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0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31f4\AC\Temp\"/>
    </mc:Choice>
  </mc:AlternateContent>
  <xr:revisionPtr revIDLastSave="10822" documentId="11_9248B46DC1CBB2E3ED7FF6F9903E8C1851038383" xr6:coauthVersionLast="45" xr6:coauthVersionMax="45" xr10:uidLastSave="{02670304-F415-44BE-9525-014EDB1BABDC}"/>
  <bookViews>
    <workbookView xWindow="-120" yWindow="-120" windowWidth="29040" windowHeight="15840" firstSheet="3" activeTab="1" xr2:uid="{00000000-000D-0000-FFFF-FFFF00000000}"/>
  </bookViews>
  <sheets>
    <sheet name="Casos Acumulados Provincias" sheetId="2" r:id="rId1"/>
    <sheet name="Corr Mas 10 Casos Diarios" sheetId="3" r:id="rId2"/>
    <sheet name="Hoja3" sheetId="6" r:id="rId3"/>
    <sheet name="Datos Pagina Inicial" sheetId="1" r:id="rId4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412" i="3" l="1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 l="1"/>
  <c r="AP187" i="1"/>
  <c r="J187" i="1"/>
  <c r="I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7" i="1"/>
  <c r="X187" i="1"/>
  <c r="Y187" i="1"/>
  <c r="AA187" i="1"/>
  <c r="AB187" i="1"/>
  <c r="AC187" i="1"/>
  <c r="AD187" i="1"/>
  <c r="AE187" i="1"/>
  <c r="AF187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G2375" i="3"/>
  <c r="G2356" i="3"/>
  <c r="J186" i="1"/>
  <c r="G2344" i="3"/>
  <c r="I186" i="1"/>
  <c r="H186" i="1"/>
  <c r="G2325" i="3"/>
  <c r="G2303" i="3"/>
  <c r="F186" i="1"/>
  <c r="G2278" i="3"/>
  <c r="G2248" i="3"/>
  <c r="D186" i="1"/>
  <c r="K186" i="1"/>
  <c r="L186" i="1"/>
  <c r="M186" i="1"/>
  <c r="N186" i="1"/>
  <c r="O186" i="1"/>
  <c r="P186" i="1"/>
  <c r="Q186" i="1"/>
  <c r="R186" i="1"/>
  <c r="S186" i="1"/>
  <c r="T186" i="1"/>
  <c r="U186" i="1"/>
  <c r="W186" i="1"/>
  <c r="X186" i="1"/>
  <c r="Y186" i="1"/>
  <c r="AA186" i="1"/>
  <c r="AB186" i="1"/>
  <c r="AC186" i="1"/>
  <c r="AD186" i="1"/>
  <c r="AE186" i="1"/>
  <c r="AF186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J185" i="1"/>
  <c r="I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5" i="1"/>
  <c r="X185" i="1"/>
  <c r="Y185" i="1"/>
  <c r="AA185" i="1"/>
  <c r="AB185" i="1"/>
  <c r="AC185" i="1"/>
  <c r="AD185" i="1"/>
  <c r="AE185" i="1"/>
  <c r="AF185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4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D184" i="1"/>
  <c r="AI184" i="1"/>
  <c r="AE184" i="1"/>
  <c r="W184" i="1"/>
  <c r="AH184" i="1"/>
  <c r="AG184" i="1"/>
  <c r="AF184" i="1"/>
  <c r="AA184" i="1"/>
  <c r="AC184" i="1"/>
  <c r="AB184" i="1"/>
  <c r="Y184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J183" i="1"/>
  <c r="I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3" i="1"/>
  <c r="X183" i="1"/>
  <c r="Y183" i="1"/>
  <c r="AA183" i="1"/>
  <c r="AB183" i="1"/>
  <c r="AC183" i="1"/>
  <c r="AD183" i="1"/>
  <c r="AE183" i="1"/>
  <c r="AF183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J182" i="1"/>
  <c r="I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2" i="1"/>
  <c r="X182" i="1"/>
  <c r="Y182" i="1"/>
  <c r="AA182" i="1"/>
  <c r="AB182" i="1"/>
  <c r="AC182" i="1"/>
  <c r="AD182" i="1"/>
  <c r="AE182" i="1"/>
  <c r="AF182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J181" i="1"/>
  <c r="I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1" i="1"/>
  <c r="X181" i="1"/>
  <c r="Y181" i="1"/>
  <c r="AA181" i="1"/>
  <c r="AB181" i="1"/>
  <c r="AC181" i="1"/>
  <c r="AD181" i="1"/>
  <c r="AE181" i="1"/>
  <c r="AF181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J180" i="1"/>
  <c r="I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80" i="1"/>
  <c r="X180" i="1"/>
  <c r="Y180" i="1"/>
  <c r="AA180" i="1"/>
  <c r="AB180" i="1"/>
  <c r="AC180" i="1"/>
  <c r="AD180" i="1"/>
  <c r="AE180" i="1"/>
  <c r="AF180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O153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64" i="1"/>
  <c r="O163" i="1"/>
  <c r="O162" i="1"/>
  <c r="O137" i="1"/>
  <c r="J178" i="1"/>
  <c r="J179" i="1"/>
  <c r="I179" i="1"/>
  <c r="I165" i="1"/>
  <c r="H179" i="1"/>
  <c r="H178" i="1"/>
  <c r="F177" i="1"/>
  <c r="F178" i="1"/>
  <c r="F179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59" i="1"/>
  <c r="F156" i="1"/>
  <c r="F154" i="1"/>
  <c r="F153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D179" i="1"/>
  <c r="AB179" i="1"/>
  <c r="AA179" i="1"/>
  <c r="Y179" i="1"/>
  <c r="W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I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D178" i="1"/>
  <c r="AE179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I177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H2043" i="3"/>
  <c r="H2024" i="3"/>
  <c r="H2013" i="3"/>
  <c r="H1974" i="3"/>
  <c r="H1948" i="3"/>
  <c r="H1940" i="3"/>
  <c r="H1917" i="3"/>
  <c r="H1899" i="3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G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H1873" i="3"/>
  <c r="H1857" i="3"/>
  <c r="H1841" i="3"/>
  <c r="H1818" i="3"/>
  <c r="H1795" i="3"/>
  <c r="G1764" i="3"/>
  <c r="G1736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7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</calcChain>
</file>

<file path=xl/sharedStrings.xml><?xml version="1.0" encoding="utf-8"?>
<sst xmlns="http://schemas.openxmlformats.org/spreadsheetml/2006/main" count="4819" uniqueCount="962">
  <si>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</si>
  <si>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</si>
  <si>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</si>
  <si>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</si>
  <si>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</si>
  <si>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</si>
  <si>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</si>
  <si>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</si>
  <si>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</si>
  <si>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</si>
  <si>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</si>
  <si>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</si>
  <si>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</si>
  <si>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</si>
  <si>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</si>
  <si>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</si>
  <si>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</si>
  <si>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</si>
  <si>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</si>
  <si>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</si>
  <si>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</si>
  <si>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</si>
  <si>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</si>
  <si>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</si>
  <si>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</si>
  <si>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</si>
  <si>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</si>
  <si>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</si>
  <si>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</si>
  <si>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</si>
  <si>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</si>
  <si>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</si>
  <si>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</si>
  <si>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</si>
  <si>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</si>
  <si>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</si>
  <si>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</si>
  <si>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</si>
  <si>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</si>
  <si>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</si>
  <si>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</si>
  <si>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</si>
  <si>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</si>
  <si>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</si>
  <si>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</si>
  <si>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</si>
  <si>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</si>
  <si>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</si>
  <si>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</si>
  <si>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</si>
  <si>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</si>
  <si>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</si>
  <si>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</si>
  <si>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</si>
  <si>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</si>
  <si>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</si>
  <si>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</si>
  <si>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</si>
  <si>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</si>
  <si>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</si>
  <si>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</si>
  <si>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</si>
  <si>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</si>
  <si>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</si>
  <si>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</si>
  <si>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</si>
  <si>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</si>
  <si>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</si>
  <si>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</si>
  <si>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</si>
  <si>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</si>
  <si>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</si>
  <si>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</si>
  <si>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</si>
  <si>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</si>
  <si>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</si>
  <si>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</si>
  <si>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</si>
  <si>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</si>
  <si>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</si>
  <si>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</si>
  <si>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</si>
  <si>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</si>
  <si>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</si>
  <si>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</si>
  <si>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</si>
  <si>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</si>
  <si>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</si>
  <si>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</si>
  <si>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</si>
  <si>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</si>
  <si>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</si>
  <si>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</si>
  <si>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</si>
  <si>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</si>
  <si>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</si>
  <si>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</si>
  <si>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</si>
  <si>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</si>
  <si>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</si>
  <si>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</si>
  <si>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</si>
  <si>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</si>
  <si>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</si>
  <si>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</si>
  <si>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</si>
  <si>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</si>
  <si>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</si>
  <si>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</si>
  <si>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</si>
  <si>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</si>
  <si>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</si>
  <si>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</si>
  <si>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</si>
  <si>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</si>
  <si>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</si>
  <si>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</si>
  <si>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</si>
  <si>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</si>
  <si>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</si>
  <si>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</si>
  <si>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</si>
  <si>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</si>
  <si>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</si>
  <si>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</si>
  <si>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</si>
  <si>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</si>
  <si>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</si>
  <si>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</si>
  <si>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</si>
  <si>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</si>
  <si>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</si>
  <si>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</si>
  <si>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</si>
  <si>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</si>
  <si>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</si>
  <si>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</si>
  <si>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</si>
  <si>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</si>
  <si>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</si>
  <si>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</si>
  <si>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</si>
  <si>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</si>
  <si>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</si>
  <si>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</si>
  <si>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</si>
  <si>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</si>
  <si>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</si>
  <si>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</si>
  <si>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</si>
  <si>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</si>
  <si>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</si>
  <si>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</si>
  <si>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</si>
  <si>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</si>
  <si>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</si>
  <si>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</si>
  <si>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</si>
  <si>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</si>
  <si>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</si>
  <si>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</si>
  <si>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</si>
  <si>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</si>
  <si>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</si>
  <si>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</si>
  <si>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</si>
  <si>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</si>
  <si>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</si>
  <si>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</si>
  <si>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</si>
  <si>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</si>
  <si>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</si>
  <si>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</si>
  <si>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</si>
  <si>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</si>
  <si>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</si>
  <si>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</si>
  <si>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</si>
  <si>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</si>
  <si>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</si>
  <si>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</si>
  <si>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</si>
  <si>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</si>
  <si>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</si>
  <si>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</si>
  <si>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</si>
  <si>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</si>
  <si>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/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</si>
  <si>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</si>
  <si>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</si>
  <si>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</si>
  <si>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</si>
  <si>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</si>
  <si>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</si>
  <si>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</si>
  <si>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</si>
  <si>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</si>
  <si>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</si>
  <si>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</si>
  <si>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</si>
  <si>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Fecha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</si>
  <si>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</si>
  <si>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</si>
  <si>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</si>
  <si>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</si>
  <si>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</si>
  <si>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</si>
  <si>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</si>
  <si>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</si>
  <si>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</si>
  <si>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</si>
  <si>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</si>
  <si>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</si>
  <si>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</si>
  <si>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</si>
  <si>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</si>
  <si>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</si>
  <si>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</si>
  <si>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</si>
  <si>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</si>
  <si>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</si>
  <si>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</si>
  <si>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</si>
  <si>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</si>
  <si>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</si>
  <si>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</si>
  <si>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</si>
  <si>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</si>
  <si>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</si>
  <si>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</si>
  <si>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</si>
  <si>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</si>
  <si>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</si>
  <si>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</si>
  <si>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</si>
  <si>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</si>
  <si>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</si>
  <si>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</si>
  <si>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</si>
  <si>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</si>
  <si>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</si>
  <si>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</si>
  <si>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</si>
  <si>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</si>
  <si>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</si>
  <si>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</si>
  <si>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</si>
  <si>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Barú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</si>
  <si>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</si>
  <si>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</si>
  <si>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</si>
  <si>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</si>
  <si>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</si>
  <si>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</si>
  <si>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</si>
  <si>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</si>
  <si>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</si>
  <si>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</si>
  <si>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</si>
  <si>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</si>
  <si>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</si>
  <si>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</si>
  <si>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</si>
  <si>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</si>
  <si>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</si>
  <si>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</si>
  <si>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</si>
  <si>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</si>
  <si>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</si>
  <si>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</si>
  <si>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</si>
  <si>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</si>
  <si>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</si>
  <si>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</si>
  <si>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</si>
  <si>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</si>
  <si>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</si>
  <si>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</si>
  <si>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</si>
  <si>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</si>
  <si>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</si>
  <si>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</si>
  <si>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</si>
  <si>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</si>
  <si>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</si>
  <si>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</si>
  <si>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</si>
  <si>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</si>
  <si>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</si>
  <si>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</si>
  <si>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</si>
  <si>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</si>
  <si>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</si>
  <si>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</si>
  <si>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</si>
  <si>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</si>
  <si>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</si>
  <si>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</si>
  <si>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</si>
  <si>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</si>
  <si>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</si>
  <si>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</si>
  <si>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</si>
  <si>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</si>
  <si>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</si>
  <si>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</si>
  <si>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</si>
  <si>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</si>
  <si>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</si>
  <si>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</si>
  <si>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</si>
  <si>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</si>
  <si>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</si>
  <si>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</si>
  <si>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</si>
  <si>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</si>
  <si>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</si>
  <si>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</si>
  <si>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</si>
  <si>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</si>
  <si>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</si>
  <si>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</si>
  <si>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</si>
  <si>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</si>
  <si>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</si>
  <si>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</si>
  <si>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</si>
  <si>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</si>
  <si>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</si>
  <si>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 xml:space="preserve"> 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</si>
  <si>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</si>
  <si>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</si>
  <si>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</si>
  <si>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</si>
  <si>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</si>
  <si>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</si>
  <si>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</si>
  <si>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</si>
  <si>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Aguacatal</t>
  </si>
  <si>
    <t>David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</si>
  <si>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</si>
  <si>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</si>
  <si>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</si>
  <si>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</si>
  <si>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</si>
  <si>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</si>
  <si>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</si>
  <si>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</si>
  <si>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</si>
  <si>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</si>
  <si>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</si>
  <si>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</si>
  <si>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</si>
  <si>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</si>
  <si>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</si>
  <si>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</si>
  <si>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</si>
  <si>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</si>
  <si>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</si>
  <si>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</si>
  <si>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</si>
  <si>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</si>
  <si>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</si>
  <si>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</si>
  <si>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</si>
  <si>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</si>
  <si>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</si>
  <si>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</si>
  <si>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</si>
  <si>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</si>
  <si>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</si>
  <si>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</si>
  <si>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</si>
  <si>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</si>
  <si>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</si>
  <si>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</si>
  <si>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</si>
  <si>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 de Jesús</t>
  </si>
  <si>
    <t>Altos de Güera</t>
  </si>
  <si>
    <t>Tonosí</t>
  </si>
  <si>
    <t>Amador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</si>
  <si>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</si>
  <si>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</si>
  <si>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</si>
  <si>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</si>
  <si>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</si>
  <si>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</si>
  <si>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</si>
  <si>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 (Cabecera)</t>
  </si>
  <si>
    <t>Atalaya</t>
  </si>
  <si>
    <t>Bágala</t>
  </si>
  <si>
    <t>Boquerón</t>
  </si>
  <si>
    <t>Bahía Azul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</si>
  <si>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</si>
  <si>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</si>
  <si>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</si>
  <si>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</si>
  <si>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</si>
  <si>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</si>
  <si>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</si>
  <si>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</si>
  <si>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</si>
  <si>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</si>
  <si>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</si>
  <si>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Barrio Sur</t>
  </si>
  <si>
    <t>Barrios Unidos</t>
  </si>
  <si>
    <t>Bastimentos</t>
  </si>
  <si>
    <t>Bayano</t>
  </si>
  <si>
    <t>Bejuco</t>
  </si>
  <si>
    <t>Chame</t>
  </si>
  <si>
    <t>Tolé</t>
  </si>
  <si>
    <t>Bijagual</t>
  </si>
  <si>
    <t>La Mesa</t>
  </si>
  <si>
    <t>Boca Chica</t>
  </si>
  <si>
    <t>San Lorenzo</t>
  </si>
  <si>
    <t>Boca de Balsa</t>
  </si>
  <si>
    <t>Besiko</t>
  </si>
  <si>
    <t>Boca del Monte</t>
  </si>
  <si>
    <t>Boquete (Cabecera)</t>
  </si>
  <si>
    <t>Boró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</si>
  <si>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</si>
  <si>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</si>
  <si>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</si>
  <si>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</si>
  <si>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</si>
  <si>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</si>
  <si>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</si>
  <si>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</si>
  <si>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</si>
  <si>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</si>
  <si>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</si>
  <si>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</si>
  <si>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</si>
  <si>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Caimito</t>
  </si>
  <si>
    <t>Capira</t>
  </si>
  <si>
    <t>Calante</t>
  </si>
  <si>
    <t>Caldera</t>
  </si>
  <si>
    <t>Calidonia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</si>
  <si>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</si>
  <si>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</si>
  <si>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</si>
  <si>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</si>
  <si>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</si>
  <si>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</si>
  <si>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</si>
  <si>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</si>
  <si>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Canto del Llano</t>
  </si>
  <si>
    <t>Santiago</t>
  </si>
  <si>
    <t>Cañas</t>
  </si>
  <si>
    <t>Cañas Gordas</t>
  </si>
  <si>
    <t>Cañaveral</t>
  </si>
  <si>
    <t>Penonomé</t>
  </si>
  <si>
    <t>Cañazas</t>
  </si>
  <si>
    <t>Chepo</t>
  </si>
  <si>
    <t>Capellanía</t>
  </si>
  <si>
    <t>Natá</t>
  </si>
  <si>
    <t>Carlos Santana Ávila</t>
  </si>
  <si>
    <t>Cascabel</t>
  </si>
  <si>
    <t>Mironó</t>
  </si>
  <si>
    <t>Cativé</t>
  </si>
  <si>
    <t>Catorce de Noviembre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</si>
  <si>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</si>
  <si>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</si>
  <si>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</si>
  <si>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</si>
  <si>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</si>
  <si>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</si>
  <si>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</si>
  <si>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</si>
  <si>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</si>
  <si>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</si>
  <si>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</si>
  <si>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</si>
  <si>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</si>
  <si>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Plata</t>
  </si>
  <si>
    <t>Cerro Puerco</t>
  </si>
  <si>
    <t>Tierras Altas</t>
  </si>
  <si>
    <t>Cerro Viejo</t>
  </si>
  <si>
    <t>Chame (Cabecera)</t>
  </si>
  <si>
    <t>Las Minas</t>
  </si>
  <si>
    <t>Chicá</t>
  </si>
  <si>
    <t>Chiguirí Arriba</t>
  </si>
  <si>
    <t>Chiriquí Grande (Cabecera)</t>
  </si>
  <si>
    <t>Chitra</t>
  </si>
  <si>
    <t>Chitré (Cabecera)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</si>
  <si>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</si>
  <si>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</si>
  <si>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</si>
  <si>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</si>
  <si>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</si>
  <si>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</si>
  <si>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</si>
  <si>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</si>
  <si>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</si>
  <si>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</si>
  <si>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</si>
  <si>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</si>
  <si>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Coclé del Norte</t>
  </si>
  <si>
    <t>Donoso</t>
  </si>
  <si>
    <t>Comarca Kuna de Madugandi</t>
  </si>
  <si>
    <t>Comarca Kuna de Wargandí</t>
  </si>
  <si>
    <t>Cordillera</t>
  </si>
  <si>
    <t>Corozal</t>
  </si>
  <si>
    <t>Corral Falso</t>
  </si>
  <si>
    <t>Costa Hermosa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</si>
  <si>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</si>
  <si>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</si>
  <si>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</si>
  <si>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</si>
  <si>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</si>
  <si>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</si>
  <si>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</si>
  <si>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</si>
  <si>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</si>
  <si>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</si>
  <si>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Edwin Fábrega</t>
  </si>
  <si>
    <t>El Alto</t>
  </si>
  <si>
    <t>El Aromillo</t>
  </si>
  <si>
    <t>El Bale</t>
  </si>
  <si>
    <t>El Barrero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</si>
  <si>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</si>
  <si>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</si>
  <si>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</si>
  <si>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</si>
  <si>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</si>
  <si>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</si>
  <si>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</si>
  <si>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</si>
  <si>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</si>
  <si>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</si>
  <si>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</si>
  <si>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</si>
  <si>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</si>
  <si>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</si>
  <si>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</si>
  <si>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</si>
  <si>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</si>
  <si>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</si>
  <si>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</si>
  <si>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Cristo</t>
  </si>
  <si>
    <t>El Cuay</t>
  </si>
  <si>
    <t>El Ejido</t>
  </si>
  <si>
    <t>El Espinal</t>
  </si>
  <si>
    <t>Guararé</t>
  </si>
  <si>
    <t>El Espino</t>
  </si>
  <si>
    <t>San Carlos</t>
  </si>
  <si>
    <t>El Guásimo</t>
  </si>
  <si>
    <t>El Harino</t>
  </si>
  <si>
    <t>La Pintada</t>
  </si>
  <si>
    <t>El Hato</t>
  </si>
  <si>
    <t>El Hato de San Juan de Dios</t>
  </si>
  <si>
    <t>El Higo</t>
  </si>
  <si>
    <t>El Líbano</t>
  </si>
  <si>
    <t>El Limón</t>
  </si>
  <si>
    <t>El Llano</t>
  </si>
  <si>
    <t>El Macano</t>
  </si>
  <si>
    <t>El Manantial</t>
  </si>
  <si>
    <t>El Marañón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</si>
  <si>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</si>
  <si>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</si>
  <si>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</si>
  <si>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</si>
  <si>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</si>
  <si>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</si>
  <si>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</si>
  <si>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</si>
  <si>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</si>
  <si>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Peñón</t>
  </si>
  <si>
    <t>El Picacho</t>
  </si>
  <si>
    <t>El Picador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</si>
  <si>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</si>
  <si>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</si>
  <si>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</si>
  <si>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</si>
  <si>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</si>
  <si>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</si>
  <si>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</si>
  <si>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Rincón</t>
  </si>
  <si>
    <t>El Roble</t>
  </si>
  <si>
    <t>El Silencio</t>
  </si>
  <si>
    <t>El Tejar</t>
  </si>
  <si>
    <t>El Teribe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</si>
  <si>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</si>
  <si>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</si>
  <si>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</si>
  <si>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</si>
  <si>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</si>
  <si>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</si>
  <si>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</si>
  <si>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</si>
  <si>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</si>
  <si>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</si>
  <si>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</si>
  <si>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</si>
  <si>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</si>
  <si>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</si>
  <si>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</si>
  <si>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Guabal</t>
  </si>
  <si>
    <t>Guacá</t>
  </si>
  <si>
    <t>Guánico</t>
  </si>
  <si>
    <t>Guararé (Cabecera)</t>
  </si>
  <si>
    <t>Guararé Arriba</t>
  </si>
  <si>
    <t>Guarumal</t>
  </si>
  <si>
    <t>Guayabal</t>
  </si>
  <si>
    <t>Guayabito</t>
  </si>
  <si>
    <t>Güibale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</si>
  <si>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</si>
  <si>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</si>
  <si>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</si>
  <si>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</si>
  <si>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</si>
  <si>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</si>
  <si>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</si>
  <si>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</si>
  <si>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</si>
  <si>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Horconcitos (Cabecera)</t>
  </si>
  <si>
    <t>Hornito</t>
  </si>
  <si>
    <t>Hurtado</t>
  </si>
  <si>
    <t>Isla de Cañas</t>
  </si>
  <si>
    <t>Isla Grande</t>
  </si>
  <si>
    <t>Iturralde</t>
  </si>
  <si>
    <t>Jädeberi</t>
  </si>
  <si>
    <t>Jaramillo</t>
  </si>
  <si>
    <t>Jingurudó</t>
  </si>
  <si>
    <t>Sambú</t>
  </si>
  <si>
    <t>Juay o Las Mareas</t>
  </si>
  <si>
    <t>San Félix</t>
  </si>
  <si>
    <t>Justo Fidel Palacios</t>
  </si>
  <si>
    <t>Krüa</t>
  </si>
  <si>
    <t>La Arena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</si>
  <si>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</si>
  <si>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</si>
  <si>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</si>
  <si>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</si>
  <si>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</si>
  <si>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</si>
  <si>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</si>
  <si>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</si>
  <si>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</si>
  <si>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</si>
  <si>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</si>
  <si>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</si>
  <si>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</si>
  <si>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</si>
  <si>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</si>
  <si>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Mesa (Cabecera)</t>
  </si>
  <si>
    <t>La Miel</t>
  </si>
  <si>
    <t>La Montañuela</t>
  </si>
  <si>
    <t>La Palma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</si>
  <si>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</si>
  <si>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</si>
  <si>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</si>
  <si>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</si>
  <si>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</si>
  <si>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</si>
  <si>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</si>
  <si>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</si>
  <si>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Soledad</t>
  </si>
  <si>
    <t>La Tetilla</t>
  </si>
  <si>
    <t>La Tiza</t>
  </si>
  <si>
    <t>La Trinchera</t>
  </si>
  <si>
    <t>La Trinidad</t>
  </si>
  <si>
    <t>La Tronosa</t>
  </si>
  <si>
    <t>La Villa de Los Santos (Cabecera)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</si>
  <si>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</si>
  <si>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</si>
  <si>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</si>
  <si>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</si>
  <si>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</si>
  <si>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</si>
  <si>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</si>
  <si>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</si>
  <si>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</si>
  <si>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</si>
  <si>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Huacas</t>
  </si>
  <si>
    <t>Las Lajas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</si>
  <si>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</si>
  <si>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</si>
  <si>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</si>
  <si>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</si>
  <si>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</si>
  <si>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</si>
  <si>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</si>
  <si>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</si>
  <si>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</si>
  <si>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</si>
  <si>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</si>
  <si>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Limones</t>
  </si>
  <si>
    <t>Llano Abajo</t>
  </si>
  <si>
    <t>Llano Bonito</t>
  </si>
  <si>
    <t>Llano de Catival o Mariato (Cabecera)</t>
  </si>
  <si>
    <t>Llano de La Cruz</t>
  </si>
  <si>
    <t>Llano de Piedra</t>
  </si>
  <si>
    <t>Llano Grande</t>
  </si>
  <si>
    <t>Llano Largo</t>
  </si>
  <si>
    <t>Llano Norte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</si>
  <si>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</si>
  <si>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</si>
  <si>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</si>
  <si>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</si>
  <si>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</si>
  <si>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</si>
  <si>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</si>
  <si>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</si>
  <si>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</si>
  <si>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</si>
  <si>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</si>
  <si>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</si>
  <si>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Llanitos</t>
  </si>
  <si>
    <t>Los Llanos</t>
  </si>
  <si>
    <t>Los Milagros</t>
  </si>
  <si>
    <t>Los Olivos</t>
  </si>
  <si>
    <t>Los Pozos (Cabecera)</t>
  </si>
  <si>
    <t>Los Valles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</si>
  <si>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</si>
  <si>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</si>
  <si>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</si>
  <si>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</si>
  <si>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</si>
  <si>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</si>
  <si>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</si>
  <si>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</si>
  <si>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</si>
  <si>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</si>
  <si>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</si>
  <si>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Monagrillo</t>
  </si>
  <si>
    <t>Monjarás</t>
  </si>
  <si>
    <t>Monte Lirio</t>
  </si>
  <si>
    <t>Montijo (Cabecera)</t>
  </si>
  <si>
    <t>Mreeni</t>
  </si>
  <si>
    <t>Nämnoni</t>
  </si>
  <si>
    <t>Nance de Riscó</t>
  </si>
  <si>
    <t>Natá (Cabecera)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</si>
  <si>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</si>
  <si>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</si>
  <si>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</si>
  <si>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</si>
  <si>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</si>
  <si>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</si>
  <si>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</si>
  <si>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</si>
  <si>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</si>
  <si>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</si>
  <si>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Emperador</t>
  </si>
  <si>
    <t>Nuevo México</t>
  </si>
  <si>
    <t>Obaldía</t>
  </si>
  <si>
    <t>Ocú (Cabecera)</t>
  </si>
  <si>
    <t>Olá (Cabecera)</t>
  </si>
  <si>
    <t>Oria Arriba</t>
  </si>
  <si>
    <t>Otoque Occidente</t>
  </si>
  <si>
    <t>Taboga</t>
  </si>
  <si>
    <t>Otoque Oriente</t>
  </si>
  <si>
    <t>Paja de Sombrero</t>
  </si>
  <si>
    <t>Palenque (Cabecera)</t>
  </si>
  <si>
    <t>Palmas Bellas</t>
  </si>
  <si>
    <t>Palo Grande</t>
  </si>
  <si>
    <t>Paraíso</t>
  </si>
  <si>
    <t>París</t>
  </si>
  <si>
    <t>Parita (Cabecera)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</si>
  <si>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</si>
  <si>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</si>
  <si>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</si>
  <si>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</si>
  <si>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</si>
  <si>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</si>
  <si>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</si>
  <si>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</si>
  <si>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</si>
  <si>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Pilón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</si>
  <si>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</si>
  <si>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</si>
  <si>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</si>
  <si>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</si>
  <si>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</si>
  <si>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</si>
  <si>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</si>
  <si>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</si>
  <si>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</si>
  <si>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</si>
  <si>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</si>
  <si>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</si>
  <si>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</si>
  <si>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</si>
  <si>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Puerto Obaldía</t>
  </si>
  <si>
    <t>Puerto Vidal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</si>
  <si>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</si>
  <si>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</si>
  <si>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</si>
  <si>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</si>
  <si>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</si>
  <si>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</si>
  <si>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</si>
  <si>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 Piedra</t>
  </si>
  <si>
    <t>Quebrada del Rosario</t>
  </si>
  <si>
    <t>Quebrada El Ciprián</t>
  </si>
  <si>
    <t>Quebro</t>
  </si>
  <si>
    <t>Querévalo</t>
  </si>
  <si>
    <t>Remedios (Cabecera)</t>
  </si>
  <si>
    <t>Rincón</t>
  </si>
  <si>
    <t>Rincón Hondo</t>
  </si>
  <si>
    <t>Río Chiriquí</t>
  </si>
  <si>
    <t>Río Congo</t>
  </si>
  <si>
    <t>Río Congo Arriba</t>
  </si>
  <si>
    <t>Río de Jesús (Cabecera)</t>
  </si>
  <si>
    <t>Río Grande</t>
  </si>
  <si>
    <t>Río Hondo</t>
  </si>
  <si>
    <t>Río Iglesias</t>
  </si>
  <si>
    <t>Río Indio</t>
  </si>
  <si>
    <t>Río Luis</t>
  </si>
  <si>
    <t>Río Sereno (Cabecera)</t>
  </si>
  <si>
    <t>Rodeo Viejo</t>
  </si>
  <si>
    <t>Rodolfo Aguilar Delgado</t>
  </si>
  <si>
    <t>Rodrigo Luque</t>
  </si>
  <si>
    <t>Roka o Rokari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</si>
  <si>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</si>
  <si>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</si>
  <si>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</si>
  <si>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</si>
  <si>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</si>
  <si>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</si>
  <si>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</si>
  <si>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</si>
  <si>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</si>
  <si>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</si>
  <si>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</si>
  <si>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</si>
  <si>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Francisco (Cabecera)</t>
  </si>
  <si>
    <t>San Isidro</t>
  </si>
  <si>
    <t>San José</t>
  </si>
  <si>
    <t>San José  del General (Cabecera)</t>
  </si>
  <si>
    <t>San Juan de Dios</t>
  </si>
  <si>
    <t>San Juan de Turbe</t>
  </si>
  <si>
    <t>San Marcelo</t>
  </si>
  <si>
    <t>San Martín de Porres</t>
  </si>
  <si>
    <t>San Miguel</t>
  </si>
  <si>
    <t>San Miguel (Cabecera)</t>
  </si>
  <si>
    <t>San Pablo Nuevo</t>
  </si>
  <si>
    <t>San Pedrito o Jiküi</t>
  </si>
  <si>
    <t>San Pedro del Espino</t>
  </si>
  <si>
    <t>Santa Clara</t>
  </si>
  <si>
    <t>Santa Cruz</t>
  </si>
  <si>
    <t>Santa Cruz de Chinina</t>
  </si>
  <si>
    <t>Santa María (Cabecera)</t>
  </si>
  <si>
    <t>Santa Marta</t>
  </si>
  <si>
    <t>Santa Rita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</si>
  <si>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</si>
  <si>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</si>
  <si>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</si>
  <si>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</si>
  <si>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</si>
  <si>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</si>
  <si>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</si>
  <si>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</si>
  <si>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</si>
  <si>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Susama</t>
  </si>
  <si>
    <t>Taimatí</t>
  </si>
  <si>
    <t>Tebario</t>
  </si>
  <si>
    <t>Tijeras</t>
  </si>
  <si>
    <t>Tinajas</t>
  </si>
  <si>
    <t>Tobobe</t>
  </si>
  <si>
    <t>Tolote</t>
  </si>
  <si>
    <t>Tonosí (Cabecera)</t>
  </si>
  <si>
    <t>Toza</t>
  </si>
  <si>
    <t>Tres Quebradas</t>
  </si>
  <si>
    <t>Tucutí</t>
  </si>
  <si>
    <t>Tulú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</si>
  <si>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</si>
  <si>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</si>
  <si>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</si>
  <si>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</si>
  <si>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</si>
  <si>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</si>
  <si>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</si>
  <si>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</si>
  <si>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</si>
  <si>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</si>
  <si>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</si>
  <si>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</si>
  <si>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</si>
  <si>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</si>
  <si>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</si>
  <si>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</si>
  <si>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</si>
  <si>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</si>
  <si>
    <t>Zapotillo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</si>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</sst>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 * #,##0_ ;_ * \-#,##0_ ;_ * &quot;-&quot;_ ;_ @_ "/>
    <numFmt numFmtId="164" formatCode="0.0%"/>
    <numFmt numFmtId="165" formatCode="0.000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107">
    <xf numFmtId="0" fontId="0" fillId="0" borderId="0" xfId="0"/>
    <xf numFmtId="0" fontId="0" fillId="0" borderId="0" xfId="0" applyBorder="1"/>
    <xf numFmtId="0" fontId="0" fillId="0" borderId="0" xfId="0" applyNumberFormat="1" applyBorder="1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3" borderId="0" xfId="0" applyFill="1" applyBorder="1"/>
    <xf numFmtId="0" fontId="0" fillId="3" borderId="0" xfId="0" applyNumberFormat="1" applyFill="1" applyBorder="1"/>
    <xf numFmtId="0" fontId="0" fillId="4" borderId="0" xfId="0" applyFill="1"/>
    <xf numFmtId="0" fontId="0" fillId="4" borderId="0" xfId="0" applyFill="1" applyBorder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NumberFormat="1" applyFill="1" applyBorder="1"/>
    <xf numFmtId="0" fontId="0" fillId="4" borderId="0" xfId="0" applyNumberFormat="1" applyFill="1" applyBorder="1" applyAlignment="1">
      <alignment wrapText="1"/>
    </xf>
    <xf numFmtId="1" fontId="0" fillId="4" borderId="0" xfId="0" applyNumberFormat="1" applyFill="1" applyBorder="1"/>
    <xf numFmtId="3" fontId="0" fillId="4" borderId="0" xfId="0" applyNumberFormat="1" applyFill="1" applyBorder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0" fontId="0" fillId="0" borderId="0" xfId="0" applyNumberFormat="1"/>
    <xf numFmtId="1" fontId="0" fillId="0" borderId="3" xfId="0" applyNumberFormat="1" applyFill="1" applyBorder="1"/>
    <xf numFmtId="3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Fill="1"/>
    <xf numFmtId="1" fontId="0" fillId="0" borderId="0" xfId="0" applyNumberFormat="1" applyFill="1"/>
    <xf numFmtId="164" fontId="0" fillId="0" borderId="0" xfId="0" applyNumberFormat="1"/>
    <xf numFmtId="164" fontId="0" fillId="0" borderId="0" xfId="0" applyNumberFormat="1" applyBorder="1"/>
    <xf numFmtId="164" fontId="0" fillId="3" borderId="0" xfId="0" applyNumberFormat="1" applyFill="1" applyBorder="1"/>
    <xf numFmtId="1" fontId="0" fillId="0" borderId="0" xfId="0" applyNumberFormat="1"/>
    <xf numFmtId="1" fontId="0" fillId="0" borderId="0" xfId="0" applyNumberFormat="1" applyBorder="1"/>
    <xf numFmtId="1" fontId="0" fillId="3" borderId="0" xfId="0" applyNumberFormat="1" applyFill="1" applyBorder="1"/>
    <xf numFmtId="2" fontId="0" fillId="0" borderId="0" xfId="0" applyNumberFormat="1" applyBorder="1"/>
    <xf numFmtId="2" fontId="0" fillId="0" borderId="0" xfId="0" applyNumberFormat="1"/>
    <xf numFmtId="2" fontId="0" fillId="3" borderId="0" xfId="0" applyNumberFormat="1" applyFill="1" applyBorder="1"/>
    <xf numFmtId="1" fontId="0" fillId="3" borderId="0" xfId="0" applyNumberFormat="1" applyFill="1"/>
    <xf numFmtId="2" fontId="0" fillId="3" borderId="0" xfId="0" applyNumberFormat="1" applyFill="1"/>
    <xf numFmtId="0" fontId="0" fillId="2" borderId="7" xfId="0" applyFont="1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Font="1" applyBorder="1"/>
    <xf numFmtId="0" fontId="0" fillId="4" borderId="2" xfId="0" applyNumberFormat="1" applyFill="1" applyBorder="1"/>
    <xf numFmtId="0" fontId="0" fillId="4" borderId="5" xfId="0" applyNumberFormat="1" applyFill="1" applyBorder="1"/>
    <xf numFmtId="0" fontId="0" fillId="4" borderId="3" xfId="0" applyNumberFormat="1" applyFill="1" applyBorder="1"/>
    <xf numFmtId="0" fontId="0" fillId="0" borderId="3" xfId="0" applyNumberFormat="1" applyFill="1" applyBorder="1"/>
    <xf numFmtId="0" fontId="0" fillId="0" borderId="0" xfId="0" applyNumberFormat="1" applyFill="1" applyBorder="1"/>
    <xf numFmtId="0" fontId="0" fillId="5" borderId="8" xfId="0" applyFill="1" applyBorder="1"/>
    <xf numFmtId="0" fontId="0" fillId="2" borderId="9" xfId="0" applyFont="1" applyFill="1" applyBorder="1"/>
    <xf numFmtId="165" fontId="0" fillId="0" borderId="0" xfId="0" applyNumberFormat="1"/>
    <xf numFmtId="165" fontId="0" fillId="3" borderId="0" xfId="0" applyNumberFormat="1" applyFill="1"/>
    <xf numFmtId="3" fontId="0" fillId="0" borderId="0" xfId="0" applyNumberFormat="1" applyFill="1"/>
    <xf numFmtId="0" fontId="0" fillId="0" borderId="0" xfId="0" applyNumberFormat="1" applyFill="1"/>
    <xf numFmtId="0" fontId="0" fillId="4" borderId="0" xfId="0" applyNumberFormat="1" applyFill="1"/>
    <xf numFmtId="0" fontId="0" fillId="3" borderId="0" xfId="0" applyNumberFormat="1" applyFill="1"/>
    <xf numFmtId="1" fontId="0" fillId="4" borderId="0" xfId="0" applyNumberFormat="1" applyFill="1"/>
    <xf numFmtId="14" fontId="0" fillId="6" borderId="0" xfId="0" applyNumberFormat="1" applyFill="1"/>
    <xf numFmtId="0" fontId="0" fillId="6" borderId="0" xfId="0" applyNumberFormat="1" applyFill="1"/>
    <xf numFmtId="0" fontId="0" fillId="6" borderId="0" xfId="0" applyFill="1"/>
    <xf numFmtId="0" fontId="0" fillId="6" borderId="0" xfId="0" applyNumberFormat="1" applyFill="1" applyAlignment="1">
      <alignment vertical="center"/>
    </xf>
    <xf numFmtId="14" fontId="0" fillId="7" borderId="0" xfId="0" applyNumberFormat="1" applyFill="1"/>
    <xf numFmtId="0" fontId="0" fillId="7" borderId="0" xfId="0" applyNumberFormat="1" applyFill="1"/>
    <xf numFmtId="0" fontId="0" fillId="7" borderId="0" xfId="0" applyFill="1"/>
    <xf numFmtId="0" fontId="0" fillId="7" borderId="0" xfId="0" applyNumberFormat="1" applyFill="1" applyAlignment="1">
      <alignment vertical="center"/>
    </xf>
    <xf numFmtId="14" fontId="0" fillId="8" borderId="0" xfId="0" applyNumberFormat="1" applyFill="1"/>
    <xf numFmtId="0" fontId="0" fillId="8" borderId="0" xfId="0" applyNumberFormat="1" applyFill="1"/>
    <xf numFmtId="0" fontId="0" fillId="8" borderId="0" xfId="0" applyFill="1"/>
    <xf numFmtId="0" fontId="0" fillId="8" borderId="0" xfId="0" applyNumberFormat="1" applyFill="1" applyAlignment="1">
      <alignment vertical="center"/>
    </xf>
    <xf numFmtId="0" fontId="0" fillId="9" borderId="0" xfId="0" applyNumberFormat="1" applyFill="1"/>
    <xf numFmtId="0" fontId="0" fillId="9" borderId="0" xfId="0" applyFill="1"/>
    <xf numFmtId="0" fontId="0" fillId="9" borderId="0" xfId="0" applyNumberFormat="1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NumberFormat="1" applyFont="1" applyFill="1"/>
    <xf numFmtId="0" fontId="3" fillId="10" borderId="0" xfId="0" applyFont="1" applyFill="1"/>
    <xf numFmtId="0" fontId="3" fillId="10" borderId="0" xfId="0" applyNumberFormat="1" applyFont="1" applyFill="1" applyAlignment="1">
      <alignment vertical="center"/>
    </xf>
    <xf numFmtId="0" fontId="0" fillId="7" borderId="0" xfId="0" applyFill="1" applyAlignment="1">
      <alignment vertical="center"/>
    </xf>
    <xf numFmtId="0" fontId="0" fillId="0" borderId="1" xfId="0" applyFont="1" applyFill="1" applyBorder="1"/>
    <xf numFmtId="165" fontId="0" fillId="0" borderId="0" xfId="0" applyNumberFormat="1" applyBorder="1"/>
    <xf numFmtId="165" fontId="0" fillId="3" borderId="0" xfId="0" applyNumberFormat="1" applyFill="1" applyBorder="1"/>
    <xf numFmtId="0" fontId="0" fillId="9" borderId="0" xfId="0" applyFill="1" applyAlignment="1">
      <alignment vertical="center"/>
    </xf>
    <xf numFmtId="14" fontId="0" fillId="11" borderId="0" xfId="0" applyNumberFormat="1" applyFill="1"/>
    <xf numFmtId="0" fontId="0" fillId="11" borderId="0" xfId="0" applyNumberFormat="1" applyFill="1"/>
    <xf numFmtId="0" fontId="0" fillId="11" borderId="0" xfId="0" applyFill="1"/>
    <xf numFmtId="0" fontId="0" fillId="11" borderId="0" xfId="0" applyNumberFormat="1" applyFill="1" applyAlignment="1">
      <alignment vertical="center"/>
    </xf>
    <xf numFmtId="14" fontId="0" fillId="10" borderId="0" xfId="0" applyNumberFormat="1" applyFill="1"/>
    <xf numFmtId="0" fontId="0" fillId="10" borderId="0" xfId="0" applyNumberFormat="1" applyFill="1"/>
    <xf numFmtId="0" fontId="0" fillId="10" borderId="0" xfId="0" applyFill="1"/>
    <xf numFmtId="0" fontId="0" fillId="10" borderId="0" xfId="0" applyNumberFormat="1" applyFill="1" applyAlignment="1">
      <alignment vertical="center"/>
    </xf>
    <xf numFmtId="14" fontId="0" fillId="12" borderId="0" xfId="0" applyNumberFormat="1" applyFill="1"/>
    <xf numFmtId="0" fontId="0" fillId="12" borderId="0" xfId="0" applyNumberFormat="1" applyFill="1"/>
    <xf numFmtId="0" fontId="0" fillId="12" borderId="0" xfId="0" applyFill="1"/>
    <xf numFmtId="0" fontId="0" fillId="12" borderId="0" xfId="0" applyNumberFormat="1" applyFill="1" applyAlignment="1">
      <alignment vertical="center"/>
    </xf>
    <xf numFmtId="14" fontId="0" fillId="13" borderId="0" xfId="0" applyNumberFormat="1" applyFill="1"/>
    <xf numFmtId="0" fontId="0" fillId="13" borderId="0" xfId="0" applyNumberFormat="1" applyFill="1"/>
    <xf numFmtId="0" fontId="0" fillId="13" borderId="0" xfId="0" applyFill="1"/>
    <xf numFmtId="0" fontId="0" fillId="13" borderId="0" xfId="0" applyNumberFormat="1" applyFill="1" applyAlignment="1">
      <alignment vertical="center"/>
    </xf>
    <xf numFmtId="14" fontId="0" fillId="5" borderId="0" xfId="0" applyNumberFormat="1" applyFill="1"/>
    <xf numFmtId="0" fontId="0" fillId="5" borderId="0" xfId="0" applyNumberFormat="1" applyFill="1"/>
    <xf numFmtId="0" fontId="0" fillId="5" borderId="0" xfId="0" applyFill="1"/>
    <xf numFmtId="0" fontId="0" fillId="5" borderId="0" xfId="0" applyNumberFormat="1" applyFill="1" applyAlignment="1">
      <alignment vertical="center"/>
    </xf>
    <xf numFmtId="14" fontId="0" fillId="14" borderId="0" xfId="0" applyNumberFormat="1" applyFill="1"/>
    <xf numFmtId="0" fontId="0" fillId="14" borderId="0" xfId="0" applyNumberFormat="1" applyFill="1"/>
    <xf numFmtId="0" fontId="0" fillId="14" borderId="0" xfId="0" applyFill="1"/>
    <xf numFmtId="0" fontId="0" fillId="14" borderId="0" xfId="0" applyNumberFormat="1" applyFill="1" applyAlignment="1">
      <alignment vertical="center"/>
    </xf>
  </cellXfs>
  <cellStyles count="2">
    <cellStyle name="Millares [0]" xfId="1" builtinId="6"/>
    <cellStyle name="Normal" xfId="0" builtinId="0"/>
  </cellStyles>
  <dxfs count="66"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5" formatCode="0.000"/>
    </dxf>
    <dxf>
      <numFmt numFmtId="1" formatCode="0"/>
    </dxf>
    <dxf>
      <numFmt numFmtId="1" formatCode="0"/>
    </dxf>
    <dxf>
      <numFmt numFmtId="165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5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4" formatCode="0.0%"/>
    </dxf>
    <dxf>
      <numFmt numFmtId="1" formatCode="0"/>
    </dxf>
    <dxf>
      <numFmt numFmtId="164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B024433-94CA-451E-9EA7-C4F1D2B03BD1}" name="Pag_Inicio_Casos_ACUM_Prov" displayName="Pag_Inicio_Casos_ACUM_Prov" ref="A2:GE14" totalsRowShown="0" headerRowDxfId="65">
  <autoFilter ref="A2:GE14" xr:uid="{4E023B16-8D96-417E-81CC-D158CD34A486}"/>
  <tableColumns count="187">
    <tableColumn id="1" xr3:uid="{2284CC1C-162B-4E63-A5E7-B43FDB473558}" name="Provincia"/>
    <tableColumn id="2" xr3:uid="{A9A42D1E-2669-4A84-A99B-522446CA10EF}" name="43899"/>
    <tableColumn id="3" xr3:uid="{04B2D33C-A87C-4DE5-A589-4B2C735A957D}" name="43900"/>
    <tableColumn id="4" xr3:uid="{B18B4F43-D7BC-47D2-82F3-2D8D753AFF50}" name="43901"/>
    <tableColumn id="5" xr3:uid="{5021BE9F-C826-4A43-90FB-C7734287C24E}" name="43902"/>
    <tableColumn id="6" xr3:uid="{010160BA-48C6-4E71-AABE-565005271307}" name="43903"/>
    <tableColumn id="7" xr3:uid="{98FDAAC4-18D1-4834-A458-5A6A948427B6}" name="43904"/>
    <tableColumn id="8" xr3:uid="{569CBEF0-BB1F-41B5-A6EC-C32985B45DC6}" name="43905"/>
    <tableColumn id="9" xr3:uid="{F821F19A-138A-400D-98BB-B705B4CE1F48}" name="43906"/>
    <tableColumn id="10" xr3:uid="{20AF080E-7896-4259-9824-DC383E7108DF}" name="43907"/>
    <tableColumn id="11" xr3:uid="{5C49D64C-E2EF-49FC-AC16-879F848399FF}" name="43908"/>
    <tableColumn id="12" xr3:uid="{9D5D8F98-BC01-4FE7-9A8D-32FB602B127D}" name="43909"/>
    <tableColumn id="13" xr3:uid="{BEC97888-A524-4CF9-8FE9-1CE9B35B6102}" name="43910"/>
    <tableColumn id="14" xr3:uid="{543E72FB-DB7C-4DAF-8F12-ECE6E55E4C16}" name="43911"/>
    <tableColumn id="15" xr3:uid="{2D4B5954-8593-4423-89DE-7D4CC1BD2B9C}" name="43912"/>
    <tableColumn id="16" xr3:uid="{A4A1733C-F463-4064-9815-A77185399F96}" name="43913"/>
    <tableColumn id="17" xr3:uid="{ABA64291-8A14-476B-8BFB-39FE3BCFF551}" name="43914"/>
    <tableColumn id="18" xr3:uid="{8E6A6904-DB2D-4249-BCDC-73B0BE074322}" name="43915"/>
    <tableColumn id="19" xr3:uid="{FA170F44-09C2-40FB-B286-727D8C45E258}" name="43916"/>
    <tableColumn id="20" xr3:uid="{525F6CDA-1583-4683-8091-4C8C2565AC20}" name="43917"/>
    <tableColumn id="21" xr3:uid="{11508A89-588A-40D7-AEB4-38A7FA4408A6}" name="43918"/>
    <tableColumn id="22" xr3:uid="{DD03AA27-759B-4436-BFC2-DE4E00644F0E}" name="43919"/>
    <tableColumn id="23" xr3:uid="{FA3DAE9E-51E2-4462-957A-71DD5AA476AB}" name="43920"/>
    <tableColumn id="24" xr3:uid="{6B88FB86-7C61-44BA-A2A6-B17A60CEC2EE}" name="43921"/>
    <tableColumn id="25" xr3:uid="{11A95837-BB98-4EE8-AADA-B385109F17AF}" name="43922"/>
    <tableColumn id="26" xr3:uid="{18C0E75F-7D3E-4356-8B43-554F087D4748}" name="43923"/>
    <tableColumn id="27" xr3:uid="{03A6DFC5-6B1E-4DE5-B5EF-CAB646E8C3B4}" name="43924"/>
    <tableColumn id="28" xr3:uid="{57FDAA2D-A7EB-45BA-AE19-3CC9BC7B1A08}" name="43925"/>
    <tableColumn id="29" xr3:uid="{CCE4C378-7E7F-402C-9CFE-158DA32C4B03}" name="43926"/>
    <tableColumn id="30" xr3:uid="{9DF72B01-5E77-44F0-B88D-5F408486CAD7}" name="43927"/>
    <tableColumn id="31" xr3:uid="{9DF6771B-786E-4B8A-A2FA-7FFD2BD98065}" name="43928"/>
    <tableColumn id="32" xr3:uid="{BAD8095D-28BE-43EA-AC65-9CE177D0EDA5}" name="43929"/>
    <tableColumn id="33" xr3:uid="{3D58230A-EC86-43E6-B881-0CB8CCD156B1}" name="43930"/>
    <tableColumn id="34" xr3:uid="{89E31A6E-B6B2-45CB-8BCF-9DBD942C4A8D}" name="43931"/>
    <tableColumn id="35" xr3:uid="{7C96F399-C004-4E5F-981A-F9BB27F6AB68}" name="43932"/>
    <tableColumn id="36" xr3:uid="{256A0858-A3F2-495D-AD1D-910CD292E9E1}" name="43933"/>
    <tableColumn id="37" xr3:uid="{F733E071-85A8-4EC9-8736-BB316F8313A3}" name="43934"/>
    <tableColumn id="38" xr3:uid="{F8978DC4-F405-4DD1-B291-EAC38CC67D9E}" name="43935"/>
    <tableColumn id="39" xr3:uid="{42D5FC68-F20F-46F5-A97A-BF67FCD56A4C}" name="43936"/>
    <tableColumn id="40" xr3:uid="{448F388F-8B93-4DDF-9981-D31B786CD9C6}" name="43937"/>
    <tableColumn id="41" xr3:uid="{7D202B52-F361-45D7-9627-47FD6449D409}" name="43938"/>
    <tableColumn id="42" xr3:uid="{5776548E-0C72-45B6-9481-1A4F8A21B946}" name="43939"/>
    <tableColumn id="43" xr3:uid="{EE6E6335-586C-43B3-9B6A-6A0ECD67D664}" name="43940"/>
    <tableColumn id="44" xr3:uid="{09ABA3DC-E1F7-43F8-8FC9-D1995F073ED9}" name="43941"/>
    <tableColumn id="45" xr3:uid="{E8CA702D-80C2-42A8-B177-F8180EF8EE3B}" name="43942"/>
    <tableColumn id="46" xr3:uid="{8FFFBEBC-47A6-437B-BF90-9CE8EB1A38C9}" name="43943"/>
    <tableColumn id="47" xr3:uid="{C733ADD9-30DD-4E8A-80E2-1880097664E5}" name="43944"/>
    <tableColumn id="48" xr3:uid="{317E0C3D-7C8A-4A93-A566-2E66B881893A}" name="43945"/>
    <tableColumn id="49" xr3:uid="{59187DB2-AF38-44FD-A6CE-3E3E73AD5F28}" name="43946"/>
    <tableColumn id="50" xr3:uid="{12027D23-73A3-41E1-9571-1D15000B69C9}" name="43947"/>
    <tableColumn id="51" xr3:uid="{E747F728-0CEF-49CF-BA7F-662BC6547850}" name="43948"/>
    <tableColumn id="52" xr3:uid="{151ECD5C-A85C-48F7-AD5E-5E86EB4D25CE}" name="43949"/>
    <tableColumn id="53" xr3:uid="{D6A4EDA3-89D0-4430-92AD-7FAF7B89BE35}" name="43950"/>
    <tableColumn id="54" xr3:uid="{6DBC0F6C-3F3B-499D-BBF6-D4D2BD445136}" name="43951"/>
    <tableColumn id="55" xr3:uid="{38725A2A-3393-42C0-8B1F-04F969266998}" name="43952"/>
    <tableColumn id="56" xr3:uid="{73B38870-8DAB-4579-9E1D-02F3DE385AB5}" name="43953"/>
    <tableColumn id="57" xr3:uid="{3E7623FC-F97D-4B90-9DEC-98047DE8414F}" name="43954"/>
    <tableColumn id="58" xr3:uid="{80D240E9-4880-45EE-B793-E7F75EFE696B}" name="43955"/>
    <tableColumn id="59" xr3:uid="{97D1D41D-66D5-4A04-B375-BF21400E0AFC}" name="43956"/>
    <tableColumn id="60" xr3:uid="{003BF19F-3A81-4980-91CB-1E574E2171CE}" name="43957"/>
    <tableColumn id="61" xr3:uid="{6B93405A-512A-4536-9847-3CF4DDBA11D4}" name="43958"/>
    <tableColumn id="62" xr3:uid="{F5E63A91-F09A-492A-A3E7-2DF942DC94AC}" name="43959"/>
    <tableColumn id="63" xr3:uid="{EC9333D6-165A-44DB-8ACF-CEE2B55D47D4}" name="43960"/>
    <tableColumn id="64" xr3:uid="{035D1CD4-9563-4729-B7CE-146ABA3FC721}" name="43961"/>
    <tableColumn id="65" xr3:uid="{5E58836D-F99C-4AD3-9549-CC0DD90596D2}" name="43962"/>
    <tableColumn id="66" xr3:uid="{D2F5176B-7DAA-44D8-B3A2-B8E93D438399}" name="43963"/>
    <tableColumn id="67" xr3:uid="{DFE50A12-E1A9-4BAC-9260-B98582B12FB7}" name="43964"/>
    <tableColumn id="68" xr3:uid="{1DACE2DA-D3C5-4B7C-BA99-E3B4C436FA6D}" name="43965"/>
    <tableColumn id="69" xr3:uid="{891276B9-6926-4AF7-8441-4E634A6A79A6}" name="43966"/>
    <tableColumn id="70" xr3:uid="{C1087BF3-F05C-4C10-96EE-808D85BF14C5}" name="43967"/>
    <tableColumn id="71" xr3:uid="{A41079E0-826B-4ADF-98A9-BC46BBE4D3DA}" name="43968"/>
    <tableColumn id="72" xr3:uid="{089710AE-9552-4675-87E0-63DF213139EF}" name="43969"/>
    <tableColumn id="73" xr3:uid="{39A9DA69-0B35-436C-8BE3-0B40CD2DD076}" name="43970"/>
    <tableColumn id="74" xr3:uid="{07D82ED4-BC3D-416A-BA3B-BD7D3D4674F4}" name="43971"/>
    <tableColumn id="75" xr3:uid="{CFC5DD76-F171-4A0F-B448-891242BC84E6}" name="43972"/>
    <tableColumn id="76" xr3:uid="{A24C845F-5F5E-48C9-ACA9-1A7E430A535E}" name="43973"/>
    <tableColumn id="77" xr3:uid="{21C12C19-6690-4CC7-AB57-8A580B5E009E}" name="43974"/>
    <tableColumn id="78" xr3:uid="{D7DD24A4-E0DD-4500-961A-A3BF4E3BC479}" name="43975"/>
    <tableColumn id="79" xr3:uid="{4A3506B5-FFAC-4311-B1A0-7954C954D768}" name="43976"/>
    <tableColumn id="80" xr3:uid="{B023AD3B-3B93-44EC-833A-D70B9514E204}" name="43977"/>
    <tableColumn id="81" xr3:uid="{E5B5D7DB-0FC6-46E1-B8B5-DB74EF3FBBC1}" name="43978"/>
    <tableColumn id="82" xr3:uid="{59629CDB-F65B-4F26-A40D-95879C6474E3}" name="43979"/>
    <tableColumn id="83" xr3:uid="{3AE92028-B3C4-4552-8A2A-2F52DA7FA1FE}" name="43980"/>
    <tableColumn id="84" xr3:uid="{1131AE04-62FD-4B8C-A0EB-AFA5B4A3E6BA}" name="43981"/>
    <tableColumn id="85" xr3:uid="{04C21961-445B-46B0-8782-DD51215B1DBB}" name="43982"/>
    <tableColumn id="86" xr3:uid="{EE98C62D-6DDA-4142-8212-052E032C9CDE}" name="43983"/>
    <tableColumn id="87" xr3:uid="{5CA85EF8-E50D-4F26-820F-5CB2E5934BE6}" name="43984"/>
    <tableColumn id="88" xr3:uid="{EE05B21E-394F-415A-BBD0-D6F81190E47E}" name="43985"/>
    <tableColumn id="89" xr3:uid="{26F99406-BD67-424C-89E9-BA307EE6C086}" name="43986"/>
    <tableColumn id="90" xr3:uid="{03EBB171-8DA0-47AA-AE44-F8CBB9F7DDA5}" name="43987"/>
    <tableColumn id="91" xr3:uid="{537FC433-4092-4306-B2F2-DA0987FE4013}" name="43988"/>
    <tableColumn id="92" xr3:uid="{DF0F38A5-86AF-424F-A405-25C2CCC647FF}" name="43989"/>
    <tableColumn id="93" xr3:uid="{04AD46B1-6ACC-4A72-9FAE-8912701AB416}" name="43990"/>
    <tableColumn id="94" xr3:uid="{35AAE4F8-58BF-40CF-B6DE-AE9725DF1584}" name="43991"/>
    <tableColumn id="95" xr3:uid="{2456C889-E646-4BB0-A115-B293428FC04C}" name="43992"/>
    <tableColumn id="96" xr3:uid="{0A3C4BDA-E75F-4954-957A-8B327DE2F50D}" name="43993"/>
    <tableColumn id="97" xr3:uid="{D9EC638D-F386-4AFF-9C3E-96E67FAC83E4}" name="43994"/>
    <tableColumn id="98" xr3:uid="{EEF6FD66-F03F-4652-9B87-1002ACD7357A}" name="43995"/>
    <tableColumn id="99" xr3:uid="{C6ABC67C-A011-44F2-B48A-3E43FB7EFFA9}" name="43996"/>
    <tableColumn id="100" xr3:uid="{E8800F98-E438-4378-9582-9AB46FBF3C94}" name="43997"/>
    <tableColumn id="101" xr3:uid="{2D4AEC34-9076-4A87-83DC-00B808B34AF1}" name="43998"/>
    <tableColumn id="102" xr3:uid="{6A494F2C-494D-46CA-B3E4-0907425DED29}" name="43999"/>
    <tableColumn id="103" xr3:uid="{8D852848-BF0E-411F-9521-B67F8EFFBBA9}" name="44000"/>
    <tableColumn id="104" xr3:uid="{57DEEB73-F948-4725-9B12-C229981EE9E7}" name="44001"/>
    <tableColumn id="105" xr3:uid="{3EFEE8D0-D3C7-49B1-A099-A0158F228B7C}" name="44002"/>
    <tableColumn id="106" xr3:uid="{D057AF0D-5562-45F9-BEDF-2B248C172458}" name="44003"/>
    <tableColumn id="107" xr3:uid="{13E60EEF-1A83-46B2-BA19-BD8330FD73B0}" name="44004"/>
    <tableColumn id="108" xr3:uid="{4C69CA9C-8398-437A-9B5F-0A3D0B910DF7}" name="44005"/>
    <tableColumn id="109" xr3:uid="{A6102BEB-805C-418C-AF6F-27C5A8DA0415}" name="44006"/>
    <tableColumn id="110" xr3:uid="{8EF3BCAF-1946-466F-BE35-86D219432F8E}" name="44007"/>
    <tableColumn id="111" xr3:uid="{7E02C150-EA0B-452C-ACBF-8C51C6557EAE}" name="44008"/>
    <tableColumn id="112" xr3:uid="{11B0D0D4-7012-43E1-A989-DEEDFE732C3B}" name="44009"/>
    <tableColumn id="113" xr3:uid="{99429114-F503-4312-AAD2-3FF765C845E4}" name="44010"/>
    <tableColumn id="114" xr3:uid="{9EFC3B5E-3884-45C2-BFC3-C5C9A244EA2B}" name="44011"/>
    <tableColumn id="115" xr3:uid="{C31953BF-46D1-4C27-930C-744D39CE42B8}" name="44012"/>
    <tableColumn id="116" xr3:uid="{4F296AD1-6F85-4E90-8088-F93A9351102D}" name="44013"/>
    <tableColumn id="117" xr3:uid="{16EC6C64-24A8-4FDF-A12B-6FC445CB98D6}" name="44014"/>
    <tableColumn id="118" xr3:uid="{F9A9C58D-E323-481F-BFA4-1BEE46417EF7}" name="44015"/>
    <tableColumn id="119" xr3:uid="{72D8E52A-E175-468E-8BF4-CB464D0CDDFE}" name="44016"/>
    <tableColumn id="120" xr3:uid="{D4C64187-DD53-4340-9BBE-F912D4D456CF}" name="44017"/>
    <tableColumn id="121" xr3:uid="{F25272FB-682B-4232-9A17-F24A5522BB1D}" name="44018"/>
    <tableColumn id="122" xr3:uid="{69A77624-1ABA-472F-8008-0B6C05E319FC}" name="44019"/>
    <tableColumn id="123" xr3:uid="{1FD5070A-62D7-48C6-B7BE-FB595F065E4C}" name="44020"/>
    <tableColumn id="124" xr3:uid="{4FFE996B-367C-479D-93BA-EAD296FE0780}" name="44021"/>
    <tableColumn id="125" xr3:uid="{C37DE98C-A968-4245-8ECC-FFD82C8B10F5}" name="44022"/>
    <tableColumn id="126" xr3:uid="{CDC2CDAE-98D3-487B-80FE-604FE019E24D}" name="44023"/>
    <tableColumn id="127" xr3:uid="{33537A78-95FC-4358-9D60-D5BE6A512812}" name="44024"/>
    <tableColumn id="128" xr3:uid="{57E4C4BF-5FCE-420C-8C72-305764BE9BE8}" name="44025"/>
    <tableColumn id="129" xr3:uid="{79D7888D-F795-4ECA-A933-56A6AAE6F455}" name="44026"/>
    <tableColumn id="130" xr3:uid="{662EF7CE-14A2-43BC-85F9-FD23FE79DBC1}" name="44027"/>
    <tableColumn id="131" xr3:uid="{D029B7AA-1BBA-4B41-9F9D-1633C91DDCCA}" name="44028"/>
    <tableColumn id="132" xr3:uid="{01C7735A-F338-4CD3-9643-B2BFB50E9076}" name="44029"/>
    <tableColumn id="133" xr3:uid="{9D66F9B7-055C-4E7D-9C15-3937A9FE7CA4}" name="44030"/>
    <tableColumn id="134" xr3:uid="{A3299D2E-36C5-4450-9980-A45CD67D9A22}" name="44031"/>
    <tableColumn id="135" xr3:uid="{819B2C6F-D539-4F13-B899-7DBA76DEC20C}" name="44032"/>
    <tableColumn id="136" xr3:uid="{A7FED502-0711-46F4-ADAF-20AEC78825FC}" name="44033"/>
    <tableColumn id="137" xr3:uid="{4511BC74-4E7B-476C-812F-8596600B0231}" name="44034"/>
    <tableColumn id="138" xr3:uid="{325CC4D6-3085-4D3F-9B03-7401147841B6}" name="44035"/>
    <tableColumn id="139" xr3:uid="{18DFF3B1-E539-46FA-B899-A025C69CB93B}" name="44036"/>
    <tableColumn id="140" xr3:uid="{0D2F4C50-8763-4D7F-8127-4AD4077321C1}" name="44037"/>
    <tableColumn id="141" xr3:uid="{CD1AA712-FBF2-4D6E-8CAF-8E3A2F75AD4E}" name="44038"/>
    <tableColumn id="142" xr3:uid="{A73C1198-78A0-4DF2-81E2-4B9691114C4E}" name="44039"/>
    <tableColumn id="143" xr3:uid="{61F05DC5-3C02-459A-9FCA-D772A8C0BBEA}" name="44040"/>
    <tableColumn id="144" xr3:uid="{5AB50C6D-7AAB-4007-A3F5-CB430A99DBEB}" name="44041"/>
    <tableColumn id="145" xr3:uid="{D4846E46-A25E-43F5-92FC-CA295855E8B0}" name="44042"/>
    <tableColumn id="146" xr3:uid="{0A146F73-7158-4C95-907A-AB386732EA4C}" name="44043"/>
    <tableColumn id="147" xr3:uid="{0158EDA2-D4D5-4B3D-A993-3AB5EB12D6EC}" name="44044"/>
    <tableColumn id="148" xr3:uid="{60C54397-6C02-43A8-B693-9C12D01B1A7F}" name="44045"/>
    <tableColumn id="149" xr3:uid="{8F34E01A-27B8-4582-BE95-1908378A4608}" name="44046"/>
    <tableColumn id="150" xr3:uid="{974F83C6-AAB4-4DAB-91DD-810836A7122C}" name="44047"/>
    <tableColumn id="151" xr3:uid="{47F372E4-C8B9-40FA-BC64-22E4F2F655A8}" name="44048"/>
    <tableColumn id="152" xr3:uid="{30078913-FD46-46F0-8E1B-DFAD32F91D63}" name="44049"/>
    <tableColumn id="153" xr3:uid="{947DD9C7-70EB-4C3D-858F-16BFA2AAC74F}" name="44050"/>
    <tableColumn id="154" xr3:uid="{CA3E8C26-F91D-4D1C-851A-9A6B3565C1EC}" name="44051"/>
    <tableColumn id="155" xr3:uid="{0694656F-CD20-445E-9133-33EF6AED30EF}" name="44052"/>
    <tableColumn id="156" xr3:uid="{3A8157B2-6035-4456-9DC8-073B1ED5F31E}" name="44053"/>
    <tableColumn id="157" xr3:uid="{2A634C7E-CF34-46BE-95EA-5857E1982B7A}" name="44054"/>
    <tableColumn id="158" xr3:uid="{D8EFA84C-270E-410B-91A7-BA855FACF71C}" name="44055"/>
    <tableColumn id="159" xr3:uid="{ECD5A63E-A356-4C22-B3E2-28F17548CDC7}" name="44056"/>
    <tableColumn id="160" xr3:uid="{D62A6F1C-4C22-4100-AC57-7977BF973EA7}" name="44057"/>
    <tableColumn id="161" xr3:uid="{B65F1C65-9037-4FB0-9169-D550BCFE80C4}" name="44058"/>
    <tableColumn id="162" xr3:uid="{8A0EEF76-911E-47E9-A4B7-195B70427414}" name="44059"/>
    <tableColumn id="163" xr3:uid="{BB9B0D81-1F1D-41EF-AEA3-D43B512C23E4}" name="44060"/>
    <tableColumn id="164" xr3:uid="{639947C7-1C19-4256-987B-036269891D08}" name="44061"/>
    <tableColumn id="165" xr3:uid="{BF56B07F-AE4B-4D24-A33C-96415A3A416A}" name="44062"/>
    <tableColumn id="166" xr3:uid="{ACD1B3B1-1900-4284-9ACD-E1B1AB02AEDC}" name="44063"/>
    <tableColumn id="167" xr3:uid="{D8413455-F379-49B9-92DB-7510D6024CBC}" name="44064"/>
    <tableColumn id="168" xr3:uid="{25CA9BB9-0D48-4D61-B100-351C86220A4E}" name="44065"/>
    <tableColumn id="169" xr3:uid="{FE47C9DB-08C4-44E9-8FBD-AA88EAF6613D}" name="44066"/>
    <tableColumn id="170" xr3:uid="{001D9393-6DE3-41AA-B0AE-41E0BF8A9493}" name="44067"/>
    <tableColumn id="171" xr3:uid="{01559E65-F095-4E44-BBFA-CC8280369135}" name="44068"/>
    <tableColumn id="172" xr3:uid="{6CDC80AB-B0E8-4318-9D98-E579C2A82CB0}" name="44069"/>
    <tableColumn id="173" xr3:uid="{B445432E-78DA-4216-8F89-C427C3033867}" name="44070"/>
    <tableColumn id="174" xr3:uid="{671D1D86-49E2-4C2F-BB91-6BD65512139E}" name="44071"/>
    <tableColumn id="175" xr3:uid="{151EF638-5895-4A7C-903B-DA161332CF7D}" name="44072"/>
    <tableColumn id="176" xr3:uid="{F2826982-452D-478B-AE7E-A31C7250F3A9}" name="44073"/>
    <tableColumn id="177" xr3:uid="{17A91877-4870-4A85-B661-7049FE4276B9}" name="44074"/>
    <tableColumn id="178" xr3:uid="{46F9C17B-81ED-49E8-9A37-7F1762D0B8C9}" name="44075"/>
    <tableColumn id="179" xr3:uid="{87E5B35F-0630-4DAF-B18D-6D4E3AFFD155}" name="44076"/>
    <tableColumn id="180" xr3:uid="{5C5586B5-5143-4B4E-95F3-C0754ECFDDBF}" name="44077"/>
    <tableColumn id="181" xr3:uid="{EEB3FECC-90BF-456C-B96D-91E4F63C5CBD}" name="44078"/>
    <tableColumn id="182" xr3:uid="{69C276D4-17B8-459D-8930-BC26962FE614}" name="44079"/>
    <tableColumn id="183" xr3:uid="{31F0C644-71E8-42AC-BE6E-E855A80024C3}" name="44080"/>
    <tableColumn id="184" xr3:uid="{D8CD8148-41FF-40D2-B330-FF1DA4FC84D0}" name="44081"/>
    <tableColumn id="185" xr3:uid="{359ED257-42ED-48DB-A1DC-0886F3A4C42D}" name="44082"/>
    <tableColumn id="186" xr3:uid="{D16E121E-268D-41C7-9316-46DDAF4ECCAE}" name="44083"/>
    <tableColumn id="187" xr3:uid="{2046DC18-D93D-4C33-AE9D-95AA6BF96E7B}" name="44084"/>
  </tableColumns>
  <tableStyleInfo name="TableStyleLight2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2412" totalsRowShown="0" headerRowDxfId="64">
  <autoFilter ref="B1:E2412" xr:uid="{33900E45-6586-4B6C-8E19-0D444ECEC1AD}"/>
  <tableColumns count="4">
    <tableColumn id="1" xr3:uid="{A2DF4DA0-96FE-4D9A-9613-293918875CD8}" name="Fecha" dataDxfId="63"/>
    <tableColumn id="2" xr3:uid="{A93B3228-CF3B-4BC7-9619-5D94EB280483}" name="Corregimiento"/>
    <tableColumn id="3" xr3:uid="{FE1703DC-A7F0-440C-A046-CF88C48926F7}" name="Cod_Corregimiento" dataDxfId="62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187" totalsRowShown="0">
  <autoFilter ref="B1:CA187" xr:uid="{43A4EA99-D30C-4593-B4E9-BC228D6A71B3}"/>
  <tableColumns count="78">
    <tableColumn id="1" xr3:uid="{B43CE6CF-A682-4EDB-9879-C83EE5B60C32}" name="Fecha" dataDxfId="60"/>
    <tableColumn id="2" xr3:uid="{973902F0-2D6C-40A2-BFE7-09B21A33165E}" name="Confirmados Acumulados" dataDxfId="59"/>
    <tableColumn id="3" xr3:uid="{40A6486D-313D-495E-B390-825D23DB0A59}" name="Nuevos Confirmados"/>
    <tableColumn id="4" xr3:uid="{40D3D6E3-850F-4C5A-B130-A86751451D00}" name="Fallecidos Acumulados" dataDxfId="58"/>
    <tableColumn id="5" xr3:uid="{B7E20309-518B-468C-A592-39469F86B5D6}" name="Nuevos Fallecidos"/>
    <tableColumn id="6" xr3:uid="{F2FD374F-A063-484D-A17D-CE2074ED1517}" name="Recuperados Acumulados" dataDxfId="57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56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55">
      <calculatedColumnFormula>+IFERROR(C2/3.974,"")</calculatedColumnFormula>
    </tableColumn>
    <tableColumn id="18" xr3:uid="{C5C9CF84-1193-446D-A50A-629502575AA8}" name="Fallecidos/1MM hab" dataDxfId="54">
      <calculatedColumnFormula>+IFERROR(E2/3.974,"")</calculatedColumnFormula>
    </tableColumn>
    <tableColumn id="19" xr3:uid="{5653A491-563D-4A51-9E51-434E50B0C11C}" name="Recuperados/1 MM hab" dataDxfId="53">
      <calculatedColumnFormula>+IFERROR(G2/3.974,"")</calculatedColumnFormula>
    </tableColumn>
    <tableColumn id="20" xr3:uid="{1087D488-7D9C-4D7D-A189-4EB560CA2E3B}" name="Activos/1MM hab" dataDxfId="52">
      <calculatedColumnFormula>+IFERROR(I2/3.974,"")</calculatedColumnFormula>
    </tableColumn>
    <tableColumn id="21" xr3:uid="{5D7DE319-4187-4EA4-B571-D2695154EE4A}" name="Pruebas Realizadas" dataDxfId="51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50">
      <calculatedColumnFormula>IFERROR(W2-W1,0)</calculatedColumnFormula>
    </tableColumn>
    <tableColumn id="64" xr3:uid="{28C993C8-E8F5-4F99-B9F6-92E744E1DC2E}" name="Pruebas Realizadas/1MM hab" dataDxfId="49">
      <calculatedColumnFormula>IFERROR(V2/3.974,0)</calculatedColumnFormula>
    </tableColumn>
    <tableColumn id="23" xr3:uid="{42A45A33-4E21-48F2-A8AE-E198D98F66C3}" name="Pruebas Negativas" dataDxfId="48"/>
    <tableColumn id="24" xr3:uid="{BA3C3DC5-E194-4738-BE0D-9C065CE37FC0}" name="Pruebas Negativas Diarias" dataDxfId="47">
      <calculatedColumnFormula>Z2-Z1</calculatedColumnFormula>
    </tableColumn>
    <tableColumn id="55" xr3:uid="{969B6342-94BE-4968-955F-55616C0B80F9}" name="% Pruebas Negativas" dataDxfId="46">
      <calculatedColumnFormula>IFERROR(Z2/V2,0)</calculatedColumnFormula>
    </tableColumn>
    <tableColumn id="58" xr3:uid="{DCF2DC84-6E8B-433D-8BEE-4F9909314B95}" name="Variación Pruebas Negativas Diarias" dataDxfId="45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44">
      <calculatedColumnFormula>IFERROR(AD2/V2,0)</calculatedColumnFormula>
    </tableColumn>
    <tableColumn id="59" xr3:uid="{879AC419-6349-4CF2-ABE6-2CAB27EB4896}" name="Variación Pruebas Positivas Diarias" dataDxfId="43">
      <calculatedColumnFormula>IFERROR(AE2-AE1,0)</calculatedColumnFormula>
    </tableColumn>
    <tableColumn id="74" xr3:uid="{766B1DB5-FDE4-4BD7-BF8F-4B01095F7E3F}" name="%Variación Pruebas Positivas Diarias" dataDxfId="42">
      <calculatedColumnFormula>IFERROR(AE2/W2,0)</calculatedColumnFormula>
    </tableColumn>
    <tableColumn id="65" xr3:uid="{7C3592F6-C716-42D3-A5A1-47E150686978}" name="Pruebas Positivas/1MM hab" dataDxfId="41">
      <calculatedColumnFormula>IFERROR(AD2/3.974,0)</calculatedColumnFormula>
    </tableColumn>
    <tableColumn id="27" xr3:uid="{D8610871-ABDD-4D27-8EF9-5CB022075A3B}" name="Aislamiento Domiciliario" dataDxfId="40"/>
    <tableColumn id="28" xr3:uid="{C675257E-C6CD-4E20-B674-42EE821FE46A}" name="Variación Aislamiento Domiciliario" dataDxfId="39">
      <calculatedColumnFormula>AJ2-AJ1</calculatedColumnFormula>
    </tableColumn>
    <tableColumn id="60" xr3:uid="{0AA8EE78-AA2C-434E-B362-741D9FFB5ECC}" name="%Variación Aislamiento Domiciliario" dataDxfId="38">
      <calculatedColumnFormula>IFERROR(AJ2/AJ1,0)-1</calculatedColumnFormula>
    </tableColumn>
    <tableColumn id="66" xr3:uid="{625EE28F-4964-4F45-905B-130058A50F50}" name="Aislamiento Domiciliario/1MM hab" dataDxfId="37">
      <calculatedColumnFormula>IFERROR(AJ2/3.974,0)</calculatedColumnFormula>
    </tableColumn>
    <tableColumn id="75" xr3:uid="{1B2C3CAE-97BE-4952-B951-5007AB5414DD}" name="%Aislamiento Domiciliario de Confirmados" dataDxfId="36">
      <calculatedColumnFormula>IFERROR(AJ2/C2," ")</calculatedColumnFormula>
    </tableColumn>
    <tableColumn id="29" xr3:uid="{DC317B66-599C-42F1-AA24-36DEE1345EB4}" name="Aislamiento en Hoteles" dataDxfId="35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34">
      <calculatedColumnFormula>IFERROR(AO2/3.974,0)</calculatedColumnFormula>
    </tableColumn>
    <tableColumn id="31" xr3:uid="{E736287B-0930-4006-9282-9CA033399912}" name="Hospitalizados en Sala" dataDxfId="33"/>
    <tableColumn id="32" xr3:uid="{BF98C05B-A67B-4900-B05E-627F032DC39A}" name="Variación Hospitalizados en Sala" dataDxfId="32">
      <calculatedColumnFormula>AS2-AS1</calculatedColumnFormula>
    </tableColumn>
    <tableColumn id="62" xr3:uid="{7C747F0E-AA13-4E3C-9C50-8538E30CAC79}" name="%Variación Hospitalizados en Sala" dataDxfId="31">
      <calculatedColumnFormula>IFERROR(AS2/AS1,0)-1</calculatedColumnFormula>
    </tableColumn>
    <tableColumn id="68" xr3:uid="{7DBCF1EA-926B-4AAD-A90A-BB75D656AD64}" name="Hospitalizados en Sala/1MM hab" dataDxfId="30">
      <calculatedColumnFormula>IFERROR(AS2/3.974,0)</calculatedColumnFormula>
    </tableColumn>
    <tableColumn id="76" xr3:uid="{48762F93-20F9-4E34-8048-CC45B397DC24}" name="%Hospitalizados en Sala de Confirmados" dataDxfId="29">
      <calculatedColumnFormula>IFERROR(AS2/C2," ")</calculatedColumnFormula>
    </tableColumn>
    <tableColumn id="33" xr3:uid="{71350F5A-09D2-45C4-9CCF-A9A5B2880119}" name="Hospitalizados en UCI" dataDxfId="28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27">
      <calculatedColumnFormula>IFERROR(AX2/AX1,0)-1</calculatedColumnFormula>
    </tableColumn>
    <tableColumn id="69" xr3:uid="{BB3ED07D-4978-4E45-9048-715100C1C4CE}" name="Hospitalización en UCI/1MM hab" dataDxfId="26">
      <calculatedColumnFormula>IFERROR(AX2/3.974,0)</calculatedColumnFormula>
    </tableColumn>
    <tableColumn id="77" xr3:uid="{3689B571-2CEF-4D6C-80EA-D42E9AFA4249}" name="%Hospitalizados en UCI de Confirmados" dataDxfId="25">
      <calculatedColumnFormula>IFERROR(AX2/C2," ")</calculatedColumnFormula>
    </tableColumn>
    <tableColumn id="70" xr3:uid="{D4D326CA-71CB-4808-8398-2DF20427ACD9}" name="Personas con Medidas Sanitarias" dataDxfId="24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23">
      <calculatedColumnFormula>IFERROR(BC2-BC1,0)</calculatedColumnFormula>
    </tableColumn>
    <tableColumn id="73" xr3:uid="{FEEEA9CC-4A2C-4532-89AC-8AEE99F07A1C}" name="%Variación Personas con Medidas Sanitarias" dataDxfId="22">
      <calculatedColumnFormula>IFERROR(BC2/BC1,0)-1</calculatedColumnFormula>
    </tableColumn>
    <tableColumn id="71" xr3:uid="{76D989EB-1454-4A9F-BCC9-9DBAAC8EC62A}" name="Personas con Medidas Sanitarias/1MM hab" dataDxfId="21">
      <calculatedColumnFormula>IFERROR(BC2/3.974,0)</calculatedColumnFormula>
    </tableColumn>
    <tableColumn id="78" xr3:uid="{B0368274-1320-4455-B61E-287DF6AFDB6B}" name="%Personas con Medidas Sanitarias de Confirmados" dataDxfId="20">
      <calculatedColumnFormula>IFERROR(BC2/C2," ")</calculatedColumnFormula>
    </tableColumn>
    <tableColumn id="35" xr3:uid="{812A1327-1CEB-4F00-A13E-00131E30B078}" name="Casos 0-19 años" dataDxfId="19"/>
    <tableColumn id="45" xr3:uid="{D49F4BCD-7029-445D-AC3D-4C3AEC95E978}" name="Variación Casos 0-19 años" dataDxfId="18">
      <calculatedColumnFormula>IFERROR((BH2-BH1), 0)</calculatedColumnFormula>
    </tableColumn>
    <tableColumn id="36" xr3:uid="{8F490D8C-4F99-4584-94BF-093E46E47157}" name="Casos 20-39 años" dataDxfId="17"/>
    <tableColumn id="46" xr3:uid="{9C4B1D6F-5802-43AD-98C0-AEA0FDA3361D}" name="Variación Casos 20-39 años" dataDxfId="16">
      <calculatedColumnFormula>IFERROR((BJ2-BJ1),0)</calculatedColumnFormula>
    </tableColumn>
    <tableColumn id="37" xr3:uid="{DF499F72-1046-478E-9D20-9E9A85F8F2A0}" name="Casos 40-59 años" dataDxfId="15"/>
    <tableColumn id="47" xr3:uid="{22260EC0-BDDF-44F7-B25B-AFAE05653A98}" name="Variación Casos 40-59 años" dataDxfId="14">
      <calculatedColumnFormula>IFERROR((BL2-BL1),0)</calculatedColumnFormula>
    </tableColumn>
    <tableColumn id="38" xr3:uid="{B47F6D70-7358-41E8-BBF0-59C40B173663}" name="Casos 60-79 años" dataDxfId="13"/>
    <tableColumn id="48" xr3:uid="{4065D1A3-12CB-4A14-940C-EB27E5C02B72}" name="Variación Casos 60-79 años" dataDxfId="12">
      <calculatedColumnFormula>IFERROR((BN2-BN1),0)</calculatedColumnFormula>
    </tableColumn>
    <tableColumn id="39" xr3:uid="{38A3E542-9026-45A2-AA92-EA50BF06321F}" name="Casos &gt;80 años" dataDxfId="11"/>
    <tableColumn id="49" xr3:uid="{BFA963DD-6022-44F5-9960-C736B4C44A1A}" name="Variación Casos &gt;80 años" dataDxfId="10">
      <calculatedColumnFormula>IFERROR((BP2-BP1),0)</calculatedColumnFormula>
    </tableColumn>
    <tableColumn id="40" xr3:uid="{1917D601-1805-47AD-9379-0623CBEC8677}" name="Defunciones 0-19 años" dataDxfId="9"/>
    <tableColumn id="50" xr3:uid="{8744BA87-2371-4F50-83CA-FB01532B438D}" name="Variación Defunciones 0-19 años" dataDxfId="8">
      <calculatedColumnFormula>IFERROR((BR2-BR1),0)</calculatedColumnFormula>
    </tableColumn>
    <tableColumn id="41" xr3:uid="{E100BA7E-AC43-4F84-BB57-F3B1C999E447}" name="Defunciones 20-39 años" dataDxfId="7"/>
    <tableColumn id="51" xr3:uid="{5ADE2D23-1839-4D7C-BC42-D37F14B85BCE}" name="Variación Defunciones 20-39 años" dataDxfId="6">
      <calculatedColumnFormula>IFERROR((BT2-BT1),0)</calculatedColumnFormula>
    </tableColumn>
    <tableColumn id="42" xr3:uid="{6D91C00A-6C34-4D4A-A359-17834D08F9AC}" name="Defunciones 40-59 años" dataDxfId="5"/>
    <tableColumn id="52" xr3:uid="{D3AA20D4-C41F-4432-8393-B25AEC78A2DB}" name="Variación Defunciones 40-59 años" dataDxfId="4">
      <calculatedColumnFormula>IFERROR((BV2-BV1),0)</calculatedColumnFormula>
    </tableColumn>
    <tableColumn id="43" xr3:uid="{2CA0667B-9C43-4BBC-86DB-8FAB27AFB550}" name="Defunciones 60-79 años" dataDxfId="3"/>
    <tableColumn id="53" xr3:uid="{843753A8-D098-4442-9CE7-4D0740DBFC73}" name="Variación Defunciones 60-79 años" dataDxfId="2">
      <calculatedColumnFormula>IFERROR((BX2-BX1),0)</calculatedColumnFormula>
    </tableColumn>
    <tableColumn id="44" xr3:uid="{D016D264-D612-4CEE-90C5-04781F606E63}" name="Defunciones &gt;80 años" dataDxfId="1"/>
    <tableColumn id="54" xr3:uid="{6F890B89-015E-4A8B-A0DA-D93D3532FA3C}" name="Variación Defunciones &gt;80 años" dataDxfId="0">
      <calculatedColumnFormula>IFERROR((BZ2-BZ1),0)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JQ14"/>
  <sheetViews>
    <sheetView workbookViewId="0">
      <pane xSplit="1" topLeftCell="B1" activePane="topRight" state="frozen"/>
      <selection pane="topRight" activeCell="GD15" sqref="GD15"/>
    </sheetView>
  </sheetViews>
  <sheetFormatPr defaultColWidth="11.42578125" defaultRowHeight="15"/>
  <cols>
    <col min="1" max="1" width="14" bestFit="1" customWidth="1"/>
  </cols>
  <sheetData>
    <row r="1" spans="1:277">
      <c r="B1" s="3">
        <v>43899</v>
      </c>
      <c r="C1" s="3">
        <v>43900</v>
      </c>
      <c r="D1" s="3">
        <v>43901</v>
      </c>
      <c r="E1" s="3">
        <v>43902</v>
      </c>
      <c r="F1" s="3">
        <v>43903</v>
      </c>
      <c r="G1" s="3">
        <v>43904</v>
      </c>
      <c r="H1" s="3">
        <v>43905</v>
      </c>
      <c r="I1" s="3">
        <v>43906</v>
      </c>
      <c r="J1" s="3">
        <v>43907</v>
      </c>
      <c r="K1" s="3">
        <v>43908</v>
      </c>
      <c r="L1" s="3">
        <v>43909</v>
      </c>
      <c r="M1" s="3">
        <v>43910</v>
      </c>
      <c r="N1" s="3">
        <v>43911</v>
      </c>
      <c r="O1" s="3">
        <v>43912</v>
      </c>
      <c r="P1" s="3">
        <v>43913</v>
      </c>
      <c r="Q1" s="3">
        <v>43914</v>
      </c>
      <c r="R1" s="3">
        <v>43915</v>
      </c>
      <c r="S1" s="3">
        <v>43916</v>
      </c>
      <c r="T1" s="3">
        <v>43917</v>
      </c>
      <c r="U1" s="3">
        <v>43918</v>
      </c>
      <c r="V1" s="3">
        <v>43919</v>
      </c>
      <c r="W1" s="3">
        <v>43920</v>
      </c>
      <c r="X1" s="3">
        <v>43921</v>
      </c>
      <c r="Y1" s="3">
        <v>43922</v>
      </c>
      <c r="Z1" s="3">
        <v>43923</v>
      </c>
      <c r="AA1" s="3">
        <v>43924</v>
      </c>
      <c r="AB1" s="3">
        <v>43925</v>
      </c>
      <c r="AC1" s="3">
        <v>43926</v>
      </c>
      <c r="AD1" s="3">
        <v>43927</v>
      </c>
      <c r="AE1" s="3">
        <v>43928</v>
      </c>
      <c r="AF1" s="3">
        <v>43929</v>
      </c>
      <c r="AG1" s="3">
        <v>43930</v>
      </c>
      <c r="AH1" s="3">
        <v>43931</v>
      </c>
      <c r="AI1" s="3">
        <v>43932</v>
      </c>
      <c r="AJ1" s="3">
        <v>43933</v>
      </c>
      <c r="AK1" s="3">
        <v>43934</v>
      </c>
      <c r="AL1" s="3">
        <v>43935</v>
      </c>
      <c r="AM1" s="3">
        <v>43936</v>
      </c>
      <c r="AN1" s="3">
        <v>43937</v>
      </c>
      <c r="AO1" s="3">
        <v>43938</v>
      </c>
      <c r="AP1" s="3">
        <v>43939</v>
      </c>
      <c r="AQ1" s="3">
        <v>43940</v>
      </c>
      <c r="AR1" s="3">
        <v>43941</v>
      </c>
      <c r="AS1" s="3">
        <v>43942</v>
      </c>
      <c r="AT1" s="3">
        <v>43943</v>
      </c>
      <c r="AU1" s="3">
        <v>43944</v>
      </c>
      <c r="AV1" s="3">
        <v>43945</v>
      </c>
      <c r="AW1" s="3">
        <v>43946</v>
      </c>
      <c r="AX1" s="3">
        <v>43947</v>
      </c>
      <c r="AY1" s="3">
        <v>43948</v>
      </c>
      <c r="AZ1" s="3">
        <v>43949</v>
      </c>
      <c r="BA1" s="3">
        <v>43950</v>
      </c>
      <c r="BB1" s="3">
        <v>43951</v>
      </c>
      <c r="BC1" s="3">
        <v>43952</v>
      </c>
      <c r="BD1" s="3">
        <v>43953</v>
      </c>
      <c r="BE1" s="3">
        <v>43954</v>
      </c>
      <c r="BF1" s="3">
        <v>43955</v>
      </c>
      <c r="BG1" s="3">
        <v>43956</v>
      </c>
      <c r="BH1" s="3">
        <v>43957</v>
      </c>
      <c r="BI1" s="3">
        <v>43958</v>
      </c>
      <c r="BJ1" s="3">
        <v>43959</v>
      </c>
      <c r="BK1" s="3">
        <v>43960</v>
      </c>
      <c r="BL1" s="3">
        <v>43961</v>
      </c>
      <c r="BM1" s="3">
        <v>43962</v>
      </c>
      <c r="BN1" s="3">
        <v>43963</v>
      </c>
      <c r="BO1" s="3">
        <v>43964</v>
      </c>
      <c r="BP1" s="3">
        <v>43965</v>
      </c>
      <c r="BQ1" s="3">
        <v>43966</v>
      </c>
      <c r="BR1" s="3">
        <v>43967</v>
      </c>
      <c r="BS1" s="3">
        <v>43968</v>
      </c>
      <c r="BT1" s="3">
        <v>43969</v>
      </c>
      <c r="BU1" s="3">
        <v>43970</v>
      </c>
      <c r="BV1" s="3">
        <v>43971</v>
      </c>
      <c r="BW1" s="3">
        <v>43972</v>
      </c>
      <c r="BX1" s="3">
        <v>43973</v>
      </c>
      <c r="BY1" s="3">
        <v>43974</v>
      </c>
      <c r="BZ1" s="3">
        <v>43975</v>
      </c>
      <c r="CA1" s="3">
        <v>43976</v>
      </c>
      <c r="CB1" s="3">
        <v>43977</v>
      </c>
      <c r="CC1" s="3">
        <v>43978</v>
      </c>
      <c r="CD1" s="3">
        <v>43979</v>
      </c>
      <c r="CE1" s="3">
        <v>43980</v>
      </c>
      <c r="CF1" s="3">
        <v>43981</v>
      </c>
      <c r="CG1" s="3">
        <v>43982</v>
      </c>
      <c r="CH1" s="3">
        <v>43983</v>
      </c>
      <c r="CI1" s="3">
        <v>43984</v>
      </c>
      <c r="CJ1" s="3">
        <v>43985</v>
      </c>
      <c r="CK1" s="3">
        <v>43986</v>
      </c>
      <c r="CL1" s="3">
        <v>43987</v>
      </c>
      <c r="CM1" s="3">
        <v>43988</v>
      </c>
      <c r="CN1" s="3">
        <v>43989</v>
      </c>
      <c r="CO1" s="3">
        <v>43990</v>
      </c>
      <c r="CP1" s="3">
        <v>43991</v>
      </c>
      <c r="CQ1" s="3">
        <v>43992</v>
      </c>
      <c r="CR1" s="3">
        <v>43993</v>
      </c>
      <c r="CS1" s="3">
        <v>43994</v>
      </c>
      <c r="CT1" s="3">
        <v>43995</v>
      </c>
      <c r="CU1" s="3">
        <v>43996</v>
      </c>
      <c r="CV1" s="3">
        <v>43997</v>
      </c>
      <c r="CW1" s="3">
        <v>43998</v>
      </c>
      <c r="CX1" s="3">
        <v>43999</v>
      </c>
      <c r="CY1" s="3">
        <v>44000</v>
      </c>
      <c r="CZ1" s="3">
        <v>44001</v>
      </c>
      <c r="DA1" s="3">
        <v>44002</v>
      </c>
      <c r="DB1" s="3">
        <v>44003</v>
      </c>
      <c r="DC1" s="3">
        <v>44004</v>
      </c>
      <c r="DD1" s="3">
        <v>44005</v>
      </c>
      <c r="DE1" s="3">
        <v>44006</v>
      </c>
      <c r="DF1" s="3">
        <v>44007</v>
      </c>
      <c r="DG1" s="3">
        <v>44008</v>
      </c>
      <c r="DH1" s="3">
        <v>44009</v>
      </c>
      <c r="DI1" s="3">
        <v>44010</v>
      </c>
      <c r="DJ1" s="3">
        <v>44011</v>
      </c>
      <c r="DK1" s="3">
        <v>44012</v>
      </c>
      <c r="DL1" s="3">
        <v>44013</v>
      </c>
      <c r="DM1" s="3">
        <v>44014</v>
      </c>
      <c r="DN1" s="3">
        <v>44015</v>
      </c>
      <c r="DO1" s="3">
        <v>44016</v>
      </c>
      <c r="DP1" s="3">
        <v>44017</v>
      </c>
      <c r="DQ1" s="3">
        <v>44018</v>
      </c>
      <c r="DR1" s="3">
        <v>44019</v>
      </c>
      <c r="DS1" s="3">
        <v>44020</v>
      </c>
      <c r="DT1" s="3">
        <v>44021</v>
      </c>
      <c r="DU1" s="3">
        <v>44022</v>
      </c>
      <c r="DV1" s="3">
        <v>44023</v>
      </c>
      <c r="DW1" s="3">
        <v>44024</v>
      </c>
      <c r="DX1" s="3">
        <v>44025</v>
      </c>
      <c r="DY1" s="3">
        <v>44026</v>
      </c>
      <c r="DZ1" s="3">
        <v>44027</v>
      </c>
      <c r="EA1" s="3">
        <v>44028</v>
      </c>
      <c r="EB1" s="3">
        <v>44029</v>
      </c>
      <c r="EC1" s="3">
        <v>44030</v>
      </c>
      <c r="ED1" s="3">
        <v>44031</v>
      </c>
      <c r="EE1" s="3">
        <v>44032</v>
      </c>
      <c r="EF1" s="3">
        <v>44033</v>
      </c>
      <c r="EG1" s="3">
        <v>44034</v>
      </c>
      <c r="EH1" s="3">
        <v>44035</v>
      </c>
      <c r="EI1" s="3">
        <v>44036</v>
      </c>
      <c r="EJ1" s="3">
        <v>44037</v>
      </c>
      <c r="EK1" s="3">
        <v>44038</v>
      </c>
      <c r="EL1" s="3">
        <v>44039</v>
      </c>
      <c r="EM1" s="3">
        <v>44040</v>
      </c>
      <c r="EN1" s="3">
        <v>44041</v>
      </c>
      <c r="EO1" s="3">
        <v>44042</v>
      </c>
      <c r="EP1" s="3">
        <v>44043</v>
      </c>
      <c r="EQ1" s="3">
        <v>44044</v>
      </c>
      <c r="ER1" s="3">
        <v>44045</v>
      </c>
      <c r="ES1" s="3">
        <v>44046</v>
      </c>
      <c r="ET1" s="3">
        <v>44047</v>
      </c>
      <c r="EU1" s="3">
        <v>44048</v>
      </c>
      <c r="EV1" s="3">
        <v>44049</v>
      </c>
      <c r="EW1" s="3">
        <v>44050</v>
      </c>
      <c r="EX1" s="3">
        <v>44051</v>
      </c>
      <c r="EY1" s="3">
        <v>44052</v>
      </c>
      <c r="EZ1" s="3">
        <v>44053</v>
      </c>
      <c r="FA1" s="3">
        <v>44054</v>
      </c>
      <c r="FB1" s="3">
        <v>44055</v>
      </c>
      <c r="FC1" s="3">
        <v>44056</v>
      </c>
      <c r="FD1" s="3">
        <v>44057</v>
      </c>
      <c r="FE1" s="3">
        <v>44058</v>
      </c>
      <c r="FF1" s="3">
        <v>44059</v>
      </c>
      <c r="FG1" s="3">
        <v>44060</v>
      </c>
      <c r="FH1" s="3">
        <v>44061</v>
      </c>
      <c r="FI1" s="3">
        <v>44062</v>
      </c>
      <c r="FJ1" s="3">
        <v>44063</v>
      </c>
      <c r="FK1" s="3">
        <v>44064</v>
      </c>
      <c r="FL1" s="3">
        <v>44065</v>
      </c>
      <c r="FM1" s="3">
        <v>44066</v>
      </c>
      <c r="FN1" s="3">
        <v>44067</v>
      </c>
      <c r="FO1" s="3">
        <v>44068</v>
      </c>
      <c r="FP1" s="3">
        <v>44069</v>
      </c>
      <c r="FQ1" s="3">
        <v>44070</v>
      </c>
      <c r="FR1" s="3">
        <v>44071</v>
      </c>
      <c r="FS1" s="3">
        <v>44072</v>
      </c>
      <c r="FT1" s="3">
        <v>44073</v>
      </c>
      <c r="FU1" s="3">
        <v>44074</v>
      </c>
      <c r="FV1" s="3">
        <v>44075</v>
      </c>
      <c r="FW1" s="3">
        <v>44076</v>
      </c>
      <c r="FX1" s="3">
        <v>44077</v>
      </c>
      <c r="FY1" s="3">
        <v>44078</v>
      </c>
      <c r="FZ1" s="3">
        <v>44079</v>
      </c>
      <c r="GA1" s="3">
        <v>44080</v>
      </c>
      <c r="GB1" s="3">
        <v>44081</v>
      </c>
      <c r="GC1" s="3">
        <v>44082</v>
      </c>
      <c r="GD1" s="3">
        <v>44083</v>
      </c>
      <c r="GE1" s="3">
        <v>44084</v>
      </c>
      <c r="GF1" s="3">
        <v>44085</v>
      </c>
    </row>
    <row r="2" spans="1:277">
      <c r="A2" t="s">
        <v>0</v>
      </c>
      <c r="B2" s="4" t="s">
        <v>1</v>
      </c>
      <c r="C2" s="5" t="s">
        <v>2</v>
      </c>
      <c r="D2" s="4" t="s">
        <v>3</v>
      </c>
      <c r="E2" s="5" t="s">
        <v>4</v>
      </c>
      <c r="F2" s="4" t="s">
        <v>5</v>
      </c>
      <c r="G2" s="5" t="s">
        <v>6</v>
      </c>
      <c r="H2" s="4" t="s">
        <v>7</v>
      </c>
      <c r="I2" s="5" t="s">
        <v>8</v>
      </c>
      <c r="J2" s="4" t="s">
        <v>9</v>
      </c>
      <c r="K2" s="5" t="s">
        <v>10</v>
      </c>
      <c r="L2" s="4" t="s">
        <v>11</v>
      </c>
      <c r="M2" s="5" t="s">
        <v>12</v>
      </c>
      <c r="N2" s="4" t="s">
        <v>13</v>
      </c>
      <c r="O2" s="5" t="s">
        <v>14</v>
      </c>
      <c r="P2" s="4" t="s">
        <v>15</v>
      </c>
      <c r="Q2" s="5" t="s">
        <v>16</v>
      </c>
      <c r="R2" s="4" t="s">
        <v>17</v>
      </c>
      <c r="S2" s="5" t="s">
        <v>18</v>
      </c>
      <c r="T2" s="4" t="s">
        <v>19</v>
      </c>
      <c r="U2" s="5" t="s">
        <v>20</v>
      </c>
      <c r="V2" s="4" t="s">
        <v>21</v>
      </c>
      <c r="W2" s="5" t="s">
        <v>22</v>
      </c>
      <c r="X2" s="4" t="s">
        <v>23</v>
      </c>
      <c r="Y2" s="5" t="s">
        <v>24</v>
      </c>
      <c r="Z2" s="4" t="s">
        <v>25</v>
      </c>
      <c r="AA2" s="5" t="s">
        <v>26</v>
      </c>
      <c r="AB2" s="4" t="s">
        <v>27</v>
      </c>
      <c r="AC2" s="5" t="s">
        <v>28</v>
      </c>
      <c r="AD2" s="4" t="s">
        <v>29</v>
      </c>
      <c r="AE2" s="5" t="s">
        <v>30</v>
      </c>
      <c r="AF2" s="4" t="s">
        <v>31</v>
      </c>
      <c r="AG2" s="5" t="s">
        <v>32</v>
      </c>
      <c r="AH2" s="4" t="s">
        <v>33</v>
      </c>
      <c r="AI2" s="5" t="s">
        <v>34</v>
      </c>
      <c r="AJ2" s="4" t="s">
        <v>35</v>
      </c>
      <c r="AK2" s="5" t="s">
        <v>36</v>
      </c>
      <c r="AL2" s="4" t="s">
        <v>37</v>
      </c>
      <c r="AM2" s="5" t="s">
        <v>38</v>
      </c>
      <c r="AN2" s="4" t="s">
        <v>39</v>
      </c>
      <c r="AO2" s="5" t="s">
        <v>40</v>
      </c>
      <c r="AP2" s="4" t="s">
        <v>41</v>
      </c>
      <c r="AQ2" s="5" t="s">
        <v>42</v>
      </c>
      <c r="AR2" s="4" t="s">
        <v>43</v>
      </c>
      <c r="AS2" s="5" t="s">
        <v>44</v>
      </c>
      <c r="AT2" s="4" t="s">
        <v>45</v>
      </c>
      <c r="AU2" s="5" t="s">
        <v>46</v>
      </c>
      <c r="AV2" s="4" t="s">
        <v>47</v>
      </c>
      <c r="AW2" s="5" t="s">
        <v>48</v>
      </c>
      <c r="AX2" s="4" t="s">
        <v>49</v>
      </c>
      <c r="AY2" s="5" t="s">
        <v>50</v>
      </c>
      <c r="AZ2" s="4" t="s">
        <v>51</v>
      </c>
      <c r="BA2" s="5" t="s">
        <v>52</v>
      </c>
      <c r="BB2" s="4" t="s">
        <v>53</v>
      </c>
      <c r="BC2" s="5" t="s">
        <v>54</v>
      </c>
      <c r="BD2" s="4" t="s">
        <v>55</v>
      </c>
      <c r="BE2" s="5" t="s">
        <v>56</v>
      </c>
      <c r="BF2" s="4" t="s">
        <v>57</v>
      </c>
      <c r="BG2" s="5" t="s">
        <v>58</v>
      </c>
      <c r="BH2" s="4" t="s">
        <v>59</v>
      </c>
      <c r="BI2" s="5" t="s">
        <v>60</v>
      </c>
      <c r="BJ2" s="4" t="s">
        <v>61</v>
      </c>
      <c r="BK2" s="5" t="s">
        <v>62</v>
      </c>
      <c r="BL2" s="4" t="s">
        <v>63</v>
      </c>
      <c r="BM2" s="5" t="s">
        <v>64</v>
      </c>
      <c r="BN2" s="4" t="s">
        <v>65</v>
      </c>
      <c r="BO2" s="5" t="s">
        <v>66</v>
      </c>
      <c r="BP2" s="4" t="s">
        <v>67</v>
      </c>
      <c r="BQ2" s="5" t="s">
        <v>68</v>
      </c>
      <c r="BR2" s="4" t="s">
        <v>69</v>
      </c>
      <c r="BS2" s="5" t="s">
        <v>70</v>
      </c>
      <c r="BT2" s="4" t="s">
        <v>71</v>
      </c>
      <c r="BU2" s="5" t="s">
        <v>72</v>
      </c>
      <c r="BV2" s="4" t="s">
        <v>73</v>
      </c>
      <c r="BW2" s="5" t="s">
        <v>74</v>
      </c>
      <c r="BX2" s="4" t="s">
        <v>75</v>
      </c>
      <c r="BY2" s="5" t="s">
        <v>76</v>
      </c>
      <c r="BZ2" s="4" t="s">
        <v>77</v>
      </c>
      <c r="CA2" s="5" t="s">
        <v>78</v>
      </c>
      <c r="CB2" s="4" t="s">
        <v>79</v>
      </c>
      <c r="CC2" s="5" t="s">
        <v>80</v>
      </c>
      <c r="CD2" s="4" t="s">
        <v>81</v>
      </c>
      <c r="CE2" s="5" t="s">
        <v>82</v>
      </c>
      <c r="CF2" s="4" t="s">
        <v>83</v>
      </c>
      <c r="CG2" s="5" t="s">
        <v>84</v>
      </c>
      <c r="CH2" s="4" t="s">
        <v>85</v>
      </c>
      <c r="CI2" s="5" t="s">
        <v>86</v>
      </c>
      <c r="CJ2" s="4" t="s">
        <v>87</v>
      </c>
      <c r="CK2" s="5" t="s">
        <v>88</v>
      </c>
      <c r="CL2" s="4" t="s">
        <v>89</v>
      </c>
      <c r="CM2" s="5" t="s">
        <v>90</v>
      </c>
      <c r="CN2" s="4" t="s">
        <v>91</v>
      </c>
      <c r="CO2" s="5" t="s">
        <v>92</v>
      </c>
      <c r="CP2" s="4" t="s">
        <v>93</v>
      </c>
      <c r="CQ2" s="5" t="s">
        <v>94</v>
      </c>
      <c r="CR2" s="4" t="s">
        <v>95</v>
      </c>
      <c r="CS2" s="5" t="s">
        <v>96</v>
      </c>
      <c r="CT2" s="4" t="s">
        <v>97</v>
      </c>
      <c r="CU2" s="5" t="s">
        <v>98</v>
      </c>
      <c r="CV2" s="4" t="s">
        <v>99</v>
      </c>
      <c r="CW2" s="5" t="s">
        <v>100</v>
      </c>
      <c r="CX2" s="4" t="s">
        <v>101</v>
      </c>
      <c r="CY2" s="5" t="s">
        <v>102</v>
      </c>
      <c r="CZ2" s="4" t="s">
        <v>103</v>
      </c>
      <c r="DA2" s="5" t="s">
        <v>104</v>
      </c>
      <c r="DB2" s="4" t="s">
        <v>105</v>
      </c>
      <c r="DC2" s="5" t="s">
        <v>106</v>
      </c>
      <c r="DD2" s="4" t="s">
        <v>107</v>
      </c>
      <c r="DE2" s="5" t="s">
        <v>108</v>
      </c>
      <c r="DF2" s="4" t="s">
        <v>109</v>
      </c>
      <c r="DG2" s="5" t="s">
        <v>110</v>
      </c>
      <c r="DH2" s="4" t="s">
        <v>111</v>
      </c>
      <c r="DI2" s="5" t="s">
        <v>112</v>
      </c>
      <c r="DJ2" s="4" t="s">
        <v>113</v>
      </c>
      <c r="DK2" s="5" t="s">
        <v>114</v>
      </c>
      <c r="DL2" s="4" t="s">
        <v>115</v>
      </c>
      <c r="DM2" s="5" t="s">
        <v>116</v>
      </c>
      <c r="DN2" s="4" t="s">
        <v>117</v>
      </c>
      <c r="DO2" s="5" t="s">
        <v>118</v>
      </c>
      <c r="DP2" s="4" t="s">
        <v>119</v>
      </c>
      <c r="DQ2" s="5" t="s">
        <v>120</v>
      </c>
      <c r="DR2" s="4" t="s">
        <v>121</v>
      </c>
      <c r="DS2" s="5" t="s">
        <v>122</v>
      </c>
      <c r="DT2" s="4" t="s">
        <v>123</v>
      </c>
      <c r="DU2" s="5" t="s">
        <v>124</v>
      </c>
      <c r="DV2" s="4" t="s">
        <v>125</v>
      </c>
      <c r="DW2" s="5" t="s">
        <v>126</v>
      </c>
      <c r="DX2" s="4" t="s">
        <v>127</v>
      </c>
      <c r="DY2" s="5" t="s">
        <v>128</v>
      </c>
      <c r="DZ2" s="4" t="s">
        <v>129</v>
      </c>
      <c r="EA2" s="5" t="s">
        <v>130</v>
      </c>
      <c r="EB2" s="4" t="s">
        <v>131</v>
      </c>
      <c r="EC2" s="5" t="s">
        <v>132</v>
      </c>
      <c r="ED2" s="4" t="s">
        <v>133</v>
      </c>
      <c r="EE2" s="5" t="s">
        <v>134</v>
      </c>
      <c r="EF2" s="4" t="s">
        <v>135</v>
      </c>
      <c r="EG2" s="5" t="s">
        <v>136</v>
      </c>
      <c r="EH2" s="4" t="s">
        <v>137</v>
      </c>
      <c r="EI2" s="5" t="s">
        <v>138</v>
      </c>
      <c r="EJ2" s="4" t="s">
        <v>139</v>
      </c>
      <c r="EK2" s="5" t="s">
        <v>140</v>
      </c>
      <c r="EL2" s="4" t="s">
        <v>141</v>
      </c>
      <c r="EM2" s="5" t="s">
        <v>142</v>
      </c>
      <c r="EN2" s="4" t="s">
        <v>143</v>
      </c>
      <c r="EO2" s="5" t="s">
        <v>144</v>
      </c>
      <c r="EP2" s="4" t="s">
        <v>145</v>
      </c>
      <c r="EQ2" s="5" t="s">
        <v>146</v>
      </c>
      <c r="ER2" s="4" t="s">
        <v>147</v>
      </c>
      <c r="ES2" s="5" t="s">
        <v>148</v>
      </c>
      <c r="ET2" s="39" t="s">
        <v>149</v>
      </c>
      <c r="EU2" s="43" t="s">
        <v>150</v>
      </c>
      <c r="EV2" s="50" t="s">
        <v>151</v>
      </c>
      <c r="EW2" s="43" t="s">
        <v>152</v>
      </c>
      <c r="EX2" s="39" t="s">
        <v>153</v>
      </c>
      <c r="EY2" s="43" t="s">
        <v>154</v>
      </c>
      <c r="EZ2" s="39" t="s">
        <v>155</v>
      </c>
      <c r="FA2" s="43" t="s">
        <v>156</v>
      </c>
      <c r="FB2" s="39" t="s">
        <v>157</v>
      </c>
      <c r="FC2" s="43" t="s">
        <v>158</v>
      </c>
      <c r="FD2" s="39" t="s">
        <v>159</v>
      </c>
      <c r="FE2" s="43" t="s">
        <v>160</v>
      </c>
      <c r="FF2" s="39" t="s">
        <v>161</v>
      </c>
      <c r="FG2" s="43" t="s">
        <v>162</v>
      </c>
      <c r="FH2" s="39" t="s">
        <v>163</v>
      </c>
      <c r="FI2" s="43" t="s">
        <v>164</v>
      </c>
      <c r="FJ2" s="39" t="s">
        <v>165</v>
      </c>
      <c r="FK2" s="43" t="s">
        <v>166</v>
      </c>
      <c r="FL2" s="39" t="s">
        <v>167</v>
      </c>
      <c r="FM2" s="43" t="s">
        <v>168</v>
      </c>
      <c r="FN2" s="39" t="s">
        <v>169</v>
      </c>
      <c r="FO2" s="43" t="s">
        <v>170</v>
      </c>
      <c r="FP2" s="39" t="s">
        <v>171</v>
      </c>
      <c r="FQ2" s="43" t="s">
        <v>172</v>
      </c>
      <c r="FR2" s="39" t="s">
        <v>173</v>
      </c>
      <c r="FS2" s="43" t="s">
        <v>174</v>
      </c>
      <c r="FT2" s="39" t="s">
        <v>175</v>
      </c>
      <c r="FU2" s="43" t="s">
        <v>176</v>
      </c>
      <c r="FV2" s="39" t="s">
        <v>177</v>
      </c>
      <c r="FW2" s="43" t="s">
        <v>178</v>
      </c>
      <c r="FX2" s="39" t="s">
        <v>179</v>
      </c>
      <c r="FY2" s="43" t="s">
        <v>180</v>
      </c>
      <c r="FZ2" s="39" t="s">
        <v>181</v>
      </c>
      <c r="GA2" s="43" t="s">
        <v>182</v>
      </c>
      <c r="GB2" s="39" t="s">
        <v>183</v>
      </c>
      <c r="GC2" s="43" t="s">
        <v>184</v>
      </c>
      <c r="GD2" s="39" t="s">
        <v>185</v>
      </c>
      <c r="GE2" s="43" t="s">
        <v>186</v>
      </c>
      <c r="GF2" s="4" t="s">
        <v>187</v>
      </c>
      <c r="GG2" s="5" t="s">
        <v>187</v>
      </c>
      <c r="GH2" s="4" t="s">
        <v>187</v>
      </c>
      <c r="GI2" s="5" t="s">
        <v>187</v>
      </c>
      <c r="GJ2" s="4" t="s">
        <v>187</v>
      </c>
      <c r="GK2" s="5" t="s">
        <v>187</v>
      </c>
      <c r="GL2" s="4" t="s">
        <v>187</v>
      </c>
      <c r="GM2" s="5" t="s">
        <v>187</v>
      </c>
      <c r="GN2" s="4" t="s">
        <v>187</v>
      </c>
      <c r="GO2" s="5" t="s">
        <v>187</v>
      </c>
      <c r="GP2" s="4" t="s">
        <v>187</v>
      </c>
      <c r="GQ2" s="5" t="s">
        <v>187</v>
      </c>
      <c r="GR2" s="4" t="s">
        <v>187</v>
      </c>
      <c r="GS2" s="5" t="s">
        <v>187</v>
      </c>
      <c r="GT2" s="4" t="s">
        <v>187</v>
      </c>
      <c r="GU2" s="5" t="s">
        <v>187</v>
      </c>
      <c r="GV2" s="4" t="s">
        <v>187</v>
      </c>
      <c r="GW2" s="5" t="s">
        <v>187</v>
      </c>
      <c r="GX2" s="4" t="s">
        <v>187</v>
      </c>
      <c r="GY2" s="5" t="s">
        <v>187</v>
      </c>
      <c r="GZ2" s="4" t="s">
        <v>187</v>
      </c>
      <c r="HA2" s="5" t="s">
        <v>187</v>
      </c>
      <c r="HB2" s="4" t="s">
        <v>187</v>
      </c>
      <c r="HC2" s="5" t="s">
        <v>187</v>
      </c>
      <c r="HD2" s="4" t="s">
        <v>187</v>
      </c>
      <c r="HE2" s="5" t="s">
        <v>187</v>
      </c>
      <c r="HF2" s="4" t="s">
        <v>187</v>
      </c>
      <c r="HG2" s="5" t="s">
        <v>187</v>
      </c>
      <c r="HH2" s="4" t="s">
        <v>187</v>
      </c>
      <c r="HI2" s="5" t="s">
        <v>187</v>
      </c>
      <c r="HJ2" s="4" t="s">
        <v>187</v>
      </c>
      <c r="HK2" s="5" t="s">
        <v>187</v>
      </c>
      <c r="HL2" s="4" t="s">
        <v>187</v>
      </c>
      <c r="HM2" s="5" t="s">
        <v>187</v>
      </c>
      <c r="HN2" s="4" t="s">
        <v>187</v>
      </c>
      <c r="HO2" s="5" t="s">
        <v>187</v>
      </c>
      <c r="HP2" s="4" t="s">
        <v>187</v>
      </c>
      <c r="HQ2" s="5" t="s">
        <v>187</v>
      </c>
      <c r="HR2" s="4" t="s">
        <v>187</v>
      </c>
      <c r="HS2" s="5" t="s">
        <v>187</v>
      </c>
      <c r="HT2" s="4" t="s">
        <v>187</v>
      </c>
      <c r="HU2" s="5" t="s">
        <v>187</v>
      </c>
      <c r="HV2" s="4" t="s">
        <v>187</v>
      </c>
      <c r="HW2" s="5" t="s">
        <v>187</v>
      </c>
      <c r="HX2" s="4" t="s">
        <v>187</v>
      </c>
      <c r="HY2" s="5" t="s">
        <v>187</v>
      </c>
      <c r="HZ2" s="4" t="s">
        <v>187</v>
      </c>
      <c r="IA2" s="5" t="s">
        <v>187</v>
      </c>
      <c r="IB2" s="4" t="s">
        <v>187</v>
      </c>
      <c r="IC2" s="5" t="s">
        <v>187</v>
      </c>
      <c r="ID2" s="4" t="s">
        <v>187</v>
      </c>
      <c r="IE2" s="5" t="s">
        <v>187</v>
      </c>
      <c r="IF2" s="4" t="s">
        <v>187</v>
      </c>
      <c r="IG2" s="5" t="s">
        <v>187</v>
      </c>
      <c r="IH2" s="4" t="s">
        <v>187</v>
      </c>
      <c r="II2" s="5" t="s">
        <v>187</v>
      </c>
      <c r="IJ2" s="4" t="s">
        <v>187</v>
      </c>
      <c r="IK2" s="5" t="s">
        <v>187</v>
      </c>
      <c r="IL2" s="4" t="s">
        <v>187</v>
      </c>
      <c r="IM2" s="5" t="s">
        <v>187</v>
      </c>
      <c r="IN2" s="4" t="s">
        <v>187</v>
      </c>
      <c r="IO2" s="5" t="s">
        <v>187</v>
      </c>
      <c r="IP2" s="4" t="s">
        <v>187</v>
      </c>
      <c r="IQ2" s="5" t="s">
        <v>187</v>
      </c>
      <c r="IR2" s="4" t="s">
        <v>187</v>
      </c>
      <c r="IS2" s="5" t="s">
        <v>187</v>
      </c>
      <c r="IT2" s="4" t="s">
        <v>187</v>
      </c>
      <c r="IU2" s="5" t="s">
        <v>187</v>
      </c>
      <c r="IV2" s="4" t="s">
        <v>187</v>
      </c>
      <c r="IW2" s="5" t="s">
        <v>187</v>
      </c>
      <c r="IX2" s="4" t="s">
        <v>187</v>
      </c>
      <c r="IY2" s="5" t="s">
        <v>187</v>
      </c>
      <c r="IZ2" s="4" t="s">
        <v>187</v>
      </c>
      <c r="JA2" s="5" t="s">
        <v>187</v>
      </c>
      <c r="JB2" s="4" t="s">
        <v>187</v>
      </c>
      <c r="JC2" s="5" t="s">
        <v>187</v>
      </c>
      <c r="JD2" s="4" t="s">
        <v>187</v>
      </c>
      <c r="JE2" s="5" t="s">
        <v>187</v>
      </c>
      <c r="JF2" s="4" t="s">
        <v>187</v>
      </c>
      <c r="JG2" s="5" t="s">
        <v>187</v>
      </c>
      <c r="JH2" s="4" t="s">
        <v>187</v>
      </c>
      <c r="JI2" s="5" t="s">
        <v>187</v>
      </c>
      <c r="JJ2" s="4" t="s">
        <v>187</v>
      </c>
      <c r="JK2" s="5" t="s">
        <v>187</v>
      </c>
      <c r="JL2" s="4" t="s">
        <v>187</v>
      </c>
      <c r="JM2" s="5" t="s">
        <v>187</v>
      </c>
      <c r="JN2" s="4" t="s">
        <v>187</v>
      </c>
      <c r="JO2" s="5" t="s">
        <v>187</v>
      </c>
      <c r="JP2" s="4" t="s">
        <v>187</v>
      </c>
      <c r="JQ2" s="5" t="s">
        <v>187</v>
      </c>
    </row>
    <row r="3" spans="1:277">
      <c r="A3" t="s">
        <v>188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</row>
    <row r="4" spans="1:277">
      <c r="A4" t="s">
        <v>189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</row>
    <row r="5" spans="1:277">
      <c r="A5" t="s">
        <v>190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</row>
    <row r="6" spans="1:277">
      <c r="A6" t="s">
        <v>191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</row>
    <row r="7" spans="1:277">
      <c r="A7" t="s">
        <v>192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</row>
    <row r="8" spans="1:277">
      <c r="A8" t="s">
        <v>193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</row>
    <row r="9" spans="1:277">
      <c r="A9" t="s">
        <v>194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</row>
    <row r="10" spans="1:277">
      <c r="A10" t="s">
        <v>195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</row>
    <row r="11" spans="1:277">
      <c r="A11" t="s">
        <v>196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</row>
    <row r="12" spans="1:277">
      <c r="A12" t="s">
        <v>197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</row>
    <row r="13" spans="1:277">
      <c r="A13" t="s">
        <v>198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</row>
    <row r="14" spans="1:277">
      <c r="A14" t="s">
        <v>199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K2412"/>
  <sheetViews>
    <sheetView tabSelected="1" topLeftCell="A2276" workbookViewId="0">
      <selection activeCell="A2398" sqref="A2398:E2412"/>
    </sheetView>
  </sheetViews>
  <sheetFormatPr defaultColWidth="11.42578125" defaultRowHeight="15"/>
  <cols>
    <col min="3" max="3" width="16.42578125" bestFit="1" customWidth="1"/>
    <col min="4" max="4" width="20.7109375" bestFit="1" customWidth="1"/>
    <col min="5" max="5" width="15.7109375" bestFit="1" customWidth="1"/>
    <col min="13" max="13" width="27.85546875" bestFit="1" customWidth="1"/>
  </cols>
  <sheetData>
    <row r="1" spans="1:8">
      <c r="B1" s="41" t="s">
        <v>200</v>
      </c>
      <c r="C1" s="41" t="s">
        <v>201</v>
      </c>
      <c r="D1" s="41" t="s">
        <v>202</v>
      </c>
      <c r="E1" s="41" t="s">
        <v>203</v>
      </c>
      <c r="F1" s="40"/>
      <c r="G1" s="40"/>
      <c r="H1" s="40"/>
    </row>
    <row r="2" spans="1:8">
      <c r="A2" s="40">
        <v>43997</v>
      </c>
      <c r="B2" s="22">
        <v>43997</v>
      </c>
      <c r="C2" t="s">
        <v>204</v>
      </c>
      <c r="D2" s="42">
        <f>VLOOKUP(Pag_Inicio_Corr_mas_casos[[#This Row],[Corregimiento]],Hoja3!$A$2:$D$676,4,0)</f>
        <v>130101</v>
      </c>
      <c r="E2">
        <v>69</v>
      </c>
    </row>
    <row r="3" spans="1:8">
      <c r="A3" s="40">
        <v>43997</v>
      </c>
      <c r="B3" s="22">
        <v>43997</v>
      </c>
      <c r="C3" t="s">
        <v>205</v>
      </c>
      <c r="D3" s="42">
        <f>VLOOKUP(Pag_Inicio_Corr_mas_casos[[#This Row],[Corregimiento]],Hoja3!$A$2:$D$676,4,0)</f>
        <v>81002</v>
      </c>
      <c r="E3">
        <v>49</v>
      </c>
    </row>
    <row r="4" spans="1:8">
      <c r="A4" s="40">
        <v>43997</v>
      </c>
      <c r="B4" s="22">
        <v>43997</v>
      </c>
      <c r="C4" t="s">
        <v>206</v>
      </c>
      <c r="D4" s="42">
        <f>VLOOKUP(Pag_Inicio_Corr_mas_casos[[#This Row],[Corregimiento]],Hoja3!$A$2:$D$676,4,0)</f>
        <v>130106</v>
      </c>
      <c r="E4">
        <v>41</v>
      </c>
    </row>
    <row r="5" spans="1:8">
      <c r="A5" s="40">
        <v>43997</v>
      </c>
      <c r="B5" s="22">
        <v>43997</v>
      </c>
      <c r="C5" t="s">
        <v>207</v>
      </c>
      <c r="D5" s="42">
        <f>VLOOKUP(Pag_Inicio_Corr_mas_casos[[#This Row],[Corregimiento]],Hoja3!$A$2:$D$676,4,0)</f>
        <v>80802</v>
      </c>
      <c r="E5">
        <v>35</v>
      </c>
    </row>
    <row r="6" spans="1:8">
      <c r="A6" s="40">
        <v>43997</v>
      </c>
      <c r="B6" s="22">
        <v>43997</v>
      </c>
      <c r="C6" t="s">
        <v>208</v>
      </c>
      <c r="D6" s="42">
        <f>VLOOKUP(Pag_Inicio_Corr_mas_casos[[#This Row],[Corregimiento]],Hoja3!$A$2:$D$676,4,0)</f>
        <v>130102</v>
      </c>
      <c r="E6">
        <v>30</v>
      </c>
    </row>
    <row r="7" spans="1:8">
      <c r="A7" s="40">
        <v>43997</v>
      </c>
      <c r="B7" s="22">
        <v>43997</v>
      </c>
      <c r="C7" t="s">
        <v>209</v>
      </c>
      <c r="D7" s="42">
        <f>VLOOKUP(Pag_Inicio_Corr_mas_casos[[#This Row],[Corregimiento]],Hoja3!$A$2:$D$676,4,0)</f>
        <v>80821</v>
      </c>
      <c r="E7">
        <v>21</v>
      </c>
    </row>
    <row r="8" spans="1:8">
      <c r="A8" s="40">
        <v>43997</v>
      </c>
      <c r="B8" s="22">
        <v>43997</v>
      </c>
      <c r="C8" t="s">
        <v>210</v>
      </c>
      <c r="D8" s="42">
        <f>VLOOKUP(Pag_Inicio_Corr_mas_casos[[#This Row],[Corregimiento]],Hoja3!$A$2:$D$676,4,0)</f>
        <v>81007</v>
      </c>
      <c r="E8">
        <v>20</v>
      </c>
    </row>
    <row r="9" spans="1:8">
      <c r="A9" s="40">
        <v>43997</v>
      </c>
      <c r="B9" s="22">
        <v>43997</v>
      </c>
      <c r="C9" t="s">
        <v>211</v>
      </c>
      <c r="D9" s="42">
        <f>VLOOKUP(Pag_Inicio_Corr_mas_casos[[#This Row],[Corregimiento]],Hoja3!$A$2:$D$676,4,0)</f>
        <v>81008</v>
      </c>
      <c r="E9">
        <v>20</v>
      </c>
    </row>
    <row r="10" spans="1:8">
      <c r="A10" s="40">
        <v>43997</v>
      </c>
      <c r="B10" s="22">
        <v>43997</v>
      </c>
      <c r="C10" t="s">
        <v>212</v>
      </c>
      <c r="D10" s="42">
        <f>VLOOKUP(Pag_Inicio_Corr_mas_casos[[#This Row],[Corregimiento]],Hoja3!$A$2:$D$676,4,0)</f>
        <v>80816</v>
      </c>
      <c r="E10">
        <v>19</v>
      </c>
    </row>
    <row r="11" spans="1:8">
      <c r="A11" s="40">
        <v>43997</v>
      </c>
      <c r="B11" s="22">
        <v>43997</v>
      </c>
      <c r="C11" t="s">
        <v>213</v>
      </c>
      <c r="D11" s="42">
        <f>VLOOKUP(Pag_Inicio_Corr_mas_casos[[#This Row],[Corregimiento]],Hoja3!$A$2:$D$676,4,0)</f>
        <v>80817</v>
      </c>
      <c r="E11">
        <v>18</v>
      </c>
    </row>
    <row r="12" spans="1:8">
      <c r="A12" s="40">
        <v>43997</v>
      </c>
      <c r="B12" s="22">
        <v>43997</v>
      </c>
      <c r="C12" t="s">
        <v>214</v>
      </c>
      <c r="D12" s="42">
        <f>VLOOKUP(Pag_Inicio_Corr_mas_casos[[#This Row],[Corregimiento]],Hoja3!$A$2:$D$676,4,0)</f>
        <v>80822</v>
      </c>
      <c r="E12">
        <v>17</v>
      </c>
    </row>
    <row r="13" spans="1:8">
      <c r="A13" s="40">
        <v>43997</v>
      </c>
      <c r="B13" s="22">
        <v>43997</v>
      </c>
      <c r="C13" t="s">
        <v>215</v>
      </c>
      <c r="D13" s="42">
        <f>VLOOKUP(Pag_Inicio_Corr_mas_casos[[#This Row],[Corregimiento]],Hoja3!$A$2:$D$676,4,0)</f>
        <v>80823</v>
      </c>
      <c r="E13">
        <v>16</v>
      </c>
    </row>
    <row r="14" spans="1:8">
      <c r="A14" s="40">
        <v>43997</v>
      </c>
      <c r="B14" s="22">
        <v>43997</v>
      </c>
      <c r="C14" t="s">
        <v>216</v>
      </c>
      <c r="D14" s="42">
        <f>VLOOKUP(Pag_Inicio_Corr_mas_casos[[#This Row],[Corregimiento]],Hoja3!$A$2:$D$676,4,0)</f>
        <v>81001</v>
      </c>
      <c r="E14">
        <v>14</v>
      </c>
    </row>
    <row r="15" spans="1:8">
      <c r="A15" s="40">
        <v>43997</v>
      </c>
      <c r="B15" s="22">
        <v>43997</v>
      </c>
      <c r="C15" t="s">
        <v>217</v>
      </c>
      <c r="D15" s="42">
        <f>VLOOKUP(Pag_Inicio_Corr_mas_casos[[#This Row],[Corregimiento]],Hoja3!$A$2:$D$676,4,0)</f>
        <v>80819</v>
      </c>
      <c r="E15">
        <v>14</v>
      </c>
    </row>
    <row r="16" spans="1:8">
      <c r="A16" s="40">
        <v>43997</v>
      </c>
      <c r="B16" s="22">
        <v>43997</v>
      </c>
      <c r="C16" t="s">
        <v>218</v>
      </c>
      <c r="D16" s="42">
        <f>VLOOKUP(Pag_Inicio_Corr_mas_casos[[#This Row],[Corregimiento]],Hoja3!$A$2:$D$676,4,0)</f>
        <v>130107</v>
      </c>
      <c r="E16">
        <v>14</v>
      </c>
    </row>
    <row r="17" spans="1:5">
      <c r="A17" s="40">
        <v>43997</v>
      </c>
      <c r="B17" s="22">
        <v>43997</v>
      </c>
      <c r="C17" t="s">
        <v>219</v>
      </c>
      <c r="D17" s="42">
        <f>VLOOKUP(Pag_Inicio_Corr_mas_casos[[#This Row],[Corregimiento]],Hoja3!$A$2:$D$676,4,0)</f>
        <v>81006</v>
      </c>
      <c r="E17">
        <v>12</v>
      </c>
    </row>
    <row r="18" spans="1:5">
      <c r="A18" s="40">
        <v>43997</v>
      </c>
      <c r="B18" s="22">
        <v>43997</v>
      </c>
      <c r="C18" t="s">
        <v>220</v>
      </c>
      <c r="D18" s="42">
        <f>VLOOKUP(Pag_Inicio_Corr_mas_casos[[#This Row],[Corregimiento]],Hoja3!$A$2:$D$676,4,0)</f>
        <v>80812</v>
      </c>
      <c r="E18">
        <v>12</v>
      </c>
    </row>
    <row r="19" spans="1:5">
      <c r="A19" s="40">
        <v>43997</v>
      </c>
      <c r="B19" s="22">
        <v>43997</v>
      </c>
      <c r="C19" t="s">
        <v>221</v>
      </c>
      <c r="D19" s="42">
        <f>VLOOKUP(Pag_Inicio_Corr_mas_casos[[#This Row],[Corregimiento]],Hoja3!$A$2:$D$676,4,0)</f>
        <v>130702</v>
      </c>
      <c r="E19">
        <v>12</v>
      </c>
    </row>
    <row r="20" spans="1:5">
      <c r="A20" s="40">
        <v>43997</v>
      </c>
      <c r="B20" s="22">
        <v>43997</v>
      </c>
      <c r="C20" t="s">
        <v>222</v>
      </c>
      <c r="D20" s="42">
        <f>VLOOKUP(Pag_Inicio_Corr_mas_casos[[#This Row],[Corregimiento]],Hoja3!$A$2:$D$676,4,0)</f>
        <v>40601</v>
      </c>
      <c r="E20">
        <v>12</v>
      </c>
    </row>
    <row r="21" spans="1:5">
      <c r="A21" s="40">
        <v>43997</v>
      </c>
      <c r="B21" s="22">
        <v>43997</v>
      </c>
      <c r="C21" t="s">
        <v>223</v>
      </c>
      <c r="D21" s="42">
        <f>VLOOKUP(Pag_Inicio_Corr_mas_casos[[#This Row],[Corregimiento]],Hoja3!$A$2:$D$676,4,0)</f>
        <v>80806</v>
      </c>
      <c r="E21">
        <v>11</v>
      </c>
    </row>
    <row r="22" spans="1:5">
      <c r="A22" s="40">
        <v>43997</v>
      </c>
      <c r="B22" s="22">
        <v>43997</v>
      </c>
      <c r="C22" t="s">
        <v>224</v>
      </c>
      <c r="D22" s="42">
        <f>VLOOKUP(Pag_Inicio_Corr_mas_casos[[#This Row],[Corregimiento]],Hoja3!$A$2:$D$676,4,0)</f>
        <v>130108</v>
      </c>
      <c r="E22">
        <v>11</v>
      </c>
    </row>
    <row r="23" spans="1:5">
      <c r="A23" s="40">
        <v>43997</v>
      </c>
      <c r="B23" s="22">
        <v>43997</v>
      </c>
      <c r="C23" t="s">
        <v>225</v>
      </c>
      <c r="D23" s="42">
        <f>VLOOKUP(Pag_Inicio_Corr_mas_casos[[#This Row],[Corregimiento]],Hoja3!$A$2:$D$676,4,0)</f>
        <v>80810</v>
      </c>
      <c r="E23">
        <v>10</v>
      </c>
    </row>
    <row r="24" spans="1:5">
      <c r="A24" s="40">
        <v>43997</v>
      </c>
      <c r="B24" s="22">
        <v>43997</v>
      </c>
      <c r="C24" t="s">
        <v>226</v>
      </c>
      <c r="D24" s="42">
        <f>VLOOKUP(Pag_Inicio_Corr_mas_casos[[#This Row],[Corregimiento]],Hoja3!$A$2:$D$676,4,0)</f>
        <v>30107</v>
      </c>
      <c r="E24">
        <v>10</v>
      </c>
    </row>
    <row r="25" spans="1:5">
      <c r="A25" s="40">
        <v>43997</v>
      </c>
      <c r="B25" s="22">
        <v>43997</v>
      </c>
      <c r="C25" t="s">
        <v>227</v>
      </c>
      <c r="D25" s="42">
        <f>VLOOKUP(Pag_Inicio_Corr_mas_casos[[#This Row],[Corregimiento]],Hoja3!$A$2:$D$676,4,0)</f>
        <v>30113</v>
      </c>
      <c r="E25">
        <v>10</v>
      </c>
    </row>
    <row r="26" spans="1:5">
      <c r="A26" s="40">
        <v>43998</v>
      </c>
      <c r="B26" s="22">
        <v>43998</v>
      </c>
      <c r="C26" t="s">
        <v>228</v>
      </c>
      <c r="D26" s="42">
        <f>VLOOKUP(Pag_Inicio_Corr_mas_casos[[#This Row],[Corregimiento]],Hoja3!$A$2:$D$676,4,0)</f>
        <v>10201</v>
      </c>
      <c r="E26">
        <v>33</v>
      </c>
    </row>
    <row r="27" spans="1:5">
      <c r="A27" s="40">
        <v>43998</v>
      </c>
      <c r="B27" s="22">
        <v>43998</v>
      </c>
      <c r="C27" t="s">
        <v>229</v>
      </c>
      <c r="D27" s="42">
        <f>VLOOKUP(Pag_Inicio_Corr_mas_casos[[#This Row],[Corregimiento]],Hoja3!$A$2:$D$676,4,0)</f>
        <v>50207</v>
      </c>
      <c r="E27">
        <v>31</v>
      </c>
    </row>
    <row r="28" spans="1:5">
      <c r="A28" s="40">
        <v>43998</v>
      </c>
      <c r="B28" s="22">
        <v>43998</v>
      </c>
      <c r="C28" t="s">
        <v>217</v>
      </c>
      <c r="D28" s="42">
        <f>VLOOKUP(Pag_Inicio_Corr_mas_casos[[#This Row],[Corregimiento]],Hoja3!$A$2:$D$676,4,0)</f>
        <v>80819</v>
      </c>
      <c r="E28">
        <v>23</v>
      </c>
    </row>
    <row r="29" spans="1:5">
      <c r="A29" s="40">
        <v>43998</v>
      </c>
      <c r="B29" s="22">
        <v>43998</v>
      </c>
      <c r="C29" t="s">
        <v>230</v>
      </c>
      <c r="D29" s="42">
        <f>VLOOKUP(Pag_Inicio_Corr_mas_casos[[#This Row],[Corregimiento]],Hoja3!$A$2:$D$676,4,0)</f>
        <v>80813</v>
      </c>
      <c r="E29">
        <v>21</v>
      </c>
    </row>
    <row r="30" spans="1:5">
      <c r="A30" s="40">
        <v>43998</v>
      </c>
      <c r="B30" s="22">
        <v>43998</v>
      </c>
      <c r="C30" t="s">
        <v>231</v>
      </c>
      <c r="D30" s="42">
        <f>VLOOKUP(Pag_Inicio_Corr_mas_casos[[#This Row],[Corregimiento]],Hoja3!$A$2:$D$676,4,0)</f>
        <v>120605</v>
      </c>
      <c r="E30">
        <v>20</v>
      </c>
    </row>
    <row r="31" spans="1:5">
      <c r="A31" s="40">
        <v>43998</v>
      </c>
      <c r="B31" s="22">
        <v>43998</v>
      </c>
      <c r="C31" t="s">
        <v>204</v>
      </c>
      <c r="D31" s="42">
        <f>VLOOKUP(Pag_Inicio_Corr_mas_casos[[#This Row],[Corregimiento]],Hoja3!$A$2:$D$676,4,0)</f>
        <v>130101</v>
      </c>
      <c r="E31">
        <v>16</v>
      </c>
    </row>
    <row r="32" spans="1:5">
      <c r="A32" s="40">
        <v>43998</v>
      </c>
      <c r="B32" s="22">
        <v>43998</v>
      </c>
      <c r="C32" t="s">
        <v>210</v>
      </c>
      <c r="D32" s="42">
        <f>VLOOKUP(Pag_Inicio_Corr_mas_casos[[#This Row],[Corregimiento]],Hoja3!$A$2:$D$676,4,0)</f>
        <v>81007</v>
      </c>
      <c r="E32">
        <v>16</v>
      </c>
    </row>
    <row r="33" spans="1:5">
      <c r="A33" s="40">
        <v>43998</v>
      </c>
      <c r="B33" s="22">
        <v>43998</v>
      </c>
      <c r="C33" t="s">
        <v>209</v>
      </c>
      <c r="D33" s="42">
        <f>VLOOKUP(Pag_Inicio_Corr_mas_casos[[#This Row],[Corregimiento]],Hoja3!$A$2:$D$676,4,0)</f>
        <v>80821</v>
      </c>
      <c r="E33">
        <v>15</v>
      </c>
    </row>
    <row r="34" spans="1:5">
      <c r="A34" s="40">
        <v>43998</v>
      </c>
      <c r="B34" s="22">
        <v>43998</v>
      </c>
      <c r="C34" t="s">
        <v>232</v>
      </c>
      <c r="D34" s="42">
        <f>VLOOKUP(Pag_Inicio_Corr_mas_casos[[#This Row],[Corregimiento]],Hoja3!$A$2:$D$676,4,0)</f>
        <v>80501</v>
      </c>
      <c r="E34">
        <v>15</v>
      </c>
    </row>
    <row r="35" spans="1:5">
      <c r="A35" s="40">
        <v>43998</v>
      </c>
      <c r="B35" s="22">
        <v>43998</v>
      </c>
      <c r="C35" t="s">
        <v>211</v>
      </c>
      <c r="D35" s="42">
        <f>VLOOKUP(Pag_Inicio_Corr_mas_casos[[#This Row],[Corregimiento]],Hoja3!$A$2:$D$676,4,0)</f>
        <v>81008</v>
      </c>
      <c r="E35">
        <v>14</v>
      </c>
    </row>
    <row r="36" spans="1:5">
      <c r="A36" s="40">
        <v>43998</v>
      </c>
      <c r="B36" s="22">
        <v>43998</v>
      </c>
      <c r="C36" t="s">
        <v>233</v>
      </c>
      <c r="D36" s="42">
        <f>VLOOKUP(Pag_Inicio_Corr_mas_casos[[#This Row],[Corregimiento]],Hoja3!$A$2:$D$676,4,0)</f>
        <v>80808</v>
      </c>
      <c r="E36">
        <v>13</v>
      </c>
    </row>
    <row r="37" spans="1:5">
      <c r="A37" s="40">
        <v>43998</v>
      </c>
      <c r="B37" s="22">
        <v>43998</v>
      </c>
      <c r="C37" t="s">
        <v>234</v>
      </c>
      <c r="D37" s="42">
        <f>VLOOKUP(Pag_Inicio_Corr_mas_casos[[#This Row],[Corregimiento]],Hoja3!$A$2:$D$676,4,0)</f>
        <v>80820</v>
      </c>
      <c r="E37">
        <v>12</v>
      </c>
    </row>
    <row r="38" spans="1:5">
      <c r="A38" s="40">
        <v>43998</v>
      </c>
      <c r="B38" s="22">
        <v>43998</v>
      </c>
      <c r="C38" t="s">
        <v>223</v>
      </c>
      <c r="D38" s="42">
        <f>VLOOKUP(Pag_Inicio_Corr_mas_casos[[#This Row],[Corregimiento]],Hoja3!$A$2:$D$676,4,0)</f>
        <v>80806</v>
      </c>
      <c r="E38">
        <v>11</v>
      </c>
    </row>
    <row r="39" spans="1:5">
      <c r="A39" s="40">
        <v>43998</v>
      </c>
      <c r="B39" s="22">
        <v>43998</v>
      </c>
      <c r="C39" t="s">
        <v>235</v>
      </c>
      <c r="D39" s="42">
        <f>VLOOKUP(Pag_Inicio_Corr_mas_casos[[#This Row],[Corregimiento]],Hoja3!$A$2:$D$676,4,0)</f>
        <v>80815</v>
      </c>
      <c r="E39">
        <v>11</v>
      </c>
    </row>
    <row r="40" spans="1:5">
      <c r="A40" s="40">
        <v>43998</v>
      </c>
      <c r="B40" s="22">
        <v>43998</v>
      </c>
      <c r="C40" t="s">
        <v>236</v>
      </c>
      <c r="D40" s="42">
        <f>VLOOKUP(Pag_Inicio_Corr_mas_casos[[#This Row],[Corregimiento]],Hoja3!$A$2:$D$676,4,0)</f>
        <v>110102</v>
      </c>
      <c r="E40">
        <v>11</v>
      </c>
    </row>
    <row r="41" spans="1:5">
      <c r="A41" s="40">
        <v>43998</v>
      </c>
      <c r="B41" s="22">
        <v>43998</v>
      </c>
      <c r="C41" t="s">
        <v>207</v>
      </c>
      <c r="D41" s="42">
        <f>VLOOKUP(Pag_Inicio_Corr_mas_casos[[#This Row],[Corregimiento]],Hoja3!$A$2:$D$676,4,0)</f>
        <v>80802</v>
      </c>
      <c r="E41">
        <v>10</v>
      </c>
    </row>
    <row r="42" spans="1:5">
      <c r="A42" s="40">
        <v>43998</v>
      </c>
      <c r="B42" s="22">
        <v>43998</v>
      </c>
      <c r="C42" t="s">
        <v>215</v>
      </c>
      <c r="D42" s="42">
        <f>VLOOKUP(Pag_Inicio_Corr_mas_casos[[#This Row],[Corregimiento]],Hoja3!$A$2:$D$676,4,0)</f>
        <v>80823</v>
      </c>
      <c r="E42">
        <v>10</v>
      </c>
    </row>
    <row r="43" spans="1:5">
      <c r="A43" s="40">
        <v>43998</v>
      </c>
      <c r="B43" s="22">
        <v>43998</v>
      </c>
      <c r="C43" t="s">
        <v>213</v>
      </c>
      <c r="D43" s="42">
        <f>VLOOKUP(Pag_Inicio_Corr_mas_casos[[#This Row],[Corregimiento]],Hoja3!$A$2:$D$676,4,0)</f>
        <v>80817</v>
      </c>
      <c r="E43">
        <v>10</v>
      </c>
    </row>
    <row r="44" spans="1:5">
      <c r="A44" s="40">
        <v>43998</v>
      </c>
      <c r="B44" s="22">
        <v>43998</v>
      </c>
      <c r="C44" t="s">
        <v>237</v>
      </c>
      <c r="D44" s="42">
        <f>VLOOKUP(Pag_Inicio_Corr_mas_casos[[#This Row],[Corregimiento]],Hoja3!$A$2:$D$676,4,0)</f>
        <v>80811</v>
      </c>
      <c r="E44">
        <v>10</v>
      </c>
    </row>
    <row r="45" spans="1:5">
      <c r="A45" s="40">
        <v>43999</v>
      </c>
      <c r="B45" s="22">
        <v>43999</v>
      </c>
      <c r="C45" t="s">
        <v>204</v>
      </c>
      <c r="D45" s="42">
        <f>VLOOKUP(Pag_Inicio_Corr_mas_casos[[#This Row],[Corregimiento]],Hoja3!$A$2:$D$676,4,0)</f>
        <v>130101</v>
      </c>
      <c r="E45">
        <v>30</v>
      </c>
    </row>
    <row r="46" spans="1:5">
      <c r="A46" s="40">
        <v>43999</v>
      </c>
      <c r="B46" s="22">
        <v>43999</v>
      </c>
      <c r="C46" t="s">
        <v>205</v>
      </c>
      <c r="D46" s="42">
        <f>VLOOKUP(Pag_Inicio_Corr_mas_casos[[#This Row],[Corregimiento]],Hoja3!$A$2:$D$676,4,0)</f>
        <v>81002</v>
      </c>
      <c r="E46">
        <v>26</v>
      </c>
    </row>
    <row r="47" spans="1:5">
      <c r="A47" s="40">
        <v>43999</v>
      </c>
      <c r="B47" s="22">
        <v>43999</v>
      </c>
      <c r="C47" t="s">
        <v>209</v>
      </c>
      <c r="D47" s="42">
        <f>VLOOKUP(Pag_Inicio_Corr_mas_casos[[#This Row],[Corregimiento]],Hoja3!$A$2:$D$676,4,0)</f>
        <v>80821</v>
      </c>
      <c r="E47">
        <v>24</v>
      </c>
    </row>
    <row r="48" spans="1:5">
      <c r="A48" s="40">
        <v>43999</v>
      </c>
      <c r="B48" s="22">
        <v>43999</v>
      </c>
      <c r="C48" t="s">
        <v>207</v>
      </c>
      <c r="D48" s="42">
        <f>VLOOKUP(Pag_Inicio_Corr_mas_casos[[#This Row],[Corregimiento]],Hoja3!$A$2:$D$676,4,0)</f>
        <v>80802</v>
      </c>
      <c r="E48">
        <v>24</v>
      </c>
    </row>
    <row r="49" spans="1:5">
      <c r="A49" s="40">
        <v>43999</v>
      </c>
      <c r="B49" s="22">
        <v>43999</v>
      </c>
      <c r="C49" t="s">
        <v>214</v>
      </c>
      <c r="D49" s="42">
        <f>VLOOKUP(Pag_Inicio_Corr_mas_casos[[#This Row],[Corregimiento]],Hoja3!$A$2:$D$676,4,0)</f>
        <v>80822</v>
      </c>
      <c r="E49">
        <v>22</v>
      </c>
    </row>
    <row r="50" spans="1:5">
      <c r="A50" s="40">
        <v>43999</v>
      </c>
      <c r="B50" s="22">
        <v>43999</v>
      </c>
      <c r="C50" t="s">
        <v>210</v>
      </c>
      <c r="D50" s="42">
        <f>VLOOKUP(Pag_Inicio_Corr_mas_casos[[#This Row],[Corregimiento]],Hoja3!$A$2:$D$676,4,0)</f>
        <v>81007</v>
      </c>
      <c r="E50">
        <v>18</v>
      </c>
    </row>
    <row r="51" spans="1:5">
      <c r="A51" s="40">
        <v>43999</v>
      </c>
      <c r="B51" s="22">
        <v>43999</v>
      </c>
      <c r="C51" t="s">
        <v>213</v>
      </c>
      <c r="D51" s="42">
        <f>VLOOKUP(Pag_Inicio_Corr_mas_casos[[#This Row],[Corregimiento]],Hoja3!$A$2:$D$676,4,0)</f>
        <v>80817</v>
      </c>
      <c r="E51">
        <v>17</v>
      </c>
    </row>
    <row r="52" spans="1:5">
      <c r="A52" s="40">
        <v>43999</v>
      </c>
      <c r="B52" s="22">
        <v>43999</v>
      </c>
      <c r="C52" t="s">
        <v>238</v>
      </c>
      <c r="D52" s="42">
        <f>VLOOKUP(Pag_Inicio_Corr_mas_casos[[#This Row],[Corregimiento]],Hoja3!$A$2:$D$676,4,0)</f>
        <v>50316</v>
      </c>
      <c r="E52">
        <v>16</v>
      </c>
    </row>
    <row r="53" spans="1:5">
      <c r="A53" s="40">
        <v>43999</v>
      </c>
      <c r="B53" s="22">
        <v>43999</v>
      </c>
      <c r="C53" t="s">
        <v>206</v>
      </c>
      <c r="D53" s="42">
        <f>VLOOKUP(Pag_Inicio_Corr_mas_casos[[#This Row],[Corregimiento]],Hoja3!$A$2:$D$676,4,0)</f>
        <v>130106</v>
      </c>
      <c r="E53">
        <v>16</v>
      </c>
    </row>
    <row r="54" spans="1:5">
      <c r="A54" s="40">
        <v>43999</v>
      </c>
      <c r="B54" s="22">
        <v>43999</v>
      </c>
      <c r="C54" t="s">
        <v>228</v>
      </c>
      <c r="D54" s="42">
        <f>VLOOKUP(Pag_Inicio_Corr_mas_casos[[#This Row],[Corregimiento]],Hoja3!$A$2:$D$676,4,0)</f>
        <v>10201</v>
      </c>
      <c r="E54">
        <v>14</v>
      </c>
    </row>
    <row r="55" spans="1:5">
      <c r="A55" s="40">
        <v>43999</v>
      </c>
      <c r="B55" s="22">
        <v>43999</v>
      </c>
      <c r="C55" t="s">
        <v>239</v>
      </c>
      <c r="D55" s="42">
        <f>VLOOKUP(Pag_Inicio_Corr_mas_casos[[#This Row],[Corregimiento]],Hoja3!$A$2:$D$676,4,0)</f>
        <v>130708</v>
      </c>
      <c r="E55">
        <v>14</v>
      </c>
    </row>
    <row r="56" spans="1:5">
      <c r="A56" s="40">
        <v>43999</v>
      </c>
      <c r="B56" s="22">
        <v>43999</v>
      </c>
      <c r="C56" t="s">
        <v>240</v>
      </c>
      <c r="D56" s="42">
        <f>VLOOKUP(Pag_Inicio_Corr_mas_casos[[#This Row],[Corregimiento]],Hoja3!$A$2:$D$676,4,0)</f>
        <v>80826</v>
      </c>
      <c r="E56">
        <v>14</v>
      </c>
    </row>
    <row r="57" spans="1:5">
      <c r="A57" s="40">
        <v>43999</v>
      </c>
      <c r="B57" s="22">
        <v>43999</v>
      </c>
      <c r="C57" t="s">
        <v>208</v>
      </c>
      <c r="D57" s="42">
        <f>VLOOKUP(Pag_Inicio_Corr_mas_casos[[#This Row],[Corregimiento]],Hoja3!$A$2:$D$676,4,0)</f>
        <v>130102</v>
      </c>
      <c r="E57">
        <v>13</v>
      </c>
    </row>
    <row r="58" spans="1:5">
      <c r="A58" s="40">
        <v>43999</v>
      </c>
      <c r="B58" s="22">
        <v>43999</v>
      </c>
      <c r="C58" t="s">
        <v>220</v>
      </c>
      <c r="D58" s="42">
        <f>VLOOKUP(Pag_Inicio_Corr_mas_casos[[#This Row],[Corregimiento]],Hoja3!$A$2:$D$676,4,0)</f>
        <v>80812</v>
      </c>
      <c r="E58">
        <v>13</v>
      </c>
    </row>
    <row r="59" spans="1:5">
      <c r="A59" s="40">
        <v>43999</v>
      </c>
      <c r="B59" s="22">
        <v>43999</v>
      </c>
      <c r="C59" t="s">
        <v>217</v>
      </c>
      <c r="D59" s="42">
        <f>VLOOKUP(Pag_Inicio_Corr_mas_casos[[#This Row],[Corregimiento]],Hoja3!$A$2:$D$676,4,0)</f>
        <v>80819</v>
      </c>
      <c r="E59">
        <v>12</v>
      </c>
    </row>
    <row r="60" spans="1:5">
      <c r="A60" s="40">
        <v>43999</v>
      </c>
      <c r="B60" s="22">
        <v>43999</v>
      </c>
      <c r="C60" t="s">
        <v>211</v>
      </c>
      <c r="D60" s="42">
        <f>VLOOKUP(Pag_Inicio_Corr_mas_casos[[#This Row],[Corregimiento]],Hoja3!$A$2:$D$676,4,0)</f>
        <v>81008</v>
      </c>
      <c r="E60">
        <v>11</v>
      </c>
    </row>
    <row r="61" spans="1:5">
      <c r="A61" s="40">
        <v>43999</v>
      </c>
      <c r="B61" s="22">
        <v>43999</v>
      </c>
      <c r="C61" t="s">
        <v>230</v>
      </c>
      <c r="D61" s="42">
        <f>VLOOKUP(Pag_Inicio_Corr_mas_casos[[#This Row],[Corregimiento]],Hoja3!$A$2:$D$676,4,0)</f>
        <v>80813</v>
      </c>
      <c r="E61">
        <v>11</v>
      </c>
    </row>
    <row r="62" spans="1:5">
      <c r="A62" s="40">
        <v>43999</v>
      </c>
      <c r="B62" s="22">
        <v>43999</v>
      </c>
      <c r="C62" t="s">
        <v>241</v>
      </c>
      <c r="D62" s="42">
        <f>VLOOKUP(Pag_Inicio_Corr_mas_casos[[#This Row],[Corregimiento]],Hoja3!$A$2:$D$676,4,0)</f>
        <v>50208</v>
      </c>
      <c r="E62">
        <v>10</v>
      </c>
    </row>
    <row r="63" spans="1:5">
      <c r="A63" s="40">
        <v>43999</v>
      </c>
      <c r="B63" s="22">
        <v>43999</v>
      </c>
      <c r="C63" t="s">
        <v>216</v>
      </c>
      <c r="D63" s="42">
        <f>VLOOKUP(Pag_Inicio_Corr_mas_casos[[#This Row],[Corregimiento]],Hoja3!$A$2:$D$676,4,0)</f>
        <v>81001</v>
      </c>
      <c r="E63">
        <v>10</v>
      </c>
    </row>
    <row r="64" spans="1:5">
      <c r="A64" s="40">
        <v>43999</v>
      </c>
      <c r="B64" s="22">
        <v>43999</v>
      </c>
      <c r="C64" t="s">
        <v>219</v>
      </c>
      <c r="D64" s="42">
        <f>VLOOKUP(Pag_Inicio_Corr_mas_casos[[#This Row],[Corregimiento]],Hoja3!$A$2:$D$676,4,0)</f>
        <v>81006</v>
      </c>
      <c r="E64">
        <v>10</v>
      </c>
    </row>
    <row r="65" spans="1:5">
      <c r="A65" s="40">
        <v>43999</v>
      </c>
      <c r="B65" s="22">
        <v>43999</v>
      </c>
      <c r="C65" t="s">
        <v>242</v>
      </c>
      <c r="D65" s="42">
        <f>VLOOKUP(Pag_Inicio_Corr_mas_casos[[#This Row],[Corregimiento]],Hoja3!$A$2:$D$676,4,0)</f>
        <v>80803</v>
      </c>
      <c r="E65">
        <v>10</v>
      </c>
    </row>
    <row r="66" spans="1:5">
      <c r="A66" s="40">
        <v>44000</v>
      </c>
      <c r="B66" s="22">
        <v>44000</v>
      </c>
      <c r="C66" t="s">
        <v>213</v>
      </c>
      <c r="D66" s="42">
        <f>VLOOKUP(Pag_Inicio_Corr_mas_casos[[#This Row],[Corregimiento]],Hoja3!$A$2:$D$676,4,0)</f>
        <v>80817</v>
      </c>
      <c r="E66">
        <v>44</v>
      </c>
    </row>
    <row r="67" spans="1:5">
      <c r="A67" s="40">
        <v>44000</v>
      </c>
      <c r="B67" s="22">
        <v>44000</v>
      </c>
      <c r="C67" t="s">
        <v>209</v>
      </c>
      <c r="D67" s="42">
        <f>VLOOKUP(Pag_Inicio_Corr_mas_casos[[#This Row],[Corregimiento]],Hoja3!$A$2:$D$676,4,0)</f>
        <v>80821</v>
      </c>
      <c r="E67">
        <v>37</v>
      </c>
    </row>
    <row r="68" spans="1:5">
      <c r="A68" s="40">
        <v>44000</v>
      </c>
      <c r="B68" s="22">
        <v>44000</v>
      </c>
      <c r="C68" t="s">
        <v>230</v>
      </c>
      <c r="D68" s="42">
        <f>VLOOKUP(Pag_Inicio_Corr_mas_casos[[#This Row],[Corregimiento]],Hoja3!$A$2:$D$676,4,0)</f>
        <v>80813</v>
      </c>
      <c r="E68">
        <v>29</v>
      </c>
    </row>
    <row r="69" spans="1:5">
      <c r="A69" s="40">
        <v>44000</v>
      </c>
      <c r="B69" s="22">
        <v>44000</v>
      </c>
      <c r="C69" t="s">
        <v>217</v>
      </c>
      <c r="D69" s="42">
        <f>VLOOKUP(Pag_Inicio_Corr_mas_casos[[#This Row],[Corregimiento]],Hoja3!$A$2:$D$676,4,0)</f>
        <v>80819</v>
      </c>
      <c r="E69">
        <v>27</v>
      </c>
    </row>
    <row r="70" spans="1:5">
      <c r="A70" s="40">
        <v>44000</v>
      </c>
      <c r="B70" s="22">
        <v>44000</v>
      </c>
      <c r="C70" t="s">
        <v>204</v>
      </c>
      <c r="D70" s="42">
        <f>VLOOKUP(Pag_Inicio_Corr_mas_casos[[#This Row],[Corregimiento]],Hoja3!$A$2:$D$676,4,0)</f>
        <v>130101</v>
      </c>
      <c r="E70">
        <v>25</v>
      </c>
    </row>
    <row r="71" spans="1:5">
      <c r="A71" s="40">
        <v>44000</v>
      </c>
      <c r="B71" s="22">
        <v>44000</v>
      </c>
      <c r="C71" t="s">
        <v>207</v>
      </c>
      <c r="D71" s="42">
        <f>VLOOKUP(Pag_Inicio_Corr_mas_casos[[#This Row],[Corregimiento]],Hoja3!$A$2:$D$676,4,0)</f>
        <v>80802</v>
      </c>
      <c r="E71">
        <v>22</v>
      </c>
    </row>
    <row r="72" spans="1:5">
      <c r="A72" s="40">
        <v>44000</v>
      </c>
      <c r="B72" s="22">
        <v>44000</v>
      </c>
      <c r="C72" t="s">
        <v>206</v>
      </c>
      <c r="D72" s="42">
        <f>VLOOKUP(Pag_Inicio_Corr_mas_casos[[#This Row],[Corregimiento]],Hoja3!$A$2:$D$676,4,0)</f>
        <v>130106</v>
      </c>
      <c r="E72">
        <v>21</v>
      </c>
    </row>
    <row r="73" spans="1:5">
      <c r="A73" s="40">
        <v>44000</v>
      </c>
      <c r="B73" s="22">
        <v>44000</v>
      </c>
      <c r="C73" t="s">
        <v>234</v>
      </c>
      <c r="D73" s="42">
        <f>VLOOKUP(Pag_Inicio_Corr_mas_casos[[#This Row],[Corregimiento]],Hoja3!$A$2:$D$676,4,0)</f>
        <v>80820</v>
      </c>
      <c r="E73">
        <v>18</v>
      </c>
    </row>
    <row r="74" spans="1:5">
      <c r="A74" s="40">
        <v>44000</v>
      </c>
      <c r="B74" s="22">
        <v>44000</v>
      </c>
      <c r="C74" t="s">
        <v>210</v>
      </c>
      <c r="D74" s="42">
        <f>VLOOKUP(Pag_Inicio_Corr_mas_casos[[#This Row],[Corregimiento]],Hoja3!$A$2:$D$676,4,0)</f>
        <v>81007</v>
      </c>
      <c r="E74">
        <v>18</v>
      </c>
    </row>
    <row r="75" spans="1:5">
      <c r="A75" s="40">
        <v>44000</v>
      </c>
      <c r="B75" s="22">
        <v>44000</v>
      </c>
      <c r="C75" t="s">
        <v>215</v>
      </c>
      <c r="D75" s="42">
        <f>VLOOKUP(Pag_Inicio_Corr_mas_casos[[#This Row],[Corregimiento]],Hoja3!$A$2:$D$676,4,0)</f>
        <v>80823</v>
      </c>
      <c r="E75">
        <v>17</v>
      </c>
    </row>
    <row r="76" spans="1:5">
      <c r="A76" s="40">
        <v>44000</v>
      </c>
      <c r="B76" s="22">
        <v>44000</v>
      </c>
      <c r="C76" t="s">
        <v>214</v>
      </c>
      <c r="D76" s="42">
        <f>VLOOKUP(Pag_Inicio_Corr_mas_casos[[#This Row],[Corregimiento]],Hoja3!$A$2:$D$676,4,0)</f>
        <v>80822</v>
      </c>
      <c r="E76">
        <v>16</v>
      </c>
    </row>
    <row r="77" spans="1:5">
      <c r="A77" s="40">
        <v>44000</v>
      </c>
      <c r="B77" s="22">
        <v>44000</v>
      </c>
      <c r="C77" t="s">
        <v>205</v>
      </c>
      <c r="D77" s="42">
        <f>VLOOKUP(Pag_Inicio_Corr_mas_casos[[#This Row],[Corregimiento]],Hoja3!$A$2:$D$676,4,0)</f>
        <v>81002</v>
      </c>
      <c r="E77">
        <v>16</v>
      </c>
    </row>
    <row r="78" spans="1:5">
      <c r="A78" s="40">
        <v>44000</v>
      </c>
      <c r="B78" s="22">
        <v>44000</v>
      </c>
      <c r="C78" t="s">
        <v>211</v>
      </c>
      <c r="D78" s="42">
        <f>VLOOKUP(Pag_Inicio_Corr_mas_casos[[#This Row],[Corregimiento]],Hoja3!$A$2:$D$676,4,0)</f>
        <v>81008</v>
      </c>
      <c r="E78">
        <v>15</v>
      </c>
    </row>
    <row r="79" spans="1:5">
      <c r="A79" s="40">
        <v>44000</v>
      </c>
      <c r="B79" s="22">
        <v>44000</v>
      </c>
      <c r="C79" t="s">
        <v>243</v>
      </c>
      <c r="D79" s="42">
        <f>VLOOKUP(Pag_Inicio_Corr_mas_casos[[#This Row],[Corregimiento]],Hoja3!$A$2:$D$676,4,0)</f>
        <v>130105</v>
      </c>
      <c r="E79">
        <v>15</v>
      </c>
    </row>
    <row r="80" spans="1:5">
      <c r="A80" s="40">
        <v>44000</v>
      </c>
      <c r="B80" s="22">
        <v>44000</v>
      </c>
      <c r="C80" t="s">
        <v>229</v>
      </c>
      <c r="D80" s="42">
        <f>VLOOKUP(Pag_Inicio_Corr_mas_casos[[#This Row],[Corregimiento]],Hoja3!$A$2:$D$676,4,0)</f>
        <v>50207</v>
      </c>
      <c r="E80">
        <v>15</v>
      </c>
    </row>
    <row r="81" spans="1:7">
      <c r="A81" s="40">
        <v>44000</v>
      </c>
      <c r="B81" s="22">
        <v>44000</v>
      </c>
      <c r="C81" t="s">
        <v>232</v>
      </c>
      <c r="D81" s="42">
        <f>VLOOKUP(Pag_Inicio_Corr_mas_casos[[#This Row],[Corregimiento]],Hoja3!$A$2:$D$676,4,0)</f>
        <v>80501</v>
      </c>
      <c r="E81">
        <v>14</v>
      </c>
    </row>
    <row r="82" spans="1:7">
      <c r="A82" s="40">
        <v>44000</v>
      </c>
      <c r="B82" s="22">
        <v>44000</v>
      </c>
      <c r="C82" t="s">
        <v>244</v>
      </c>
      <c r="D82" s="42">
        <f>VLOOKUP(Pag_Inicio_Corr_mas_casos[[#This Row],[Corregimiento]],Hoja3!$A$2:$D$676,4,0)</f>
        <v>20609</v>
      </c>
      <c r="E82">
        <v>13</v>
      </c>
    </row>
    <row r="83" spans="1:7">
      <c r="A83" s="40">
        <v>44000</v>
      </c>
      <c r="B83" s="22">
        <v>44000</v>
      </c>
      <c r="C83" t="s">
        <v>219</v>
      </c>
      <c r="D83" s="42">
        <f>VLOOKUP(Pag_Inicio_Corr_mas_casos[[#This Row],[Corregimiento]],Hoja3!$A$2:$D$676,4,0)</f>
        <v>81006</v>
      </c>
      <c r="E83">
        <v>12</v>
      </c>
    </row>
    <row r="84" spans="1:7">
      <c r="A84" s="40">
        <v>44000</v>
      </c>
      <c r="B84" s="22">
        <v>44000</v>
      </c>
      <c r="C84" t="s">
        <v>235</v>
      </c>
      <c r="D84" s="42">
        <f>VLOOKUP(Pag_Inicio_Corr_mas_casos[[#This Row],[Corregimiento]],Hoja3!$A$2:$D$676,4,0)</f>
        <v>80815</v>
      </c>
      <c r="E84">
        <v>11</v>
      </c>
    </row>
    <row r="85" spans="1:7">
      <c r="A85" s="40">
        <v>44000</v>
      </c>
      <c r="B85" s="22">
        <v>44000</v>
      </c>
      <c r="C85" t="s">
        <v>212</v>
      </c>
      <c r="D85" s="42">
        <f>VLOOKUP(Pag_Inicio_Corr_mas_casos[[#This Row],[Corregimiento]],Hoja3!$A$2:$D$676,4,0)</f>
        <v>80816</v>
      </c>
      <c r="E85">
        <v>11</v>
      </c>
    </row>
    <row r="86" spans="1:7">
      <c r="A86" s="40">
        <v>44000</v>
      </c>
      <c r="B86" s="22">
        <v>44000</v>
      </c>
      <c r="C86" t="s">
        <v>245</v>
      </c>
      <c r="D86" s="42">
        <f>VLOOKUP(Pag_Inicio_Corr_mas_casos[[#This Row],[Corregimiento]],Hoja3!$A$2:$D$676,4,0)</f>
        <v>80809</v>
      </c>
      <c r="E86">
        <v>11</v>
      </c>
    </row>
    <row r="87" spans="1:7">
      <c r="A87" s="40">
        <v>44000</v>
      </c>
      <c r="B87" s="22">
        <v>44000</v>
      </c>
      <c r="C87" t="s">
        <v>238</v>
      </c>
      <c r="D87" s="42">
        <f>VLOOKUP(Pag_Inicio_Corr_mas_casos[[#This Row],[Corregimiento]],Hoja3!$A$2:$D$676,4,0)</f>
        <v>50316</v>
      </c>
      <c r="E87">
        <v>11</v>
      </c>
    </row>
    <row r="88" spans="1:7">
      <c r="A88" s="40">
        <v>44000</v>
      </c>
      <c r="B88" s="22">
        <v>44000</v>
      </c>
      <c r="C88" s="7" t="s">
        <v>246</v>
      </c>
      <c r="D88" s="42">
        <f>VLOOKUP(Pag_Inicio_Corr_mas_casos[[#This Row],[Corregimiento]],Hoja3!$A$2:$D$676,4,0)</f>
        <v>40201</v>
      </c>
      <c r="E88">
        <v>10</v>
      </c>
      <c r="G88" t="s">
        <v>247</v>
      </c>
    </row>
    <row r="89" spans="1:7">
      <c r="A89" s="40">
        <v>44000</v>
      </c>
      <c r="B89" s="22">
        <v>44000</v>
      </c>
      <c r="C89" t="s">
        <v>248</v>
      </c>
      <c r="D89" s="42">
        <f>VLOOKUP(Pag_Inicio_Corr_mas_casos[[#This Row],[Corregimiento]],Hoja3!$A$2:$D$676,4,0)</f>
        <v>80805</v>
      </c>
      <c r="E89">
        <v>10</v>
      </c>
    </row>
    <row r="90" spans="1:7">
      <c r="A90" s="40">
        <v>44001</v>
      </c>
      <c r="B90" s="22">
        <v>44001</v>
      </c>
      <c r="C90" t="s">
        <v>210</v>
      </c>
      <c r="D90" s="42">
        <f>VLOOKUP(Pag_Inicio_Corr_mas_casos[[#This Row],[Corregimiento]],Hoja3!$A$2:$D$676,4,0)</f>
        <v>81007</v>
      </c>
      <c r="E90">
        <v>57</v>
      </c>
    </row>
    <row r="91" spans="1:7">
      <c r="A91" s="40">
        <v>44001</v>
      </c>
      <c r="B91" s="22">
        <v>44001</v>
      </c>
      <c r="C91" t="s">
        <v>220</v>
      </c>
      <c r="D91" s="42">
        <f>VLOOKUP(Pag_Inicio_Corr_mas_casos[[#This Row],[Corregimiento]],Hoja3!$A$2:$D$676,4,0)</f>
        <v>80812</v>
      </c>
      <c r="E91">
        <v>38</v>
      </c>
    </row>
    <row r="92" spans="1:7">
      <c r="A92" s="40">
        <v>44001</v>
      </c>
      <c r="B92" s="22">
        <v>44001</v>
      </c>
      <c r="C92" t="s">
        <v>219</v>
      </c>
      <c r="D92" s="42">
        <f>VLOOKUP(Pag_Inicio_Corr_mas_casos[[#This Row],[Corregimiento]],Hoja3!$A$2:$D$676,4,0)</f>
        <v>81006</v>
      </c>
      <c r="E92">
        <v>36</v>
      </c>
    </row>
    <row r="93" spans="1:7">
      <c r="A93" s="40">
        <v>44001</v>
      </c>
      <c r="B93" s="22">
        <v>44001</v>
      </c>
      <c r="C93" t="s">
        <v>217</v>
      </c>
      <c r="D93" s="42">
        <f>VLOOKUP(Pag_Inicio_Corr_mas_casos[[#This Row],[Corregimiento]],Hoja3!$A$2:$D$676,4,0)</f>
        <v>80819</v>
      </c>
      <c r="E93">
        <v>35</v>
      </c>
    </row>
    <row r="94" spans="1:7">
      <c r="A94" s="40">
        <v>44001</v>
      </c>
      <c r="B94" s="22">
        <v>44001</v>
      </c>
      <c r="C94" t="s">
        <v>205</v>
      </c>
      <c r="D94" s="42">
        <f>VLOOKUP(Pag_Inicio_Corr_mas_casos[[#This Row],[Corregimiento]],Hoja3!$A$2:$D$676,4,0)</f>
        <v>81002</v>
      </c>
      <c r="E94">
        <v>34</v>
      </c>
    </row>
    <row r="95" spans="1:7">
      <c r="A95" s="40">
        <v>44001</v>
      </c>
      <c r="B95" s="22">
        <v>44001</v>
      </c>
      <c r="C95" t="s">
        <v>207</v>
      </c>
      <c r="D95" s="42">
        <f>VLOOKUP(Pag_Inicio_Corr_mas_casos[[#This Row],[Corregimiento]],Hoja3!$A$2:$D$676,4,0)</f>
        <v>80802</v>
      </c>
      <c r="E95">
        <v>33</v>
      </c>
    </row>
    <row r="96" spans="1:7">
      <c r="A96" s="40">
        <v>44001</v>
      </c>
      <c r="B96" s="22">
        <v>44001</v>
      </c>
      <c r="C96" t="s">
        <v>209</v>
      </c>
      <c r="D96" s="42">
        <f>VLOOKUP(Pag_Inicio_Corr_mas_casos[[#This Row],[Corregimiento]],Hoja3!$A$2:$D$676,4,0)</f>
        <v>80821</v>
      </c>
      <c r="E96">
        <v>31</v>
      </c>
    </row>
    <row r="97" spans="1:5">
      <c r="A97" s="40">
        <v>44001</v>
      </c>
      <c r="B97" s="22">
        <v>44001</v>
      </c>
      <c r="C97" t="s">
        <v>230</v>
      </c>
      <c r="D97" s="42">
        <f>VLOOKUP(Pag_Inicio_Corr_mas_casos[[#This Row],[Corregimiento]],Hoja3!$A$2:$D$676,4,0)</f>
        <v>80813</v>
      </c>
      <c r="E97">
        <v>31</v>
      </c>
    </row>
    <row r="98" spans="1:5">
      <c r="A98" s="40">
        <v>44001</v>
      </c>
      <c r="B98" s="22">
        <v>44001</v>
      </c>
      <c r="C98" t="s">
        <v>211</v>
      </c>
      <c r="D98" s="42">
        <f>VLOOKUP(Pag_Inicio_Corr_mas_casos[[#This Row],[Corregimiento]],Hoja3!$A$2:$D$676,4,0)</f>
        <v>81008</v>
      </c>
      <c r="E98">
        <v>30</v>
      </c>
    </row>
    <row r="99" spans="1:5">
      <c r="A99" s="40">
        <v>44001</v>
      </c>
      <c r="B99" s="22">
        <v>44001</v>
      </c>
      <c r="C99" t="s">
        <v>204</v>
      </c>
      <c r="D99" s="42">
        <f>VLOOKUP(Pag_Inicio_Corr_mas_casos[[#This Row],[Corregimiento]],Hoja3!$A$2:$D$676,4,0)</f>
        <v>130101</v>
      </c>
      <c r="E99">
        <v>30</v>
      </c>
    </row>
    <row r="100" spans="1:5">
      <c r="A100" s="40">
        <v>44001</v>
      </c>
      <c r="B100" s="22">
        <v>44001</v>
      </c>
      <c r="C100" t="s">
        <v>213</v>
      </c>
      <c r="D100" s="42">
        <f>VLOOKUP(Pag_Inicio_Corr_mas_casos[[#This Row],[Corregimiento]],Hoja3!$A$2:$D$676,4,0)</f>
        <v>80817</v>
      </c>
      <c r="E100">
        <v>25</v>
      </c>
    </row>
    <row r="101" spans="1:5">
      <c r="A101" s="40">
        <v>44001</v>
      </c>
      <c r="B101" s="22">
        <v>44001</v>
      </c>
      <c r="C101" t="s">
        <v>235</v>
      </c>
      <c r="D101" s="42">
        <f>VLOOKUP(Pag_Inicio_Corr_mas_casos[[#This Row],[Corregimiento]],Hoja3!$A$2:$D$676,4,0)</f>
        <v>80815</v>
      </c>
      <c r="E101">
        <v>37</v>
      </c>
    </row>
    <row r="102" spans="1:5">
      <c r="A102" s="40">
        <v>44001</v>
      </c>
      <c r="B102" s="22">
        <v>44001</v>
      </c>
      <c r="C102" t="s">
        <v>225</v>
      </c>
      <c r="D102" s="42">
        <f>VLOOKUP(Pag_Inicio_Corr_mas_casos[[#This Row],[Corregimiento]],Hoja3!$A$2:$D$676,4,0)</f>
        <v>80810</v>
      </c>
      <c r="E102">
        <v>23</v>
      </c>
    </row>
    <row r="103" spans="1:5">
      <c r="A103" s="40">
        <v>44001</v>
      </c>
      <c r="B103" s="22">
        <v>44001</v>
      </c>
      <c r="C103" t="s">
        <v>216</v>
      </c>
      <c r="D103" s="42">
        <f>VLOOKUP(Pag_Inicio_Corr_mas_casos[[#This Row],[Corregimiento]],Hoja3!$A$2:$D$676,4,0)</f>
        <v>81001</v>
      </c>
      <c r="E103">
        <v>23</v>
      </c>
    </row>
    <row r="104" spans="1:5">
      <c r="A104" s="40">
        <v>44001</v>
      </c>
      <c r="B104" s="22">
        <v>44001</v>
      </c>
      <c r="C104" t="s">
        <v>212</v>
      </c>
      <c r="D104" s="42">
        <f>VLOOKUP(Pag_Inicio_Corr_mas_casos[[#This Row],[Corregimiento]],Hoja3!$A$2:$D$676,4,0)</f>
        <v>80816</v>
      </c>
      <c r="E104">
        <v>22</v>
      </c>
    </row>
    <row r="105" spans="1:5">
      <c r="A105" s="40">
        <v>44001</v>
      </c>
      <c r="B105" s="22">
        <v>44001</v>
      </c>
      <c r="C105" t="s">
        <v>206</v>
      </c>
      <c r="D105" s="42">
        <f>VLOOKUP(Pag_Inicio_Corr_mas_casos[[#This Row],[Corregimiento]],Hoja3!$A$2:$D$676,4,0)</f>
        <v>130106</v>
      </c>
      <c r="E105">
        <v>22</v>
      </c>
    </row>
    <row r="106" spans="1:5">
      <c r="A106" s="40">
        <v>44001</v>
      </c>
      <c r="B106" s="22">
        <v>44001</v>
      </c>
      <c r="C106" t="s">
        <v>214</v>
      </c>
      <c r="D106" s="42">
        <f>VLOOKUP(Pag_Inicio_Corr_mas_casos[[#This Row],[Corregimiento]],Hoja3!$A$2:$D$676,4,0)</f>
        <v>80822</v>
      </c>
      <c r="E106">
        <v>20</v>
      </c>
    </row>
    <row r="107" spans="1:5">
      <c r="A107" s="40">
        <v>44001</v>
      </c>
      <c r="B107" s="22">
        <v>44001</v>
      </c>
      <c r="C107" t="s">
        <v>215</v>
      </c>
      <c r="D107" s="42">
        <f>VLOOKUP(Pag_Inicio_Corr_mas_casos[[#This Row],[Corregimiento]],Hoja3!$A$2:$D$676,4,0)</f>
        <v>80823</v>
      </c>
      <c r="E107">
        <v>20</v>
      </c>
    </row>
    <row r="108" spans="1:5">
      <c r="A108" s="40">
        <v>44001</v>
      </c>
      <c r="B108" s="22">
        <v>44001</v>
      </c>
      <c r="C108" t="s">
        <v>226</v>
      </c>
      <c r="D108" s="42">
        <f>VLOOKUP(Pag_Inicio_Corr_mas_casos[[#This Row],[Corregimiento]],Hoja3!$A$2:$D$676,4,0)</f>
        <v>30107</v>
      </c>
      <c r="E108">
        <v>19</v>
      </c>
    </row>
    <row r="109" spans="1:5">
      <c r="A109" s="40">
        <v>44001</v>
      </c>
      <c r="B109" s="22">
        <v>44001</v>
      </c>
      <c r="C109" t="s">
        <v>228</v>
      </c>
      <c r="D109" s="42">
        <f>VLOOKUP(Pag_Inicio_Corr_mas_casos[[#This Row],[Corregimiento]],Hoja3!$A$2:$D$676,4,0)</f>
        <v>10201</v>
      </c>
      <c r="E109">
        <v>18</v>
      </c>
    </row>
    <row r="110" spans="1:5">
      <c r="A110" s="40">
        <v>44001</v>
      </c>
      <c r="B110" s="22">
        <v>44001</v>
      </c>
      <c r="C110" t="s">
        <v>249</v>
      </c>
      <c r="D110" s="42">
        <f>VLOOKUP(Pag_Inicio_Corr_mas_casos[[#This Row],[Corregimiento]],Hoja3!$A$2:$D$676,4,0)</f>
        <v>130717</v>
      </c>
      <c r="E110">
        <v>18</v>
      </c>
    </row>
    <row r="111" spans="1:5">
      <c r="A111" s="40">
        <v>44001</v>
      </c>
      <c r="B111" s="22">
        <v>44001</v>
      </c>
      <c r="C111" t="s">
        <v>245</v>
      </c>
      <c r="D111" s="42">
        <f>VLOOKUP(Pag_Inicio_Corr_mas_casos[[#This Row],[Corregimiento]],Hoja3!$A$2:$D$676,4,0)</f>
        <v>80809</v>
      </c>
      <c r="E111">
        <v>16</v>
      </c>
    </row>
    <row r="112" spans="1:5">
      <c r="A112" s="40">
        <v>44001</v>
      </c>
      <c r="B112" s="22">
        <v>44001</v>
      </c>
      <c r="C112" t="s">
        <v>250</v>
      </c>
      <c r="D112" s="42">
        <f>VLOOKUP(Pag_Inicio_Corr_mas_casos[[#This Row],[Corregimiento]],Hoja3!$A$2:$D$676,4,0)</f>
        <v>81003</v>
      </c>
      <c r="E112">
        <v>11</v>
      </c>
    </row>
    <row r="113" spans="1:5">
      <c r="A113" s="40">
        <v>44001</v>
      </c>
      <c r="B113" s="22">
        <v>44001</v>
      </c>
      <c r="C113" t="s">
        <v>251</v>
      </c>
      <c r="D113" s="42">
        <f>VLOOKUP(Pag_Inicio_Corr_mas_casos[[#This Row],[Corregimiento]],Hoja3!$A$2:$D$676,4,0)</f>
        <v>81009</v>
      </c>
      <c r="E113">
        <v>11</v>
      </c>
    </row>
    <row r="114" spans="1:5">
      <c r="A114" s="40">
        <v>44001</v>
      </c>
      <c r="B114" s="22">
        <v>44001</v>
      </c>
      <c r="C114" t="s">
        <v>252</v>
      </c>
      <c r="D114" s="42">
        <f>VLOOKUP(Pag_Inicio_Corr_mas_casos[[#This Row],[Corregimiento]],Hoja3!$A$2:$D$676,4,0)</f>
        <v>30104</v>
      </c>
      <c r="E114">
        <v>10</v>
      </c>
    </row>
    <row r="115" spans="1:5">
      <c r="A115" s="40">
        <v>44001</v>
      </c>
      <c r="B115" s="22">
        <v>44001</v>
      </c>
      <c r="C115" t="s">
        <v>223</v>
      </c>
      <c r="D115" s="42">
        <f>VLOOKUP(Pag_Inicio_Corr_mas_casos[[#This Row],[Corregimiento]],Hoja3!$A$2:$D$676,4,0)</f>
        <v>80806</v>
      </c>
      <c r="E115">
        <v>10</v>
      </c>
    </row>
    <row r="116" spans="1:5">
      <c r="A116" s="40">
        <v>44001</v>
      </c>
      <c r="B116" s="22">
        <v>44001</v>
      </c>
      <c r="C116" t="s">
        <v>237</v>
      </c>
      <c r="D116" s="42">
        <f>VLOOKUP(Pag_Inicio_Corr_mas_casos[[#This Row],[Corregimiento]],Hoja3!$A$2:$D$676,4,0)</f>
        <v>80811</v>
      </c>
      <c r="E116">
        <v>10</v>
      </c>
    </row>
    <row r="117" spans="1:5">
      <c r="A117" s="40">
        <v>44001</v>
      </c>
      <c r="B117" s="22">
        <v>44001</v>
      </c>
      <c r="C117" t="s">
        <v>253</v>
      </c>
      <c r="D117" s="42">
        <f>VLOOKUP(Pag_Inicio_Corr_mas_casos[[#This Row],[Corregimiento]],Hoja3!$A$2:$D$676,4,0)</f>
        <v>130701</v>
      </c>
      <c r="E117">
        <v>10</v>
      </c>
    </row>
    <row r="118" spans="1:5">
      <c r="A118" s="40">
        <v>44002</v>
      </c>
      <c r="B118" s="22">
        <v>44002</v>
      </c>
      <c r="C118" t="s">
        <v>213</v>
      </c>
      <c r="D118" s="42">
        <f>VLOOKUP(Pag_Inicio_Corr_mas_casos[[#This Row],[Corregimiento]],Hoja3!$A$2:$D$676,4,0)</f>
        <v>80817</v>
      </c>
      <c r="E118">
        <v>39</v>
      </c>
    </row>
    <row r="119" spans="1:5">
      <c r="A119" s="40">
        <v>44002</v>
      </c>
      <c r="B119" s="22">
        <v>44002</v>
      </c>
      <c r="C119" t="s">
        <v>205</v>
      </c>
      <c r="D119" s="42">
        <f>VLOOKUP(Pag_Inicio_Corr_mas_casos[[#This Row],[Corregimiento]],Hoja3!$A$2:$D$676,4,0)</f>
        <v>81002</v>
      </c>
      <c r="E119">
        <v>37</v>
      </c>
    </row>
    <row r="120" spans="1:5">
      <c r="A120" s="40">
        <v>44002</v>
      </c>
      <c r="B120" s="22">
        <v>44002</v>
      </c>
      <c r="C120" t="s">
        <v>219</v>
      </c>
      <c r="D120" s="42">
        <f>VLOOKUP(Pag_Inicio_Corr_mas_casos[[#This Row],[Corregimiento]],Hoja3!$A$2:$D$676,4,0)</f>
        <v>81006</v>
      </c>
      <c r="E120">
        <v>33</v>
      </c>
    </row>
    <row r="121" spans="1:5">
      <c r="A121" s="40">
        <v>44002</v>
      </c>
      <c r="B121" s="22">
        <v>44002</v>
      </c>
      <c r="C121" t="s">
        <v>206</v>
      </c>
      <c r="D121" s="42">
        <f>VLOOKUP(Pag_Inicio_Corr_mas_casos[[#This Row],[Corregimiento]],Hoja3!$A$2:$D$676,4,0)</f>
        <v>130106</v>
      </c>
      <c r="E121">
        <v>31</v>
      </c>
    </row>
    <row r="122" spans="1:5">
      <c r="A122" s="40">
        <v>44002</v>
      </c>
      <c r="B122" s="22">
        <v>44002</v>
      </c>
      <c r="C122" t="s">
        <v>209</v>
      </c>
      <c r="D122" s="42">
        <f>VLOOKUP(Pag_Inicio_Corr_mas_casos[[#This Row],[Corregimiento]],Hoja3!$A$2:$D$676,4,0)</f>
        <v>80821</v>
      </c>
      <c r="E122">
        <v>29</v>
      </c>
    </row>
    <row r="123" spans="1:5">
      <c r="A123" s="40">
        <v>44002</v>
      </c>
      <c r="B123" s="22">
        <v>44002</v>
      </c>
      <c r="C123" t="s">
        <v>210</v>
      </c>
      <c r="D123" s="42">
        <f>VLOOKUP(Pag_Inicio_Corr_mas_casos[[#This Row],[Corregimiento]],Hoja3!$A$2:$D$676,4,0)</f>
        <v>81007</v>
      </c>
      <c r="E123">
        <v>26</v>
      </c>
    </row>
    <row r="124" spans="1:5">
      <c r="A124" s="40">
        <v>44002</v>
      </c>
      <c r="B124" s="22">
        <v>44002</v>
      </c>
      <c r="C124" t="s">
        <v>204</v>
      </c>
      <c r="D124" s="42">
        <f>VLOOKUP(Pag_Inicio_Corr_mas_casos[[#This Row],[Corregimiento]],Hoja3!$A$2:$D$676,4,0)</f>
        <v>130101</v>
      </c>
      <c r="E124">
        <v>25</v>
      </c>
    </row>
    <row r="125" spans="1:5">
      <c r="A125" s="40">
        <v>44002</v>
      </c>
      <c r="B125" s="22">
        <v>44002</v>
      </c>
      <c r="C125" t="s">
        <v>211</v>
      </c>
      <c r="D125" s="42">
        <f>VLOOKUP(Pag_Inicio_Corr_mas_casos[[#This Row],[Corregimiento]],Hoja3!$A$2:$D$676,4,0)</f>
        <v>81008</v>
      </c>
      <c r="E125">
        <v>25</v>
      </c>
    </row>
    <row r="126" spans="1:5">
      <c r="A126" s="40">
        <v>44002</v>
      </c>
      <c r="B126" s="22">
        <v>44002</v>
      </c>
      <c r="C126" t="s">
        <v>228</v>
      </c>
      <c r="D126" s="42">
        <f>VLOOKUP(Pag_Inicio_Corr_mas_casos[[#This Row],[Corregimiento]],Hoja3!$A$2:$D$676,4,0)</f>
        <v>10201</v>
      </c>
      <c r="E126">
        <v>24</v>
      </c>
    </row>
    <row r="127" spans="1:5">
      <c r="A127" s="40">
        <v>44002</v>
      </c>
      <c r="B127" s="22">
        <v>44002</v>
      </c>
      <c r="C127" t="s">
        <v>212</v>
      </c>
      <c r="D127" s="42">
        <f>VLOOKUP(Pag_Inicio_Corr_mas_casos[[#This Row],[Corregimiento]],Hoja3!$A$2:$D$676,4,0)</f>
        <v>80816</v>
      </c>
      <c r="E127">
        <v>24</v>
      </c>
    </row>
    <row r="128" spans="1:5">
      <c r="A128" s="40">
        <v>44002</v>
      </c>
      <c r="B128" s="22">
        <v>44002</v>
      </c>
      <c r="C128" t="s">
        <v>234</v>
      </c>
      <c r="D128" s="42">
        <f>VLOOKUP(Pag_Inicio_Corr_mas_casos[[#This Row],[Corregimiento]],Hoja3!$A$2:$D$676,4,0)</f>
        <v>80820</v>
      </c>
      <c r="E128">
        <v>24</v>
      </c>
    </row>
    <row r="129" spans="1:5">
      <c r="A129" s="40">
        <v>44002</v>
      </c>
      <c r="B129" s="22">
        <v>44002</v>
      </c>
      <c r="C129" t="s">
        <v>217</v>
      </c>
      <c r="D129" s="42">
        <f>VLOOKUP(Pag_Inicio_Corr_mas_casos[[#This Row],[Corregimiento]],Hoja3!$A$2:$D$676,4,0)</f>
        <v>80819</v>
      </c>
      <c r="E129">
        <v>21</v>
      </c>
    </row>
    <row r="130" spans="1:5">
      <c r="A130" s="40">
        <v>44002</v>
      </c>
      <c r="B130" s="22">
        <v>44002</v>
      </c>
      <c r="C130" t="s">
        <v>230</v>
      </c>
      <c r="D130" s="42">
        <f>VLOOKUP(Pag_Inicio_Corr_mas_casos[[#This Row],[Corregimiento]],Hoja3!$A$2:$D$676,4,0)</f>
        <v>80813</v>
      </c>
      <c r="E130">
        <v>20</v>
      </c>
    </row>
    <row r="131" spans="1:5">
      <c r="A131" s="40">
        <v>44002</v>
      </c>
      <c r="B131" s="22">
        <v>44002</v>
      </c>
      <c r="C131" t="s">
        <v>207</v>
      </c>
      <c r="D131" s="42">
        <f>VLOOKUP(Pag_Inicio_Corr_mas_casos[[#This Row],[Corregimiento]],Hoja3!$A$2:$D$676,4,0)</f>
        <v>80802</v>
      </c>
      <c r="E131">
        <v>19</v>
      </c>
    </row>
    <row r="132" spans="1:5">
      <c r="A132" s="40">
        <v>44002</v>
      </c>
      <c r="B132" s="22">
        <v>44002</v>
      </c>
      <c r="C132" t="s">
        <v>245</v>
      </c>
      <c r="D132" s="42">
        <f>VLOOKUP(Pag_Inicio_Corr_mas_casos[[#This Row],[Corregimiento]],Hoja3!$A$2:$D$676,4,0)</f>
        <v>80809</v>
      </c>
      <c r="E132">
        <v>19</v>
      </c>
    </row>
    <row r="133" spans="1:5">
      <c r="A133" s="40">
        <v>44002</v>
      </c>
      <c r="B133" s="22">
        <v>44002</v>
      </c>
      <c r="C133" t="s">
        <v>216</v>
      </c>
      <c r="D133" s="42">
        <f>VLOOKUP(Pag_Inicio_Corr_mas_casos[[#This Row],[Corregimiento]],Hoja3!$A$2:$D$676,4,0)</f>
        <v>81001</v>
      </c>
      <c r="E133">
        <v>18</v>
      </c>
    </row>
    <row r="134" spans="1:5">
      <c r="A134" s="40">
        <v>44002</v>
      </c>
      <c r="B134" s="22">
        <v>44002</v>
      </c>
      <c r="C134" t="s">
        <v>225</v>
      </c>
      <c r="D134" s="42">
        <f>VLOOKUP(Pag_Inicio_Corr_mas_casos[[#This Row],[Corregimiento]],Hoja3!$A$2:$D$676,4,0)</f>
        <v>80810</v>
      </c>
      <c r="E134">
        <v>17</v>
      </c>
    </row>
    <row r="135" spans="1:5">
      <c r="A135" s="40">
        <v>44002</v>
      </c>
      <c r="B135" s="22">
        <v>44002</v>
      </c>
      <c r="C135" t="s">
        <v>214</v>
      </c>
      <c r="D135" s="42">
        <f>VLOOKUP(Pag_Inicio_Corr_mas_casos[[#This Row],[Corregimiento]],Hoja3!$A$2:$D$676,4,0)</f>
        <v>80822</v>
      </c>
      <c r="E135">
        <v>14</v>
      </c>
    </row>
    <row r="136" spans="1:5">
      <c r="A136" s="40">
        <v>44002</v>
      </c>
      <c r="B136" s="22">
        <v>44002</v>
      </c>
      <c r="C136" t="s">
        <v>210</v>
      </c>
      <c r="D136" s="42">
        <f>VLOOKUP(Pag_Inicio_Corr_mas_casos[[#This Row],[Corregimiento]],Hoja3!$A$2:$D$676,4,0)</f>
        <v>81007</v>
      </c>
      <c r="E136">
        <v>14</v>
      </c>
    </row>
    <row r="137" spans="1:5">
      <c r="A137" s="40">
        <v>44002</v>
      </c>
      <c r="B137" s="22">
        <v>44002</v>
      </c>
      <c r="C137" t="s">
        <v>215</v>
      </c>
      <c r="D137" s="42">
        <f>VLOOKUP(Pag_Inicio_Corr_mas_casos[[#This Row],[Corregimiento]],Hoja3!$A$2:$D$676,4,0)</f>
        <v>80823</v>
      </c>
      <c r="E137">
        <v>14</v>
      </c>
    </row>
    <row r="138" spans="1:5">
      <c r="A138" s="40">
        <v>44002</v>
      </c>
      <c r="B138" s="22">
        <v>44002</v>
      </c>
      <c r="C138" t="s">
        <v>254</v>
      </c>
      <c r="D138" s="42">
        <f>VLOOKUP(Pag_Inicio_Corr_mas_casos[[#This Row],[Corregimiento]],Hoja3!$A$2:$D$676,4,0)</f>
        <v>80804</v>
      </c>
      <c r="E138">
        <v>13</v>
      </c>
    </row>
    <row r="139" spans="1:5">
      <c r="A139" s="40">
        <v>44002</v>
      </c>
      <c r="B139" s="22">
        <v>44002</v>
      </c>
      <c r="C139" t="s">
        <v>223</v>
      </c>
      <c r="D139" s="42">
        <f>VLOOKUP(Pag_Inicio_Corr_mas_casos[[#This Row],[Corregimiento]],Hoja3!$A$2:$D$676,4,0)</f>
        <v>80806</v>
      </c>
      <c r="E139">
        <v>12</v>
      </c>
    </row>
    <row r="140" spans="1:5">
      <c r="A140" s="40">
        <v>44002</v>
      </c>
      <c r="B140" s="22">
        <v>44002</v>
      </c>
      <c r="C140" t="s">
        <v>235</v>
      </c>
      <c r="D140" s="42">
        <f>VLOOKUP(Pag_Inicio_Corr_mas_casos[[#This Row],[Corregimiento]],Hoja3!$A$2:$D$676,4,0)</f>
        <v>80815</v>
      </c>
      <c r="E140">
        <v>12</v>
      </c>
    </row>
    <row r="141" spans="1:5">
      <c r="A141" s="40">
        <v>44002</v>
      </c>
      <c r="B141" s="22">
        <v>44002</v>
      </c>
      <c r="C141" t="s">
        <v>250</v>
      </c>
      <c r="D141" s="42">
        <f>VLOOKUP(Pag_Inicio_Corr_mas_casos[[#This Row],[Corregimiento]],Hoja3!$A$2:$D$676,4,0)</f>
        <v>81003</v>
      </c>
      <c r="E141">
        <v>12</v>
      </c>
    </row>
    <row r="142" spans="1:5">
      <c r="A142" s="40">
        <v>44002</v>
      </c>
      <c r="B142" s="22">
        <v>44002</v>
      </c>
      <c r="C142" t="s">
        <v>220</v>
      </c>
      <c r="D142" s="42">
        <f>VLOOKUP(Pag_Inicio_Corr_mas_casos[[#This Row],[Corregimiento]],Hoja3!$A$2:$D$676,4,0)</f>
        <v>80812</v>
      </c>
      <c r="E142">
        <v>12</v>
      </c>
    </row>
    <row r="143" spans="1:5">
      <c r="A143" s="40">
        <v>44002</v>
      </c>
      <c r="B143" s="22">
        <v>44002</v>
      </c>
      <c r="C143" t="s">
        <v>239</v>
      </c>
      <c r="D143" s="42">
        <f>VLOOKUP(Pag_Inicio_Corr_mas_casos[[#This Row],[Corregimiento]],Hoja3!$A$2:$D$676,4,0)</f>
        <v>130708</v>
      </c>
      <c r="E143">
        <v>10</v>
      </c>
    </row>
    <row r="144" spans="1:5">
      <c r="A144" s="40">
        <v>44002</v>
      </c>
      <c r="B144" s="22">
        <v>44002</v>
      </c>
      <c r="C144" t="s">
        <v>249</v>
      </c>
      <c r="D144" s="42">
        <f>VLOOKUP(Pag_Inicio_Corr_mas_casos[[#This Row],[Corregimiento]],Hoja3!$A$2:$D$676,4,0)</f>
        <v>130717</v>
      </c>
      <c r="E144">
        <v>10</v>
      </c>
    </row>
    <row r="145" spans="1:5">
      <c r="A145" s="40">
        <v>44002</v>
      </c>
      <c r="B145" s="22">
        <v>44002</v>
      </c>
      <c r="C145" t="s">
        <v>237</v>
      </c>
      <c r="D145" s="42">
        <f>VLOOKUP(Pag_Inicio_Corr_mas_casos[[#This Row],[Corregimiento]],Hoja3!$A$2:$D$676,4,0)</f>
        <v>80811</v>
      </c>
      <c r="E145">
        <v>10</v>
      </c>
    </row>
    <row r="146" spans="1:5">
      <c r="A146" s="40">
        <v>44002</v>
      </c>
      <c r="B146" s="22">
        <v>44002</v>
      </c>
      <c r="C146" t="s">
        <v>255</v>
      </c>
      <c r="D146" s="42">
        <f>VLOOKUP(Pag_Inicio_Corr_mas_casos[[#This Row],[Corregimiento]],Hoja3!$A$2:$D$676,4,0)</f>
        <v>80508</v>
      </c>
      <c r="E146">
        <v>10</v>
      </c>
    </row>
    <row r="147" spans="1:5">
      <c r="A147" s="40">
        <v>44003</v>
      </c>
      <c r="B147" s="22">
        <v>44003</v>
      </c>
      <c r="C147" t="s">
        <v>213</v>
      </c>
      <c r="D147" s="42">
        <f>VLOOKUP(Pag_Inicio_Corr_mas_casos[[#This Row],[Corregimiento]],Hoja3!$A$2:$D$676,4,0)</f>
        <v>80817</v>
      </c>
      <c r="E147">
        <v>40</v>
      </c>
    </row>
    <row r="148" spans="1:5">
      <c r="A148" s="40">
        <v>44003</v>
      </c>
      <c r="B148" s="22">
        <v>44003</v>
      </c>
      <c r="C148" t="s">
        <v>204</v>
      </c>
      <c r="D148" s="42">
        <f>VLOOKUP(Pag_Inicio_Corr_mas_casos[[#This Row],[Corregimiento]],Hoja3!$A$2:$D$676,4,0)</f>
        <v>130101</v>
      </c>
      <c r="E148">
        <v>37</v>
      </c>
    </row>
    <row r="149" spans="1:5">
      <c r="A149" s="40">
        <v>44003</v>
      </c>
      <c r="B149" s="22">
        <v>44003</v>
      </c>
      <c r="C149" t="s">
        <v>210</v>
      </c>
      <c r="D149" s="42">
        <f>VLOOKUP(Pag_Inicio_Corr_mas_casos[[#This Row],[Corregimiento]],Hoja3!$A$2:$D$676,4,0)</f>
        <v>81007</v>
      </c>
      <c r="E149">
        <v>35</v>
      </c>
    </row>
    <row r="150" spans="1:5">
      <c r="A150" s="40">
        <v>44003</v>
      </c>
      <c r="B150" s="22">
        <v>44003</v>
      </c>
      <c r="C150" t="s">
        <v>205</v>
      </c>
      <c r="D150" s="42">
        <f>VLOOKUP(Pag_Inicio_Corr_mas_casos[[#This Row],[Corregimiento]],Hoja3!$A$2:$D$676,4,0)</f>
        <v>81002</v>
      </c>
      <c r="E150">
        <v>34</v>
      </c>
    </row>
    <row r="151" spans="1:5">
      <c r="A151" s="40">
        <v>44003</v>
      </c>
      <c r="B151" s="22">
        <v>44003</v>
      </c>
      <c r="C151" t="s">
        <v>209</v>
      </c>
      <c r="D151" s="42">
        <f>VLOOKUP(Pag_Inicio_Corr_mas_casos[[#This Row],[Corregimiento]],Hoja3!$A$2:$D$676,4,0)</f>
        <v>80821</v>
      </c>
      <c r="E151">
        <v>33</v>
      </c>
    </row>
    <row r="152" spans="1:5">
      <c r="A152" s="40">
        <v>44003</v>
      </c>
      <c r="B152" s="22">
        <v>44003</v>
      </c>
      <c r="C152" t="s">
        <v>217</v>
      </c>
      <c r="D152" s="42">
        <f>VLOOKUP(Pag_Inicio_Corr_mas_casos[[#This Row],[Corregimiento]],Hoja3!$A$2:$D$676,4,0)</f>
        <v>80819</v>
      </c>
      <c r="E152">
        <v>33</v>
      </c>
    </row>
    <row r="153" spans="1:5">
      <c r="A153" s="40">
        <v>44003</v>
      </c>
      <c r="B153" s="22">
        <v>44003</v>
      </c>
      <c r="C153" t="s">
        <v>206</v>
      </c>
      <c r="D153" s="42">
        <f>VLOOKUP(Pag_Inicio_Corr_mas_casos[[#This Row],[Corregimiento]],Hoja3!$A$2:$D$676,4,0)</f>
        <v>130106</v>
      </c>
      <c r="E153">
        <v>32</v>
      </c>
    </row>
    <row r="154" spans="1:5">
      <c r="A154" s="40">
        <v>44003</v>
      </c>
      <c r="B154" s="22">
        <v>44003</v>
      </c>
      <c r="C154" t="s">
        <v>237</v>
      </c>
      <c r="D154" s="42">
        <f>VLOOKUP(Pag_Inicio_Corr_mas_casos[[#This Row],[Corregimiento]],Hoja3!$A$2:$D$676,4,0)</f>
        <v>80811</v>
      </c>
      <c r="E154">
        <v>31</v>
      </c>
    </row>
    <row r="155" spans="1:5">
      <c r="A155" s="40">
        <v>44003</v>
      </c>
      <c r="B155" s="22">
        <v>44003</v>
      </c>
      <c r="C155" t="s">
        <v>211</v>
      </c>
      <c r="D155" s="42">
        <f>VLOOKUP(Pag_Inicio_Corr_mas_casos[[#This Row],[Corregimiento]],Hoja3!$A$2:$D$676,4,0)</f>
        <v>81008</v>
      </c>
      <c r="E155">
        <v>26</v>
      </c>
    </row>
    <row r="156" spans="1:5">
      <c r="A156" s="40">
        <v>44003</v>
      </c>
      <c r="B156" s="22">
        <v>44003</v>
      </c>
      <c r="C156" t="s">
        <v>215</v>
      </c>
      <c r="D156" s="42">
        <f>VLOOKUP(Pag_Inicio_Corr_mas_casos[[#This Row],[Corregimiento]],Hoja3!$A$2:$D$676,4,0)</f>
        <v>80823</v>
      </c>
      <c r="E156">
        <v>25</v>
      </c>
    </row>
    <row r="157" spans="1:5">
      <c r="A157" s="40">
        <v>44003</v>
      </c>
      <c r="B157" s="22">
        <v>44003</v>
      </c>
      <c r="C157" t="s">
        <v>256</v>
      </c>
      <c r="D157" s="42">
        <f>VLOOKUP(Pag_Inicio_Corr_mas_casos[[#This Row],[Corregimiento]],Hoja3!$A$2:$D$676,4,0)</f>
        <v>80807</v>
      </c>
      <c r="E157">
        <v>24</v>
      </c>
    </row>
    <row r="158" spans="1:5">
      <c r="A158" s="40">
        <v>44003</v>
      </c>
      <c r="B158" s="22">
        <v>44003</v>
      </c>
      <c r="C158" t="s">
        <v>220</v>
      </c>
      <c r="D158" s="42">
        <f>VLOOKUP(Pag_Inicio_Corr_mas_casos[[#This Row],[Corregimiento]],Hoja3!$A$2:$D$676,4,0)</f>
        <v>80812</v>
      </c>
      <c r="E158">
        <v>23</v>
      </c>
    </row>
    <row r="159" spans="1:5">
      <c r="A159" s="40">
        <v>44003</v>
      </c>
      <c r="B159" s="22">
        <v>44003</v>
      </c>
      <c r="C159" t="s">
        <v>207</v>
      </c>
      <c r="D159" s="42">
        <f>VLOOKUP(Pag_Inicio_Corr_mas_casos[[#This Row],[Corregimiento]],Hoja3!$A$2:$D$676,4,0)</f>
        <v>80802</v>
      </c>
      <c r="E159">
        <v>21</v>
      </c>
    </row>
    <row r="160" spans="1:5">
      <c r="A160" s="40">
        <v>44003</v>
      </c>
      <c r="B160" s="22">
        <v>44003</v>
      </c>
      <c r="C160" t="s">
        <v>230</v>
      </c>
      <c r="D160" s="42">
        <f>VLOOKUP(Pag_Inicio_Corr_mas_casos[[#This Row],[Corregimiento]],Hoja3!$A$2:$D$676,4,0)</f>
        <v>80813</v>
      </c>
      <c r="E160">
        <v>21</v>
      </c>
    </row>
    <row r="161" spans="1:5">
      <c r="A161" s="40">
        <v>44003</v>
      </c>
      <c r="B161" s="22">
        <v>44003</v>
      </c>
      <c r="C161" t="s">
        <v>232</v>
      </c>
      <c r="D161" s="42">
        <f>VLOOKUP(Pag_Inicio_Corr_mas_casos[[#This Row],[Corregimiento]],Hoja3!$A$2:$D$676,4,0)</f>
        <v>80501</v>
      </c>
      <c r="E161">
        <v>20</v>
      </c>
    </row>
    <row r="162" spans="1:5">
      <c r="A162" s="40">
        <v>44003</v>
      </c>
      <c r="B162" s="22">
        <v>44003</v>
      </c>
      <c r="C162" t="s">
        <v>219</v>
      </c>
      <c r="D162" s="42">
        <f>VLOOKUP(Pag_Inicio_Corr_mas_casos[[#This Row],[Corregimiento]],Hoja3!$A$2:$D$676,4,0)</f>
        <v>81006</v>
      </c>
      <c r="E162">
        <v>18</v>
      </c>
    </row>
    <row r="163" spans="1:5">
      <c r="A163" s="40">
        <v>44003</v>
      </c>
      <c r="B163" s="22">
        <v>44003</v>
      </c>
      <c r="C163" t="s">
        <v>235</v>
      </c>
      <c r="D163" s="42">
        <f>VLOOKUP(Pag_Inicio_Corr_mas_casos[[#This Row],[Corregimiento]],Hoja3!$A$2:$D$676,4,0)</f>
        <v>80815</v>
      </c>
      <c r="E163">
        <v>16</v>
      </c>
    </row>
    <row r="164" spans="1:5">
      <c r="A164" s="40">
        <v>44003</v>
      </c>
      <c r="B164" s="22">
        <v>44003</v>
      </c>
      <c r="C164" t="s">
        <v>226</v>
      </c>
      <c r="D164" s="42">
        <f>VLOOKUP(Pag_Inicio_Corr_mas_casos[[#This Row],[Corregimiento]],Hoja3!$A$2:$D$676,4,0)</f>
        <v>30107</v>
      </c>
      <c r="E164">
        <v>14</v>
      </c>
    </row>
    <row r="165" spans="1:5">
      <c r="A165" s="40">
        <v>44003</v>
      </c>
      <c r="B165" s="22">
        <v>44003</v>
      </c>
      <c r="C165" t="s">
        <v>223</v>
      </c>
      <c r="D165" s="42">
        <f>VLOOKUP(Pag_Inicio_Corr_mas_casos[[#This Row],[Corregimiento]],Hoja3!$A$2:$D$676,4,0)</f>
        <v>80806</v>
      </c>
      <c r="E165">
        <v>13</v>
      </c>
    </row>
    <row r="166" spans="1:5">
      <c r="A166" s="40">
        <v>44003</v>
      </c>
      <c r="B166" s="22">
        <v>44003</v>
      </c>
      <c r="C166" t="s">
        <v>251</v>
      </c>
      <c r="D166" s="42">
        <f>VLOOKUP(Pag_Inicio_Corr_mas_casos[[#This Row],[Corregimiento]],Hoja3!$A$2:$D$676,4,0)</f>
        <v>81009</v>
      </c>
      <c r="E166">
        <v>11</v>
      </c>
    </row>
    <row r="167" spans="1:5">
      <c r="A167" s="40">
        <v>44003</v>
      </c>
      <c r="B167" s="22">
        <v>44003</v>
      </c>
      <c r="C167" t="s">
        <v>227</v>
      </c>
      <c r="D167" s="42">
        <f>VLOOKUP(Pag_Inicio_Corr_mas_casos[[#This Row],[Corregimiento]],Hoja3!$A$2:$D$676,4,0)</f>
        <v>30113</v>
      </c>
      <c r="E167">
        <v>10</v>
      </c>
    </row>
    <row r="168" spans="1:5">
      <c r="A168" s="40">
        <v>44004</v>
      </c>
      <c r="B168" s="22">
        <v>44004</v>
      </c>
      <c r="C168" t="s">
        <v>204</v>
      </c>
      <c r="D168" s="42">
        <f>VLOOKUP(Pag_Inicio_Corr_mas_casos[[#This Row],[Corregimiento]],Hoja3!$A$2:$D$676,4,0)</f>
        <v>130101</v>
      </c>
      <c r="E168">
        <v>139</v>
      </c>
    </row>
    <row r="169" spans="1:5">
      <c r="A169" s="40">
        <v>44004</v>
      </c>
      <c r="B169" s="22">
        <v>44004</v>
      </c>
      <c r="C169" t="s">
        <v>209</v>
      </c>
      <c r="D169" s="42">
        <f>VLOOKUP(Pag_Inicio_Corr_mas_casos[[#This Row],[Corregimiento]],Hoja3!$A$2:$D$676,4,0)</f>
        <v>80821</v>
      </c>
      <c r="E169">
        <v>79</v>
      </c>
    </row>
    <row r="170" spans="1:5">
      <c r="A170" s="40">
        <v>44004</v>
      </c>
      <c r="B170" s="22">
        <v>44004</v>
      </c>
      <c r="C170" t="s">
        <v>241</v>
      </c>
      <c r="D170" s="42">
        <f>VLOOKUP(Pag_Inicio_Corr_mas_casos[[#This Row],[Corregimiento]],Hoja3!$A$2:$D$676,4,0)</f>
        <v>50208</v>
      </c>
      <c r="E170">
        <v>79</v>
      </c>
    </row>
    <row r="171" spans="1:5">
      <c r="A171" s="40">
        <v>44004</v>
      </c>
      <c r="B171" s="22">
        <v>44004</v>
      </c>
      <c r="C171" t="s">
        <v>210</v>
      </c>
      <c r="D171" s="42">
        <f>VLOOKUP(Pag_Inicio_Corr_mas_casos[[#This Row],[Corregimiento]],Hoja3!$A$2:$D$676,4,0)</f>
        <v>81007</v>
      </c>
      <c r="E171">
        <v>74</v>
      </c>
    </row>
    <row r="172" spans="1:5">
      <c r="A172" s="40">
        <v>44004</v>
      </c>
      <c r="B172" s="22">
        <v>44004</v>
      </c>
      <c r="C172" t="s">
        <v>217</v>
      </c>
      <c r="D172" s="42">
        <f>VLOOKUP(Pag_Inicio_Corr_mas_casos[[#This Row],[Corregimiento]],Hoja3!$A$2:$D$676,4,0)</f>
        <v>80819</v>
      </c>
      <c r="E172">
        <v>71</v>
      </c>
    </row>
    <row r="173" spans="1:5">
      <c r="A173" s="40">
        <v>44004</v>
      </c>
      <c r="B173" s="22">
        <v>44004</v>
      </c>
      <c r="C173" t="s">
        <v>214</v>
      </c>
      <c r="D173" s="42">
        <f>VLOOKUP(Pag_Inicio_Corr_mas_casos[[#This Row],[Corregimiento]],Hoja3!$A$2:$D$676,4,0)</f>
        <v>80822</v>
      </c>
      <c r="E173">
        <v>58</v>
      </c>
    </row>
    <row r="174" spans="1:5">
      <c r="A174" s="40">
        <v>44004</v>
      </c>
      <c r="B174" s="22">
        <v>44004</v>
      </c>
      <c r="C174" t="s">
        <v>207</v>
      </c>
      <c r="D174" s="42">
        <f>VLOOKUP(Pag_Inicio_Corr_mas_casos[[#This Row],[Corregimiento]],Hoja3!$A$2:$D$676,4,0)</f>
        <v>80802</v>
      </c>
      <c r="E174">
        <v>56</v>
      </c>
    </row>
    <row r="175" spans="1:5">
      <c r="A175" s="40">
        <v>44004</v>
      </c>
      <c r="B175" s="22">
        <v>44004</v>
      </c>
      <c r="C175" t="s">
        <v>205</v>
      </c>
      <c r="D175" s="42">
        <f>VLOOKUP(Pag_Inicio_Corr_mas_casos[[#This Row],[Corregimiento]],Hoja3!$A$2:$D$676,4,0)</f>
        <v>81002</v>
      </c>
      <c r="E175">
        <v>54</v>
      </c>
    </row>
    <row r="176" spans="1:5">
      <c r="A176" s="40">
        <v>44004</v>
      </c>
      <c r="B176" s="22">
        <v>44004</v>
      </c>
      <c r="C176" t="s">
        <v>211</v>
      </c>
      <c r="D176" s="42">
        <f>VLOOKUP(Pag_Inicio_Corr_mas_casos[[#This Row],[Corregimiento]],Hoja3!$A$2:$D$676,4,0)</f>
        <v>81008</v>
      </c>
      <c r="E176">
        <v>51</v>
      </c>
    </row>
    <row r="177" spans="1:5">
      <c r="A177" s="40">
        <v>44004</v>
      </c>
      <c r="B177" s="22">
        <v>44004</v>
      </c>
      <c r="C177" t="s">
        <v>213</v>
      </c>
      <c r="D177" s="42">
        <f>VLOOKUP(Pag_Inicio_Corr_mas_casos[[#This Row],[Corregimiento]],Hoja3!$A$2:$D$676,4,0)</f>
        <v>80817</v>
      </c>
      <c r="E177">
        <v>65</v>
      </c>
    </row>
    <row r="178" spans="1:5">
      <c r="A178" s="40">
        <v>44004</v>
      </c>
      <c r="B178" s="22">
        <v>44004</v>
      </c>
      <c r="C178" t="s">
        <v>220</v>
      </c>
      <c r="D178" s="42">
        <f>VLOOKUP(Pag_Inicio_Corr_mas_casos[[#This Row],[Corregimiento]],Hoja3!$A$2:$D$676,4,0)</f>
        <v>80812</v>
      </c>
      <c r="E178">
        <v>49</v>
      </c>
    </row>
    <row r="179" spans="1:5">
      <c r="A179" s="40">
        <v>44004</v>
      </c>
      <c r="B179" s="22">
        <v>44004</v>
      </c>
      <c r="C179" t="s">
        <v>245</v>
      </c>
      <c r="D179" s="42">
        <f>VLOOKUP(Pag_Inicio_Corr_mas_casos[[#This Row],[Corregimiento]],Hoja3!$A$2:$D$676,4,0)</f>
        <v>80809</v>
      </c>
      <c r="E179">
        <v>47</v>
      </c>
    </row>
    <row r="180" spans="1:5">
      <c r="A180" s="40">
        <v>44004</v>
      </c>
      <c r="B180" s="22">
        <v>44004</v>
      </c>
      <c r="C180" t="s">
        <v>230</v>
      </c>
      <c r="D180" s="42">
        <f>VLOOKUP(Pag_Inicio_Corr_mas_casos[[#This Row],[Corregimiento]],Hoja3!$A$2:$D$676,4,0)</f>
        <v>80813</v>
      </c>
      <c r="E180">
        <v>46</v>
      </c>
    </row>
    <row r="181" spans="1:5">
      <c r="A181" s="40">
        <v>44004</v>
      </c>
      <c r="B181" s="22">
        <v>44004</v>
      </c>
      <c r="C181" t="s">
        <v>231</v>
      </c>
      <c r="D181" s="42">
        <f>VLOOKUP(Pag_Inicio_Corr_mas_casos[[#This Row],[Corregimiento]],Hoja3!$A$2:$D$676,4,0)</f>
        <v>120605</v>
      </c>
      <c r="E181">
        <v>43</v>
      </c>
    </row>
    <row r="182" spans="1:5">
      <c r="A182" s="40">
        <v>44004</v>
      </c>
      <c r="B182" s="22">
        <v>44004</v>
      </c>
      <c r="C182" t="s">
        <v>216</v>
      </c>
      <c r="D182" s="42">
        <f>VLOOKUP(Pag_Inicio_Corr_mas_casos[[#This Row],[Corregimiento]],Hoja3!$A$2:$D$676,4,0)</f>
        <v>81001</v>
      </c>
      <c r="E182">
        <v>38</v>
      </c>
    </row>
    <row r="183" spans="1:5">
      <c r="A183" s="40">
        <v>44004</v>
      </c>
      <c r="B183" s="22">
        <v>44004</v>
      </c>
      <c r="C183" t="s">
        <v>206</v>
      </c>
      <c r="D183" s="42">
        <f>VLOOKUP(Pag_Inicio_Corr_mas_casos[[#This Row],[Corregimiento]],Hoja3!$A$2:$D$676,4,0)</f>
        <v>130106</v>
      </c>
      <c r="E183">
        <v>38</v>
      </c>
    </row>
    <row r="184" spans="1:5">
      <c r="A184" s="40">
        <v>44004</v>
      </c>
      <c r="B184" s="22">
        <v>44004</v>
      </c>
      <c r="C184" t="s">
        <v>221</v>
      </c>
      <c r="D184" s="42">
        <f>VLOOKUP(Pag_Inicio_Corr_mas_casos[[#This Row],[Corregimiento]],Hoja3!$A$2:$D$676,4,0)</f>
        <v>130702</v>
      </c>
      <c r="E184">
        <v>36</v>
      </c>
    </row>
    <row r="185" spans="1:5">
      <c r="A185" s="40">
        <v>44004</v>
      </c>
      <c r="B185" s="22">
        <v>44004</v>
      </c>
      <c r="C185" t="s">
        <v>256</v>
      </c>
      <c r="D185" s="42">
        <f>VLOOKUP(Pag_Inicio_Corr_mas_casos[[#This Row],[Corregimiento]],Hoja3!$A$2:$D$676,4,0)</f>
        <v>80807</v>
      </c>
      <c r="E185">
        <v>34</v>
      </c>
    </row>
    <row r="186" spans="1:5">
      <c r="A186" s="40">
        <v>44004</v>
      </c>
      <c r="B186" s="22">
        <v>44004</v>
      </c>
      <c r="C186" t="s">
        <v>212</v>
      </c>
      <c r="D186" s="42">
        <f>VLOOKUP(Pag_Inicio_Corr_mas_casos[[#This Row],[Corregimiento]],Hoja3!$A$2:$D$676,4,0)</f>
        <v>80816</v>
      </c>
      <c r="E186">
        <v>34</v>
      </c>
    </row>
    <row r="187" spans="1:5">
      <c r="A187" s="40">
        <v>44004</v>
      </c>
      <c r="B187" s="22">
        <v>44004</v>
      </c>
      <c r="C187" t="s">
        <v>208</v>
      </c>
      <c r="D187" s="42">
        <f>VLOOKUP(Pag_Inicio_Corr_mas_casos[[#This Row],[Corregimiento]],Hoja3!$A$2:$D$676,4,0)</f>
        <v>130102</v>
      </c>
      <c r="E187">
        <v>33</v>
      </c>
    </row>
    <row r="188" spans="1:5">
      <c r="A188" s="40">
        <v>44004</v>
      </c>
      <c r="B188" s="22">
        <v>44004</v>
      </c>
      <c r="C188" t="s">
        <v>237</v>
      </c>
      <c r="D188" s="42">
        <f>VLOOKUP(Pag_Inicio_Corr_mas_casos[[#This Row],[Corregimiento]],Hoja3!$A$2:$D$676,4,0)</f>
        <v>80811</v>
      </c>
      <c r="E188">
        <v>32</v>
      </c>
    </row>
    <row r="189" spans="1:5">
      <c r="A189" s="40">
        <v>44004</v>
      </c>
      <c r="B189" s="22">
        <v>44004</v>
      </c>
      <c r="C189" t="s">
        <v>225</v>
      </c>
      <c r="D189" s="42">
        <f>VLOOKUP(Pag_Inicio_Corr_mas_casos[[#This Row],[Corregimiento]],Hoja3!$A$2:$D$676,4,0)</f>
        <v>80810</v>
      </c>
      <c r="E189">
        <v>31</v>
      </c>
    </row>
    <row r="190" spans="1:5">
      <c r="A190" s="40">
        <v>44004</v>
      </c>
      <c r="B190" s="22">
        <v>44004</v>
      </c>
      <c r="C190" t="s">
        <v>223</v>
      </c>
      <c r="D190" s="42">
        <f>VLOOKUP(Pag_Inicio_Corr_mas_casos[[#This Row],[Corregimiento]],Hoja3!$A$2:$D$676,4,0)</f>
        <v>80806</v>
      </c>
      <c r="E190">
        <v>30</v>
      </c>
    </row>
    <row r="191" spans="1:5">
      <c r="A191" s="40">
        <v>44004</v>
      </c>
      <c r="B191" s="22">
        <v>44004</v>
      </c>
      <c r="C191" t="s">
        <v>215</v>
      </c>
      <c r="D191" s="42">
        <f>VLOOKUP(Pag_Inicio_Corr_mas_casos[[#This Row],[Corregimiento]],Hoja3!$A$2:$D$676,4,0)</f>
        <v>80823</v>
      </c>
      <c r="E191">
        <v>29</v>
      </c>
    </row>
    <row r="192" spans="1:5">
      <c r="A192" s="40">
        <v>44004</v>
      </c>
      <c r="B192" s="22">
        <v>44004</v>
      </c>
      <c r="C192" t="s">
        <v>254</v>
      </c>
      <c r="D192" s="42">
        <f>VLOOKUP(Pag_Inicio_Corr_mas_casos[[#This Row],[Corregimiento]],Hoja3!$A$2:$D$676,4,0)</f>
        <v>80804</v>
      </c>
      <c r="E192">
        <v>26</v>
      </c>
    </row>
    <row r="193" spans="1:5">
      <c r="A193" s="40">
        <v>44004</v>
      </c>
      <c r="B193" s="22">
        <v>44004</v>
      </c>
      <c r="C193" t="s">
        <v>240</v>
      </c>
      <c r="D193" s="42">
        <f>VLOOKUP(Pag_Inicio_Corr_mas_casos[[#This Row],[Corregimiento]],Hoja3!$A$2:$D$676,4,0)</f>
        <v>80826</v>
      </c>
      <c r="E193">
        <v>26</v>
      </c>
    </row>
    <row r="194" spans="1:5">
      <c r="A194" s="40">
        <v>44004</v>
      </c>
      <c r="B194" s="22">
        <v>44004</v>
      </c>
      <c r="C194" t="s">
        <v>219</v>
      </c>
      <c r="D194" s="42">
        <f>VLOOKUP(Pag_Inicio_Corr_mas_casos[[#This Row],[Corregimiento]],Hoja3!$A$2:$D$676,4,0)</f>
        <v>81006</v>
      </c>
      <c r="E194">
        <v>25</v>
      </c>
    </row>
    <row r="195" spans="1:5">
      <c r="A195" s="40">
        <v>44004</v>
      </c>
      <c r="B195" s="22">
        <v>44004</v>
      </c>
      <c r="C195" t="s">
        <v>234</v>
      </c>
      <c r="D195" s="42">
        <f>VLOOKUP(Pag_Inicio_Corr_mas_casos[[#This Row],[Corregimiento]],Hoja3!$A$2:$D$676,4,0)</f>
        <v>80820</v>
      </c>
      <c r="E195">
        <v>25</v>
      </c>
    </row>
    <row r="196" spans="1:5">
      <c r="A196" s="40">
        <v>44004</v>
      </c>
      <c r="B196" s="22">
        <v>44004</v>
      </c>
      <c r="C196" t="s">
        <v>249</v>
      </c>
      <c r="D196" s="42">
        <f>VLOOKUP(Pag_Inicio_Corr_mas_casos[[#This Row],[Corregimiento]],Hoja3!$A$2:$D$676,4,0)</f>
        <v>130717</v>
      </c>
      <c r="E196">
        <v>25</v>
      </c>
    </row>
    <row r="197" spans="1:5">
      <c r="A197" s="40">
        <v>44004</v>
      </c>
      <c r="B197" s="22">
        <v>44004</v>
      </c>
      <c r="C197" t="s">
        <v>257</v>
      </c>
      <c r="D197" s="42">
        <f>VLOOKUP(Pag_Inicio_Corr_mas_casos[[#This Row],[Corregimiento]],Hoja3!$A$2:$D$676,4,0)</f>
        <v>80814</v>
      </c>
      <c r="E197">
        <v>24</v>
      </c>
    </row>
    <row r="198" spans="1:5">
      <c r="A198" s="40">
        <v>44004</v>
      </c>
      <c r="B198" s="22">
        <v>44004</v>
      </c>
      <c r="C198" t="s">
        <v>235</v>
      </c>
      <c r="D198" s="42">
        <f>VLOOKUP(Pag_Inicio_Corr_mas_casos[[#This Row],[Corregimiento]],Hoja3!$A$2:$D$676,4,0)</f>
        <v>80815</v>
      </c>
      <c r="E198">
        <v>21</v>
      </c>
    </row>
    <row r="199" spans="1:5">
      <c r="A199" s="40">
        <v>44004</v>
      </c>
      <c r="B199" s="22">
        <v>44004</v>
      </c>
      <c r="C199" t="s">
        <v>218</v>
      </c>
      <c r="D199" s="42">
        <f>VLOOKUP(Pag_Inicio_Corr_mas_casos[[#This Row],[Corregimiento]],Hoja3!$A$2:$D$676,4,0)</f>
        <v>130107</v>
      </c>
      <c r="E199">
        <v>20</v>
      </c>
    </row>
    <row r="200" spans="1:5">
      <c r="A200" s="40">
        <v>44004</v>
      </c>
      <c r="B200" s="22">
        <v>44004</v>
      </c>
      <c r="C200" t="s">
        <v>258</v>
      </c>
      <c r="D200" s="42">
        <f>VLOOKUP(Pag_Inicio_Corr_mas_casos[[#This Row],[Corregimiento]],Hoja3!$A$2:$D$676,4,0)</f>
        <v>80505</v>
      </c>
      <c r="E200">
        <v>20</v>
      </c>
    </row>
    <row r="201" spans="1:5">
      <c r="A201" s="40">
        <v>44004</v>
      </c>
      <c r="B201" s="22">
        <v>44004</v>
      </c>
      <c r="C201" t="s">
        <v>232</v>
      </c>
      <c r="D201" s="42">
        <f>VLOOKUP(Pag_Inicio_Corr_mas_casos[[#This Row],[Corregimiento]],Hoja3!$A$2:$D$676,4,0)</f>
        <v>80501</v>
      </c>
      <c r="E201">
        <v>18</v>
      </c>
    </row>
    <row r="202" spans="1:5">
      <c r="A202" s="40">
        <v>44004</v>
      </c>
      <c r="B202" s="22">
        <v>44004</v>
      </c>
      <c r="C202" t="s">
        <v>250</v>
      </c>
      <c r="D202" s="42">
        <f>VLOOKUP(Pag_Inicio_Corr_mas_casos[[#This Row],[Corregimiento]],Hoja3!$A$2:$D$676,4,0)</f>
        <v>81003</v>
      </c>
      <c r="E202">
        <v>18</v>
      </c>
    </row>
    <row r="203" spans="1:5">
      <c r="A203" s="40">
        <v>44004</v>
      </c>
      <c r="B203" s="22">
        <v>44004</v>
      </c>
      <c r="C203" t="s">
        <v>259</v>
      </c>
      <c r="D203" s="42">
        <f>VLOOKUP(Pag_Inicio_Corr_mas_casos[[#This Row],[Corregimiento]],Hoja3!$A$2:$D$676,4,0)</f>
        <v>30111</v>
      </c>
      <c r="E203">
        <v>18</v>
      </c>
    </row>
    <row r="204" spans="1:5">
      <c r="A204" s="40">
        <v>44004</v>
      </c>
      <c r="B204" s="22">
        <v>44004</v>
      </c>
      <c r="C204" t="s">
        <v>253</v>
      </c>
      <c r="D204" s="42">
        <f>VLOOKUP(Pag_Inicio_Corr_mas_casos[[#This Row],[Corregimiento]],Hoja3!$A$2:$D$676,4,0)</f>
        <v>130701</v>
      </c>
      <c r="E204">
        <v>17</v>
      </c>
    </row>
    <row r="205" spans="1:5">
      <c r="A205" s="40">
        <v>44004</v>
      </c>
      <c r="B205" s="22">
        <v>44004</v>
      </c>
      <c r="C205" t="s">
        <v>228</v>
      </c>
      <c r="D205" s="42">
        <f>VLOOKUP(Pag_Inicio_Corr_mas_casos[[#This Row],[Corregimiento]],Hoja3!$A$2:$D$676,4,0)</f>
        <v>10201</v>
      </c>
      <c r="E205">
        <v>14</v>
      </c>
    </row>
    <row r="206" spans="1:5">
      <c r="A206" s="40">
        <v>44004</v>
      </c>
      <c r="B206" s="22">
        <v>44004</v>
      </c>
      <c r="C206" t="s">
        <v>260</v>
      </c>
      <c r="D206" s="42">
        <f>VLOOKUP(Pag_Inicio_Corr_mas_casos[[#This Row],[Corregimiento]],Hoja3!$A$2:$D$676,4,0)</f>
        <v>130706</v>
      </c>
      <c r="E206">
        <v>12</v>
      </c>
    </row>
    <row r="207" spans="1:5">
      <c r="A207" s="40">
        <v>44004</v>
      </c>
      <c r="B207" s="22">
        <v>44004</v>
      </c>
      <c r="C207" t="s">
        <v>196</v>
      </c>
      <c r="D207" s="42">
        <f>VLOOKUP(Pag_Inicio_Corr_mas_casos[[#This Row],[Corregimiento]],Hoja3!$A$2:$D$676,4,0)</f>
        <v>130709</v>
      </c>
      <c r="E207">
        <v>10</v>
      </c>
    </row>
    <row r="208" spans="1:5">
      <c r="A208" s="40">
        <v>44004</v>
      </c>
      <c r="B208" s="22">
        <v>44004</v>
      </c>
      <c r="C208" t="s">
        <v>261</v>
      </c>
      <c r="D208" s="42">
        <f>VLOOKUP(Pag_Inicio_Corr_mas_casos[[#This Row],[Corregimiento]],Hoja3!$A$2:$D$676,4,0)</f>
        <v>91001</v>
      </c>
      <c r="E208">
        <v>10</v>
      </c>
    </row>
    <row r="209" spans="1:5">
      <c r="A209" s="40">
        <v>44005</v>
      </c>
      <c r="B209" s="22">
        <v>44005</v>
      </c>
      <c r="C209" t="s">
        <v>204</v>
      </c>
      <c r="D209" s="42">
        <f>VLOOKUP(Pag_Inicio_Corr_mas_casos[[#This Row],[Corregimiento]],Hoja3!$A$2:$D$676,4,0)</f>
        <v>130101</v>
      </c>
      <c r="E209">
        <v>27</v>
      </c>
    </row>
    <row r="210" spans="1:5">
      <c r="A210" s="40">
        <v>44005</v>
      </c>
      <c r="B210" s="22">
        <v>44005</v>
      </c>
      <c r="C210" t="s">
        <v>217</v>
      </c>
      <c r="D210" s="42">
        <f>VLOOKUP(Pag_Inicio_Corr_mas_casos[[#This Row],[Corregimiento]],Hoja3!$A$2:$D$676,4,0)</f>
        <v>80819</v>
      </c>
      <c r="E210">
        <v>22</v>
      </c>
    </row>
    <row r="211" spans="1:5">
      <c r="A211" s="40">
        <v>44005</v>
      </c>
      <c r="B211" s="22">
        <v>44005</v>
      </c>
      <c r="C211" t="s">
        <v>208</v>
      </c>
      <c r="D211" s="42">
        <f>VLOOKUP(Pag_Inicio_Corr_mas_casos[[#This Row],[Corregimiento]],Hoja3!$A$2:$D$676,4,0)</f>
        <v>130102</v>
      </c>
      <c r="E211">
        <v>19</v>
      </c>
    </row>
    <row r="212" spans="1:5">
      <c r="A212" s="40">
        <v>44005</v>
      </c>
      <c r="B212" s="22">
        <v>44005</v>
      </c>
      <c r="C212" t="s">
        <v>211</v>
      </c>
      <c r="D212" s="42">
        <f>VLOOKUP(Pag_Inicio_Corr_mas_casos[[#This Row],[Corregimiento]],Hoja3!$A$2:$D$676,4,0)</f>
        <v>81008</v>
      </c>
      <c r="E212">
        <v>18</v>
      </c>
    </row>
    <row r="213" spans="1:5">
      <c r="A213" s="40">
        <v>44005</v>
      </c>
      <c r="B213" s="22">
        <v>44005</v>
      </c>
      <c r="C213" t="s">
        <v>210</v>
      </c>
      <c r="D213" s="42">
        <f>VLOOKUP(Pag_Inicio_Corr_mas_casos[[#This Row],[Corregimiento]],Hoja3!$A$2:$D$676,4,0)</f>
        <v>81007</v>
      </c>
      <c r="E213">
        <v>17</v>
      </c>
    </row>
    <row r="214" spans="1:5">
      <c r="A214" s="40">
        <v>44005</v>
      </c>
      <c r="B214" s="22">
        <v>44005</v>
      </c>
      <c r="C214" t="s">
        <v>205</v>
      </c>
      <c r="D214" s="42">
        <f>VLOOKUP(Pag_Inicio_Corr_mas_casos[[#This Row],[Corregimiento]],Hoja3!$A$2:$D$676,4,0)</f>
        <v>81002</v>
      </c>
      <c r="E214">
        <v>17</v>
      </c>
    </row>
    <row r="215" spans="1:5">
      <c r="A215" s="40">
        <v>44005</v>
      </c>
      <c r="B215" s="22">
        <v>44005</v>
      </c>
      <c r="C215" t="s">
        <v>213</v>
      </c>
      <c r="D215" s="42">
        <f>VLOOKUP(Pag_Inicio_Corr_mas_casos[[#This Row],[Corregimiento]],Hoja3!$A$2:$D$676,4,0)</f>
        <v>80817</v>
      </c>
      <c r="E215">
        <v>17</v>
      </c>
    </row>
    <row r="216" spans="1:5">
      <c r="A216" s="40">
        <v>44005</v>
      </c>
      <c r="B216" s="22">
        <v>44005</v>
      </c>
      <c r="C216" t="s">
        <v>209</v>
      </c>
      <c r="D216" s="42">
        <f>VLOOKUP(Pag_Inicio_Corr_mas_casos[[#This Row],[Corregimiento]],Hoja3!$A$2:$D$676,4,0)</f>
        <v>80821</v>
      </c>
      <c r="E216">
        <v>16</v>
      </c>
    </row>
    <row r="217" spans="1:5">
      <c r="A217" s="40">
        <v>44005</v>
      </c>
      <c r="B217" s="22">
        <v>44005</v>
      </c>
      <c r="C217" t="s">
        <v>207</v>
      </c>
      <c r="D217" s="42">
        <f>VLOOKUP(Pag_Inicio_Corr_mas_casos[[#This Row],[Corregimiento]],Hoja3!$A$2:$D$676,4,0)</f>
        <v>80802</v>
      </c>
      <c r="E217">
        <v>16</v>
      </c>
    </row>
    <row r="218" spans="1:5">
      <c r="A218" s="40">
        <v>44005</v>
      </c>
      <c r="B218" s="22">
        <v>44005</v>
      </c>
      <c r="C218" t="s">
        <v>215</v>
      </c>
      <c r="D218" s="42">
        <f>VLOOKUP(Pag_Inicio_Corr_mas_casos[[#This Row],[Corregimiento]],Hoja3!$A$2:$D$676,4,0)</f>
        <v>80823</v>
      </c>
      <c r="E218">
        <v>16</v>
      </c>
    </row>
    <row r="219" spans="1:5">
      <c r="A219" s="40">
        <v>44005</v>
      </c>
      <c r="B219" s="22">
        <v>44005</v>
      </c>
      <c r="C219" t="s">
        <v>262</v>
      </c>
      <c r="D219" s="42">
        <f>VLOOKUP(Pag_Inicio_Corr_mas_casos[[#This Row],[Corregimiento]],Hoja3!$A$2:$D$676,4,0)</f>
        <v>50204</v>
      </c>
      <c r="E219">
        <v>16</v>
      </c>
    </row>
    <row r="220" spans="1:5">
      <c r="A220" s="40">
        <v>44005</v>
      </c>
      <c r="B220" s="22">
        <v>44005</v>
      </c>
      <c r="C220" t="s">
        <v>233</v>
      </c>
      <c r="D220" s="42">
        <f>VLOOKUP(Pag_Inicio_Corr_mas_casos[[#This Row],[Corregimiento]],Hoja3!$A$2:$D$676,4,0)</f>
        <v>80808</v>
      </c>
      <c r="E220">
        <v>16</v>
      </c>
    </row>
    <row r="221" spans="1:5">
      <c r="A221" s="40">
        <v>44005</v>
      </c>
      <c r="B221" s="22">
        <v>44005</v>
      </c>
      <c r="C221" t="s">
        <v>220</v>
      </c>
      <c r="D221" s="42">
        <f>VLOOKUP(Pag_Inicio_Corr_mas_casos[[#This Row],[Corregimiento]],Hoja3!$A$2:$D$676,4,0)</f>
        <v>80812</v>
      </c>
      <c r="E221">
        <v>15</v>
      </c>
    </row>
    <row r="222" spans="1:5">
      <c r="A222" s="40">
        <v>44005</v>
      </c>
      <c r="B222" s="22">
        <v>44005</v>
      </c>
      <c r="C222" t="s">
        <v>254</v>
      </c>
      <c r="D222" s="42">
        <f>VLOOKUP(Pag_Inicio_Corr_mas_casos[[#This Row],[Corregimiento]],Hoja3!$A$2:$D$676,4,0)</f>
        <v>80804</v>
      </c>
      <c r="E222">
        <v>13</v>
      </c>
    </row>
    <row r="223" spans="1:5">
      <c r="A223" s="40">
        <v>44005</v>
      </c>
      <c r="B223" s="22">
        <v>44005</v>
      </c>
      <c r="C223" t="s">
        <v>259</v>
      </c>
      <c r="D223" s="42">
        <f>VLOOKUP(Pag_Inicio_Corr_mas_casos[[#This Row],[Corregimiento]],Hoja3!$A$2:$D$676,4,0)</f>
        <v>30111</v>
      </c>
      <c r="E223">
        <v>13</v>
      </c>
    </row>
    <row r="224" spans="1:5">
      <c r="A224" s="40">
        <v>44005</v>
      </c>
      <c r="B224" s="22">
        <v>44005</v>
      </c>
      <c r="C224" t="s">
        <v>261</v>
      </c>
      <c r="D224" s="42">
        <f>VLOOKUP(Pag_Inicio_Corr_mas_casos[[#This Row],[Corregimiento]],Hoja3!$A$2:$D$676,4,0)</f>
        <v>91001</v>
      </c>
      <c r="E224">
        <v>13</v>
      </c>
    </row>
    <row r="225" spans="1:5">
      <c r="A225" s="40">
        <v>44005</v>
      </c>
      <c r="B225" s="22">
        <v>44005</v>
      </c>
      <c r="C225" t="s">
        <v>234</v>
      </c>
      <c r="D225" s="42">
        <f>VLOOKUP(Pag_Inicio_Corr_mas_casos[[#This Row],[Corregimiento]],Hoja3!$A$2:$D$676,4,0)</f>
        <v>80820</v>
      </c>
      <c r="E225">
        <v>12</v>
      </c>
    </row>
    <row r="226" spans="1:5">
      <c r="A226" s="40">
        <v>44005</v>
      </c>
      <c r="B226" s="22">
        <v>44005</v>
      </c>
      <c r="C226" t="s">
        <v>250</v>
      </c>
      <c r="D226" s="42">
        <f>VLOOKUP(Pag_Inicio_Corr_mas_casos[[#This Row],[Corregimiento]],Hoja3!$A$2:$D$676,4,0)</f>
        <v>81003</v>
      </c>
      <c r="E226">
        <v>11</v>
      </c>
    </row>
    <row r="227" spans="1:5">
      <c r="A227" s="40">
        <v>44005</v>
      </c>
      <c r="B227" s="22">
        <v>44005</v>
      </c>
      <c r="C227" t="s">
        <v>218</v>
      </c>
      <c r="D227" s="42">
        <f>VLOOKUP(Pag_Inicio_Corr_mas_casos[[#This Row],[Corregimiento]],Hoja3!$A$2:$D$676,4,0)</f>
        <v>130107</v>
      </c>
      <c r="E227">
        <v>10</v>
      </c>
    </row>
    <row r="228" spans="1:5">
      <c r="A228" s="40">
        <v>44005</v>
      </c>
      <c r="B228" s="22">
        <v>44005</v>
      </c>
      <c r="C228" t="s">
        <v>226</v>
      </c>
      <c r="D228" s="42">
        <f>VLOOKUP(Pag_Inicio_Corr_mas_casos[[#This Row],[Corregimiento]],Hoja3!$A$2:$D$676,4,0)</f>
        <v>30107</v>
      </c>
      <c r="E228">
        <v>10</v>
      </c>
    </row>
    <row r="229" spans="1:5">
      <c r="A229" s="40">
        <v>44005</v>
      </c>
      <c r="B229" s="22">
        <v>44005</v>
      </c>
      <c r="C229" t="s">
        <v>245</v>
      </c>
      <c r="D229" s="42">
        <f>VLOOKUP(Pag_Inicio_Corr_mas_casos[[#This Row],[Corregimiento]],Hoja3!$A$2:$D$676,4,0)</f>
        <v>80809</v>
      </c>
      <c r="E229">
        <v>10</v>
      </c>
    </row>
    <row r="230" spans="1:5">
      <c r="A230" s="40">
        <v>44006</v>
      </c>
      <c r="B230" s="22">
        <v>44006</v>
      </c>
      <c r="C230" t="s">
        <v>228</v>
      </c>
      <c r="D230" s="42">
        <f>VLOOKUP(Pag_Inicio_Corr_mas_casos[[#This Row],[Corregimiento]],Hoja3!$A$2:$D$676,4,0)</f>
        <v>10201</v>
      </c>
      <c r="E230">
        <v>44</v>
      </c>
    </row>
    <row r="231" spans="1:5">
      <c r="A231" s="40">
        <v>44006</v>
      </c>
      <c r="B231" s="22">
        <v>44006</v>
      </c>
      <c r="C231" t="s">
        <v>204</v>
      </c>
      <c r="D231" s="42">
        <f>VLOOKUP(Pag_Inicio_Corr_mas_casos[[#This Row],[Corregimiento]],Hoja3!$A$2:$D$676,4,0)</f>
        <v>130101</v>
      </c>
      <c r="E231">
        <v>30</v>
      </c>
    </row>
    <row r="232" spans="1:5">
      <c r="A232" s="40">
        <v>44006</v>
      </c>
      <c r="B232" s="22">
        <v>44006</v>
      </c>
      <c r="C232" t="s">
        <v>205</v>
      </c>
      <c r="D232" s="42">
        <f>VLOOKUP(Pag_Inicio_Corr_mas_casos[[#This Row],[Corregimiento]],Hoja3!$A$2:$D$676,4,0)</f>
        <v>81002</v>
      </c>
      <c r="E232">
        <v>24</v>
      </c>
    </row>
    <row r="233" spans="1:5">
      <c r="A233" s="40">
        <v>44006</v>
      </c>
      <c r="B233" s="22">
        <v>44006</v>
      </c>
      <c r="C233" t="s">
        <v>206</v>
      </c>
      <c r="D233" s="42">
        <f>VLOOKUP(Pag_Inicio_Corr_mas_casos[[#This Row],[Corregimiento]],Hoja3!$A$2:$D$676,4,0)</f>
        <v>130106</v>
      </c>
      <c r="E233">
        <v>23</v>
      </c>
    </row>
    <row r="234" spans="1:5">
      <c r="A234" s="40">
        <v>44006</v>
      </c>
      <c r="B234" s="22">
        <v>44006</v>
      </c>
      <c r="C234" t="s">
        <v>216</v>
      </c>
      <c r="D234" s="42">
        <f>VLOOKUP(Pag_Inicio_Corr_mas_casos[[#This Row],[Corregimiento]],Hoja3!$A$2:$D$676,4,0)</f>
        <v>81001</v>
      </c>
      <c r="E234">
        <v>22</v>
      </c>
    </row>
    <row r="235" spans="1:5">
      <c r="A235" s="40">
        <v>44006</v>
      </c>
      <c r="B235" s="22">
        <v>44006</v>
      </c>
      <c r="C235" t="s">
        <v>208</v>
      </c>
      <c r="D235" s="42">
        <f>VLOOKUP(Pag_Inicio_Corr_mas_casos[[#This Row],[Corregimiento]],Hoja3!$A$2:$D$676,4,0)</f>
        <v>130102</v>
      </c>
      <c r="E235">
        <v>21</v>
      </c>
    </row>
    <row r="236" spans="1:5">
      <c r="A236" s="40">
        <v>44006</v>
      </c>
      <c r="B236" s="22">
        <v>44006</v>
      </c>
      <c r="C236" t="s">
        <v>207</v>
      </c>
      <c r="D236" s="42">
        <f>VLOOKUP(Pag_Inicio_Corr_mas_casos[[#This Row],[Corregimiento]],Hoja3!$A$2:$D$676,4,0)</f>
        <v>80802</v>
      </c>
      <c r="E236">
        <v>19</v>
      </c>
    </row>
    <row r="237" spans="1:5">
      <c r="A237" s="40">
        <v>44006</v>
      </c>
      <c r="B237" s="22">
        <v>44006</v>
      </c>
      <c r="C237" t="s">
        <v>249</v>
      </c>
      <c r="D237" s="42">
        <f>VLOOKUP(Pag_Inicio_Corr_mas_casos[[#This Row],[Corregimiento]],Hoja3!$A$2:$D$676,4,0)</f>
        <v>130717</v>
      </c>
      <c r="E237">
        <v>19</v>
      </c>
    </row>
    <row r="238" spans="1:5">
      <c r="A238" s="40">
        <v>44006</v>
      </c>
      <c r="B238" s="22">
        <v>44006</v>
      </c>
      <c r="C238" t="s">
        <v>225</v>
      </c>
      <c r="D238" s="42">
        <f>VLOOKUP(Pag_Inicio_Corr_mas_casos[[#This Row],[Corregimiento]],Hoja3!$A$2:$D$676,4,0)</f>
        <v>80810</v>
      </c>
      <c r="E238">
        <v>18</v>
      </c>
    </row>
    <row r="239" spans="1:5">
      <c r="A239" s="40">
        <v>44006</v>
      </c>
      <c r="B239" s="22">
        <v>44006</v>
      </c>
      <c r="C239" t="s">
        <v>217</v>
      </c>
      <c r="D239" s="42">
        <f>VLOOKUP(Pag_Inicio_Corr_mas_casos[[#This Row],[Corregimiento]],Hoja3!$A$2:$D$676,4,0)</f>
        <v>80819</v>
      </c>
      <c r="E239">
        <v>17</v>
      </c>
    </row>
    <row r="240" spans="1:5">
      <c r="A240" s="40">
        <v>44006</v>
      </c>
      <c r="B240" s="22">
        <v>44006</v>
      </c>
      <c r="C240" t="s">
        <v>239</v>
      </c>
      <c r="D240" s="42">
        <f>VLOOKUP(Pag_Inicio_Corr_mas_casos[[#This Row],[Corregimiento]],Hoja3!$A$2:$D$676,4,0)</f>
        <v>130708</v>
      </c>
      <c r="E240">
        <v>15</v>
      </c>
    </row>
    <row r="241" spans="1:5">
      <c r="A241" s="40">
        <v>44006</v>
      </c>
      <c r="B241" s="22">
        <v>44006</v>
      </c>
      <c r="C241" t="s">
        <v>220</v>
      </c>
      <c r="D241" s="42">
        <f>VLOOKUP(Pag_Inicio_Corr_mas_casos[[#This Row],[Corregimiento]],Hoja3!$A$2:$D$676,4,0)</f>
        <v>80812</v>
      </c>
      <c r="E241">
        <v>15</v>
      </c>
    </row>
    <row r="242" spans="1:5">
      <c r="A242" s="40">
        <v>44006</v>
      </c>
      <c r="B242" s="22">
        <v>44006</v>
      </c>
      <c r="C242" t="s">
        <v>219</v>
      </c>
      <c r="D242" s="42">
        <f>VLOOKUP(Pag_Inicio_Corr_mas_casos[[#This Row],[Corregimiento]],Hoja3!$A$2:$D$676,4,0)</f>
        <v>81006</v>
      </c>
      <c r="E242">
        <v>14</v>
      </c>
    </row>
    <row r="243" spans="1:5">
      <c r="A243" s="40">
        <v>44006</v>
      </c>
      <c r="B243" s="22">
        <v>44006</v>
      </c>
      <c r="C243" t="s">
        <v>226</v>
      </c>
      <c r="D243" s="42">
        <f>VLOOKUP(Pag_Inicio_Corr_mas_casos[[#This Row],[Corregimiento]],Hoja3!$A$2:$D$676,4,0)</f>
        <v>30107</v>
      </c>
      <c r="E243">
        <v>14</v>
      </c>
    </row>
    <row r="244" spans="1:5">
      <c r="A244" s="40">
        <v>44006</v>
      </c>
      <c r="B244" s="22">
        <v>44006</v>
      </c>
      <c r="C244" t="s">
        <v>222</v>
      </c>
      <c r="D244" s="42">
        <f>VLOOKUP(Pag_Inicio_Corr_mas_casos[[#This Row],[Corregimiento]],Hoja3!$A$2:$D$676,4,0)</f>
        <v>40601</v>
      </c>
      <c r="E244">
        <v>14</v>
      </c>
    </row>
    <row r="245" spans="1:5">
      <c r="A245" s="40">
        <v>44006</v>
      </c>
      <c r="B245" s="22">
        <v>44006</v>
      </c>
      <c r="C245" t="s">
        <v>248</v>
      </c>
      <c r="D245" s="42">
        <f>VLOOKUP(Pag_Inicio_Corr_mas_casos[[#This Row],[Corregimiento]],Hoja3!$A$2:$D$676,4,0)</f>
        <v>80805</v>
      </c>
      <c r="E245">
        <v>13</v>
      </c>
    </row>
    <row r="246" spans="1:5">
      <c r="A246" s="40">
        <v>44006</v>
      </c>
      <c r="B246" s="22">
        <v>44006</v>
      </c>
      <c r="C246" t="s">
        <v>209</v>
      </c>
      <c r="D246" s="42">
        <f>VLOOKUP(Pag_Inicio_Corr_mas_casos[[#This Row],[Corregimiento]],Hoja3!$A$2:$D$676,4,0)</f>
        <v>80821</v>
      </c>
      <c r="E246">
        <v>12</v>
      </c>
    </row>
    <row r="247" spans="1:5">
      <c r="A247" s="40">
        <v>44006</v>
      </c>
      <c r="B247" s="22">
        <v>44006</v>
      </c>
      <c r="C247" t="s">
        <v>252</v>
      </c>
      <c r="D247" s="42">
        <f>VLOOKUP(Pag_Inicio_Corr_mas_casos[[#This Row],[Corregimiento]],Hoja3!$A$2:$D$676,4,0)</f>
        <v>30104</v>
      </c>
      <c r="E247">
        <v>12</v>
      </c>
    </row>
    <row r="248" spans="1:5">
      <c r="A248" s="40">
        <v>44006</v>
      </c>
      <c r="B248" s="22">
        <v>44006</v>
      </c>
      <c r="C248" t="s">
        <v>213</v>
      </c>
      <c r="D248" s="42">
        <f>VLOOKUP(Pag_Inicio_Corr_mas_casos[[#This Row],[Corregimiento]],Hoja3!$A$2:$D$676,4,0)</f>
        <v>80817</v>
      </c>
      <c r="E248">
        <v>12</v>
      </c>
    </row>
    <row r="249" spans="1:5">
      <c r="A249" s="40">
        <v>44006</v>
      </c>
      <c r="B249" s="22">
        <v>44006</v>
      </c>
      <c r="C249" t="s">
        <v>238</v>
      </c>
      <c r="D249" s="42">
        <f>VLOOKUP(Pag_Inicio_Corr_mas_casos[[#This Row],[Corregimiento]],Hoja3!$A$2:$D$676,4,0)</f>
        <v>50316</v>
      </c>
      <c r="E249">
        <v>12</v>
      </c>
    </row>
    <row r="250" spans="1:5">
      <c r="A250" s="40">
        <v>44006</v>
      </c>
      <c r="B250" s="22">
        <v>44006</v>
      </c>
      <c r="C250" t="s">
        <v>218</v>
      </c>
      <c r="D250" s="42">
        <f>VLOOKUP(Pag_Inicio_Corr_mas_casos[[#This Row],[Corregimiento]],Hoja3!$A$2:$D$676,4,0)</f>
        <v>130107</v>
      </c>
      <c r="E250">
        <v>11</v>
      </c>
    </row>
    <row r="251" spans="1:5">
      <c r="A251" s="40">
        <v>44006</v>
      </c>
      <c r="B251" s="22">
        <v>44006</v>
      </c>
      <c r="C251" t="s">
        <v>262</v>
      </c>
      <c r="D251" s="42">
        <f>VLOOKUP(Pag_Inicio_Corr_mas_casos[[#This Row],[Corregimiento]],Hoja3!$A$2:$D$676,4,0)</f>
        <v>50204</v>
      </c>
      <c r="E251">
        <v>11</v>
      </c>
    </row>
    <row r="252" spans="1:5">
      <c r="A252" s="40">
        <v>44006</v>
      </c>
      <c r="B252" s="22">
        <v>44006</v>
      </c>
      <c r="C252" t="s">
        <v>245</v>
      </c>
      <c r="D252" s="42">
        <f>VLOOKUP(Pag_Inicio_Corr_mas_casos[[#This Row],[Corregimiento]],Hoja3!$A$2:$D$676,4,0)</f>
        <v>80809</v>
      </c>
      <c r="E252">
        <v>11</v>
      </c>
    </row>
    <row r="253" spans="1:5">
      <c r="A253" s="40">
        <v>44006</v>
      </c>
      <c r="B253" s="22">
        <v>44006</v>
      </c>
      <c r="C253" t="s">
        <v>230</v>
      </c>
      <c r="D253" s="42">
        <f>VLOOKUP(Pag_Inicio_Corr_mas_casos[[#This Row],[Corregimiento]],Hoja3!$A$2:$D$676,4,0)</f>
        <v>80813</v>
      </c>
      <c r="E253">
        <v>10</v>
      </c>
    </row>
    <row r="254" spans="1:5">
      <c r="A254" s="40">
        <v>44007</v>
      </c>
      <c r="B254" s="22">
        <v>44007</v>
      </c>
      <c r="C254" t="s">
        <v>217</v>
      </c>
      <c r="D254" s="42">
        <f>VLOOKUP(Pag_Inicio_Corr_mas_casos[[#This Row],[Corregimiento]],Hoja3!$A$2:$D$676,4,0)</f>
        <v>80819</v>
      </c>
      <c r="E254">
        <v>138</v>
      </c>
    </row>
    <row r="255" spans="1:5">
      <c r="A255" s="40">
        <v>44007</v>
      </c>
      <c r="B255" s="22">
        <v>44007</v>
      </c>
      <c r="C255" t="s">
        <v>220</v>
      </c>
      <c r="D255" s="42">
        <f>VLOOKUP(Pag_Inicio_Corr_mas_casos[[#This Row],[Corregimiento]],Hoja3!$A$2:$D$676,4,0)</f>
        <v>80812</v>
      </c>
      <c r="E255">
        <v>137</v>
      </c>
    </row>
    <row r="256" spans="1:5">
      <c r="A256" s="40">
        <v>44007</v>
      </c>
      <c r="B256" s="22">
        <v>44007</v>
      </c>
      <c r="C256" t="s">
        <v>209</v>
      </c>
      <c r="D256" s="42">
        <f>VLOOKUP(Pag_Inicio_Corr_mas_casos[[#This Row],[Corregimiento]],Hoja3!$A$2:$D$676,4,0)</f>
        <v>80821</v>
      </c>
      <c r="E256">
        <v>136</v>
      </c>
    </row>
    <row r="257" spans="1:5">
      <c r="A257" s="40">
        <v>44007</v>
      </c>
      <c r="B257" s="22">
        <v>44007</v>
      </c>
      <c r="C257" t="s">
        <v>205</v>
      </c>
      <c r="D257" s="42">
        <f>VLOOKUP(Pag_Inicio_Corr_mas_casos[[#This Row],[Corregimiento]],Hoja3!$A$2:$D$676,4,0)</f>
        <v>81002</v>
      </c>
      <c r="E257">
        <v>96</v>
      </c>
    </row>
    <row r="258" spans="1:5">
      <c r="A258" s="40">
        <v>44007</v>
      </c>
      <c r="B258" s="22">
        <v>44007</v>
      </c>
      <c r="C258" t="s">
        <v>230</v>
      </c>
      <c r="D258" s="42">
        <f>VLOOKUP(Pag_Inicio_Corr_mas_casos[[#This Row],[Corregimiento]],Hoja3!$A$2:$D$676,4,0)</f>
        <v>80813</v>
      </c>
      <c r="E258">
        <v>94</v>
      </c>
    </row>
    <row r="259" spans="1:5">
      <c r="A259" s="40">
        <v>44007</v>
      </c>
      <c r="B259" s="22">
        <v>44007</v>
      </c>
      <c r="C259" t="s">
        <v>204</v>
      </c>
      <c r="D259" s="42">
        <f>VLOOKUP(Pag_Inicio_Corr_mas_casos[[#This Row],[Corregimiento]],Hoja3!$A$2:$D$676,4,0)</f>
        <v>130101</v>
      </c>
      <c r="E259">
        <v>83</v>
      </c>
    </row>
    <row r="260" spans="1:5">
      <c r="A260" s="40">
        <v>44007</v>
      </c>
      <c r="B260" s="22">
        <v>44007</v>
      </c>
      <c r="C260" t="s">
        <v>245</v>
      </c>
      <c r="D260" s="42">
        <f>VLOOKUP(Pag_Inicio_Corr_mas_casos[[#This Row],[Corregimiento]],Hoja3!$A$2:$D$676,4,0)</f>
        <v>80809</v>
      </c>
      <c r="E260">
        <v>82</v>
      </c>
    </row>
    <row r="261" spans="1:5">
      <c r="A261" s="40">
        <v>44007</v>
      </c>
      <c r="B261" s="22">
        <v>44007</v>
      </c>
      <c r="C261" t="s">
        <v>257</v>
      </c>
      <c r="D261" s="42">
        <f>VLOOKUP(Pag_Inicio_Corr_mas_casos[[#This Row],[Corregimiento]],Hoja3!$A$2:$D$676,4,0)</f>
        <v>80814</v>
      </c>
      <c r="E261">
        <v>77</v>
      </c>
    </row>
    <row r="262" spans="1:5">
      <c r="A262" s="40">
        <v>44007</v>
      </c>
      <c r="B262" s="22">
        <v>44007</v>
      </c>
      <c r="C262" t="s">
        <v>228</v>
      </c>
      <c r="D262" s="42">
        <f>VLOOKUP(Pag_Inicio_Corr_mas_casos[[#This Row],[Corregimiento]],Hoja3!$A$2:$D$676,4,0)</f>
        <v>10201</v>
      </c>
      <c r="E262">
        <v>69</v>
      </c>
    </row>
    <row r="263" spans="1:5">
      <c r="A263" s="40">
        <v>44007</v>
      </c>
      <c r="B263" s="22">
        <v>44007</v>
      </c>
      <c r="C263" t="s">
        <v>235</v>
      </c>
      <c r="D263" s="42">
        <f>VLOOKUP(Pag_Inicio_Corr_mas_casos[[#This Row],[Corregimiento]],Hoja3!$A$2:$D$676,4,0)</f>
        <v>80815</v>
      </c>
      <c r="E263">
        <v>84</v>
      </c>
    </row>
    <row r="264" spans="1:5">
      <c r="A264" s="40">
        <v>44007</v>
      </c>
      <c r="B264" s="22">
        <v>44007</v>
      </c>
      <c r="C264" t="s">
        <v>215</v>
      </c>
      <c r="D264" s="42">
        <f>VLOOKUP(Pag_Inicio_Corr_mas_casos[[#This Row],[Corregimiento]],Hoja3!$A$2:$D$676,4,0)</f>
        <v>80823</v>
      </c>
      <c r="E264">
        <v>68</v>
      </c>
    </row>
    <row r="265" spans="1:5">
      <c r="A265" s="40">
        <v>44007</v>
      </c>
      <c r="B265" s="22">
        <v>44007</v>
      </c>
      <c r="C265" t="s">
        <v>212</v>
      </c>
      <c r="D265" s="42">
        <f>VLOOKUP(Pag_Inicio_Corr_mas_casos[[#This Row],[Corregimiento]],Hoja3!$A$2:$D$676,4,0)</f>
        <v>80816</v>
      </c>
      <c r="E265">
        <v>65</v>
      </c>
    </row>
    <row r="266" spans="1:5">
      <c r="A266" s="40">
        <v>44007</v>
      </c>
      <c r="B266" s="22">
        <v>44007</v>
      </c>
      <c r="C266" t="s">
        <v>213</v>
      </c>
      <c r="D266" s="42">
        <f>VLOOKUP(Pag_Inicio_Corr_mas_casos[[#This Row],[Corregimiento]],Hoja3!$A$2:$D$676,4,0)</f>
        <v>80817</v>
      </c>
      <c r="E266">
        <v>85</v>
      </c>
    </row>
    <row r="267" spans="1:5">
      <c r="A267" s="40">
        <v>44007</v>
      </c>
      <c r="B267" s="22">
        <v>44007</v>
      </c>
      <c r="C267" t="s">
        <v>225</v>
      </c>
      <c r="D267" s="42">
        <f>VLOOKUP(Pag_Inicio_Corr_mas_casos[[#This Row],[Corregimiento]],Hoja3!$A$2:$D$676,4,0)</f>
        <v>80810</v>
      </c>
      <c r="E267">
        <v>63</v>
      </c>
    </row>
    <row r="268" spans="1:5">
      <c r="A268" s="40">
        <v>44007</v>
      </c>
      <c r="B268" s="22">
        <v>44007</v>
      </c>
      <c r="C268" t="s">
        <v>249</v>
      </c>
      <c r="D268" s="42">
        <f>VLOOKUP(Pag_Inicio_Corr_mas_casos[[#This Row],[Corregimiento]],Hoja3!$A$2:$D$676,4,0)</f>
        <v>130717</v>
      </c>
      <c r="E268">
        <v>61</v>
      </c>
    </row>
    <row r="269" spans="1:5">
      <c r="A269" s="40">
        <v>44007</v>
      </c>
      <c r="B269" s="22">
        <v>44007</v>
      </c>
      <c r="C269" t="s">
        <v>206</v>
      </c>
      <c r="D269" s="42">
        <f>VLOOKUP(Pag_Inicio_Corr_mas_casos[[#This Row],[Corregimiento]],Hoja3!$A$2:$D$676,4,0)</f>
        <v>130106</v>
      </c>
      <c r="E269">
        <v>58</v>
      </c>
    </row>
    <row r="270" spans="1:5">
      <c r="A270" s="40">
        <v>44007</v>
      </c>
      <c r="B270" s="22">
        <v>44007</v>
      </c>
      <c r="C270" t="s">
        <v>210</v>
      </c>
      <c r="D270" s="42">
        <f>VLOOKUP(Pag_Inicio_Corr_mas_casos[[#This Row],[Corregimiento]],Hoja3!$A$2:$D$676,4,0)</f>
        <v>81007</v>
      </c>
      <c r="E270">
        <v>57</v>
      </c>
    </row>
    <row r="271" spans="1:5">
      <c r="A271" s="40">
        <v>44007</v>
      </c>
      <c r="B271" s="22">
        <v>44007</v>
      </c>
      <c r="C271" t="s">
        <v>208</v>
      </c>
      <c r="D271" s="42">
        <f>VLOOKUP(Pag_Inicio_Corr_mas_casos[[#This Row],[Corregimiento]],Hoja3!$A$2:$D$676,4,0)</f>
        <v>130102</v>
      </c>
      <c r="E271">
        <v>56</v>
      </c>
    </row>
    <row r="272" spans="1:5">
      <c r="A272" s="40">
        <v>44007</v>
      </c>
      <c r="B272" s="22">
        <v>44007</v>
      </c>
      <c r="C272" t="s">
        <v>223</v>
      </c>
      <c r="D272" s="42">
        <f>VLOOKUP(Pag_Inicio_Corr_mas_casos[[#This Row],[Corregimiento]],Hoja3!$A$2:$D$676,4,0)</f>
        <v>80806</v>
      </c>
      <c r="E272">
        <v>54</v>
      </c>
    </row>
    <row r="273" spans="1:5">
      <c r="A273" s="40">
        <v>44007</v>
      </c>
      <c r="B273" s="22">
        <v>44007</v>
      </c>
      <c r="C273" t="s">
        <v>232</v>
      </c>
      <c r="D273" s="42">
        <f>VLOOKUP(Pag_Inicio_Corr_mas_casos[[#This Row],[Corregimiento]],Hoja3!$A$2:$D$676,4,0)</f>
        <v>80501</v>
      </c>
      <c r="E273">
        <v>54</v>
      </c>
    </row>
    <row r="274" spans="1:5">
      <c r="A274" s="40">
        <v>44007</v>
      </c>
      <c r="B274" s="22">
        <v>44007</v>
      </c>
      <c r="C274" t="s">
        <v>214</v>
      </c>
      <c r="D274" s="42">
        <f>VLOOKUP(Pag_Inicio_Corr_mas_casos[[#This Row],[Corregimiento]],Hoja3!$A$2:$D$676,4,0)</f>
        <v>80822</v>
      </c>
      <c r="E274">
        <v>53</v>
      </c>
    </row>
    <row r="275" spans="1:5">
      <c r="A275" s="40">
        <v>44007</v>
      </c>
      <c r="B275" s="22">
        <v>44007</v>
      </c>
      <c r="C275" t="s">
        <v>216</v>
      </c>
      <c r="D275" s="42">
        <f>VLOOKUP(Pag_Inicio_Corr_mas_casos[[#This Row],[Corregimiento]],Hoja3!$A$2:$D$676,4,0)</f>
        <v>81001</v>
      </c>
      <c r="E275">
        <v>53</v>
      </c>
    </row>
    <row r="276" spans="1:5">
      <c r="A276" s="40">
        <v>44007</v>
      </c>
      <c r="B276" s="22">
        <v>44007</v>
      </c>
      <c r="C276" t="s">
        <v>256</v>
      </c>
      <c r="D276" s="42">
        <f>VLOOKUP(Pag_Inicio_Corr_mas_casos[[#This Row],[Corregimiento]],Hoja3!$A$2:$D$676,4,0)</f>
        <v>80807</v>
      </c>
      <c r="E276">
        <v>53</v>
      </c>
    </row>
    <row r="277" spans="1:5">
      <c r="A277" s="40">
        <v>44007</v>
      </c>
      <c r="B277" s="22">
        <v>44007</v>
      </c>
      <c r="C277" t="s">
        <v>211</v>
      </c>
      <c r="D277" s="42">
        <f>VLOOKUP(Pag_Inicio_Corr_mas_casos[[#This Row],[Corregimiento]],Hoja3!$A$2:$D$676,4,0)</f>
        <v>81008</v>
      </c>
      <c r="E277">
        <v>50</v>
      </c>
    </row>
    <row r="278" spans="1:5">
      <c r="A278" s="40">
        <v>44007</v>
      </c>
      <c r="B278" s="22">
        <v>44007</v>
      </c>
      <c r="C278" t="s">
        <v>237</v>
      </c>
      <c r="D278" s="42">
        <f>VLOOKUP(Pag_Inicio_Corr_mas_casos[[#This Row],[Corregimiento]],Hoja3!$A$2:$D$676,4,0)</f>
        <v>80811</v>
      </c>
      <c r="E278">
        <v>49</v>
      </c>
    </row>
    <row r="279" spans="1:5">
      <c r="A279" s="40">
        <v>44007</v>
      </c>
      <c r="B279" s="22">
        <v>44007</v>
      </c>
      <c r="C279" t="s">
        <v>221</v>
      </c>
      <c r="D279" s="42">
        <f>VLOOKUP(Pag_Inicio_Corr_mas_casos[[#This Row],[Corregimiento]],Hoja3!$A$2:$D$676,4,0)</f>
        <v>130702</v>
      </c>
      <c r="E279">
        <v>48</v>
      </c>
    </row>
    <row r="280" spans="1:5">
      <c r="A280" s="40">
        <v>44007</v>
      </c>
      <c r="B280" s="22">
        <v>44007</v>
      </c>
      <c r="C280" t="s">
        <v>207</v>
      </c>
      <c r="D280" s="42">
        <f>VLOOKUP(Pag_Inicio_Corr_mas_casos[[#This Row],[Corregimiento]],Hoja3!$A$2:$D$676,4,0)</f>
        <v>80802</v>
      </c>
      <c r="E280">
        <v>42</v>
      </c>
    </row>
    <row r="281" spans="1:5">
      <c r="A281" s="40">
        <v>44007</v>
      </c>
      <c r="B281" s="22">
        <v>44007</v>
      </c>
      <c r="C281" t="s">
        <v>234</v>
      </c>
      <c r="D281" s="42">
        <f>VLOOKUP(Pag_Inicio_Corr_mas_casos[[#This Row],[Corregimiento]],Hoja3!$A$2:$D$676,4,0)</f>
        <v>80820</v>
      </c>
      <c r="E281">
        <v>41</v>
      </c>
    </row>
    <row r="282" spans="1:5">
      <c r="A282" s="40">
        <v>44007</v>
      </c>
      <c r="B282" s="22">
        <v>44007</v>
      </c>
      <c r="C282" t="s">
        <v>219</v>
      </c>
      <c r="D282" s="42">
        <f>VLOOKUP(Pag_Inicio_Corr_mas_casos[[#This Row],[Corregimiento]],Hoja3!$A$2:$D$676,4,0)</f>
        <v>81006</v>
      </c>
      <c r="E282">
        <v>40</v>
      </c>
    </row>
    <row r="283" spans="1:5">
      <c r="A283" s="40">
        <v>44007</v>
      </c>
      <c r="B283" s="22">
        <v>44007</v>
      </c>
      <c r="C283" t="s">
        <v>233</v>
      </c>
      <c r="D283" s="42">
        <f>VLOOKUP(Pag_Inicio_Corr_mas_casos[[#This Row],[Corregimiento]],Hoja3!$A$2:$D$676,4,0)</f>
        <v>80808</v>
      </c>
      <c r="E283">
        <v>39</v>
      </c>
    </row>
    <row r="284" spans="1:5">
      <c r="A284" s="40">
        <v>44007</v>
      </c>
      <c r="B284" s="22">
        <v>44007</v>
      </c>
      <c r="C284" t="s">
        <v>240</v>
      </c>
      <c r="D284" s="42">
        <f>VLOOKUP(Pag_Inicio_Corr_mas_casos[[#This Row],[Corregimiento]],Hoja3!$A$2:$D$676,4,0)</f>
        <v>80826</v>
      </c>
      <c r="E284">
        <v>37</v>
      </c>
    </row>
    <row r="285" spans="1:5">
      <c r="A285" s="40">
        <v>44007</v>
      </c>
      <c r="B285" s="22">
        <v>44007</v>
      </c>
      <c r="C285" t="s">
        <v>239</v>
      </c>
      <c r="D285" s="42">
        <f>VLOOKUP(Pag_Inicio_Corr_mas_casos[[#This Row],[Corregimiento]],Hoja3!$A$2:$D$676,4,0)</f>
        <v>130708</v>
      </c>
      <c r="E285">
        <v>36</v>
      </c>
    </row>
    <row r="286" spans="1:5">
      <c r="A286" s="40">
        <v>44007</v>
      </c>
      <c r="B286" s="22">
        <v>44007</v>
      </c>
      <c r="C286" t="s">
        <v>251</v>
      </c>
      <c r="D286" s="42">
        <f>VLOOKUP(Pag_Inicio_Corr_mas_casos[[#This Row],[Corregimiento]],Hoja3!$A$2:$D$676,4,0)</f>
        <v>81009</v>
      </c>
      <c r="E286">
        <v>34</v>
      </c>
    </row>
    <row r="287" spans="1:5">
      <c r="A287" s="40">
        <v>44007</v>
      </c>
      <c r="B287" s="22">
        <v>44007</v>
      </c>
      <c r="C287" t="s">
        <v>250</v>
      </c>
      <c r="D287" s="42">
        <f>VLOOKUP(Pag_Inicio_Corr_mas_casos[[#This Row],[Corregimiento]],Hoja3!$A$2:$D$676,4,0)</f>
        <v>81003</v>
      </c>
      <c r="E287">
        <v>33</v>
      </c>
    </row>
    <row r="288" spans="1:5">
      <c r="A288" s="40">
        <v>44007</v>
      </c>
      <c r="B288" s="22">
        <v>44007</v>
      </c>
      <c r="C288" t="s">
        <v>242</v>
      </c>
      <c r="D288" s="42">
        <f>VLOOKUP(Pag_Inicio_Corr_mas_casos[[#This Row],[Corregimiento]],Hoja3!$A$2:$D$676,4,0)</f>
        <v>80803</v>
      </c>
      <c r="E288">
        <v>33</v>
      </c>
    </row>
    <row r="289" spans="1:5">
      <c r="A289" s="40">
        <v>44007</v>
      </c>
      <c r="B289" s="22">
        <v>44007</v>
      </c>
      <c r="C289" s="26" t="s">
        <v>263</v>
      </c>
      <c r="D289" s="42">
        <f>VLOOKUP(Pag_Inicio_Corr_mas_casos[[#This Row],[Corregimiento]],Hoja3!$A$2:$D$676,4,0)</f>
        <v>99999</v>
      </c>
      <c r="E289">
        <v>29</v>
      </c>
    </row>
    <row r="290" spans="1:5">
      <c r="A290" s="40">
        <v>44007</v>
      </c>
      <c r="B290" s="22">
        <v>44007</v>
      </c>
      <c r="C290" s="26" t="s">
        <v>264</v>
      </c>
      <c r="D290" s="42">
        <f>VLOOKUP(Pag_Inicio_Corr_mas_casos[[#This Row],[Corregimiento]],Hoja3!$A$2:$D$676,4,0)</f>
        <v>120901</v>
      </c>
      <c r="E290">
        <v>29</v>
      </c>
    </row>
    <row r="291" spans="1:5">
      <c r="A291" s="40">
        <v>44007</v>
      </c>
      <c r="B291" s="22">
        <v>44007</v>
      </c>
      <c r="C291" t="s">
        <v>241</v>
      </c>
      <c r="D291" s="42">
        <f>VLOOKUP(Pag_Inicio_Corr_mas_casos[[#This Row],[Corregimiento]],Hoja3!$A$2:$D$676,4,0)</f>
        <v>50208</v>
      </c>
      <c r="E291">
        <v>28</v>
      </c>
    </row>
    <row r="292" spans="1:5">
      <c r="A292" s="40">
        <v>44007</v>
      </c>
      <c r="B292" s="22">
        <v>44007</v>
      </c>
      <c r="C292" t="s">
        <v>244</v>
      </c>
      <c r="D292" s="42">
        <f>VLOOKUP(Pag_Inicio_Corr_mas_casos[[#This Row],[Corregimiento]],Hoja3!$A$2:$D$676,4,0)</f>
        <v>20609</v>
      </c>
      <c r="E292">
        <v>26</v>
      </c>
    </row>
    <row r="293" spans="1:5">
      <c r="A293" s="40">
        <v>44007</v>
      </c>
      <c r="B293" s="22">
        <v>44007</v>
      </c>
      <c r="C293" t="s">
        <v>218</v>
      </c>
      <c r="D293" s="42">
        <f>VLOOKUP(Pag_Inicio_Corr_mas_casos[[#This Row],[Corregimiento]],Hoja3!$A$2:$D$676,4,0)</f>
        <v>130107</v>
      </c>
      <c r="E293">
        <v>24</v>
      </c>
    </row>
    <row r="294" spans="1:5">
      <c r="A294" s="40">
        <v>44007</v>
      </c>
      <c r="B294" s="22">
        <v>44007</v>
      </c>
      <c r="C294" t="s">
        <v>253</v>
      </c>
      <c r="D294" s="42">
        <f>VLOOKUP(Pag_Inicio_Corr_mas_casos[[#This Row],[Corregimiento]],Hoja3!$A$2:$D$676,4,0)</f>
        <v>130701</v>
      </c>
      <c r="E294">
        <v>23</v>
      </c>
    </row>
    <row r="295" spans="1:5">
      <c r="A295" s="40">
        <v>44007</v>
      </c>
      <c r="B295" s="22">
        <v>44007</v>
      </c>
      <c r="C295" t="s">
        <v>254</v>
      </c>
      <c r="D295" s="42">
        <f>VLOOKUP(Pag_Inicio_Corr_mas_casos[[#This Row],[Corregimiento]],Hoja3!$A$2:$D$676,4,0)</f>
        <v>80804</v>
      </c>
      <c r="E295">
        <v>20</v>
      </c>
    </row>
    <row r="296" spans="1:5">
      <c r="A296" s="40">
        <v>44007</v>
      </c>
      <c r="B296" s="22">
        <v>44007</v>
      </c>
      <c r="C296" t="s">
        <v>222</v>
      </c>
      <c r="D296" s="42">
        <f>VLOOKUP(Pag_Inicio_Corr_mas_casos[[#This Row],[Corregimiento]],Hoja3!$A$2:$D$676,4,0)</f>
        <v>40601</v>
      </c>
      <c r="E296">
        <v>20</v>
      </c>
    </row>
    <row r="297" spans="1:5">
      <c r="A297" s="40">
        <v>44007</v>
      </c>
      <c r="B297" s="22">
        <v>44007</v>
      </c>
      <c r="C297" t="s">
        <v>265</v>
      </c>
      <c r="D297" s="42">
        <f>VLOOKUP(Pag_Inicio_Corr_mas_casos[[#This Row],[Corregimiento]],Hoja3!$A$2:$D$676,4,0)</f>
        <v>100101</v>
      </c>
      <c r="E297">
        <v>19</v>
      </c>
    </row>
    <row r="298" spans="1:5">
      <c r="A298" s="40">
        <v>44007</v>
      </c>
      <c r="B298" s="22">
        <v>44007</v>
      </c>
      <c r="C298" t="s">
        <v>266</v>
      </c>
      <c r="D298" s="42">
        <f>VLOOKUP(Pag_Inicio_Corr_mas_casos[[#This Row],[Corregimiento]],Hoja3!$A$2:$D$676,4,0)</f>
        <v>80818</v>
      </c>
      <c r="E298">
        <v>19</v>
      </c>
    </row>
    <row r="299" spans="1:5">
      <c r="A299" s="40">
        <v>44007</v>
      </c>
      <c r="B299" s="22">
        <v>44007</v>
      </c>
      <c r="C299" t="s">
        <v>261</v>
      </c>
      <c r="D299" s="42">
        <f>VLOOKUP(Pag_Inicio_Corr_mas_casos[[#This Row],[Corregimiento]],Hoja3!$A$2:$D$676,4,0)</f>
        <v>91001</v>
      </c>
      <c r="E299">
        <v>19</v>
      </c>
    </row>
    <row r="300" spans="1:5">
      <c r="A300" s="40">
        <v>44007</v>
      </c>
      <c r="B300" s="22">
        <v>44007</v>
      </c>
      <c r="C300" t="s">
        <v>226</v>
      </c>
      <c r="D300" s="42">
        <f>VLOOKUP(Pag_Inicio_Corr_mas_casos[[#This Row],[Corregimiento]],Hoja3!$A$2:$D$676,4,0)</f>
        <v>30107</v>
      </c>
      <c r="E300">
        <v>18</v>
      </c>
    </row>
    <row r="301" spans="1:5">
      <c r="A301" s="40">
        <v>44007</v>
      </c>
      <c r="B301" s="22">
        <v>44007</v>
      </c>
      <c r="C301" t="s">
        <v>259</v>
      </c>
      <c r="D301" s="42">
        <f>VLOOKUP(Pag_Inicio_Corr_mas_casos[[#This Row],[Corregimiento]],Hoja3!$A$2:$D$676,4,0)</f>
        <v>30111</v>
      </c>
      <c r="E301">
        <v>17</v>
      </c>
    </row>
    <row r="302" spans="1:5">
      <c r="A302" s="40">
        <v>44007</v>
      </c>
      <c r="B302" s="22">
        <v>44007</v>
      </c>
      <c r="C302" t="s">
        <v>267</v>
      </c>
      <c r="D302" s="42">
        <f>VLOOKUP(Pag_Inicio_Corr_mas_casos[[#This Row],[Corregimiento]],Hoja3!$A$2:$D$676,4,0)</f>
        <v>81005</v>
      </c>
      <c r="E302">
        <v>17</v>
      </c>
    </row>
    <row r="303" spans="1:5">
      <c r="A303" s="40">
        <v>44007</v>
      </c>
      <c r="B303" s="22">
        <v>44007</v>
      </c>
      <c r="C303" t="s">
        <v>268</v>
      </c>
      <c r="D303" s="42">
        <f>VLOOKUP(Pag_Inicio_Corr_mas_casos[[#This Row],[Corregimiento]],Hoja3!$A$2:$D$676,4,0)</f>
        <v>130716</v>
      </c>
      <c r="E303">
        <v>16</v>
      </c>
    </row>
    <row r="304" spans="1:5">
      <c r="A304" s="40">
        <v>44007</v>
      </c>
      <c r="B304" s="22">
        <v>44007</v>
      </c>
      <c r="C304" t="s">
        <v>196</v>
      </c>
      <c r="D304" s="42">
        <f>VLOOKUP(Pag_Inicio_Corr_mas_casos[[#This Row],[Corregimiento]],Hoja3!$A$2:$D$676,4,0)</f>
        <v>130709</v>
      </c>
      <c r="E304">
        <v>14</v>
      </c>
    </row>
    <row r="305" spans="1:5">
      <c r="A305" s="40">
        <v>44007</v>
      </c>
      <c r="B305" s="22">
        <v>44007</v>
      </c>
      <c r="C305" t="s">
        <v>269</v>
      </c>
      <c r="D305" s="42">
        <f>VLOOKUP(Pag_Inicio_Corr_mas_casos[[#This Row],[Corregimiento]],Hoja3!$A$2:$D$676,4,0)</f>
        <v>20207</v>
      </c>
      <c r="E305">
        <v>14</v>
      </c>
    </row>
    <row r="306" spans="1:5">
      <c r="A306" s="40">
        <v>44007</v>
      </c>
      <c r="B306" s="22">
        <v>44007</v>
      </c>
      <c r="C306" t="s">
        <v>270</v>
      </c>
      <c r="D306" s="42">
        <f>VLOOKUP(Pag_Inicio_Corr_mas_casos[[#This Row],[Corregimiento]],Hoja3!$A$2:$D$676,4,0)</f>
        <v>130301</v>
      </c>
      <c r="E306">
        <v>13</v>
      </c>
    </row>
    <row r="307" spans="1:5">
      <c r="A307" s="40">
        <v>44007</v>
      </c>
      <c r="B307" s="22">
        <v>44007</v>
      </c>
      <c r="C307" t="s">
        <v>271</v>
      </c>
      <c r="D307" s="42">
        <f>VLOOKUP(Pag_Inicio_Corr_mas_casos[[#This Row],[Corregimiento]],Hoja3!$A$2:$D$676,4,0)</f>
        <v>40101</v>
      </c>
      <c r="E307">
        <v>12</v>
      </c>
    </row>
    <row r="308" spans="1:5">
      <c r="A308" s="40">
        <v>44007</v>
      </c>
      <c r="B308" s="22">
        <v>44007</v>
      </c>
      <c r="C308" t="s">
        <v>243</v>
      </c>
      <c r="D308" s="42">
        <f>VLOOKUP(Pag_Inicio_Corr_mas_casos[[#This Row],[Corregimiento]],Hoja3!$A$2:$D$676,4,0)</f>
        <v>130105</v>
      </c>
      <c r="E308">
        <v>12</v>
      </c>
    </row>
    <row r="309" spans="1:5">
      <c r="A309" s="40">
        <v>44007</v>
      </c>
      <c r="B309" s="22">
        <v>44007</v>
      </c>
      <c r="C309" t="s">
        <v>272</v>
      </c>
      <c r="D309" s="42">
        <f>VLOOKUP(Pag_Inicio_Corr_mas_casos[[#This Row],[Corregimiento]],Hoja3!$A$2:$D$676,4,0)</f>
        <v>110101</v>
      </c>
      <c r="E309">
        <v>11</v>
      </c>
    </row>
    <row r="310" spans="1:5">
      <c r="A310" s="40">
        <v>44007</v>
      </c>
      <c r="B310" s="22">
        <v>44007</v>
      </c>
      <c r="C310" t="s">
        <v>273</v>
      </c>
      <c r="D310" s="42">
        <f>VLOOKUP(Pag_Inicio_Corr_mas_casos[[#This Row],[Corregimiento]],Hoja3!$A$2:$D$676,4,0)</f>
        <v>20101</v>
      </c>
      <c r="E310">
        <v>10</v>
      </c>
    </row>
    <row r="311" spans="1:5">
      <c r="A311" s="40">
        <v>44007</v>
      </c>
      <c r="B311" s="22">
        <v>44007</v>
      </c>
      <c r="C311" t="s">
        <v>274</v>
      </c>
      <c r="D311" s="42">
        <f>VLOOKUP(Pag_Inicio_Corr_mas_casos[[#This Row],[Corregimiento]],Hoja3!$A$2:$D$676,4,0)</f>
        <v>50202</v>
      </c>
      <c r="E311">
        <v>10</v>
      </c>
    </row>
    <row r="312" spans="1:5">
      <c r="A312" s="40">
        <v>44007</v>
      </c>
      <c r="B312" s="22">
        <v>44007</v>
      </c>
      <c r="C312" t="s">
        <v>275</v>
      </c>
      <c r="D312" s="42">
        <f>VLOOKUP(Pag_Inicio_Corr_mas_casos[[#This Row],[Corregimiento]],Hoja3!$A$2:$D$676,4,0)</f>
        <v>40503</v>
      </c>
      <c r="E312">
        <v>10</v>
      </c>
    </row>
    <row r="313" spans="1:5">
      <c r="A313" s="40">
        <v>44007</v>
      </c>
      <c r="B313" s="22">
        <v>44007</v>
      </c>
      <c r="C313" t="s">
        <v>224</v>
      </c>
      <c r="D313" s="42">
        <f>VLOOKUP(Pag_Inicio_Corr_mas_casos[[#This Row],[Corregimiento]],Hoja3!$A$2:$D$676,4,0)</f>
        <v>130108</v>
      </c>
      <c r="E313">
        <v>10</v>
      </c>
    </row>
    <row r="314" spans="1:5">
      <c r="A314" s="40">
        <v>44007</v>
      </c>
      <c r="B314" s="22">
        <v>44007</v>
      </c>
      <c r="C314" t="s">
        <v>231</v>
      </c>
      <c r="D314" s="42">
        <f>VLOOKUP(Pag_Inicio_Corr_mas_casos[[#This Row],[Corregimiento]],Hoja3!$A$2:$D$676,4,0)</f>
        <v>120605</v>
      </c>
      <c r="E314">
        <v>10</v>
      </c>
    </row>
    <row r="315" spans="1:5">
      <c r="A315" s="40">
        <v>44007</v>
      </c>
      <c r="B315" s="22">
        <v>44007</v>
      </c>
      <c r="C315" t="s">
        <v>276</v>
      </c>
      <c r="D315" s="42">
        <f>VLOOKUP(Pag_Inicio_Corr_mas_casos[[#This Row],[Corregimiento]],Hoja3!$A$2:$D$676,4,0)</f>
        <v>20601</v>
      </c>
      <c r="E315">
        <v>10</v>
      </c>
    </row>
    <row r="316" spans="1:5">
      <c r="A316" s="40">
        <v>44008</v>
      </c>
      <c r="B316" s="22">
        <v>44008</v>
      </c>
      <c r="C316" t="s">
        <v>217</v>
      </c>
      <c r="D316" s="42">
        <f>VLOOKUP(Pag_Inicio_Corr_mas_casos[[#This Row],[Corregimiento]],Hoja3!$A$2:$D$676,4,0)</f>
        <v>80819</v>
      </c>
      <c r="E316">
        <v>39</v>
      </c>
    </row>
    <row r="317" spans="1:5">
      <c r="A317" s="40">
        <v>44008</v>
      </c>
      <c r="B317" s="22">
        <v>44008</v>
      </c>
      <c r="C317" t="s">
        <v>228</v>
      </c>
      <c r="D317" s="42">
        <f>VLOOKUP(Pag_Inicio_Corr_mas_casos[[#This Row],[Corregimiento]],Hoja3!$A$2:$D$676,4,0)</f>
        <v>10201</v>
      </c>
      <c r="E317">
        <v>32</v>
      </c>
    </row>
    <row r="318" spans="1:5">
      <c r="A318" s="40">
        <v>44008</v>
      </c>
      <c r="B318" s="22">
        <v>44008</v>
      </c>
      <c r="C318" t="s">
        <v>209</v>
      </c>
      <c r="D318" s="42">
        <f>VLOOKUP(Pag_Inicio_Corr_mas_casos[[#This Row],[Corregimiento]],Hoja3!$A$2:$D$676,4,0)</f>
        <v>80821</v>
      </c>
      <c r="E318">
        <v>31</v>
      </c>
    </row>
    <row r="319" spans="1:5">
      <c r="A319" s="40">
        <v>44008</v>
      </c>
      <c r="B319" s="22">
        <v>44008</v>
      </c>
      <c r="C319" t="s">
        <v>212</v>
      </c>
      <c r="D319" s="42">
        <f>VLOOKUP(Pag_Inicio_Corr_mas_casos[[#This Row],[Corregimiento]],Hoja3!$A$2:$D$676,4,0)</f>
        <v>80816</v>
      </c>
      <c r="E319">
        <v>27</v>
      </c>
    </row>
    <row r="320" spans="1:5">
      <c r="A320" s="40">
        <v>44008</v>
      </c>
      <c r="B320" s="22">
        <v>44008</v>
      </c>
      <c r="C320" t="s">
        <v>213</v>
      </c>
      <c r="D320" s="42">
        <f>VLOOKUP(Pag_Inicio_Corr_mas_casos[[#This Row],[Corregimiento]],Hoja3!$A$2:$D$676,4,0)</f>
        <v>80817</v>
      </c>
      <c r="E320">
        <v>27</v>
      </c>
    </row>
    <row r="321" spans="1:7">
      <c r="A321" s="40">
        <v>44008</v>
      </c>
      <c r="B321" s="22">
        <v>44008</v>
      </c>
      <c r="C321" t="s">
        <v>230</v>
      </c>
      <c r="D321" s="42">
        <f>VLOOKUP(Pag_Inicio_Corr_mas_casos[[#This Row],[Corregimiento]],Hoja3!$A$2:$D$676,4,0)</f>
        <v>80813</v>
      </c>
      <c r="E321">
        <v>27</v>
      </c>
    </row>
    <row r="322" spans="1:7">
      <c r="A322" s="40">
        <v>44008</v>
      </c>
      <c r="B322" s="22">
        <v>44008</v>
      </c>
      <c r="C322" t="s">
        <v>205</v>
      </c>
      <c r="D322" s="42">
        <f>VLOOKUP(Pag_Inicio_Corr_mas_casos[[#This Row],[Corregimiento]],Hoja3!$A$2:$D$676,4,0)</f>
        <v>81002</v>
      </c>
      <c r="E322">
        <v>26</v>
      </c>
    </row>
    <row r="323" spans="1:7">
      <c r="A323" s="40">
        <v>44008</v>
      </c>
      <c r="B323" s="22">
        <v>44008</v>
      </c>
      <c r="C323" t="s">
        <v>207</v>
      </c>
      <c r="D323" s="42">
        <f>VLOOKUP(Pag_Inicio_Corr_mas_casos[[#This Row],[Corregimiento]],Hoja3!$A$2:$D$676,4,0)</f>
        <v>80802</v>
      </c>
      <c r="E323">
        <v>26</v>
      </c>
    </row>
    <row r="324" spans="1:7">
      <c r="A324" s="40">
        <v>44008</v>
      </c>
      <c r="B324" s="22">
        <v>44008</v>
      </c>
      <c r="C324" s="7" t="s">
        <v>246</v>
      </c>
      <c r="D324" s="42">
        <f>VLOOKUP(Pag_Inicio_Corr_mas_casos[[#This Row],[Corregimiento]],Hoja3!$A$2:$D$676,4,0)</f>
        <v>40201</v>
      </c>
      <c r="E324">
        <v>25</v>
      </c>
      <c r="G324" t="s">
        <v>247</v>
      </c>
    </row>
    <row r="325" spans="1:7">
      <c r="A325" s="40">
        <v>44008</v>
      </c>
      <c r="B325" s="22">
        <v>44008</v>
      </c>
      <c r="C325" t="s">
        <v>235</v>
      </c>
      <c r="D325" s="42">
        <f>VLOOKUP(Pag_Inicio_Corr_mas_casos[[#This Row],[Corregimiento]],Hoja3!$A$2:$D$676,4,0)</f>
        <v>80815</v>
      </c>
      <c r="E325">
        <v>24</v>
      </c>
    </row>
    <row r="326" spans="1:7">
      <c r="A326" s="40">
        <v>44008</v>
      </c>
      <c r="B326" s="22">
        <v>44008</v>
      </c>
      <c r="C326" t="s">
        <v>210</v>
      </c>
      <c r="D326" s="42">
        <f>VLOOKUP(Pag_Inicio_Corr_mas_casos[[#This Row],[Corregimiento]],Hoja3!$A$2:$D$676,4,0)</f>
        <v>81007</v>
      </c>
      <c r="E326">
        <v>23</v>
      </c>
    </row>
    <row r="327" spans="1:7">
      <c r="A327" s="40">
        <v>44008</v>
      </c>
      <c r="B327" s="22">
        <v>44008</v>
      </c>
      <c r="C327" t="s">
        <v>222</v>
      </c>
      <c r="D327" s="42">
        <f>VLOOKUP(Pag_Inicio_Corr_mas_casos[[#This Row],[Corregimiento]],Hoja3!$A$2:$D$676,4,0)</f>
        <v>40601</v>
      </c>
      <c r="E327">
        <v>22</v>
      </c>
    </row>
    <row r="328" spans="1:7">
      <c r="A328" s="40">
        <v>44008</v>
      </c>
      <c r="B328" s="22">
        <v>44008</v>
      </c>
      <c r="C328" t="s">
        <v>220</v>
      </c>
      <c r="D328" s="42">
        <f>VLOOKUP(Pag_Inicio_Corr_mas_casos[[#This Row],[Corregimiento]],Hoja3!$A$2:$D$676,4,0)</f>
        <v>80812</v>
      </c>
      <c r="E328">
        <v>19</v>
      </c>
    </row>
    <row r="329" spans="1:7">
      <c r="A329" s="40">
        <v>44008</v>
      </c>
      <c r="B329" s="22">
        <v>44008</v>
      </c>
      <c r="C329" t="s">
        <v>266</v>
      </c>
      <c r="D329" s="42">
        <f>VLOOKUP(Pag_Inicio_Corr_mas_casos[[#This Row],[Corregimiento]],Hoja3!$A$2:$D$676,4,0)</f>
        <v>80818</v>
      </c>
      <c r="E329">
        <v>19</v>
      </c>
    </row>
    <row r="330" spans="1:7">
      <c r="A330" s="40">
        <v>44008</v>
      </c>
      <c r="B330" s="22">
        <v>44008</v>
      </c>
      <c r="C330" t="s">
        <v>234</v>
      </c>
      <c r="D330" s="42">
        <f>VLOOKUP(Pag_Inicio_Corr_mas_casos[[#This Row],[Corregimiento]],Hoja3!$A$2:$D$676,4,0)</f>
        <v>80820</v>
      </c>
      <c r="E330">
        <v>17</v>
      </c>
    </row>
    <row r="331" spans="1:7">
      <c r="A331" s="40">
        <v>44008</v>
      </c>
      <c r="B331" s="22">
        <v>44008</v>
      </c>
      <c r="C331" t="s">
        <v>211</v>
      </c>
      <c r="D331" s="42">
        <f>VLOOKUP(Pag_Inicio_Corr_mas_casos[[#This Row],[Corregimiento]],Hoja3!$A$2:$D$676,4,0)</f>
        <v>81008</v>
      </c>
      <c r="E331">
        <v>17</v>
      </c>
    </row>
    <row r="332" spans="1:7">
      <c r="A332" s="40">
        <v>44008</v>
      </c>
      <c r="B332" s="22">
        <v>44008</v>
      </c>
      <c r="C332" t="s">
        <v>215</v>
      </c>
      <c r="D332" s="42">
        <f>VLOOKUP(Pag_Inicio_Corr_mas_casos[[#This Row],[Corregimiento]],Hoja3!$A$2:$D$676,4,0)</f>
        <v>80823</v>
      </c>
      <c r="E332">
        <v>15</v>
      </c>
    </row>
    <row r="333" spans="1:7">
      <c r="A333" s="40">
        <v>44008</v>
      </c>
      <c r="B333" s="22">
        <v>44008</v>
      </c>
      <c r="C333" t="s">
        <v>227</v>
      </c>
      <c r="D333" s="42">
        <f>VLOOKUP(Pag_Inicio_Corr_mas_casos[[#This Row],[Corregimiento]],Hoja3!$A$2:$D$676,4,0)</f>
        <v>30113</v>
      </c>
      <c r="E333">
        <v>15</v>
      </c>
    </row>
    <row r="334" spans="1:7">
      <c r="A334" s="40">
        <v>44008</v>
      </c>
      <c r="B334" s="22">
        <v>44008</v>
      </c>
      <c r="C334" t="s">
        <v>206</v>
      </c>
      <c r="D334" s="42">
        <f>VLOOKUP(Pag_Inicio_Corr_mas_casos[[#This Row],[Corregimiento]],Hoja3!$A$2:$D$676,4,0)</f>
        <v>130106</v>
      </c>
      <c r="E334">
        <v>15</v>
      </c>
    </row>
    <row r="335" spans="1:7">
      <c r="A335" s="40">
        <v>44008</v>
      </c>
      <c r="B335" s="22">
        <v>44008</v>
      </c>
      <c r="C335" t="s">
        <v>240</v>
      </c>
      <c r="D335" s="42">
        <f>VLOOKUP(Pag_Inicio_Corr_mas_casos[[#This Row],[Corregimiento]],Hoja3!$A$2:$D$676,4,0)</f>
        <v>80826</v>
      </c>
      <c r="E335">
        <v>14</v>
      </c>
    </row>
    <row r="336" spans="1:7">
      <c r="A336" s="40">
        <v>44008</v>
      </c>
      <c r="B336" s="22">
        <v>44008</v>
      </c>
      <c r="C336" t="s">
        <v>239</v>
      </c>
      <c r="D336" s="42">
        <f>VLOOKUP(Pag_Inicio_Corr_mas_casos[[#This Row],[Corregimiento]],Hoja3!$A$2:$D$676,4,0)</f>
        <v>130708</v>
      </c>
      <c r="E336">
        <v>14</v>
      </c>
    </row>
    <row r="337" spans="1:5">
      <c r="A337" s="40">
        <v>44008</v>
      </c>
      <c r="B337" s="22">
        <v>44008</v>
      </c>
      <c r="C337" t="s">
        <v>216</v>
      </c>
      <c r="D337" s="42">
        <f>VLOOKUP(Pag_Inicio_Corr_mas_casos[[#This Row],[Corregimiento]],Hoja3!$A$2:$D$676,4,0)</f>
        <v>81001</v>
      </c>
      <c r="E337">
        <v>13</v>
      </c>
    </row>
    <row r="338" spans="1:5">
      <c r="A338" s="40">
        <v>44008</v>
      </c>
      <c r="B338" s="22">
        <v>44008</v>
      </c>
      <c r="C338" t="s">
        <v>248</v>
      </c>
      <c r="D338" s="42">
        <f>VLOOKUP(Pag_Inicio_Corr_mas_casos[[#This Row],[Corregimiento]],Hoja3!$A$2:$D$676,4,0)</f>
        <v>80805</v>
      </c>
      <c r="E338">
        <v>12</v>
      </c>
    </row>
    <row r="339" spans="1:5">
      <c r="A339" s="40">
        <v>44008</v>
      </c>
      <c r="B339" s="22">
        <v>44008</v>
      </c>
      <c r="C339" t="s">
        <v>237</v>
      </c>
      <c r="D339" s="42">
        <f>VLOOKUP(Pag_Inicio_Corr_mas_casos[[#This Row],[Corregimiento]],Hoja3!$A$2:$D$676,4,0)</f>
        <v>80811</v>
      </c>
      <c r="E339">
        <v>12</v>
      </c>
    </row>
    <row r="340" spans="1:5">
      <c r="A340" s="40">
        <v>44008</v>
      </c>
      <c r="B340" s="22">
        <v>44008</v>
      </c>
      <c r="C340" t="s">
        <v>219</v>
      </c>
      <c r="D340" s="42">
        <f>VLOOKUP(Pag_Inicio_Corr_mas_casos[[#This Row],[Corregimiento]],Hoja3!$A$2:$D$676,4,0)</f>
        <v>81006</v>
      </c>
      <c r="E340">
        <v>11</v>
      </c>
    </row>
    <row r="341" spans="1:5">
      <c r="A341" s="40">
        <v>44008</v>
      </c>
      <c r="B341" s="22">
        <v>44008</v>
      </c>
      <c r="C341" t="s">
        <v>204</v>
      </c>
      <c r="D341" s="42">
        <f>VLOOKUP(Pag_Inicio_Corr_mas_casos[[#This Row],[Corregimiento]],Hoja3!$A$2:$D$676,4,0)</f>
        <v>130101</v>
      </c>
      <c r="E341">
        <v>11</v>
      </c>
    </row>
    <row r="342" spans="1:5">
      <c r="A342" s="40">
        <v>44008</v>
      </c>
      <c r="B342" s="22">
        <v>44008</v>
      </c>
      <c r="C342" t="s">
        <v>232</v>
      </c>
      <c r="D342" s="42">
        <f>VLOOKUP(Pag_Inicio_Corr_mas_casos[[#This Row],[Corregimiento]],Hoja3!$A$2:$D$676,4,0)</f>
        <v>80501</v>
      </c>
      <c r="E342">
        <v>11</v>
      </c>
    </row>
    <row r="343" spans="1:5">
      <c r="A343" s="40">
        <v>44008</v>
      </c>
      <c r="B343" s="22">
        <v>44008</v>
      </c>
      <c r="C343" t="s">
        <v>208</v>
      </c>
      <c r="D343" s="42">
        <f>VLOOKUP(Pag_Inicio_Corr_mas_casos[[#This Row],[Corregimiento]],Hoja3!$A$2:$D$676,4,0)</f>
        <v>130102</v>
      </c>
      <c r="E343">
        <v>11</v>
      </c>
    </row>
    <row r="344" spans="1:5">
      <c r="A344" s="40">
        <v>44008</v>
      </c>
      <c r="B344" s="22">
        <v>44008</v>
      </c>
      <c r="C344" t="s">
        <v>225</v>
      </c>
      <c r="D344" s="42">
        <f>VLOOKUP(Pag_Inicio_Corr_mas_casos[[#This Row],[Corregimiento]],Hoja3!$A$2:$D$676,4,0)</f>
        <v>80810</v>
      </c>
      <c r="E344">
        <v>10</v>
      </c>
    </row>
    <row r="345" spans="1:5">
      <c r="A345" s="40">
        <v>44009</v>
      </c>
      <c r="B345" s="22">
        <v>44009</v>
      </c>
      <c r="C345" t="s">
        <v>237</v>
      </c>
      <c r="D345" s="42">
        <f>VLOOKUP(Pag_Inicio_Corr_mas_casos[[#This Row],[Corregimiento]],Hoja3!$A$2:$D$676,4,0)</f>
        <v>80811</v>
      </c>
      <c r="E345">
        <v>118</v>
      </c>
    </row>
    <row r="346" spans="1:5">
      <c r="A346" s="40">
        <v>44009</v>
      </c>
      <c r="B346" s="22">
        <v>44009</v>
      </c>
      <c r="C346" t="s">
        <v>228</v>
      </c>
      <c r="D346" s="42">
        <f>VLOOKUP(Pag_Inicio_Corr_mas_casos[[#This Row],[Corregimiento]],Hoja3!$A$2:$D$676,4,0)</f>
        <v>10201</v>
      </c>
      <c r="E346">
        <v>108</v>
      </c>
    </row>
    <row r="347" spans="1:5">
      <c r="A347" s="40">
        <v>44009</v>
      </c>
      <c r="B347" s="22">
        <v>44009</v>
      </c>
      <c r="C347" t="s">
        <v>220</v>
      </c>
      <c r="D347" s="42">
        <f>VLOOKUP(Pag_Inicio_Corr_mas_casos[[#This Row],[Corregimiento]],Hoja3!$A$2:$D$676,4,0)</f>
        <v>80812</v>
      </c>
      <c r="E347">
        <v>89</v>
      </c>
    </row>
    <row r="348" spans="1:5">
      <c r="A348" s="40">
        <v>44009</v>
      </c>
      <c r="B348" s="22">
        <v>44009</v>
      </c>
      <c r="C348" t="s">
        <v>204</v>
      </c>
      <c r="D348" s="42">
        <f>VLOOKUP(Pag_Inicio_Corr_mas_casos[[#This Row],[Corregimiento]],Hoja3!$A$2:$D$676,4,0)</f>
        <v>130101</v>
      </c>
      <c r="E348">
        <v>81</v>
      </c>
    </row>
    <row r="349" spans="1:5">
      <c r="A349" s="40">
        <v>44009</v>
      </c>
      <c r="B349" s="22">
        <v>44009</v>
      </c>
      <c r="C349" t="s">
        <v>209</v>
      </c>
      <c r="D349" s="42">
        <f>VLOOKUP(Pag_Inicio_Corr_mas_casos[[#This Row],[Corregimiento]],Hoja3!$A$2:$D$676,4,0)</f>
        <v>80821</v>
      </c>
      <c r="E349">
        <v>78</v>
      </c>
    </row>
    <row r="350" spans="1:5">
      <c r="A350" s="40">
        <v>44009</v>
      </c>
      <c r="B350" s="22">
        <v>44009</v>
      </c>
      <c r="C350" t="s">
        <v>245</v>
      </c>
      <c r="D350" s="42">
        <f>VLOOKUP(Pag_Inicio_Corr_mas_casos[[#This Row],[Corregimiento]],Hoja3!$A$2:$D$676,4,0)</f>
        <v>80809</v>
      </c>
      <c r="E350">
        <v>69</v>
      </c>
    </row>
    <row r="351" spans="1:5">
      <c r="A351" s="40">
        <v>44009</v>
      </c>
      <c r="B351" s="22">
        <v>44009</v>
      </c>
      <c r="C351" t="s">
        <v>218</v>
      </c>
      <c r="D351" s="42">
        <f>VLOOKUP(Pag_Inicio_Corr_mas_casos[[#This Row],[Corregimiento]],Hoja3!$A$2:$D$676,4,0)</f>
        <v>130107</v>
      </c>
      <c r="E351">
        <v>68</v>
      </c>
    </row>
    <row r="352" spans="1:5">
      <c r="A352" s="40">
        <v>44009</v>
      </c>
      <c r="B352" s="22">
        <v>44009</v>
      </c>
      <c r="C352" t="s">
        <v>256</v>
      </c>
      <c r="D352" s="42">
        <f>VLOOKUP(Pag_Inicio_Corr_mas_casos[[#This Row],[Corregimiento]],Hoja3!$A$2:$D$676,4,0)</f>
        <v>80807</v>
      </c>
      <c r="E352">
        <v>61</v>
      </c>
    </row>
    <row r="353" spans="1:5">
      <c r="A353" s="40">
        <v>44009</v>
      </c>
      <c r="B353" s="22">
        <v>44009</v>
      </c>
      <c r="C353" t="s">
        <v>217</v>
      </c>
      <c r="D353" s="42">
        <f>VLOOKUP(Pag_Inicio_Corr_mas_casos[[#This Row],[Corregimiento]],Hoja3!$A$2:$D$676,4,0)</f>
        <v>80819</v>
      </c>
      <c r="E353">
        <v>60</v>
      </c>
    </row>
    <row r="354" spans="1:5">
      <c r="A354" s="40">
        <v>44009</v>
      </c>
      <c r="B354" s="22">
        <v>44009</v>
      </c>
      <c r="C354" t="s">
        <v>205</v>
      </c>
      <c r="D354" s="42">
        <f>VLOOKUP(Pag_Inicio_Corr_mas_casos[[#This Row],[Corregimiento]],Hoja3!$A$2:$D$676,4,0)</f>
        <v>81002</v>
      </c>
      <c r="E354">
        <v>59</v>
      </c>
    </row>
    <row r="355" spans="1:5">
      <c r="A355" s="40">
        <v>44009</v>
      </c>
      <c r="B355" s="22">
        <v>44009</v>
      </c>
      <c r="C355" t="s">
        <v>211</v>
      </c>
      <c r="D355" s="42">
        <f>VLOOKUP(Pag_Inicio_Corr_mas_casos[[#This Row],[Corregimiento]],Hoja3!$A$2:$D$676,4,0)</f>
        <v>81008</v>
      </c>
      <c r="E355">
        <v>58</v>
      </c>
    </row>
    <row r="356" spans="1:5">
      <c r="A356" s="40">
        <v>44009</v>
      </c>
      <c r="B356" s="22">
        <v>44009</v>
      </c>
      <c r="C356" s="26" t="s">
        <v>263</v>
      </c>
      <c r="D356" s="42">
        <f>VLOOKUP(Pag_Inicio_Corr_mas_casos[[#This Row],[Corregimiento]],Hoja3!$A$2:$D$676,4,0)</f>
        <v>99999</v>
      </c>
      <c r="E356">
        <v>54</v>
      </c>
    </row>
    <row r="357" spans="1:5">
      <c r="A357" s="40">
        <v>44009</v>
      </c>
      <c r="B357" s="22">
        <v>44009</v>
      </c>
      <c r="C357" t="s">
        <v>216</v>
      </c>
      <c r="D357" s="42">
        <f>VLOOKUP(Pag_Inicio_Corr_mas_casos[[#This Row],[Corregimiento]],Hoja3!$A$2:$D$676,4,0)</f>
        <v>81001</v>
      </c>
      <c r="E357">
        <v>47</v>
      </c>
    </row>
    <row r="358" spans="1:5">
      <c r="A358" s="40">
        <v>44009</v>
      </c>
      <c r="B358" s="22">
        <v>44009</v>
      </c>
      <c r="C358" t="s">
        <v>213</v>
      </c>
      <c r="D358" s="42">
        <f>VLOOKUP(Pag_Inicio_Corr_mas_casos[[#This Row],[Corregimiento]],Hoja3!$A$2:$D$676,4,0)</f>
        <v>80817</v>
      </c>
      <c r="E358">
        <v>45</v>
      </c>
    </row>
    <row r="359" spans="1:5">
      <c r="A359" s="40">
        <v>44009</v>
      </c>
      <c r="B359" s="22">
        <v>44009</v>
      </c>
      <c r="C359" t="s">
        <v>215</v>
      </c>
      <c r="D359" s="42">
        <f>VLOOKUP(Pag_Inicio_Corr_mas_casos[[#This Row],[Corregimiento]],Hoja3!$A$2:$D$676,4,0)</f>
        <v>80823</v>
      </c>
      <c r="E359">
        <v>44</v>
      </c>
    </row>
    <row r="360" spans="1:5">
      <c r="A360" s="40">
        <v>44009</v>
      </c>
      <c r="B360" s="22">
        <v>44009</v>
      </c>
      <c r="C360" t="s">
        <v>240</v>
      </c>
      <c r="D360" s="42">
        <f>VLOOKUP(Pag_Inicio_Corr_mas_casos[[#This Row],[Corregimiento]],Hoja3!$A$2:$D$676,4,0)</f>
        <v>80826</v>
      </c>
      <c r="E360">
        <v>42</v>
      </c>
    </row>
    <row r="361" spans="1:5">
      <c r="A361" s="40">
        <v>44009</v>
      </c>
      <c r="B361" s="22">
        <v>44009</v>
      </c>
      <c r="C361" t="s">
        <v>221</v>
      </c>
      <c r="D361" s="42">
        <f>VLOOKUP(Pag_Inicio_Corr_mas_casos[[#This Row],[Corregimiento]],Hoja3!$A$2:$D$676,4,0)</f>
        <v>130702</v>
      </c>
      <c r="E361">
        <v>37</v>
      </c>
    </row>
    <row r="362" spans="1:5">
      <c r="A362" s="40">
        <v>44009</v>
      </c>
      <c r="B362" s="22">
        <v>44009</v>
      </c>
      <c r="C362" t="s">
        <v>266</v>
      </c>
      <c r="D362" s="42">
        <f>VLOOKUP(Pag_Inicio_Corr_mas_casos[[#This Row],[Corregimiento]],Hoja3!$A$2:$D$676,4,0)</f>
        <v>80818</v>
      </c>
      <c r="E362">
        <v>37</v>
      </c>
    </row>
    <row r="363" spans="1:5">
      <c r="A363" s="40">
        <v>44009</v>
      </c>
      <c r="B363" s="22">
        <v>44009</v>
      </c>
      <c r="C363" t="s">
        <v>210</v>
      </c>
      <c r="D363" s="42">
        <f>VLOOKUP(Pag_Inicio_Corr_mas_casos[[#This Row],[Corregimiento]],Hoja3!$A$2:$D$676,4,0)</f>
        <v>81007</v>
      </c>
      <c r="E363">
        <v>36</v>
      </c>
    </row>
    <row r="364" spans="1:5">
      <c r="A364" s="40">
        <v>44009</v>
      </c>
      <c r="B364" s="22">
        <v>44009</v>
      </c>
      <c r="C364" t="s">
        <v>223</v>
      </c>
      <c r="D364" s="42">
        <f>VLOOKUP(Pag_Inicio_Corr_mas_casos[[#This Row],[Corregimiento]],Hoja3!$A$2:$D$676,4,0)</f>
        <v>80806</v>
      </c>
      <c r="E364">
        <v>36</v>
      </c>
    </row>
    <row r="365" spans="1:5">
      <c r="A365" s="40">
        <v>44009</v>
      </c>
      <c r="B365" s="22">
        <v>44009</v>
      </c>
      <c r="C365" t="s">
        <v>251</v>
      </c>
      <c r="D365" s="42">
        <f>VLOOKUP(Pag_Inicio_Corr_mas_casos[[#This Row],[Corregimiento]],Hoja3!$A$2:$D$676,4,0)</f>
        <v>81009</v>
      </c>
      <c r="E365">
        <v>45</v>
      </c>
    </row>
    <row r="366" spans="1:5">
      <c r="A366" s="40">
        <v>44009</v>
      </c>
      <c r="B366" s="22">
        <v>44009</v>
      </c>
      <c r="C366" t="s">
        <v>225</v>
      </c>
      <c r="D366" s="42">
        <f>VLOOKUP(Pag_Inicio_Corr_mas_casos[[#This Row],[Corregimiento]],Hoja3!$A$2:$D$676,4,0)</f>
        <v>80810</v>
      </c>
      <c r="E366">
        <v>33</v>
      </c>
    </row>
    <row r="367" spans="1:5">
      <c r="A367" s="40">
        <v>44009</v>
      </c>
      <c r="B367" s="22">
        <v>44009</v>
      </c>
      <c r="C367" t="s">
        <v>206</v>
      </c>
      <c r="D367" s="42">
        <f>VLOOKUP(Pag_Inicio_Corr_mas_casos[[#This Row],[Corregimiento]],Hoja3!$A$2:$D$676,4,0)</f>
        <v>130106</v>
      </c>
      <c r="E367">
        <v>31</v>
      </c>
    </row>
    <row r="368" spans="1:5">
      <c r="A368" s="40">
        <v>44009</v>
      </c>
      <c r="B368" s="22">
        <v>44009</v>
      </c>
      <c r="C368" t="s">
        <v>222</v>
      </c>
      <c r="D368" s="42">
        <f>VLOOKUP(Pag_Inicio_Corr_mas_casos[[#This Row],[Corregimiento]],Hoja3!$A$2:$D$676,4,0)</f>
        <v>40601</v>
      </c>
      <c r="E368">
        <v>29</v>
      </c>
    </row>
    <row r="369" spans="1:7">
      <c r="A369" s="40">
        <v>44009</v>
      </c>
      <c r="B369" s="22">
        <v>44009</v>
      </c>
      <c r="C369" t="s">
        <v>219</v>
      </c>
      <c r="D369" s="42">
        <f>VLOOKUP(Pag_Inicio_Corr_mas_casos[[#This Row],[Corregimiento]],Hoja3!$A$2:$D$676,4,0)</f>
        <v>81006</v>
      </c>
      <c r="E369">
        <v>28</v>
      </c>
    </row>
    <row r="370" spans="1:7">
      <c r="A370" s="40">
        <v>44009</v>
      </c>
      <c r="B370" s="22">
        <v>44009</v>
      </c>
      <c r="C370" t="s">
        <v>234</v>
      </c>
      <c r="D370" s="42">
        <f>VLOOKUP(Pag_Inicio_Corr_mas_casos[[#This Row],[Corregimiento]],Hoja3!$A$2:$D$676,4,0)</f>
        <v>80820</v>
      </c>
      <c r="E370">
        <v>28</v>
      </c>
    </row>
    <row r="371" spans="1:7">
      <c r="A371" s="40">
        <v>44009</v>
      </c>
      <c r="B371" s="22">
        <v>44009</v>
      </c>
      <c r="C371" t="s">
        <v>230</v>
      </c>
      <c r="D371" s="42">
        <f>VLOOKUP(Pag_Inicio_Corr_mas_casos[[#This Row],[Corregimiento]],Hoja3!$A$2:$D$676,4,0)</f>
        <v>80813</v>
      </c>
      <c r="E371">
        <v>27</v>
      </c>
    </row>
    <row r="372" spans="1:7">
      <c r="A372" s="40">
        <v>44009</v>
      </c>
      <c r="B372" s="22">
        <v>44009</v>
      </c>
      <c r="C372" t="s">
        <v>239</v>
      </c>
      <c r="D372" s="42">
        <f>VLOOKUP(Pag_Inicio_Corr_mas_casos[[#This Row],[Corregimiento]],Hoja3!$A$2:$D$676,4,0)</f>
        <v>130708</v>
      </c>
      <c r="E372">
        <v>26</v>
      </c>
    </row>
    <row r="373" spans="1:7">
      <c r="A373" s="40">
        <v>44009</v>
      </c>
      <c r="B373" s="22">
        <v>44009</v>
      </c>
      <c r="C373" t="s">
        <v>250</v>
      </c>
      <c r="D373" s="42">
        <f>VLOOKUP(Pag_Inicio_Corr_mas_casos[[#This Row],[Corregimiento]],Hoja3!$A$2:$D$676,4,0)</f>
        <v>81003</v>
      </c>
      <c r="E373">
        <v>26</v>
      </c>
    </row>
    <row r="374" spans="1:7">
      <c r="A374" s="40">
        <v>44009</v>
      </c>
      <c r="B374" s="22">
        <v>44009</v>
      </c>
      <c r="C374" t="s">
        <v>249</v>
      </c>
      <c r="D374" s="42">
        <f>VLOOKUP(Pag_Inicio_Corr_mas_casos[[#This Row],[Corregimiento]],Hoja3!$A$2:$D$676,4,0)</f>
        <v>130717</v>
      </c>
      <c r="E374">
        <v>22</v>
      </c>
    </row>
    <row r="375" spans="1:7">
      <c r="A375" s="40">
        <v>44009</v>
      </c>
      <c r="B375" s="22">
        <v>44009</v>
      </c>
      <c r="C375" t="s">
        <v>254</v>
      </c>
      <c r="D375" s="42">
        <f>VLOOKUP(Pag_Inicio_Corr_mas_casos[[#This Row],[Corregimiento]],Hoja3!$A$2:$D$676,4,0)</f>
        <v>80804</v>
      </c>
      <c r="E375">
        <v>21</v>
      </c>
    </row>
    <row r="376" spans="1:7">
      <c r="A376" s="40">
        <v>44009</v>
      </c>
      <c r="B376" s="22">
        <v>44009</v>
      </c>
      <c r="C376" t="s">
        <v>212</v>
      </c>
      <c r="D376" s="42">
        <f>VLOOKUP(Pag_Inicio_Corr_mas_casos[[#This Row],[Corregimiento]],Hoja3!$A$2:$D$676,4,0)</f>
        <v>80816</v>
      </c>
      <c r="E376">
        <v>21</v>
      </c>
    </row>
    <row r="377" spans="1:7">
      <c r="A377" s="40">
        <v>44009</v>
      </c>
      <c r="B377" s="22">
        <v>44009</v>
      </c>
      <c r="C377" t="s">
        <v>230</v>
      </c>
      <c r="D377" s="42">
        <f>VLOOKUP(Pag_Inicio_Corr_mas_casos[[#This Row],[Corregimiento]],Hoja3!$A$2:$D$676,4,0)</f>
        <v>80813</v>
      </c>
      <c r="E377">
        <v>20</v>
      </c>
    </row>
    <row r="378" spans="1:7">
      <c r="A378" s="40">
        <v>44009</v>
      </c>
      <c r="B378" s="22">
        <v>44009</v>
      </c>
      <c r="C378" t="s">
        <v>214</v>
      </c>
      <c r="D378" s="42">
        <f>VLOOKUP(Pag_Inicio_Corr_mas_casos[[#This Row],[Corregimiento]],Hoja3!$A$2:$D$676,4,0)</f>
        <v>80822</v>
      </c>
      <c r="E378">
        <v>19</v>
      </c>
    </row>
    <row r="379" spans="1:7">
      <c r="A379" s="40">
        <v>44009</v>
      </c>
      <c r="B379" s="22">
        <v>44009</v>
      </c>
      <c r="C379" t="s">
        <v>277</v>
      </c>
      <c r="D379" s="42">
        <f>VLOOKUP(Pag_Inicio_Corr_mas_casos[[#This Row],[Corregimiento]],Hoja3!$A$2:$D$676,4,0)</f>
        <v>10401</v>
      </c>
      <c r="E379">
        <v>19</v>
      </c>
    </row>
    <row r="380" spans="1:7">
      <c r="A380" s="40">
        <v>44009</v>
      </c>
      <c r="B380" s="22">
        <v>44009</v>
      </c>
      <c r="C380" t="s">
        <v>207</v>
      </c>
      <c r="D380" s="42">
        <f>VLOOKUP(Pag_Inicio_Corr_mas_casos[[#This Row],[Corregimiento]],Hoja3!$A$2:$D$676,4,0)</f>
        <v>80802</v>
      </c>
      <c r="E380">
        <v>19</v>
      </c>
    </row>
    <row r="381" spans="1:7">
      <c r="A381" s="40">
        <v>44009</v>
      </c>
      <c r="B381" s="22">
        <v>44009</v>
      </c>
      <c r="C381" t="s">
        <v>253</v>
      </c>
      <c r="D381" s="42">
        <f>VLOOKUP(Pag_Inicio_Corr_mas_casos[[#This Row],[Corregimiento]],Hoja3!$A$2:$D$676,4,0)</f>
        <v>130701</v>
      </c>
      <c r="E381">
        <v>18</v>
      </c>
    </row>
    <row r="382" spans="1:7">
      <c r="A382" s="40">
        <v>44009</v>
      </c>
      <c r="B382" s="22">
        <v>44009</v>
      </c>
      <c r="C382" t="s">
        <v>235</v>
      </c>
      <c r="D382" s="42">
        <f>VLOOKUP(Pag_Inicio_Corr_mas_casos[[#This Row],[Corregimiento]],Hoja3!$A$2:$D$676,4,0)</f>
        <v>80815</v>
      </c>
      <c r="E382">
        <v>18</v>
      </c>
    </row>
    <row r="383" spans="1:7">
      <c r="A383" s="40">
        <v>44009</v>
      </c>
      <c r="B383" s="22">
        <v>44009</v>
      </c>
      <c r="C383" t="s">
        <v>242</v>
      </c>
      <c r="D383" s="42">
        <f>VLOOKUP(Pag_Inicio_Corr_mas_casos[[#This Row],[Corregimiento]],Hoja3!$A$2:$D$676,4,0)</f>
        <v>80803</v>
      </c>
      <c r="E383">
        <v>18</v>
      </c>
    </row>
    <row r="384" spans="1:7">
      <c r="A384" s="40">
        <v>44009</v>
      </c>
      <c r="B384" s="22">
        <v>44009</v>
      </c>
      <c r="C384" s="7" t="s">
        <v>246</v>
      </c>
      <c r="D384" s="42">
        <f>VLOOKUP(Pag_Inicio_Corr_mas_casos[[#This Row],[Corregimiento]],Hoja3!$A$2:$D$676,4,0)</f>
        <v>40201</v>
      </c>
      <c r="E384">
        <v>16</v>
      </c>
      <c r="G384" t="s">
        <v>247</v>
      </c>
    </row>
    <row r="385" spans="1:5">
      <c r="A385" s="40">
        <v>44009</v>
      </c>
      <c r="B385" s="22">
        <v>44009</v>
      </c>
      <c r="C385" s="26" t="s">
        <v>278</v>
      </c>
      <c r="D385" s="42">
        <f>VLOOKUP(Pag_Inicio_Corr_mas_casos[[#This Row],[Corregimiento]],Hoja3!$A$2:$D$676,4,0)</f>
        <v>120601</v>
      </c>
      <c r="E385">
        <v>15</v>
      </c>
    </row>
    <row r="386" spans="1:5">
      <c r="A386" s="40">
        <v>44009</v>
      </c>
      <c r="B386" s="22">
        <v>44009</v>
      </c>
      <c r="C386" t="s">
        <v>279</v>
      </c>
      <c r="D386" s="42">
        <f>VLOOKUP(Pag_Inicio_Corr_mas_casos[[#This Row],[Corregimiento]],Hoja3!$A$2:$D$676,4,0)</f>
        <v>120504</v>
      </c>
      <c r="E386">
        <v>15</v>
      </c>
    </row>
    <row r="387" spans="1:5">
      <c r="A387" s="40">
        <v>44009</v>
      </c>
      <c r="B387" s="22">
        <v>44009</v>
      </c>
      <c r="C387" t="s">
        <v>257</v>
      </c>
      <c r="D387" s="42">
        <f>VLOOKUP(Pag_Inicio_Corr_mas_casos[[#This Row],[Corregimiento]],Hoja3!$A$2:$D$676,4,0)</f>
        <v>80814</v>
      </c>
      <c r="E387">
        <v>14</v>
      </c>
    </row>
    <row r="388" spans="1:5">
      <c r="A388" s="40">
        <v>44009</v>
      </c>
      <c r="B388" s="22">
        <v>44009</v>
      </c>
      <c r="C388" t="s">
        <v>231</v>
      </c>
      <c r="D388" s="42">
        <f>VLOOKUP(Pag_Inicio_Corr_mas_casos[[#This Row],[Corregimiento]],Hoja3!$A$2:$D$676,4,0)</f>
        <v>120605</v>
      </c>
      <c r="E388">
        <v>14</v>
      </c>
    </row>
    <row r="389" spans="1:5">
      <c r="A389" s="40">
        <v>44009</v>
      </c>
      <c r="B389" s="22">
        <v>44009</v>
      </c>
      <c r="C389" t="s">
        <v>276</v>
      </c>
      <c r="D389" s="42">
        <f>VLOOKUP(Pag_Inicio_Corr_mas_casos[[#This Row],[Corregimiento]],Hoja3!$A$2:$D$676,4,0)</f>
        <v>20601</v>
      </c>
      <c r="E389">
        <v>14</v>
      </c>
    </row>
    <row r="390" spans="1:5">
      <c r="A390" s="40">
        <v>44009</v>
      </c>
      <c r="B390" s="22">
        <v>44009</v>
      </c>
      <c r="C390" t="s">
        <v>268</v>
      </c>
      <c r="D390" s="42">
        <f>VLOOKUP(Pag_Inicio_Corr_mas_casos[[#This Row],[Corregimiento]],Hoja3!$A$2:$D$676,4,0)</f>
        <v>130716</v>
      </c>
      <c r="E390">
        <v>14</v>
      </c>
    </row>
    <row r="391" spans="1:5">
      <c r="A391" s="40">
        <v>44009</v>
      </c>
      <c r="B391" s="22">
        <v>44009</v>
      </c>
      <c r="C391" t="s">
        <v>273</v>
      </c>
      <c r="D391" s="42">
        <f>VLOOKUP(Pag_Inicio_Corr_mas_casos[[#This Row],[Corregimiento]],Hoja3!$A$2:$D$676,4,0)</f>
        <v>20101</v>
      </c>
      <c r="E391">
        <v>13</v>
      </c>
    </row>
    <row r="392" spans="1:5">
      <c r="A392" s="40">
        <v>44009</v>
      </c>
      <c r="B392" s="22">
        <v>44009</v>
      </c>
      <c r="C392" t="s">
        <v>275</v>
      </c>
      <c r="D392" s="42">
        <f>VLOOKUP(Pag_Inicio_Corr_mas_casos[[#This Row],[Corregimiento]],Hoja3!$A$2:$D$676,4,0)</f>
        <v>40503</v>
      </c>
      <c r="E392">
        <v>13</v>
      </c>
    </row>
    <row r="393" spans="1:5">
      <c r="A393" s="40">
        <v>44009</v>
      </c>
      <c r="B393" s="22">
        <v>44009</v>
      </c>
      <c r="C393" t="s">
        <v>248</v>
      </c>
      <c r="D393" s="42">
        <f>VLOOKUP(Pag_Inicio_Corr_mas_casos[[#This Row],[Corregimiento]],Hoja3!$A$2:$D$676,4,0)</f>
        <v>80805</v>
      </c>
      <c r="E393">
        <v>13</v>
      </c>
    </row>
    <row r="394" spans="1:5">
      <c r="A394" s="40">
        <v>44009</v>
      </c>
      <c r="B394" s="22">
        <v>44009</v>
      </c>
      <c r="C394" t="s">
        <v>226</v>
      </c>
      <c r="D394" s="42">
        <f>VLOOKUP(Pag_Inicio_Corr_mas_casos[[#This Row],[Corregimiento]],Hoja3!$A$2:$D$676,4,0)</f>
        <v>30107</v>
      </c>
      <c r="E394">
        <v>12</v>
      </c>
    </row>
    <row r="395" spans="1:5">
      <c r="A395" s="40">
        <v>44009</v>
      </c>
      <c r="B395" s="22">
        <v>44009</v>
      </c>
      <c r="C395" t="s">
        <v>280</v>
      </c>
      <c r="D395" s="42">
        <f>VLOOKUP(Pag_Inicio_Corr_mas_casos[[#This Row],[Corregimiento]],Hoja3!$A$2:$D$676,4,0)</f>
        <v>81004</v>
      </c>
      <c r="E395">
        <v>12</v>
      </c>
    </row>
    <row r="396" spans="1:5">
      <c r="A396" s="40">
        <v>44009</v>
      </c>
      <c r="B396" s="22">
        <v>44009</v>
      </c>
      <c r="C396" t="s">
        <v>243</v>
      </c>
      <c r="D396" s="42">
        <f>VLOOKUP(Pag_Inicio_Corr_mas_casos[[#This Row],[Corregimiento]],Hoja3!$A$2:$D$676,4,0)</f>
        <v>130105</v>
      </c>
      <c r="E396">
        <v>12</v>
      </c>
    </row>
    <row r="397" spans="1:5">
      <c r="A397" s="40">
        <v>44009</v>
      </c>
      <c r="B397" s="22">
        <v>44009</v>
      </c>
      <c r="C397" t="s">
        <v>196</v>
      </c>
      <c r="D397" s="42">
        <f>VLOOKUP(Pag_Inicio_Corr_mas_casos[[#This Row],[Corregimiento]],Hoja3!$A$2:$D$676,4,0)</f>
        <v>130709</v>
      </c>
      <c r="E397">
        <v>11</v>
      </c>
    </row>
    <row r="398" spans="1:5">
      <c r="A398" s="40">
        <v>44009</v>
      </c>
      <c r="B398" s="22">
        <v>44009</v>
      </c>
      <c r="C398" t="s">
        <v>233</v>
      </c>
      <c r="D398" s="42">
        <f>VLOOKUP(Pag_Inicio_Corr_mas_casos[[#This Row],[Corregimiento]],Hoja3!$A$2:$D$676,4,0)</f>
        <v>80808</v>
      </c>
      <c r="E398">
        <v>11</v>
      </c>
    </row>
    <row r="399" spans="1:5">
      <c r="A399" s="40">
        <v>44009</v>
      </c>
      <c r="B399" s="22">
        <v>44009</v>
      </c>
      <c r="C399" t="s">
        <v>267</v>
      </c>
      <c r="D399" s="42">
        <f>VLOOKUP(Pag_Inicio_Corr_mas_casos[[#This Row],[Corregimiento]],Hoja3!$A$2:$D$676,4,0)</f>
        <v>81005</v>
      </c>
      <c r="E399">
        <v>10</v>
      </c>
    </row>
    <row r="400" spans="1:5">
      <c r="A400" s="40">
        <v>44010</v>
      </c>
      <c r="B400" s="22">
        <v>44010</v>
      </c>
      <c r="C400" t="s">
        <v>211</v>
      </c>
      <c r="D400" s="42">
        <f>VLOOKUP(Pag_Inicio_Corr_mas_casos[[#This Row],[Corregimiento]],Hoja3!$A$2:$D$676,4,0)</f>
        <v>81008</v>
      </c>
      <c r="E400">
        <v>31</v>
      </c>
    </row>
    <row r="401" spans="1:5">
      <c r="A401" s="40">
        <v>44010</v>
      </c>
      <c r="B401" s="22">
        <v>44010</v>
      </c>
      <c r="C401" t="s">
        <v>228</v>
      </c>
      <c r="D401" s="42">
        <f>VLOOKUP(Pag_Inicio_Corr_mas_casos[[#This Row],[Corregimiento]],Hoja3!$A$2:$D$676,4,0)</f>
        <v>10201</v>
      </c>
      <c r="E401">
        <v>30</v>
      </c>
    </row>
    <row r="402" spans="1:5">
      <c r="A402" s="40">
        <v>44010</v>
      </c>
      <c r="B402" s="22">
        <v>44010</v>
      </c>
      <c r="C402" t="s">
        <v>214</v>
      </c>
      <c r="D402" s="42">
        <f>VLOOKUP(Pag_Inicio_Corr_mas_casos[[#This Row],[Corregimiento]],Hoja3!$A$2:$D$676,4,0)</f>
        <v>80822</v>
      </c>
      <c r="E402">
        <v>27</v>
      </c>
    </row>
    <row r="403" spans="1:5">
      <c r="A403" s="40">
        <v>44010</v>
      </c>
      <c r="B403" s="22">
        <v>44010</v>
      </c>
      <c r="C403" t="s">
        <v>205</v>
      </c>
      <c r="D403" s="42">
        <f>VLOOKUP(Pag_Inicio_Corr_mas_casos[[#This Row],[Corregimiento]],Hoja3!$A$2:$D$676,4,0)</f>
        <v>81002</v>
      </c>
      <c r="E403">
        <v>27</v>
      </c>
    </row>
    <row r="404" spans="1:5">
      <c r="A404" s="40">
        <v>44010</v>
      </c>
      <c r="B404" s="22">
        <v>44010</v>
      </c>
      <c r="C404" t="s">
        <v>217</v>
      </c>
      <c r="D404" s="42">
        <f>VLOOKUP(Pag_Inicio_Corr_mas_casos[[#This Row],[Corregimiento]],Hoja3!$A$2:$D$676,4,0)</f>
        <v>80819</v>
      </c>
      <c r="E404">
        <v>26</v>
      </c>
    </row>
    <row r="405" spans="1:5">
      <c r="A405" s="40">
        <v>44010</v>
      </c>
      <c r="B405" s="22">
        <v>44010</v>
      </c>
      <c r="C405" t="s">
        <v>209</v>
      </c>
      <c r="D405" s="42">
        <f>VLOOKUP(Pag_Inicio_Corr_mas_casos[[#This Row],[Corregimiento]],Hoja3!$A$2:$D$676,4,0)</f>
        <v>80821</v>
      </c>
      <c r="E405">
        <v>24</v>
      </c>
    </row>
    <row r="406" spans="1:5">
      <c r="A406" s="40">
        <v>44010</v>
      </c>
      <c r="B406" s="22">
        <v>44010</v>
      </c>
      <c r="C406" t="s">
        <v>212</v>
      </c>
      <c r="D406" s="42">
        <f>VLOOKUP(Pag_Inicio_Corr_mas_casos[[#This Row],[Corregimiento]],Hoja3!$A$2:$D$676,4,0)</f>
        <v>80816</v>
      </c>
      <c r="E406">
        <v>24</v>
      </c>
    </row>
    <row r="407" spans="1:5">
      <c r="A407" s="40">
        <v>44010</v>
      </c>
      <c r="B407" s="22">
        <v>44010</v>
      </c>
      <c r="C407" t="s">
        <v>213</v>
      </c>
      <c r="D407" s="42">
        <f>VLOOKUP(Pag_Inicio_Corr_mas_casos[[#This Row],[Corregimiento]],Hoja3!$A$2:$D$676,4,0)</f>
        <v>80817</v>
      </c>
      <c r="E407">
        <v>23</v>
      </c>
    </row>
    <row r="408" spans="1:5">
      <c r="A408" s="40">
        <v>44010</v>
      </c>
      <c r="B408" s="22">
        <v>44010</v>
      </c>
      <c r="C408" t="s">
        <v>230</v>
      </c>
      <c r="D408" s="42">
        <f>VLOOKUP(Pag_Inicio_Corr_mas_casos[[#This Row],[Corregimiento]],Hoja3!$A$2:$D$676,4,0)</f>
        <v>80813</v>
      </c>
      <c r="E408">
        <v>20</v>
      </c>
    </row>
    <row r="409" spans="1:5">
      <c r="A409" s="40">
        <v>44010</v>
      </c>
      <c r="B409" s="22">
        <v>44010</v>
      </c>
      <c r="C409" t="s">
        <v>204</v>
      </c>
      <c r="D409" s="42">
        <f>VLOOKUP(Pag_Inicio_Corr_mas_casos[[#This Row],[Corregimiento]],Hoja3!$A$2:$D$676,4,0)</f>
        <v>130101</v>
      </c>
      <c r="E409">
        <v>19</v>
      </c>
    </row>
    <row r="410" spans="1:5">
      <c r="A410" s="40">
        <v>44010</v>
      </c>
      <c r="B410" s="22">
        <v>44010</v>
      </c>
      <c r="C410" s="26" t="s">
        <v>263</v>
      </c>
      <c r="D410" s="42">
        <f>VLOOKUP(Pag_Inicio_Corr_mas_casos[[#This Row],[Corregimiento]],Hoja3!$A$2:$D$676,4,0)</f>
        <v>99999</v>
      </c>
      <c r="E410">
        <v>19</v>
      </c>
    </row>
    <row r="411" spans="1:5">
      <c r="A411" s="40">
        <v>44010</v>
      </c>
      <c r="B411" s="22">
        <v>44010</v>
      </c>
      <c r="C411" t="s">
        <v>206</v>
      </c>
      <c r="D411" s="42">
        <f>VLOOKUP(Pag_Inicio_Corr_mas_casos[[#This Row],[Corregimiento]],Hoja3!$A$2:$D$676,4,0)</f>
        <v>130106</v>
      </c>
      <c r="E411">
        <v>19</v>
      </c>
    </row>
    <row r="412" spans="1:5">
      <c r="A412" s="40">
        <v>44010</v>
      </c>
      <c r="B412" s="22">
        <v>44010</v>
      </c>
      <c r="C412" t="s">
        <v>225</v>
      </c>
      <c r="D412" s="42">
        <f>VLOOKUP(Pag_Inicio_Corr_mas_casos[[#This Row],[Corregimiento]],Hoja3!$A$2:$D$676,4,0)</f>
        <v>80810</v>
      </c>
      <c r="E412">
        <v>16</v>
      </c>
    </row>
    <row r="413" spans="1:5">
      <c r="A413" s="40">
        <v>44010</v>
      </c>
      <c r="B413" s="22">
        <v>44010</v>
      </c>
      <c r="C413" t="s">
        <v>223</v>
      </c>
      <c r="D413" s="42">
        <f>VLOOKUP(Pag_Inicio_Corr_mas_casos[[#This Row],[Corregimiento]],Hoja3!$A$2:$D$676,4,0)</f>
        <v>80806</v>
      </c>
      <c r="E413">
        <v>15</v>
      </c>
    </row>
    <row r="414" spans="1:5">
      <c r="A414" s="40">
        <v>44010</v>
      </c>
      <c r="B414" s="22">
        <v>44010</v>
      </c>
      <c r="C414" t="s">
        <v>245</v>
      </c>
      <c r="D414" s="42">
        <f>VLOOKUP(Pag_Inicio_Corr_mas_casos[[#This Row],[Corregimiento]],Hoja3!$A$2:$D$676,4,0)</f>
        <v>80809</v>
      </c>
      <c r="E414">
        <v>15</v>
      </c>
    </row>
    <row r="415" spans="1:5">
      <c r="A415" s="40">
        <v>44010</v>
      </c>
      <c r="B415" s="22">
        <v>44010</v>
      </c>
      <c r="C415" t="s">
        <v>256</v>
      </c>
      <c r="D415" s="42">
        <f>VLOOKUP(Pag_Inicio_Corr_mas_casos[[#This Row],[Corregimiento]],Hoja3!$A$2:$D$676,4,0)</f>
        <v>80807</v>
      </c>
      <c r="E415">
        <v>14</v>
      </c>
    </row>
    <row r="416" spans="1:5">
      <c r="A416" s="40">
        <v>44010</v>
      </c>
      <c r="B416" s="22">
        <v>44010</v>
      </c>
      <c r="C416" t="s">
        <v>278</v>
      </c>
      <c r="D416" s="42">
        <f>VLOOKUP(Pag_Inicio_Corr_mas_casos[[#This Row],[Corregimiento]],Hoja3!$A$2:$D$676,4,0)</f>
        <v>120601</v>
      </c>
      <c r="E416">
        <v>14</v>
      </c>
    </row>
    <row r="417" spans="1:5">
      <c r="A417" s="40">
        <v>44010</v>
      </c>
      <c r="B417" s="22">
        <v>44010</v>
      </c>
      <c r="C417" t="s">
        <v>232</v>
      </c>
      <c r="D417" s="42">
        <f>VLOOKUP(Pag_Inicio_Corr_mas_casos[[#This Row],[Corregimiento]],Hoja3!$A$2:$D$676,4,0)</f>
        <v>80501</v>
      </c>
      <c r="E417">
        <v>14</v>
      </c>
    </row>
    <row r="418" spans="1:5">
      <c r="A418" s="40">
        <v>44010</v>
      </c>
      <c r="B418" s="22">
        <v>44010</v>
      </c>
      <c r="C418" t="s">
        <v>281</v>
      </c>
      <c r="D418" s="42">
        <f>VLOOKUP(Pag_Inicio_Corr_mas_casos[[#This Row],[Corregimiento]],Hoja3!$A$2:$D$676,4,0)</f>
        <v>30115</v>
      </c>
      <c r="E418">
        <v>14</v>
      </c>
    </row>
    <row r="419" spans="1:5">
      <c r="A419" s="40">
        <v>44010</v>
      </c>
      <c r="B419" s="22">
        <v>44010</v>
      </c>
      <c r="C419" t="s">
        <v>234</v>
      </c>
      <c r="D419" s="42">
        <f>VLOOKUP(Pag_Inicio_Corr_mas_casos[[#This Row],[Corregimiento]],Hoja3!$A$2:$D$676,4,0)</f>
        <v>80820</v>
      </c>
      <c r="E419">
        <v>14</v>
      </c>
    </row>
    <row r="420" spans="1:5">
      <c r="A420" s="40">
        <v>44010</v>
      </c>
      <c r="B420" s="22">
        <v>44010</v>
      </c>
      <c r="C420" t="s">
        <v>222</v>
      </c>
      <c r="D420" s="42">
        <f>VLOOKUP(Pag_Inicio_Corr_mas_casos[[#This Row],[Corregimiento]],Hoja3!$A$2:$D$676,4,0)</f>
        <v>40601</v>
      </c>
      <c r="E420">
        <v>13</v>
      </c>
    </row>
    <row r="421" spans="1:5">
      <c r="A421" s="40">
        <v>44010</v>
      </c>
      <c r="B421" s="22">
        <v>44010</v>
      </c>
      <c r="C421" t="s">
        <v>215</v>
      </c>
      <c r="D421" s="42">
        <f>VLOOKUP(Pag_Inicio_Corr_mas_casos[[#This Row],[Corregimiento]],Hoja3!$A$2:$D$676,4,0)</f>
        <v>80823</v>
      </c>
      <c r="E421">
        <v>13</v>
      </c>
    </row>
    <row r="422" spans="1:5">
      <c r="A422" s="40">
        <v>44010</v>
      </c>
      <c r="B422" s="22">
        <v>44010</v>
      </c>
      <c r="C422" t="s">
        <v>216</v>
      </c>
      <c r="D422" s="42">
        <f>VLOOKUP(Pag_Inicio_Corr_mas_casos[[#This Row],[Corregimiento]],Hoja3!$A$2:$D$676,4,0)</f>
        <v>81001</v>
      </c>
      <c r="E422">
        <v>12</v>
      </c>
    </row>
    <row r="423" spans="1:5">
      <c r="A423" s="40">
        <v>44010</v>
      </c>
      <c r="B423" s="22">
        <v>44010</v>
      </c>
      <c r="C423" t="s">
        <v>210</v>
      </c>
      <c r="D423" s="42">
        <f>VLOOKUP(Pag_Inicio_Corr_mas_casos[[#This Row],[Corregimiento]],Hoja3!$A$2:$D$676,4,0)</f>
        <v>81007</v>
      </c>
      <c r="E423">
        <v>12</v>
      </c>
    </row>
    <row r="424" spans="1:5">
      <c r="A424" s="40">
        <v>44010</v>
      </c>
      <c r="B424" s="22">
        <v>44010</v>
      </c>
      <c r="C424" t="s">
        <v>259</v>
      </c>
      <c r="D424" s="42">
        <f>VLOOKUP(Pag_Inicio_Corr_mas_casos[[#This Row],[Corregimiento]],Hoja3!$A$2:$D$676,4,0)</f>
        <v>30111</v>
      </c>
      <c r="E424">
        <v>12</v>
      </c>
    </row>
    <row r="425" spans="1:5">
      <c r="A425" s="40">
        <v>44010</v>
      </c>
      <c r="B425" s="22">
        <v>44010</v>
      </c>
      <c r="C425" t="s">
        <v>235</v>
      </c>
      <c r="D425" s="42">
        <f>VLOOKUP(Pag_Inicio_Corr_mas_casos[[#This Row],[Corregimiento]],Hoja3!$A$2:$D$676,4,0)</f>
        <v>80815</v>
      </c>
      <c r="E425">
        <v>11</v>
      </c>
    </row>
    <row r="426" spans="1:5">
      <c r="A426" s="40">
        <v>44010</v>
      </c>
      <c r="B426" s="22">
        <v>44010</v>
      </c>
      <c r="C426" t="s">
        <v>248</v>
      </c>
      <c r="D426" s="42">
        <f>VLOOKUP(Pag_Inicio_Corr_mas_casos[[#This Row],[Corregimiento]],Hoja3!$A$2:$D$676,4,0)</f>
        <v>80805</v>
      </c>
      <c r="E426">
        <v>11</v>
      </c>
    </row>
    <row r="427" spans="1:5">
      <c r="A427" s="40">
        <v>44010</v>
      </c>
      <c r="B427" s="22">
        <v>44010</v>
      </c>
      <c r="C427" t="s">
        <v>240</v>
      </c>
      <c r="D427" s="42">
        <f>VLOOKUP(Pag_Inicio_Corr_mas_casos[[#This Row],[Corregimiento]],Hoja3!$A$2:$D$676,4,0)</f>
        <v>80826</v>
      </c>
      <c r="E427">
        <v>11</v>
      </c>
    </row>
    <row r="428" spans="1:5">
      <c r="A428" s="40">
        <v>44010</v>
      </c>
      <c r="B428" s="22">
        <v>44010</v>
      </c>
      <c r="C428" t="s">
        <v>219</v>
      </c>
      <c r="D428" s="42">
        <f>VLOOKUP(Pag_Inicio_Corr_mas_casos[[#This Row],[Corregimiento]],Hoja3!$A$2:$D$676,4,0)</f>
        <v>81006</v>
      </c>
      <c r="E428">
        <v>10</v>
      </c>
    </row>
    <row r="429" spans="1:5">
      <c r="A429" s="40">
        <v>44010</v>
      </c>
      <c r="B429" s="22">
        <v>44010</v>
      </c>
      <c r="C429" t="s">
        <v>208</v>
      </c>
      <c r="D429" s="42">
        <f>VLOOKUP(Pag_Inicio_Corr_mas_casos[[#This Row],[Corregimiento]],Hoja3!$A$2:$D$676,4,0)</f>
        <v>130102</v>
      </c>
      <c r="E429">
        <v>10</v>
      </c>
    </row>
    <row r="430" spans="1:5">
      <c r="A430" s="40">
        <v>44010</v>
      </c>
      <c r="B430" s="22">
        <v>44010</v>
      </c>
      <c r="C430" t="s">
        <v>282</v>
      </c>
      <c r="D430" s="42">
        <f>VLOOKUP(Pag_Inicio_Corr_mas_casos[[#This Row],[Corregimiento]],Hoja3!$A$2:$D$676,4,0)</f>
        <v>120701</v>
      </c>
      <c r="E430">
        <v>10</v>
      </c>
    </row>
    <row r="431" spans="1:5">
      <c r="A431" s="40">
        <v>44010</v>
      </c>
      <c r="B431" s="22">
        <v>44010</v>
      </c>
      <c r="C431" t="s">
        <v>230</v>
      </c>
      <c r="D431" s="42">
        <f>VLOOKUP(Pag_Inicio_Corr_mas_casos[[#This Row],[Corregimiento]],Hoja3!$A$2:$D$676,4,0)</f>
        <v>80813</v>
      </c>
      <c r="E431">
        <v>15</v>
      </c>
    </row>
    <row r="432" spans="1:5">
      <c r="A432" s="40">
        <v>44011</v>
      </c>
      <c r="B432" s="22">
        <v>44011</v>
      </c>
      <c r="C432" t="s">
        <v>205</v>
      </c>
      <c r="D432" s="42">
        <f>VLOOKUP(Pag_Inicio_Corr_mas_casos[[#This Row],[Corregimiento]],Hoja3!$A$2:$D$676,4,0)</f>
        <v>81002</v>
      </c>
      <c r="E432">
        <v>56</v>
      </c>
    </row>
    <row r="433" spans="1:5">
      <c r="A433" s="40">
        <v>44011</v>
      </c>
      <c r="B433" s="22">
        <v>44011</v>
      </c>
      <c r="C433" t="s">
        <v>217</v>
      </c>
      <c r="D433" s="42">
        <f>VLOOKUP(Pag_Inicio_Corr_mas_casos[[#This Row],[Corregimiento]],Hoja3!$A$2:$D$676,4,0)</f>
        <v>80819</v>
      </c>
      <c r="E433">
        <v>51</v>
      </c>
    </row>
    <row r="434" spans="1:5">
      <c r="A434" s="40">
        <v>44011</v>
      </c>
      <c r="B434" s="22">
        <v>44011</v>
      </c>
      <c r="C434" t="s">
        <v>212</v>
      </c>
      <c r="D434" s="42">
        <f>VLOOKUP(Pag_Inicio_Corr_mas_casos[[#This Row],[Corregimiento]],Hoja3!$A$2:$D$676,4,0)</f>
        <v>80816</v>
      </c>
      <c r="E434">
        <v>41</v>
      </c>
    </row>
    <row r="435" spans="1:5">
      <c r="A435" s="40">
        <v>44011</v>
      </c>
      <c r="B435" s="22">
        <v>44011</v>
      </c>
      <c r="C435" t="s">
        <v>209</v>
      </c>
      <c r="D435" s="42">
        <f>VLOOKUP(Pag_Inicio_Corr_mas_casos[[#This Row],[Corregimiento]],Hoja3!$A$2:$D$676,4,0)</f>
        <v>80821</v>
      </c>
      <c r="E435">
        <v>39</v>
      </c>
    </row>
    <row r="436" spans="1:5">
      <c r="A436" s="40">
        <v>44011</v>
      </c>
      <c r="B436" s="22">
        <v>44011</v>
      </c>
      <c r="C436" t="s">
        <v>206</v>
      </c>
      <c r="D436" s="42">
        <f>VLOOKUP(Pag_Inicio_Corr_mas_casos[[#This Row],[Corregimiento]],Hoja3!$A$2:$D$676,4,0)</f>
        <v>130106</v>
      </c>
      <c r="E436">
        <v>37</v>
      </c>
    </row>
    <row r="437" spans="1:5">
      <c r="A437" s="40">
        <v>44011</v>
      </c>
      <c r="B437" s="22">
        <v>44011</v>
      </c>
      <c r="C437" t="s">
        <v>210</v>
      </c>
      <c r="D437" s="42">
        <f>VLOOKUP(Pag_Inicio_Corr_mas_casos[[#This Row],[Corregimiento]],Hoja3!$A$2:$D$676,4,0)</f>
        <v>81007</v>
      </c>
      <c r="E437">
        <v>35</v>
      </c>
    </row>
    <row r="438" spans="1:5">
      <c r="A438" s="40">
        <v>44011</v>
      </c>
      <c r="B438" s="22">
        <v>44011</v>
      </c>
      <c r="C438" t="s">
        <v>214</v>
      </c>
      <c r="D438" s="42">
        <f>VLOOKUP(Pag_Inicio_Corr_mas_casos[[#This Row],[Corregimiento]],Hoja3!$A$2:$D$676,4,0)</f>
        <v>80822</v>
      </c>
      <c r="E438">
        <v>34</v>
      </c>
    </row>
    <row r="439" spans="1:5">
      <c r="A439" s="40">
        <v>44011</v>
      </c>
      <c r="B439" s="22">
        <v>44011</v>
      </c>
      <c r="C439" t="s">
        <v>228</v>
      </c>
      <c r="D439" s="42">
        <f>VLOOKUP(Pag_Inicio_Corr_mas_casos[[#This Row],[Corregimiento]],Hoja3!$A$2:$D$676,4,0)</f>
        <v>10201</v>
      </c>
      <c r="E439">
        <v>33</v>
      </c>
    </row>
    <row r="440" spans="1:5">
      <c r="A440" s="40">
        <v>44011</v>
      </c>
      <c r="B440" s="22">
        <v>44011</v>
      </c>
      <c r="C440" t="s">
        <v>230</v>
      </c>
      <c r="D440" s="42">
        <f>VLOOKUP(Pag_Inicio_Corr_mas_casos[[#This Row],[Corregimiento]],Hoja3!$A$2:$D$676,4,0)</f>
        <v>80813</v>
      </c>
      <c r="E440">
        <v>30</v>
      </c>
    </row>
    <row r="441" spans="1:5">
      <c r="A441" s="40">
        <v>44011</v>
      </c>
      <c r="B441" s="22">
        <v>44011</v>
      </c>
      <c r="C441" t="s">
        <v>235</v>
      </c>
      <c r="D441" s="42">
        <f>VLOOKUP(Pag_Inicio_Corr_mas_casos[[#This Row],[Corregimiento]],Hoja3!$A$2:$D$676,4,0)</f>
        <v>80815</v>
      </c>
      <c r="E441">
        <v>40</v>
      </c>
    </row>
    <row r="442" spans="1:5">
      <c r="A442" s="40">
        <v>44011</v>
      </c>
      <c r="B442" s="22">
        <v>44011</v>
      </c>
      <c r="C442" t="s">
        <v>211</v>
      </c>
      <c r="D442" s="42">
        <f>VLOOKUP(Pag_Inicio_Corr_mas_casos[[#This Row],[Corregimiento]],Hoja3!$A$2:$D$676,4,0)</f>
        <v>81008</v>
      </c>
      <c r="E442">
        <v>28</v>
      </c>
    </row>
    <row r="443" spans="1:5">
      <c r="A443" s="40">
        <v>44011</v>
      </c>
      <c r="B443" s="22">
        <v>44011</v>
      </c>
      <c r="C443" t="s">
        <v>213</v>
      </c>
      <c r="D443" s="42">
        <f>VLOOKUP(Pag_Inicio_Corr_mas_casos[[#This Row],[Corregimiento]],Hoja3!$A$2:$D$676,4,0)</f>
        <v>80817</v>
      </c>
      <c r="E443">
        <v>41</v>
      </c>
    </row>
    <row r="444" spans="1:5">
      <c r="A444" s="40">
        <v>44011</v>
      </c>
      <c r="B444" s="22">
        <v>44011</v>
      </c>
      <c r="C444" t="s">
        <v>204</v>
      </c>
      <c r="D444" s="42">
        <f>VLOOKUP(Pag_Inicio_Corr_mas_casos[[#This Row],[Corregimiento]],Hoja3!$A$2:$D$676,4,0)</f>
        <v>130101</v>
      </c>
      <c r="E444">
        <v>27</v>
      </c>
    </row>
    <row r="445" spans="1:5">
      <c r="A445" s="40">
        <v>44011</v>
      </c>
      <c r="B445" s="22">
        <v>44011</v>
      </c>
      <c r="C445" t="s">
        <v>207</v>
      </c>
      <c r="D445" s="42">
        <f>VLOOKUP(Pag_Inicio_Corr_mas_casos[[#This Row],[Corregimiento]],Hoja3!$A$2:$D$676,4,0)</f>
        <v>80802</v>
      </c>
      <c r="E445">
        <v>27</v>
      </c>
    </row>
    <row r="446" spans="1:5">
      <c r="A446" s="40">
        <v>44011</v>
      </c>
      <c r="B446" s="22">
        <v>44011</v>
      </c>
      <c r="C446" t="s">
        <v>225</v>
      </c>
      <c r="D446" s="42">
        <f>VLOOKUP(Pag_Inicio_Corr_mas_casos[[#This Row],[Corregimiento]],Hoja3!$A$2:$D$676,4,0)</f>
        <v>80810</v>
      </c>
      <c r="E446">
        <v>27</v>
      </c>
    </row>
    <row r="447" spans="1:5">
      <c r="A447" s="40">
        <v>44011</v>
      </c>
      <c r="B447" s="22">
        <v>44011</v>
      </c>
      <c r="C447" t="s">
        <v>216</v>
      </c>
      <c r="D447" s="42">
        <f>VLOOKUP(Pag_Inicio_Corr_mas_casos[[#This Row],[Corregimiento]],Hoja3!$A$2:$D$676,4,0)</f>
        <v>81001</v>
      </c>
      <c r="E447">
        <v>25</v>
      </c>
    </row>
    <row r="448" spans="1:5">
      <c r="A448" s="40">
        <v>44011</v>
      </c>
      <c r="B448" s="22">
        <v>44011</v>
      </c>
      <c r="C448" t="s">
        <v>220</v>
      </c>
      <c r="D448" s="42">
        <f>VLOOKUP(Pag_Inicio_Corr_mas_casos[[#This Row],[Corregimiento]],Hoja3!$A$2:$D$676,4,0)</f>
        <v>80812</v>
      </c>
      <c r="E448">
        <v>25</v>
      </c>
    </row>
    <row r="449" spans="1:5">
      <c r="A449" s="40">
        <v>44011</v>
      </c>
      <c r="B449" s="22">
        <v>44011</v>
      </c>
      <c r="C449" t="s">
        <v>219</v>
      </c>
      <c r="D449" s="42">
        <f>VLOOKUP(Pag_Inicio_Corr_mas_casos[[#This Row],[Corregimiento]],Hoja3!$A$2:$D$676,4,0)</f>
        <v>81006</v>
      </c>
      <c r="E449">
        <v>23</v>
      </c>
    </row>
    <row r="450" spans="1:5">
      <c r="A450" s="40">
        <v>44011</v>
      </c>
      <c r="B450" s="22">
        <v>44011</v>
      </c>
      <c r="C450" t="s">
        <v>237</v>
      </c>
      <c r="D450" s="42">
        <f>VLOOKUP(Pag_Inicio_Corr_mas_casos[[#This Row],[Corregimiento]],Hoja3!$A$2:$D$676,4,0)</f>
        <v>80811</v>
      </c>
      <c r="E450">
        <v>22</v>
      </c>
    </row>
    <row r="451" spans="1:5">
      <c r="A451" s="40">
        <v>44011</v>
      </c>
      <c r="B451" s="22">
        <v>44011</v>
      </c>
      <c r="C451" t="s">
        <v>232</v>
      </c>
      <c r="D451" s="42">
        <f>VLOOKUP(Pag_Inicio_Corr_mas_casos[[#This Row],[Corregimiento]],Hoja3!$A$2:$D$676,4,0)</f>
        <v>80501</v>
      </c>
      <c r="E451">
        <v>19</v>
      </c>
    </row>
    <row r="452" spans="1:5">
      <c r="A452" s="40">
        <v>44011</v>
      </c>
      <c r="B452" s="22">
        <v>44011</v>
      </c>
      <c r="C452" t="s">
        <v>248</v>
      </c>
      <c r="D452" s="42">
        <f>VLOOKUP(Pag_Inicio_Corr_mas_casos[[#This Row],[Corregimiento]],Hoja3!$A$2:$D$676,4,0)</f>
        <v>80805</v>
      </c>
      <c r="E452">
        <v>19</v>
      </c>
    </row>
    <row r="453" spans="1:5">
      <c r="A453" s="40">
        <v>44011</v>
      </c>
      <c r="B453" s="22">
        <v>44011</v>
      </c>
      <c r="C453" t="s">
        <v>223</v>
      </c>
      <c r="D453" s="42">
        <f>VLOOKUP(Pag_Inicio_Corr_mas_casos[[#This Row],[Corregimiento]],Hoja3!$A$2:$D$676,4,0)</f>
        <v>80806</v>
      </c>
      <c r="E453">
        <v>18</v>
      </c>
    </row>
    <row r="454" spans="1:5">
      <c r="A454" s="40">
        <v>44011</v>
      </c>
      <c r="B454" s="22">
        <v>44011</v>
      </c>
      <c r="C454" t="s">
        <v>208</v>
      </c>
      <c r="D454" s="42">
        <f>VLOOKUP(Pag_Inicio_Corr_mas_casos[[#This Row],[Corregimiento]],Hoja3!$A$2:$D$676,4,0)</f>
        <v>130102</v>
      </c>
      <c r="E454">
        <v>18</v>
      </c>
    </row>
    <row r="455" spans="1:5">
      <c r="A455" s="40">
        <v>44011</v>
      </c>
      <c r="B455" s="22">
        <v>44011</v>
      </c>
      <c r="C455" t="s">
        <v>281</v>
      </c>
      <c r="D455" s="42">
        <f>VLOOKUP(Pag_Inicio_Corr_mas_casos[[#This Row],[Corregimiento]],Hoja3!$A$2:$D$676,4,0)</f>
        <v>30115</v>
      </c>
      <c r="E455">
        <v>16</v>
      </c>
    </row>
    <row r="456" spans="1:5">
      <c r="A456" s="40">
        <v>44011</v>
      </c>
      <c r="B456" s="22">
        <v>44011</v>
      </c>
      <c r="C456" t="s">
        <v>215</v>
      </c>
      <c r="D456" s="42">
        <f>VLOOKUP(Pag_Inicio_Corr_mas_casos[[#This Row],[Corregimiento]],Hoja3!$A$2:$D$676,4,0)</f>
        <v>80823</v>
      </c>
      <c r="E456">
        <v>16</v>
      </c>
    </row>
    <row r="457" spans="1:5">
      <c r="A457" s="40">
        <v>44011</v>
      </c>
      <c r="B457" s="22">
        <v>44011</v>
      </c>
      <c r="C457" t="s">
        <v>245</v>
      </c>
      <c r="D457" s="42">
        <f>VLOOKUP(Pag_Inicio_Corr_mas_casos[[#This Row],[Corregimiento]],Hoja3!$A$2:$D$676,4,0)</f>
        <v>80809</v>
      </c>
      <c r="E457">
        <v>15</v>
      </c>
    </row>
    <row r="458" spans="1:5">
      <c r="A458" s="40">
        <v>44011</v>
      </c>
      <c r="B458" s="22">
        <v>44011</v>
      </c>
      <c r="C458" t="s">
        <v>218</v>
      </c>
      <c r="D458" s="42">
        <f>VLOOKUP(Pag_Inicio_Corr_mas_casos[[#This Row],[Corregimiento]],Hoja3!$A$2:$D$676,4,0)</f>
        <v>130107</v>
      </c>
      <c r="E458">
        <v>14</v>
      </c>
    </row>
    <row r="459" spans="1:5">
      <c r="A459" s="40">
        <v>44011</v>
      </c>
      <c r="B459" s="22">
        <v>44011</v>
      </c>
      <c r="C459" t="s">
        <v>234</v>
      </c>
      <c r="D459" s="42">
        <f>VLOOKUP(Pag_Inicio_Corr_mas_casos[[#This Row],[Corregimiento]],Hoja3!$A$2:$D$676,4,0)</f>
        <v>80820</v>
      </c>
      <c r="E459">
        <v>13</v>
      </c>
    </row>
    <row r="460" spans="1:5">
      <c r="A460" s="40">
        <v>44011</v>
      </c>
      <c r="B460" s="22">
        <v>44011</v>
      </c>
      <c r="C460" t="s">
        <v>259</v>
      </c>
      <c r="D460" s="42">
        <f>VLOOKUP(Pag_Inicio_Corr_mas_casos[[#This Row],[Corregimiento]],Hoja3!$A$2:$D$676,4,0)</f>
        <v>30111</v>
      </c>
      <c r="E460">
        <v>12</v>
      </c>
    </row>
    <row r="461" spans="1:5">
      <c r="A461" s="40">
        <v>44011</v>
      </c>
      <c r="B461" s="22">
        <v>44011</v>
      </c>
      <c r="C461" t="s">
        <v>267</v>
      </c>
      <c r="D461" s="42">
        <f>VLOOKUP(Pag_Inicio_Corr_mas_casos[[#This Row],[Corregimiento]],Hoja3!$A$2:$D$676,4,0)</f>
        <v>81005</v>
      </c>
      <c r="E461">
        <v>12</v>
      </c>
    </row>
    <row r="462" spans="1:5">
      <c r="A462" s="40">
        <v>44011</v>
      </c>
      <c r="B462" s="22">
        <v>44011</v>
      </c>
      <c r="C462" t="s">
        <v>257</v>
      </c>
      <c r="D462" s="42">
        <f>VLOOKUP(Pag_Inicio_Corr_mas_casos[[#This Row],[Corregimiento]],Hoja3!$A$2:$D$676,4,0)</f>
        <v>80814</v>
      </c>
      <c r="E462">
        <v>11</v>
      </c>
    </row>
    <row r="463" spans="1:5">
      <c r="A463" s="40">
        <v>44011</v>
      </c>
      <c r="B463" s="22">
        <v>44011</v>
      </c>
      <c r="C463" t="s">
        <v>240</v>
      </c>
      <c r="D463" s="42">
        <f>VLOOKUP(Pag_Inicio_Corr_mas_casos[[#This Row],[Corregimiento]],Hoja3!$A$2:$D$676,4,0)</f>
        <v>80826</v>
      </c>
      <c r="E463">
        <v>11</v>
      </c>
    </row>
    <row r="464" spans="1:5">
      <c r="A464" s="40">
        <v>44011</v>
      </c>
      <c r="B464" s="22">
        <v>44011</v>
      </c>
      <c r="C464" t="s">
        <v>280</v>
      </c>
      <c r="D464" s="42">
        <f>VLOOKUP(Pag_Inicio_Corr_mas_casos[[#This Row],[Corregimiento]],Hoja3!$A$2:$D$676,4,0)</f>
        <v>81004</v>
      </c>
      <c r="E464">
        <v>11</v>
      </c>
    </row>
    <row r="465" spans="1:7">
      <c r="A465" s="40">
        <v>44011</v>
      </c>
      <c r="B465" s="22">
        <v>44011</v>
      </c>
      <c r="C465" t="s">
        <v>249</v>
      </c>
      <c r="D465" s="42">
        <f>VLOOKUP(Pag_Inicio_Corr_mas_casos[[#This Row],[Corregimiento]],Hoja3!$A$2:$D$676,4,0)</f>
        <v>130717</v>
      </c>
      <c r="E465">
        <v>11</v>
      </c>
    </row>
    <row r="466" spans="1:7">
      <c r="A466" s="40">
        <v>44011</v>
      </c>
      <c r="B466" s="22">
        <v>44011</v>
      </c>
      <c r="C466" t="s">
        <v>256</v>
      </c>
      <c r="D466" s="42">
        <f>VLOOKUP(Pag_Inicio_Corr_mas_casos[[#This Row],[Corregimiento]],Hoja3!$A$2:$D$676,4,0)</f>
        <v>80807</v>
      </c>
      <c r="E466">
        <v>10</v>
      </c>
    </row>
    <row r="467" spans="1:7">
      <c r="A467" s="40">
        <v>44012</v>
      </c>
      <c r="B467" s="22">
        <v>44012</v>
      </c>
      <c r="C467" t="s">
        <v>204</v>
      </c>
      <c r="D467" s="42">
        <f>VLOOKUP(Pag_Inicio_Corr_mas_casos[[#This Row],[Corregimiento]],Hoja3!$A$2:$D$676,4,0)</f>
        <v>130101</v>
      </c>
      <c r="E467">
        <v>37</v>
      </c>
    </row>
    <row r="468" spans="1:7">
      <c r="A468" s="40">
        <v>44012</v>
      </c>
      <c r="B468" s="22">
        <v>44012</v>
      </c>
      <c r="C468" t="s">
        <v>210</v>
      </c>
      <c r="D468" s="42">
        <f>VLOOKUP(Pag_Inicio_Corr_mas_casos[[#This Row],[Corregimiento]],Hoja3!$A$2:$D$676,4,0)</f>
        <v>81007</v>
      </c>
      <c r="E468">
        <v>35</v>
      </c>
    </row>
    <row r="469" spans="1:7">
      <c r="A469" s="40">
        <v>44012</v>
      </c>
      <c r="B469" s="22">
        <v>44012</v>
      </c>
      <c r="C469" t="s">
        <v>205</v>
      </c>
      <c r="D469" s="42">
        <f>VLOOKUP(Pag_Inicio_Corr_mas_casos[[#This Row],[Corregimiento]],Hoja3!$A$2:$D$676,4,0)</f>
        <v>81002</v>
      </c>
      <c r="E469">
        <v>27</v>
      </c>
    </row>
    <row r="470" spans="1:7">
      <c r="A470" s="40">
        <v>44012</v>
      </c>
      <c r="B470" s="22">
        <v>44012</v>
      </c>
      <c r="C470" s="26" t="s">
        <v>263</v>
      </c>
      <c r="D470" s="42">
        <f>VLOOKUP(Pag_Inicio_Corr_mas_casos[[#This Row],[Corregimiento]],Hoja3!$A$2:$D$676,4,0)</f>
        <v>99999</v>
      </c>
      <c r="E470">
        <v>24</v>
      </c>
    </row>
    <row r="471" spans="1:7">
      <c r="A471" s="40">
        <v>44012</v>
      </c>
      <c r="B471" s="22">
        <v>44012</v>
      </c>
      <c r="C471" t="s">
        <v>209</v>
      </c>
      <c r="D471" s="42">
        <f>VLOOKUP(Pag_Inicio_Corr_mas_casos[[#This Row],[Corregimiento]],Hoja3!$A$2:$D$676,4,0)</f>
        <v>80821</v>
      </c>
      <c r="E471">
        <v>22</v>
      </c>
    </row>
    <row r="472" spans="1:7">
      <c r="A472" s="40">
        <v>44012</v>
      </c>
      <c r="B472" s="22">
        <v>44012</v>
      </c>
      <c r="C472" s="7" t="s">
        <v>246</v>
      </c>
      <c r="D472" s="42">
        <f>VLOOKUP(Pag_Inicio_Corr_mas_casos[[#This Row],[Corregimiento]],Hoja3!$A$2:$D$676,4,0)</f>
        <v>40201</v>
      </c>
      <c r="E472">
        <v>21</v>
      </c>
      <c r="G472" t="s">
        <v>247</v>
      </c>
    </row>
    <row r="473" spans="1:7">
      <c r="A473" s="40">
        <v>44012</v>
      </c>
      <c r="B473" s="22">
        <v>44012</v>
      </c>
      <c r="C473" t="s">
        <v>283</v>
      </c>
      <c r="D473" s="42">
        <f>VLOOKUP(Pag_Inicio_Corr_mas_casos[[#This Row],[Corregimiento]],Hoja3!$A$2:$D$676,4,0)</f>
        <v>120301</v>
      </c>
      <c r="E473">
        <v>19</v>
      </c>
    </row>
    <row r="474" spans="1:7">
      <c r="A474" s="40">
        <v>44012</v>
      </c>
      <c r="B474" s="22">
        <v>44012</v>
      </c>
      <c r="C474" t="s">
        <v>217</v>
      </c>
      <c r="D474" s="42">
        <f>VLOOKUP(Pag_Inicio_Corr_mas_casos[[#This Row],[Corregimiento]],Hoja3!$A$2:$D$676,4,0)</f>
        <v>80819</v>
      </c>
      <c r="E474">
        <v>16</v>
      </c>
    </row>
    <row r="475" spans="1:7">
      <c r="A475" s="40">
        <v>44012</v>
      </c>
      <c r="B475" s="22">
        <v>44012</v>
      </c>
      <c r="C475" t="s">
        <v>206</v>
      </c>
      <c r="D475" s="42">
        <f>VLOOKUP(Pag_Inicio_Corr_mas_casos[[#This Row],[Corregimiento]],Hoja3!$A$2:$D$676,4,0)</f>
        <v>130106</v>
      </c>
      <c r="E475">
        <v>16</v>
      </c>
    </row>
    <row r="476" spans="1:7">
      <c r="A476" s="40">
        <v>44012</v>
      </c>
      <c r="B476" s="22">
        <v>44012</v>
      </c>
      <c r="C476" t="s">
        <v>216</v>
      </c>
      <c r="D476" s="42">
        <f>VLOOKUP(Pag_Inicio_Corr_mas_casos[[#This Row],[Corregimiento]],Hoja3!$A$2:$D$676,4,0)</f>
        <v>81001</v>
      </c>
      <c r="E476">
        <v>15</v>
      </c>
    </row>
    <row r="477" spans="1:7">
      <c r="A477" s="40">
        <v>44012</v>
      </c>
      <c r="B477" s="22">
        <v>44012</v>
      </c>
      <c r="C477" t="s">
        <v>245</v>
      </c>
      <c r="D477" s="42">
        <f>VLOOKUP(Pag_Inicio_Corr_mas_casos[[#This Row],[Corregimiento]],Hoja3!$A$2:$D$676,4,0)</f>
        <v>80809</v>
      </c>
      <c r="E477">
        <v>14</v>
      </c>
    </row>
    <row r="478" spans="1:7">
      <c r="A478" s="40">
        <v>44012</v>
      </c>
      <c r="B478" s="22">
        <v>44012</v>
      </c>
      <c r="C478" t="s">
        <v>219</v>
      </c>
      <c r="D478" s="42">
        <f>VLOOKUP(Pag_Inicio_Corr_mas_casos[[#This Row],[Corregimiento]],Hoja3!$A$2:$D$676,4,0)</f>
        <v>81006</v>
      </c>
      <c r="E478">
        <v>13</v>
      </c>
    </row>
    <row r="479" spans="1:7">
      <c r="A479" s="40">
        <v>44012</v>
      </c>
      <c r="B479" s="22">
        <v>44012</v>
      </c>
      <c r="C479" t="s">
        <v>218</v>
      </c>
      <c r="D479" s="42">
        <f>VLOOKUP(Pag_Inicio_Corr_mas_casos[[#This Row],[Corregimiento]],Hoja3!$A$2:$D$676,4,0)</f>
        <v>130107</v>
      </c>
      <c r="E479">
        <v>13</v>
      </c>
    </row>
    <row r="480" spans="1:7">
      <c r="A480" s="40">
        <v>44012</v>
      </c>
      <c r="B480" s="22">
        <v>44012</v>
      </c>
      <c r="C480" t="s">
        <v>240</v>
      </c>
      <c r="D480" s="42">
        <f>VLOOKUP(Pag_Inicio_Corr_mas_casos[[#This Row],[Corregimiento]],Hoja3!$A$2:$D$676,4,0)</f>
        <v>80826</v>
      </c>
      <c r="E480">
        <v>13</v>
      </c>
    </row>
    <row r="481" spans="1:5">
      <c r="A481" s="40">
        <v>44012</v>
      </c>
      <c r="B481" s="22">
        <v>44012</v>
      </c>
      <c r="C481" t="s">
        <v>212</v>
      </c>
      <c r="D481" s="42">
        <f>VLOOKUP(Pag_Inicio_Corr_mas_casos[[#This Row],[Corregimiento]],Hoja3!$A$2:$D$676,4,0)</f>
        <v>80816</v>
      </c>
      <c r="E481">
        <v>13</v>
      </c>
    </row>
    <row r="482" spans="1:5">
      <c r="A482" s="40">
        <v>44012</v>
      </c>
      <c r="B482" s="22">
        <v>44012</v>
      </c>
      <c r="C482" t="s">
        <v>211</v>
      </c>
      <c r="D482" s="42">
        <f>VLOOKUP(Pag_Inicio_Corr_mas_casos[[#This Row],[Corregimiento]],Hoja3!$A$2:$D$676,4,0)</f>
        <v>81008</v>
      </c>
      <c r="E482">
        <v>13</v>
      </c>
    </row>
    <row r="483" spans="1:5">
      <c r="A483" s="40">
        <v>44012</v>
      </c>
      <c r="B483" s="22">
        <v>44012</v>
      </c>
      <c r="C483" t="s">
        <v>225</v>
      </c>
      <c r="D483" s="42">
        <f>VLOOKUP(Pag_Inicio_Corr_mas_casos[[#This Row],[Corregimiento]],Hoja3!$A$2:$D$676,4,0)</f>
        <v>80810</v>
      </c>
      <c r="E483">
        <v>13</v>
      </c>
    </row>
    <row r="484" spans="1:5">
      <c r="A484" s="40">
        <v>44012</v>
      </c>
      <c r="B484" s="22">
        <v>44012</v>
      </c>
      <c r="C484" t="s">
        <v>261</v>
      </c>
      <c r="D484" s="42">
        <f>VLOOKUP(Pag_Inicio_Corr_mas_casos[[#This Row],[Corregimiento]],Hoja3!$A$2:$D$676,4,0)</f>
        <v>91001</v>
      </c>
      <c r="E484">
        <v>13</v>
      </c>
    </row>
    <row r="485" spans="1:5">
      <c r="A485" s="40">
        <v>44012</v>
      </c>
      <c r="B485" s="22">
        <v>44012</v>
      </c>
      <c r="C485" t="s">
        <v>214</v>
      </c>
      <c r="D485" s="42">
        <f>VLOOKUP(Pag_Inicio_Corr_mas_casos[[#This Row],[Corregimiento]],Hoja3!$A$2:$D$676,4,0)</f>
        <v>80822</v>
      </c>
      <c r="E485">
        <v>12</v>
      </c>
    </row>
    <row r="486" spans="1:5">
      <c r="A486" s="40">
        <v>44012</v>
      </c>
      <c r="B486" s="22">
        <v>44012</v>
      </c>
      <c r="C486" t="s">
        <v>236</v>
      </c>
      <c r="D486" s="42">
        <f>VLOOKUP(Pag_Inicio_Corr_mas_casos[[#This Row],[Corregimiento]],Hoja3!$A$2:$D$676,4,0)</f>
        <v>110102</v>
      </c>
      <c r="E486">
        <v>12</v>
      </c>
    </row>
    <row r="487" spans="1:5">
      <c r="A487" s="40">
        <v>44012</v>
      </c>
      <c r="B487" s="22">
        <v>44012</v>
      </c>
      <c r="C487" t="s">
        <v>207</v>
      </c>
      <c r="D487" s="42">
        <f>VLOOKUP(Pag_Inicio_Corr_mas_casos[[#This Row],[Corregimiento]],Hoja3!$A$2:$D$676,4,0)</f>
        <v>80802</v>
      </c>
      <c r="E487">
        <v>11</v>
      </c>
    </row>
    <row r="488" spans="1:5">
      <c r="A488" s="40">
        <v>44012</v>
      </c>
      <c r="B488" s="22">
        <v>44012</v>
      </c>
      <c r="C488" t="s">
        <v>220</v>
      </c>
      <c r="D488" s="42">
        <f>VLOOKUP(Pag_Inicio_Corr_mas_casos[[#This Row],[Corregimiento]],Hoja3!$A$2:$D$676,4,0)</f>
        <v>80812</v>
      </c>
      <c r="E488">
        <v>11</v>
      </c>
    </row>
    <row r="489" spans="1:5">
      <c r="A489" s="40">
        <v>44012</v>
      </c>
      <c r="B489" s="22">
        <v>44012</v>
      </c>
      <c r="C489" t="s">
        <v>237</v>
      </c>
      <c r="D489" s="42">
        <f>VLOOKUP(Pag_Inicio_Corr_mas_casos[[#This Row],[Corregimiento]],Hoja3!$A$2:$D$676,4,0)</f>
        <v>80811</v>
      </c>
      <c r="E489">
        <v>11</v>
      </c>
    </row>
    <row r="490" spans="1:5">
      <c r="A490" s="40">
        <v>44012</v>
      </c>
      <c r="B490" s="22">
        <v>44012</v>
      </c>
      <c r="C490" t="s">
        <v>281</v>
      </c>
      <c r="D490" s="42">
        <f>VLOOKUP(Pag_Inicio_Corr_mas_casos[[#This Row],[Corregimiento]],Hoja3!$A$2:$D$676,4,0)</f>
        <v>30115</v>
      </c>
      <c r="E490">
        <v>10</v>
      </c>
    </row>
    <row r="491" spans="1:5">
      <c r="A491" s="40">
        <v>44012</v>
      </c>
      <c r="B491" s="22">
        <v>44012</v>
      </c>
      <c r="C491" t="s">
        <v>213</v>
      </c>
      <c r="D491" s="42">
        <f>VLOOKUP(Pag_Inicio_Corr_mas_casos[[#This Row],[Corregimiento]],Hoja3!$A$2:$D$676,4,0)</f>
        <v>80817</v>
      </c>
      <c r="E491">
        <v>10</v>
      </c>
    </row>
    <row r="492" spans="1:5">
      <c r="A492" s="40">
        <v>44012</v>
      </c>
      <c r="B492" s="22">
        <v>44012</v>
      </c>
      <c r="C492" t="s">
        <v>251</v>
      </c>
      <c r="D492" s="42">
        <f>VLOOKUP(Pag_Inicio_Corr_mas_casos[[#This Row],[Corregimiento]],Hoja3!$A$2:$D$676,4,0)</f>
        <v>81009</v>
      </c>
      <c r="E492">
        <v>10</v>
      </c>
    </row>
    <row r="493" spans="1:5">
      <c r="A493" s="40">
        <v>44013</v>
      </c>
      <c r="B493" s="22">
        <v>44013</v>
      </c>
      <c r="C493" t="s">
        <v>209</v>
      </c>
      <c r="D493" s="42">
        <f>VLOOKUP(Pag_Inicio_Corr_mas_casos[[#This Row],[Corregimiento]],Hoja3!$A$2:$D$676,4,0)</f>
        <v>80821</v>
      </c>
      <c r="E493">
        <v>41</v>
      </c>
    </row>
    <row r="494" spans="1:5">
      <c r="A494" s="40">
        <v>44013</v>
      </c>
      <c r="B494" s="22">
        <v>44013</v>
      </c>
      <c r="C494" t="s">
        <v>228</v>
      </c>
      <c r="D494" s="42">
        <f>VLOOKUP(Pag_Inicio_Corr_mas_casos[[#This Row],[Corregimiento]],Hoja3!$A$2:$D$676,4,0)</f>
        <v>10201</v>
      </c>
      <c r="E494">
        <v>39</v>
      </c>
    </row>
    <row r="495" spans="1:5">
      <c r="A495" s="40">
        <v>44013</v>
      </c>
      <c r="B495" s="22">
        <v>44013</v>
      </c>
      <c r="C495" t="s">
        <v>205</v>
      </c>
      <c r="D495" s="42">
        <f>VLOOKUP(Pag_Inicio_Corr_mas_casos[[#This Row],[Corregimiento]],Hoja3!$A$2:$D$676,4,0)</f>
        <v>81002</v>
      </c>
      <c r="E495">
        <v>31</v>
      </c>
    </row>
    <row r="496" spans="1:5">
      <c r="A496" s="40">
        <v>44013</v>
      </c>
      <c r="B496" s="22">
        <v>44013</v>
      </c>
      <c r="C496" t="s">
        <v>206</v>
      </c>
      <c r="D496" s="42">
        <f>VLOOKUP(Pag_Inicio_Corr_mas_casos[[#This Row],[Corregimiento]],Hoja3!$A$2:$D$676,4,0)</f>
        <v>130106</v>
      </c>
      <c r="E496">
        <v>31</v>
      </c>
    </row>
    <row r="497" spans="1:5">
      <c r="A497" s="40">
        <v>44013</v>
      </c>
      <c r="B497" s="22">
        <v>44013</v>
      </c>
      <c r="C497" t="s">
        <v>220</v>
      </c>
      <c r="D497" s="42">
        <f>VLOOKUP(Pag_Inicio_Corr_mas_casos[[#This Row],[Corregimiento]],Hoja3!$A$2:$D$676,4,0)</f>
        <v>80812</v>
      </c>
      <c r="E497">
        <v>29</v>
      </c>
    </row>
    <row r="498" spans="1:5">
      <c r="A498" s="40">
        <v>44013</v>
      </c>
      <c r="B498" s="22">
        <v>44013</v>
      </c>
      <c r="C498" t="s">
        <v>214</v>
      </c>
      <c r="D498" s="42">
        <f>VLOOKUP(Pag_Inicio_Corr_mas_casos[[#This Row],[Corregimiento]],Hoja3!$A$2:$D$676,4,0)</f>
        <v>80822</v>
      </c>
      <c r="E498">
        <v>28</v>
      </c>
    </row>
    <row r="499" spans="1:5">
      <c r="A499" s="40">
        <v>44013</v>
      </c>
      <c r="B499" s="22">
        <v>44013</v>
      </c>
      <c r="C499" t="s">
        <v>217</v>
      </c>
      <c r="D499" s="42">
        <f>VLOOKUP(Pag_Inicio_Corr_mas_casos[[#This Row],[Corregimiento]],Hoja3!$A$2:$D$676,4,0)</f>
        <v>80819</v>
      </c>
      <c r="E499">
        <v>24</v>
      </c>
    </row>
    <row r="500" spans="1:5">
      <c r="A500" s="40">
        <v>44013</v>
      </c>
      <c r="B500" s="22">
        <v>44013</v>
      </c>
      <c r="C500" t="s">
        <v>208</v>
      </c>
      <c r="D500" s="42">
        <f>VLOOKUP(Pag_Inicio_Corr_mas_casos[[#This Row],[Corregimiento]],Hoja3!$A$2:$D$676,4,0)</f>
        <v>130102</v>
      </c>
      <c r="E500">
        <v>21</v>
      </c>
    </row>
    <row r="501" spans="1:5">
      <c r="A501" s="40">
        <v>44013</v>
      </c>
      <c r="B501" s="22">
        <v>44013</v>
      </c>
      <c r="C501" t="s">
        <v>230</v>
      </c>
      <c r="D501" s="42">
        <f>VLOOKUP(Pag_Inicio_Corr_mas_casos[[#This Row],[Corregimiento]],Hoja3!$A$2:$D$676,4,0)</f>
        <v>80813</v>
      </c>
      <c r="E501">
        <v>21</v>
      </c>
    </row>
    <row r="502" spans="1:5">
      <c r="A502" s="40">
        <v>44013</v>
      </c>
      <c r="B502" s="22">
        <v>44013</v>
      </c>
      <c r="C502" t="s">
        <v>204</v>
      </c>
      <c r="D502" s="42">
        <f>VLOOKUP(Pag_Inicio_Corr_mas_casos[[#This Row],[Corregimiento]],Hoja3!$A$2:$D$676,4,0)</f>
        <v>130101</v>
      </c>
      <c r="E502">
        <v>20</v>
      </c>
    </row>
    <row r="503" spans="1:5">
      <c r="A503" s="40">
        <v>44013</v>
      </c>
      <c r="B503" s="22">
        <v>44013</v>
      </c>
      <c r="C503" t="s">
        <v>239</v>
      </c>
      <c r="D503" s="42">
        <f>VLOOKUP(Pag_Inicio_Corr_mas_casos[[#This Row],[Corregimiento]],Hoja3!$A$2:$D$676,4,0)</f>
        <v>130708</v>
      </c>
      <c r="E503">
        <v>17</v>
      </c>
    </row>
    <row r="504" spans="1:5">
      <c r="A504" s="40">
        <v>44013</v>
      </c>
      <c r="B504" s="22">
        <v>44013</v>
      </c>
      <c r="C504" t="s">
        <v>213</v>
      </c>
      <c r="D504" s="42">
        <f>VLOOKUP(Pag_Inicio_Corr_mas_casos[[#This Row],[Corregimiento]],Hoja3!$A$2:$D$676,4,0)</f>
        <v>80817</v>
      </c>
      <c r="E504">
        <v>28</v>
      </c>
    </row>
    <row r="505" spans="1:5">
      <c r="A505" s="40">
        <v>44013</v>
      </c>
      <c r="B505" s="22">
        <v>44013</v>
      </c>
      <c r="C505" t="s">
        <v>216</v>
      </c>
      <c r="D505" s="42">
        <f>VLOOKUP(Pag_Inicio_Corr_mas_casos[[#This Row],[Corregimiento]],Hoja3!$A$2:$D$676,4,0)</f>
        <v>81001</v>
      </c>
      <c r="E505">
        <v>16</v>
      </c>
    </row>
    <row r="506" spans="1:5">
      <c r="A506" s="40">
        <v>44013</v>
      </c>
      <c r="B506" s="22">
        <v>44013</v>
      </c>
      <c r="C506" t="s">
        <v>212</v>
      </c>
      <c r="D506" s="42">
        <f>VLOOKUP(Pag_Inicio_Corr_mas_casos[[#This Row],[Corregimiento]],Hoja3!$A$2:$D$676,4,0)</f>
        <v>80816</v>
      </c>
      <c r="E506">
        <v>16</v>
      </c>
    </row>
    <row r="507" spans="1:5">
      <c r="A507" s="40">
        <v>44013</v>
      </c>
      <c r="B507" s="22">
        <v>44013</v>
      </c>
      <c r="C507" t="s">
        <v>251</v>
      </c>
      <c r="D507" s="42">
        <f>VLOOKUP(Pag_Inicio_Corr_mas_casos[[#This Row],[Corregimiento]],Hoja3!$A$2:$D$676,4,0)</f>
        <v>81009</v>
      </c>
      <c r="E507">
        <v>16</v>
      </c>
    </row>
    <row r="508" spans="1:5">
      <c r="A508" s="40">
        <v>44013</v>
      </c>
      <c r="B508" s="22">
        <v>44013</v>
      </c>
      <c r="C508" t="s">
        <v>245</v>
      </c>
      <c r="D508" s="42">
        <f>VLOOKUP(Pag_Inicio_Corr_mas_casos[[#This Row],[Corregimiento]],Hoja3!$A$2:$D$676,4,0)</f>
        <v>80809</v>
      </c>
      <c r="E508">
        <v>16</v>
      </c>
    </row>
    <row r="509" spans="1:5">
      <c r="A509" s="40">
        <v>44013</v>
      </c>
      <c r="B509" s="22">
        <v>44013</v>
      </c>
      <c r="C509" t="s">
        <v>250</v>
      </c>
      <c r="D509" s="42">
        <f>VLOOKUP(Pag_Inicio_Corr_mas_casos[[#This Row],[Corregimiento]],Hoja3!$A$2:$D$676,4,0)</f>
        <v>81003</v>
      </c>
      <c r="E509">
        <v>15</v>
      </c>
    </row>
    <row r="510" spans="1:5">
      <c r="A510" s="40">
        <v>44013</v>
      </c>
      <c r="B510" s="22">
        <v>44013</v>
      </c>
      <c r="C510" t="s">
        <v>234</v>
      </c>
      <c r="D510" s="42">
        <f>VLOOKUP(Pag_Inicio_Corr_mas_casos[[#This Row],[Corregimiento]],Hoja3!$A$2:$D$676,4,0)</f>
        <v>80820</v>
      </c>
      <c r="E510">
        <v>15</v>
      </c>
    </row>
    <row r="511" spans="1:5">
      <c r="A511" s="40">
        <v>44013</v>
      </c>
      <c r="B511" s="22">
        <v>44013</v>
      </c>
      <c r="C511" t="s">
        <v>259</v>
      </c>
      <c r="D511" s="42">
        <f>VLOOKUP(Pag_Inicio_Corr_mas_casos[[#This Row],[Corregimiento]],Hoja3!$A$2:$D$676,4,0)</f>
        <v>30111</v>
      </c>
      <c r="E511">
        <v>15</v>
      </c>
    </row>
    <row r="512" spans="1:5">
      <c r="A512" s="40">
        <v>44013</v>
      </c>
      <c r="B512" s="22">
        <v>44013</v>
      </c>
      <c r="C512" t="s">
        <v>235</v>
      </c>
      <c r="D512" s="42">
        <f>VLOOKUP(Pag_Inicio_Corr_mas_casos[[#This Row],[Corregimiento]],Hoja3!$A$2:$D$676,4,0)</f>
        <v>80815</v>
      </c>
      <c r="E512">
        <v>14</v>
      </c>
    </row>
    <row r="513" spans="1:5">
      <c r="A513" s="40">
        <v>44013</v>
      </c>
      <c r="B513" s="22">
        <v>44013</v>
      </c>
      <c r="C513" t="s">
        <v>226</v>
      </c>
      <c r="D513" s="42">
        <f>VLOOKUP(Pag_Inicio_Corr_mas_casos[[#This Row],[Corregimiento]],Hoja3!$A$2:$D$676,4,0)</f>
        <v>30107</v>
      </c>
      <c r="E513">
        <v>14</v>
      </c>
    </row>
    <row r="514" spans="1:5">
      <c r="A514" s="40">
        <v>44013</v>
      </c>
      <c r="B514" s="22">
        <v>44013</v>
      </c>
      <c r="C514" t="s">
        <v>284</v>
      </c>
      <c r="D514" s="42">
        <f>VLOOKUP(Pag_Inicio_Corr_mas_casos[[#This Row],[Corregimiento]],Hoja3!$A$2:$D$676,4,0)</f>
        <v>40611</v>
      </c>
      <c r="E514">
        <v>14</v>
      </c>
    </row>
    <row r="515" spans="1:5">
      <c r="A515" s="40">
        <v>44013</v>
      </c>
      <c r="B515" s="22">
        <v>44013</v>
      </c>
      <c r="C515" t="s">
        <v>207</v>
      </c>
      <c r="D515" s="42">
        <f>VLOOKUP(Pag_Inicio_Corr_mas_casos[[#This Row],[Corregimiento]],Hoja3!$A$2:$D$676,4,0)</f>
        <v>80802</v>
      </c>
      <c r="E515">
        <v>14</v>
      </c>
    </row>
    <row r="516" spans="1:5">
      <c r="A516" s="40">
        <v>44013</v>
      </c>
      <c r="B516" s="22">
        <v>44013</v>
      </c>
      <c r="C516" t="s">
        <v>215</v>
      </c>
      <c r="D516" s="42">
        <f>VLOOKUP(Pag_Inicio_Corr_mas_casos[[#This Row],[Corregimiento]],Hoja3!$A$2:$D$676,4,0)</f>
        <v>80823</v>
      </c>
      <c r="E516">
        <v>14</v>
      </c>
    </row>
    <row r="517" spans="1:5">
      <c r="A517" s="40">
        <v>44013</v>
      </c>
      <c r="B517" s="22">
        <v>44013</v>
      </c>
      <c r="C517" t="s">
        <v>225</v>
      </c>
      <c r="D517" s="42">
        <f>VLOOKUP(Pag_Inicio_Corr_mas_casos[[#This Row],[Corregimiento]],Hoja3!$A$2:$D$676,4,0)</f>
        <v>80810</v>
      </c>
      <c r="E517">
        <v>14</v>
      </c>
    </row>
    <row r="518" spans="1:5">
      <c r="A518" s="40">
        <v>44013</v>
      </c>
      <c r="B518" s="22">
        <v>44013</v>
      </c>
      <c r="C518" t="s">
        <v>219</v>
      </c>
      <c r="D518" s="42">
        <f>VLOOKUP(Pag_Inicio_Corr_mas_casos[[#This Row],[Corregimiento]],Hoja3!$A$2:$D$676,4,0)</f>
        <v>81006</v>
      </c>
      <c r="E518">
        <v>13</v>
      </c>
    </row>
    <row r="519" spans="1:5">
      <c r="A519" s="40">
        <v>44013</v>
      </c>
      <c r="B519" s="22">
        <v>44013</v>
      </c>
      <c r="C519" t="s">
        <v>256</v>
      </c>
      <c r="D519" s="42">
        <f>VLOOKUP(Pag_Inicio_Corr_mas_casos[[#This Row],[Corregimiento]],Hoja3!$A$2:$D$676,4,0)</f>
        <v>80807</v>
      </c>
      <c r="E519">
        <v>13</v>
      </c>
    </row>
    <row r="520" spans="1:5">
      <c r="A520" s="40">
        <v>44013</v>
      </c>
      <c r="B520" s="22">
        <v>44013</v>
      </c>
      <c r="C520" t="s">
        <v>196</v>
      </c>
      <c r="D520" s="42">
        <f>VLOOKUP(Pag_Inicio_Corr_mas_casos[[#This Row],[Corregimiento]],Hoja3!$A$2:$D$676,4,0)</f>
        <v>130709</v>
      </c>
      <c r="E520">
        <v>13</v>
      </c>
    </row>
    <row r="521" spans="1:5">
      <c r="A521" s="40">
        <v>44013</v>
      </c>
      <c r="B521" s="22">
        <v>44013</v>
      </c>
      <c r="C521" t="s">
        <v>211</v>
      </c>
      <c r="D521" s="42">
        <f>VLOOKUP(Pag_Inicio_Corr_mas_casos[[#This Row],[Corregimiento]],Hoja3!$A$2:$D$676,4,0)</f>
        <v>81008</v>
      </c>
      <c r="E521">
        <v>13</v>
      </c>
    </row>
    <row r="522" spans="1:5">
      <c r="A522" s="40">
        <v>44013</v>
      </c>
      <c r="B522" s="22">
        <v>44013</v>
      </c>
      <c r="C522" t="s">
        <v>277</v>
      </c>
      <c r="D522" s="42">
        <f>VLOOKUP(Pag_Inicio_Corr_mas_casos[[#This Row],[Corregimiento]],Hoja3!$A$2:$D$676,4,0)</f>
        <v>10401</v>
      </c>
      <c r="E522">
        <v>12</v>
      </c>
    </row>
    <row r="523" spans="1:5">
      <c r="A523" s="40">
        <v>44013</v>
      </c>
      <c r="B523" s="22">
        <v>44013</v>
      </c>
      <c r="C523" t="s">
        <v>260</v>
      </c>
      <c r="D523" s="42">
        <f>VLOOKUP(Pag_Inicio_Corr_mas_casos[[#This Row],[Corregimiento]],Hoja3!$A$2:$D$676,4,0)</f>
        <v>130706</v>
      </c>
      <c r="E523">
        <v>12</v>
      </c>
    </row>
    <row r="524" spans="1:5">
      <c r="A524" s="40">
        <v>44013</v>
      </c>
      <c r="B524" s="22">
        <v>44013</v>
      </c>
      <c r="C524" t="s">
        <v>266</v>
      </c>
      <c r="D524" s="42">
        <f>VLOOKUP(Pag_Inicio_Corr_mas_casos[[#This Row],[Corregimiento]],Hoja3!$A$2:$D$676,4,0)</f>
        <v>80818</v>
      </c>
      <c r="E524">
        <v>12</v>
      </c>
    </row>
    <row r="525" spans="1:5">
      <c r="A525" s="40">
        <v>44013</v>
      </c>
      <c r="B525" s="22">
        <v>44013</v>
      </c>
      <c r="C525" t="s">
        <v>221</v>
      </c>
      <c r="D525" s="42">
        <f>VLOOKUP(Pag_Inicio_Corr_mas_casos[[#This Row],[Corregimiento]],Hoja3!$A$2:$D$676,4,0)</f>
        <v>130702</v>
      </c>
      <c r="E525">
        <v>11</v>
      </c>
    </row>
    <row r="526" spans="1:5">
      <c r="A526" s="40">
        <v>44013</v>
      </c>
      <c r="B526" s="22">
        <v>44013</v>
      </c>
      <c r="C526" t="s">
        <v>210</v>
      </c>
      <c r="D526" s="42">
        <f>VLOOKUP(Pag_Inicio_Corr_mas_casos[[#This Row],[Corregimiento]],Hoja3!$A$2:$D$676,4,0)</f>
        <v>81007</v>
      </c>
      <c r="E526">
        <v>11</v>
      </c>
    </row>
    <row r="527" spans="1:5">
      <c r="A527" s="40">
        <v>44013</v>
      </c>
      <c r="B527" s="22">
        <v>44013</v>
      </c>
      <c r="C527" t="s">
        <v>240</v>
      </c>
      <c r="D527" s="42">
        <f>VLOOKUP(Pag_Inicio_Corr_mas_casos[[#This Row],[Corregimiento]],Hoja3!$A$2:$D$676,4,0)</f>
        <v>80826</v>
      </c>
      <c r="E527">
        <v>11</v>
      </c>
    </row>
    <row r="528" spans="1:5">
      <c r="A528" s="40">
        <v>44013</v>
      </c>
      <c r="B528" s="22">
        <v>44013</v>
      </c>
      <c r="C528" t="s">
        <v>232</v>
      </c>
      <c r="D528" s="42">
        <f>VLOOKUP(Pag_Inicio_Corr_mas_casos[[#This Row],[Corregimiento]],Hoja3!$A$2:$D$676,4,0)</f>
        <v>80501</v>
      </c>
      <c r="E528">
        <v>10</v>
      </c>
    </row>
    <row r="529" spans="1:5">
      <c r="A529" s="40">
        <v>44013</v>
      </c>
      <c r="B529" s="22">
        <v>44013</v>
      </c>
      <c r="C529" t="s">
        <v>285</v>
      </c>
      <c r="D529" s="42">
        <f>VLOOKUP(Pag_Inicio_Corr_mas_casos[[#This Row],[Corregimiento]],Hoja3!$A$2:$D$676,4,0)</f>
        <v>120801</v>
      </c>
      <c r="E529">
        <v>10</v>
      </c>
    </row>
    <row r="530" spans="1:5">
      <c r="A530" s="40">
        <v>44013</v>
      </c>
      <c r="B530" s="22">
        <v>44013</v>
      </c>
      <c r="C530" t="s">
        <v>249</v>
      </c>
      <c r="D530" s="42">
        <f>VLOOKUP(Pag_Inicio_Corr_mas_casos[[#This Row],[Corregimiento]],Hoja3!$A$2:$D$676,4,0)</f>
        <v>130717</v>
      </c>
      <c r="E530">
        <v>10</v>
      </c>
    </row>
    <row r="531" spans="1:5">
      <c r="A531" s="40">
        <v>44014</v>
      </c>
      <c r="B531" s="22">
        <v>44014</v>
      </c>
      <c r="C531" t="s">
        <v>214</v>
      </c>
      <c r="D531" s="42">
        <f>VLOOKUP(Pag_Inicio_Corr_mas_casos[[#This Row],[Corregimiento]],Hoja3!$A$2:$D$676,4,0)</f>
        <v>80822</v>
      </c>
      <c r="E531">
        <v>40</v>
      </c>
    </row>
    <row r="532" spans="1:5">
      <c r="A532" s="40">
        <v>44014</v>
      </c>
      <c r="B532" s="22">
        <v>44014</v>
      </c>
      <c r="C532" s="26" t="s">
        <v>263</v>
      </c>
      <c r="D532" s="42">
        <f>VLOOKUP(Pag_Inicio_Corr_mas_casos[[#This Row],[Corregimiento]],Hoja3!$A$2:$D$676,4,0)</f>
        <v>99999</v>
      </c>
      <c r="E532">
        <v>38</v>
      </c>
    </row>
    <row r="533" spans="1:5">
      <c r="A533" s="40">
        <v>44014</v>
      </c>
      <c r="B533" s="22">
        <v>44014</v>
      </c>
      <c r="C533" t="s">
        <v>206</v>
      </c>
      <c r="D533" s="42">
        <f>VLOOKUP(Pag_Inicio_Corr_mas_casos[[#This Row],[Corregimiento]],Hoja3!$A$2:$D$676,4,0)</f>
        <v>130106</v>
      </c>
      <c r="E533">
        <v>31</v>
      </c>
    </row>
    <row r="534" spans="1:5">
      <c r="A534" s="40">
        <v>44014</v>
      </c>
      <c r="B534" s="22">
        <v>44014</v>
      </c>
      <c r="C534" t="s">
        <v>209</v>
      </c>
      <c r="D534" s="42">
        <f>VLOOKUP(Pag_Inicio_Corr_mas_casos[[#This Row],[Corregimiento]],Hoja3!$A$2:$D$676,4,0)</f>
        <v>80821</v>
      </c>
      <c r="E534">
        <v>27</v>
      </c>
    </row>
    <row r="535" spans="1:5">
      <c r="A535" s="40">
        <v>44014</v>
      </c>
      <c r="B535" s="22">
        <v>44014</v>
      </c>
      <c r="C535" t="s">
        <v>213</v>
      </c>
      <c r="D535" s="42">
        <f>VLOOKUP(Pag_Inicio_Corr_mas_casos[[#This Row],[Corregimiento]],Hoja3!$A$2:$D$676,4,0)</f>
        <v>80817</v>
      </c>
      <c r="E535">
        <v>27</v>
      </c>
    </row>
    <row r="536" spans="1:5">
      <c r="A536" s="40">
        <v>44014</v>
      </c>
      <c r="B536" s="22">
        <v>44014</v>
      </c>
      <c r="C536" t="s">
        <v>217</v>
      </c>
      <c r="D536" s="42">
        <f>VLOOKUP(Pag_Inicio_Corr_mas_casos[[#This Row],[Corregimiento]],Hoja3!$A$2:$D$676,4,0)</f>
        <v>80819</v>
      </c>
      <c r="E536">
        <v>26</v>
      </c>
    </row>
    <row r="537" spans="1:5">
      <c r="A537" s="40">
        <v>44014</v>
      </c>
      <c r="B537" s="22">
        <v>44014</v>
      </c>
      <c r="C537" t="s">
        <v>220</v>
      </c>
      <c r="D537" s="42">
        <f>VLOOKUP(Pag_Inicio_Corr_mas_casos[[#This Row],[Corregimiento]],Hoja3!$A$2:$D$676,4,0)</f>
        <v>80812</v>
      </c>
      <c r="E537">
        <v>23</v>
      </c>
    </row>
    <row r="538" spans="1:5">
      <c r="A538" s="40">
        <v>44014</v>
      </c>
      <c r="B538" s="22">
        <v>44014</v>
      </c>
      <c r="C538" t="s">
        <v>216</v>
      </c>
      <c r="D538" s="42">
        <f>VLOOKUP(Pag_Inicio_Corr_mas_casos[[#This Row],[Corregimiento]],Hoja3!$A$2:$D$676,4,0)</f>
        <v>81001</v>
      </c>
      <c r="E538">
        <v>22</v>
      </c>
    </row>
    <row r="539" spans="1:5">
      <c r="A539" s="40">
        <v>44014</v>
      </c>
      <c r="B539" s="22">
        <v>44014</v>
      </c>
      <c r="C539" t="s">
        <v>212</v>
      </c>
      <c r="D539" s="42">
        <f>VLOOKUP(Pag_Inicio_Corr_mas_casos[[#This Row],[Corregimiento]],Hoja3!$A$2:$D$676,4,0)</f>
        <v>80816</v>
      </c>
      <c r="E539">
        <v>22</v>
      </c>
    </row>
    <row r="540" spans="1:5">
      <c r="A540" s="40">
        <v>44014</v>
      </c>
      <c r="B540" s="22">
        <v>44014</v>
      </c>
      <c r="C540" t="s">
        <v>210</v>
      </c>
      <c r="D540" s="42">
        <f>VLOOKUP(Pag_Inicio_Corr_mas_casos[[#This Row],[Corregimiento]],Hoja3!$A$2:$D$676,4,0)</f>
        <v>81007</v>
      </c>
      <c r="E540">
        <v>20</v>
      </c>
    </row>
    <row r="541" spans="1:5">
      <c r="A541" s="40">
        <v>44014</v>
      </c>
      <c r="B541" s="22">
        <v>44014</v>
      </c>
      <c r="C541" t="s">
        <v>205</v>
      </c>
      <c r="D541" s="42">
        <f>VLOOKUP(Pag_Inicio_Corr_mas_casos[[#This Row],[Corregimiento]],Hoja3!$A$2:$D$676,4,0)</f>
        <v>81002</v>
      </c>
      <c r="E541">
        <v>18</v>
      </c>
    </row>
    <row r="542" spans="1:5">
      <c r="A542" s="40">
        <v>44014</v>
      </c>
      <c r="B542" s="22">
        <v>44014</v>
      </c>
      <c r="C542" t="s">
        <v>218</v>
      </c>
      <c r="D542" s="42">
        <f>VLOOKUP(Pag_Inicio_Corr_mas_casos[[#This Row],[Corregimiento]],Hoja3!$A$2:$D$676,4,0)</f>
        <v>130107</v>
      </c>
      <c r="E542">
        <v>18</v>
      </c>
    </row>
    <row r="543" spans="1:5">
      <c r="A543" s="40">
        <v>44014</v>
      </c>
      <c r="B543" s="22">
        <v>44014</v>
      </c>
      <c r="C543" t="s">
        <v>230</v>
      </c>
      <c r="D543" s="42">
        <f>VLOOKUP(Pag_Inicio_Corr_mas_casos[[#This Row],[Corregimiento]],Hoja3!$A$2:$D$676,4,0)</f>
        <v>80813</v>
      </c>
      <c r="E543">
        <v>18</v>
      </c>
    </row>
    <row r="544" spans="1:5">
      <c r="A544" s="40">
        <v>44014</v>
      </c>
      <c r="B544" s="22">
        <v>44014</v>
      </c>
      <c r="C544" t="s">
        <v>234</v>
      </c>
      <c r="D544" s="42">
        <f>VLOOKUP(Pag_Inicio_Corr_mas_casos[[#This Row],[Corregimiento]],Hoja3!$A$2:$D$676,4,0)</f>
        <v>80820</v>
      </c>
      <c r="E544">
        <v>17</v>
      </c>
    </row>
    <row r="545" spans="1:5">
      <c r="A545" s="40">
        <v>44014</v>
      </c>
      <c r="B545" s="22">
        <v>44014</v>
      </c>
      <c r="C545" t="s">
        <v>204</v>
      </c>
      <c r="D545" s="42">
        <f>VLOOKUP(Pag_Inicio_Corr_mas_casos[[#This Row],[Corregimiento]],Hoja3!$A$2:$D$676,4,0)</f>
        <v>130101</v>
      </c>
      <c r="E545">
        <v>16</v>
      </c>
    </row>
    <row r="546" spans="1:5">
      <c r="A546" s="40">
        <v>44014</v>
      </c>
      <c r="B546" s="22">
        <v>44014</v>
      </c>
      <c r="C546" t="s">
        <v>215</v>
      </c>
      <c r="D546" s="42">
        <f>VLOOKUP(Pag_Inicio_Corr_mas_casos[[#This Row],[Corregimiento]],Hoja3!$A$2:$D$676,4,0)</f>
        <v>80823</v>
      </c>
      <c r="E546">
        <v>15</v>
      </c>
    </row>
    <row r="547" spans="1:5">
      <c r="A547" s="40">
        <v>44014</v>
      </c>
      <c r="B547" s="22">
        <v>44014</v>
      </c>
      <c r="C547" t="s">
        <v>226</v>
      </c>
      <c r="D547" s="42">
        <f>VLOOKUP(Pag_Inicio_Corr_mas_casos[[#This Row],[Corregimiento]],Hoja3!$A$2:$D$676,4,0)</f>
        <v>30107</v>
      </c>
      <c r="E547">
        <v>14</v>
      </c>
    </row>
    <row r="548" spans="1:5">
      <c r="A548" s="40">
        <v>44014</v>
      </c>
      <c r="B548" s="22">
        <v>44014</v>
      </c>
      <c r="C548" t="s">
        <v>222</v>
      </c>
      <c r="D548" s="42">
        <f>VLOOKUP(Pag_Inicio_Corr_mas_casos[[#This Row],[Corregimiento]],Hoja3!$A$2:$D$676,4,0)</f>
        <v>40601</v>
      </c>
      <c r="E548">
        <v>14</v>
      </c>
    </row>
    <row r="549" spans="1:5">
      <c r="A549" s="40">
        <v>44014</v>
      </c>
      <c r="B549" s="22">
        <v>44014</v>
      </c>
      <c r="C549" t="s">
        <v>237</v>
      </c>
      <c r="D549" s="42">
        <f>VLOOKUP(Pag_Inicio_Corr_mas_casos[[#This Row],[Corregimiento]],Hoja3!$A$2:$D$676,4,0)</f>
        <v>80811</v>
      </c>
      <c r="E549">
        <v>13</v>
      </c>
    </row>
    <row r="550" spans="1:5">
      <c r="A550" s="40">
        <v>44014</v>
      </c>
      <c r="B550" s="22">
        <v>44014</v>
      </c>
      <c r="C550" t="s">
        <v>219</v>
      </c>
      <c r="D550" s="42">
        <f>VLOOKUP(Pag_Inicio_Corr_mas_casos[[#This Row],[Corregimiento]],Hoja3!$A$2:$D$676,4,0)</f>
        <v>81006</v>
      </c>
      <c r="E550">
        <v>12</v>
      </c>
    </row>
    <row r="551" spans="1:5">
      <c r="A551" s="40">
        <v>44014</v>
      </c>
      <c r="B551" s="22">
        <v>44014</v>
      </c>
      <c r="C551" t="s">
        <v>240</v>
      </c>
      <c r="D551" s="42">
        <f>VLOOKUP(Pag_Inicio_Corr_mas_casos[[#This Row],[Corregimiento]],Hoja3!$A$2:$D$676,4,0)</f>
        <v>80826</v>
      </c>
      <c r="E551">
        <v>12</v>
      </c>
    </row>
    <row r="552" spans="1:5">
      <c r="A552" s="40">
        <v>44014</v>
      </c>
      <c r="B552" s="22">
        <v>44014</v>
      </c>
      <c r="C552" t="s">
        <v>225</v>
      </c>
      <c r="D552" s="42">
        <f>VLOOKUP(Pag_Inicio_Corr_mas_casos[[#This Row],[Corregimiento]],Hoja3!$A$2:$D$676,4,0)</f>
        <v>80810</v>
      </c>
      <c r="E552">
        <v>12</v>
      </c>
    </row>
    <row r="553" spans="1:5">
      <c r="A553" s="40">
        <v>44014</v>
      </c>
      <c r="B553" s="22">
        <v>44014</v>
      </c>
      <c r="C553" t="s">
        <v>243</v>
      </c>
      <c r="D553" s="42">
        <f>VLOOKUP(Pag_Inicio_Corr_mas_casos[[#This Row],[Corregimiento]],Hoja3!$A$2:$D$676,4,0)</f>
        <v>130105</v>
      </c>
      <c r="E553">
        <v>12</v>
      </c>
    </row>
    <row r="554" spans="1:5">
      <c r="A554" s="40">
        <v>44014</v>
      </c>
      <c r="B554" s="22">
        <v>44014</v>
      </c>
      <c r="C554" t="s">
        <v>235</v>
      </c>
      <c r="D554" s="42">
        <f>VLOOKUP(Pag_Inicio_Corr_mas_casos[[#This Row],[Corregimiento]],Hoja3!$A$2:$D$676,4,0)</f>
        <v>80815</v>
      </c>
      <c r="E554">
        <v>11</v>
      </c>
    </row>
    <row r="555" spans="1:5">
      <c r="A555" s="40">
        <v>44014</v>
      </c>
      <c r="B555" s="22">
        <v>44014</v>
      </c>
      <c r="C555" t="s">
        <v>248</v>
      </c>
      <c r="D555" s="42">
        <f>VLOOKUP(Pag_Inicio_Corr_mas_casos[[#This Row],[Corregimiento]],Hoja3!$A$2:$D$676,4,0)</f>
        <v>80805</v>
      </c>
      <c r="E555">
        <v>11</v>
      </c>
    </row>
    <row r="556" spans="1:5">
      <c r="A556" s="40">
        <v>44015</v>
      </c>
      <c r="B556" s="22">
        <v>44015</v>
      </c>
      <c r="C556" t="s">
        <v>204</v>
      </c>
      <c r="D556" s="42">
        <f>VLOOKUP(Pag_Inicio_Corr_mas_casos[[#This Row],[Corregimiento]],Hoja3!$A$2:$D$676,4,0)</f>
        <v>130101</v>
      </c>
      <c r="E556">
        <v>32</v>
      </c>
    </row>
    <row r="557" spans="1:5">
      <c r="A557" s="40">
        <v>44015</v>
      </c>
      <c r="B557" s="22">
        <v>44015</v>
      </c>
      <c r="C557" t="s">
        <v>214</v>
      </c>
      <c r="D557" s="42">
        <f>VLOOKUP(Pag_Inicio_Corr_mas_casos[[#This Row],[Corregimiento]],Hoja3!$A$2:$D$676,4,0)</f>
        <v>80822</v>
      </c>
      <c r="E557">
        <v>31</v>
      </c>
    </row>
    <row r="558" spans="1:5">
      <c r="A558" s="40">
        <v>44015</v>
      </c>
      <c r="B558" s="22">
        <v>44015</v>
      </c>
      <c r="C558" t="s">
        <v>207</v>
      </c>
      <c r="D558" s="42">
        <f>VLOOKUP(Pag_Inicio_Corr_mas_casos[[#This Row],[Corregimiento]],Hoja3!$A$2:$D$676,4,0)</f>
        <v>80802</v>
      </c>
      <c r="E558">
        <v>26</v>
      </c>
    </row>
    <row r="559" spans="1:5">
      <c r="A559" s="40">
        <v>44015</v>
      </c>
      <c r="B559" s="22">
        <v>44015</v>
      </c>
      <c r="C559" t="s">
        <v>230</v>
      </c>
      <c r="D559" s="42">
        <f>VLOOKUP(Pag_Inicio_Corr_mas_casos[[#This Row],[Corregimiento]],Hoja3!$A$2:$D$676,4,0)</f>
        <v>80813</v>
      </c>
      <c r="E559">
        <v>25</v>
      </c>
    </row>
    <row r="560" spans="1:5">
      <c r="A560" s="40">
        <v>44015</v>
      </c>
      <c r="B560" s="22">
        <v>44015</v>
      </c>
      <c r="C560" t="s">
        <v>206</v>
      </c>
      <c r="D560" s="42">
        <f>VLOOKUP(Pag_Inicio_Corr_mas_casos[[#This Row],[Corregimiento]],Hoja3!$A$2:$D$676,4,0)</f>
        <v>130106</v>
      </c>
      <c r="E560">
        <v>25</v>
      </c>
    </row>
    <row r="561" spans="1:5">
      <c r="A561" s="40">
        <v>44015</v>
      </c>
      <c r="B561" s="22">
        <v>44015</v>
      </c>
      <c r="C561" t="s">
        <v>210</v>
      </c>
      <c r="D561" s="42">
        <f>VLOOKUP(Pag_Inicio_Corr_mas_casos[[#This Row],[Corregimiento]],Hoja3!$A$2:$D$676,4,0)</f>
        <v>81007</v>
      </c>
      <c r="E561">
        <v>24</v>
      </c>
    </row>
    <row r="562" spans="1:5">
      <c r="A562" s="40">
        <v>44015</v>
      </c>
      <c r="B562" s="22">
        <v>44015</v>
      </c>
      <c r="C562" t="s">
        <v>217</v>
      </c>
      <c r="D562" s="42">
        <f>VLOOKUP(Pag_Inicio_Corr_mas_casos[[#This Row],[Corregimiento]],Hoja3!$A$2:$D$676,4,0)</f>
        <v>80819</v>
      </c>
      <c r="E562">
        <v>22</v>
      </c>
    </row>
    <row r="563" spans="1:5">
      <c r="A563" s="40">
        <v>44015</v>
      </c>
      <c r="B563" s="22">
        <v>44015</v>
      </c>
      <c r="C563" t="s">
        <v>212</v>
      </c>
      <c r="D563" s="42">
        <f>VLOOKUP(Pag_Inicio_Corr_mas_casos[[#This Row],[Corregimiento]],Hoja3!$A$2:$D$676,4,0)</f>
        <v>80816</v>
      </c>
      <c r="E563">
        <v>21</v>
      </c>
    </row>
    <row r="564" spans="1:5">
      <c r="A564" s="40">
        <v>44015</v>
      </c>
      <c r="B564" s="22">
        <v>44015</v>
      </c>
      <c r="C564" t="s">
        <v>234</v>
      </c>
      <c r="D564" s="42">
        <f>VLOOKUP(Pag_Inicio_Corr_mas_casos[[#This Row],[Corregimiento]],Hoja3!$A$2:$D$676,4,0)</f>
        <v>80820</v>
      </c>
      <c r="E564">
        <v>21</v>
      </c>
    </row>
    <row r="565" spans="1:5">
      <c r="A565" s="40">
        <v>44015</v>
      </c>
      <c r="B565" s="22">
        <v>44015</v>
      </c>
      <c r="C565" t="s">
        <v>209</v>
      </c>
      <c r="D565" s="42">
        <f>VLOOKUP(Pag_Inicio_Corr_mas_casos[[#This Row],[Corregimiento]],Hoja3!$A$2:$D$676,4,0)</f>
        <v>80821</v>
      </c>
      <c r="E565">
        <v>20</v>
      </c>
    </row>
    <row r="566" spans="1:5">
      <c r="A566" s="40">
        <v>44015</v>
      </c>
      <c r="B566" s="22">
        <v>44015</v>
      </c>
      <c r="C566" t="s">
        <v>216</v>
      </c>
      <c r="D566" s="42">
        <f>VLOOKUP(Pag_Inicio_Corr_mas_casos[[#This Row],[Corregimiento]],Hoja3!$A$2:$D$676,4,0)</f>
        <v>81001</v>
      </c>
      <c r="E566">
        <v>19</v>
      </c>
    </row>
    <row r="567" spans="1:5">
      <c r="A567" s="40">
        <v>44015</v>
      </c>
      <c r="B567" s="22">
        <v>44015</v>
      </c>
      <c r="C567" t="s">
        <v>205</v>
      </c>
      <c r="D567" s="42">
        <f>VLOOKUP(Pag_Inicio_Corr_mas_casos[[#This Row],[Corregimiento]],Hoja3!$A$2:$D$676,4,0)</f>
        <v>81002</v>
      </c>
      <c r="E567">
        <v>19</v>
      </c>
    </row>
    <row r="568" spans="1:5">
      <c r="A568" s="40">
        <v>44015</v>
      </c>
      <c r="B568" s="22">
        <v>44015</v>
      </c>
      <c r="C568" t="s">
        <v>259</v>
      </c>
      <c r="D568" s="42">
        <f>VLOOKUP(Pag_Inicio_Corr_mas_casos[[#This Row],[Corregimiento]],Hoja3!$A$2:$D$676,4,0)</f>
        <v>30111</v>
      </c>
      <c r="E568">
        <v>19</v>
      </c>
    </row>
    <row r="569" spans="1:5">
      <c r="A569" s="40">
        <v>44015</v>
      </c>
      <c r="B569" s="22">
        <v>44015</v>
      </c>
      <c r="C569" t="s">
        <v>219</v>
      </c>
      <c r="D569" s="42">
        <f>VLOOKUP(Pag_Inicio_Corr_mas_casos[[#This Row],[Corregimiento]],Hoja3!$A$2:$D$676,4,0)</f>
        <v>81006</v>
      </c>
      <c r="E569">
        <v>18</v>
      </c>
    </row>
    <row r="570" spans="1:5">
      <c r="A570" s="40">
        <v>44015</v>
      </c>
      <c r="B570" s="22">
        <v>44015</v>
      </c>
      <c r="C570" t="s">
        <v>213</v>
      </c>
      <c r="D570" s="42">
        <f>VLOOKUP(Pag_Inicio_Corr_mas_casos[[#This Row],[Corregimiento]],Hoja3!$A$2:$D$676,4,0)</f>
        <v>80817</v>
      </c>
      <c r="E570">
        <v>18</v>
      </c>
    </row>
    <row r="571" spans="1:5">
      <c r="A571" s="40">
        <v>44015</v>
      </c>
      <c r="B571" s="22">
        <v>44015</v>
      </c>
      <c r="C571" t="s">
        <v>220</v>
      </c>
      <c r="D571" s="42">
        <f>VLOOKUP(Pag_Inicio_Corr_mas_casos[[#This Row],[Corregimiento]],Hoja3!$A$2:$D$676,4,0)</f>
        <v>80812</v>
      </c>
      <c r="E571">
        <v>16</v>
      </c>
    </row>
    <row r="572" spans="1:5">
      <c r="A572" s="40">
        <v>44015</v>
      </c>
      <c r="B572" s="22">
        <v>44015</v>
      </c>
      <c r="C572" t="s">
        <v>246</v>
      </c>
      <c r="D572" s="42">
        <f>VLOOKUP(Pag_Inicio_Corr_mas_casos[[#This Row],[Corregimiento]],Hoja3!$A$2:$D$676,4,0)</f>
        <v>40201</v>
      </c>
      <c r="E572">
        <v>15</v>
      </c>
    </row>
    <row r="573" spans="1:5">
      <c r="A573" s="40">
        <v>44015</v>
      </c>
      <c r="B573" s="22">
        <v>44015</v>
      </c>
      <c r="C573" t="s">
        <v>223</v>
      </c>
      <c r="D573" s="42">
        <f>VLOOKUP(Pag_Inicio_Corr_mas_casos[[#This Row],[Corregimiento]],Hoja3!$A$2:$D$676,4,0)</f>
        <v>80806</v>
      </c>
      <c r="E573">
        <v>14</v>
      </c>
    </row>
    <row r="574" spans="1:5">
      <c r="A574" s="40">
        <v>44015</v>
      </c>
      <c r="B574" s="22">
        <v>44015</v>
      </c>
      <c r="C574" t="s">
        <v>240</v>
      </c>
      <c r="D574" s="42">
        <f>VLOOKUP(Pag_Inicio_Corr_mas_casos[[#This Row],[Corregimiento]],Hoja3!$A$2:$D$676,4,0)</f>
        <v>80826</v>
      </c>
      <c r="E574">
        <v>14</v>
      </c>
    </row>
    <row r="575" spans="1:5">
      <c r="A575" s="40">
        <v>44015</v>
      </c>
      <c r="B575" s="22">
        <v>44015</v>
      </c>
      <c r="C575" t="s">
        <v>215</v>
      </c>
      <c r="D575" s="42">
        <f>VLOOKUP(Pag_Inicio_Corr_mas_casos[[#This Row],[Corregimiento]],Hoja3!$A$2:$D$676,4,0)</f>
        <v>80823</v>
      </c>
      <c r="E575">
        <v>14</v>
      </c>
    </row>
    <row r="576" spans="1:5">
      <c r="A576" s="40">
        <v>44015</v>
      </c>
      <c r="B576" s="22">
        <v>44015</v>
      </c>
      <c r="C576" t="s">
        <v>226</v>
      </c>
      <c r="D576" s="42">
        <f>VLOOKUP(Pag_Inicio_Corr_mas_casos[[#This Row],[Corregimiento]],Hoja3!$A$2:$D$676,4,0)</f>
        <v>30107</v>
      </c>
      <c r="E576">
        <v>13</v>
      </c>
    </row>
    <row r="577" spans="1:5">
      <c r="A577" s="40">
        <v>44015</v>
      </c>
      <c r="B577" s="22">
        <v>44015</v>
      </c>
      <c r="C577" t="s">
        <v>208</v>
      </c>
      <c r="D577" s="42">
        <f>VLOOKUP(Pag_Inicio_Corr_mas_casos[[#This Row],[Corregimiento]],Hoja3!$A$2:$D$676,4,0)</f>
        <v>130102</v>
      </c>
      <c r="E577">
        <v>12</v>
      </c>
    </row>
    <row r="578" spans="1:5">
      <c r="A578" s="40">
        <v>44015</v>
      </c>
      <c r="B578" s="22">
        <v>44015</v>
      </c>
      <c r="C578" t="s">
        <v>235</v>
      </c>
      <c r="D578" s="42">
        <f>VLOOKUP(Pag_Inicio_Corr_mas_casos[[#This Row],[Corregimiento]],Hoja3!$A$2:$D$676,4,0)</f>
        <v>80815</v>
      </c>
      <c r="E578">
        <v>11</v>
      </c>
    </row>
    <row r="579" spans="1:5">
      <c r="A579" s="40">
        <v>44015</v>
      </c>
      <c r="B579" s="22">
        <v>44015</v>
      </c>
      <c r="C579" t="s">
        <v>239</v>
      </c>
      <c r="D579" s="42">
        <f>VLOOKUP(Pag_Inicio_Corr_mas_casos[[#This Row],[Corregimiento]],Hoja3!$A$2:$D$676,4,0)</f>
        <v>130708</v>
      </c>
      <c r="E579">
        <v>10</v>
      </c>
    </row>
    <row r="580" spans="1:5">
      <c r="A580" s="40">
        <v>44015</v>
      </c>
      <c r="B580" s="22">
        <v>44015</v>
      </c>
      <c r="C580" t="s">
        <v>249</v>
      </c>
      <c r="D580" s="42">
        <f>VLOOKUP(Pag_Inicio_Corr_mas_casos[[#This Row],[Corregimiento]],Hoja3!$A$2:$D$676,4,0)</f>
        <v>130717</v>
      </c>
      <c r="E580">
        <v>10</v>
      </c>
    </row>
    <row r="581" spans="1:5">
      <c r="A581" s="40">
        <v>44016</v>
      </c>
      <c r="B581" s="22">
        <v>44016</v>
      </c>
      <c r="C581" t="s">
        <v>204</v>
      </c>
      <c r="D581" s="42">
        <f>VLOOKUP(Pag_Inicio_Corr_mas_casos[[#This Row],[Corregimiento]],Hoja3!$A$2:$D$676,4,0)</f>
        <v>130101</v>
      </c>
      <c r="E581">
        <v>50</v>
      </c>
    </row>
    <row r="582" spans="1:5">
      <c r="A582" s="40">
        <v>44016</v>
      </c>
      <c r="B582" s="22">
        <v>44016</v>
      </c>
      <c r="C582" t="s">
        <v>209</v>
      </c>
      <c r="D582" s="42">
        <f>VLOOKUP(Pag_Inicio_Corr_mas_casos[[#This Row],[Corregimiento]],Hoja3!$A$2:$D$676,4,0)</f>
        <v>80821</v>
      </c>
      <c r="E582">
        <v>45</v>
      </c>
    </row>
    <row r="583" spans="1:5">
      <c r="A583" s="40">
        <v>44016</v>
      </c>
      <c r="B583" s="22">
        <v>44016</v>
      </c>
      <c r="C583" t="s">
        <v>216</v>
      </c>
      <c r="D583" s="42">
        <f>VLOOKUP(Pag_Inicio_Corr_mas_casos[[#This Row],[Corregimiento]],Hoja3!$A$2:$D$676,4,0)</f>
        <v>81001</v>
      </c>
      <c r="E583">
        <v>37</v>
      </c>
    </row>
    <row r="584" spans="1:5">
      <c r="A584" s="40">
        <v>44016</v>
      </c>
      <c r="B584" s="22">
        <v>44016</v>
      </c>
      <c r="C584" t="s">
        <v>214</v>
      </c>
      <c r="D584" s="42">
        <f>VLOOKUP(Pag_Inicio_Corr_mas_casos[[#This Row],[Corregimiento]],Hoja3!$A$2:$D$676,4,0)</f>
        <v>80822</v>
      </c>
      <c r="E584">
        <v>34</v>
      </c>
    </row>
    <row r="585" spans="1:5">
      <c r="A585" s="40">
        <v>44016</v>
      </c>
      <c r="B585" s="22">
        <v>44016</v>
      </c>
      <c r="C585" t="s">
        <v>212</v>
      </c>
      <c r="D585" s="42">
        <f>VLOOKUP(Pag_Inicio_Corr_mas_casos[[#This Row],[Corregimiento]],Hoja3!$A$2:$D$676,4,0)</f>
        <v>80816</v>
      </c>
      <c r="E585">
        <v>32</v>
      </c>
    </row>
    <row r="586" spans="1:5">
      <c r="A586" s="40">
        <v>44016</v>
      </c>
      <c r="B586" s="22">
        <v>44016</v>
      </c>
      <c r="C586" t="s">
        <v>206</v>
      </c>
      <c r="D586" s="42">
        <f>VLOOKUP(Pag_Inicio_Corr_mas_casos[[#This Row],[Corregimiento]],Hoja3!$A$2:$D$676,4,0)</f>
        <v>130106</v>
      </c>
      <c r="E586">
        <v>31</v>
      </c>
    </row>
    <row r="587" spans="1:5">
      <c r="A587" s="40">
        <v>44016</v>
      </c>
      <c r="B587" s="22">
        <v>44016</v>
      </c>
      <c r="C587" t="s">
        <v>259</v>
      </c>
      <c r="D587" s="42">
        <f>VLOOKUP(Pag_Inicio_Corr_mas_casos[[#This Row],[Corregimiento]],Hoja3!$A$2:$D$676,4,0)</f>
        <v>30111</v>
      </c>
      <c r="E587">
        <v>29</v>
      </c>
    </row>
    <row r="588" spans="1:5">
      <c r="A588" s="40">
        <v>44016</v>
      </c>
      <c r="B588" s="22">
        <v>44016</v>
      </c>
      <c r="C588" t="s">
        <v>211</v>
      </c>
      <c r="D588" s="42">
        <f>VLOOKUP(Pag_Inicio_Corr_mas_casos[[#This Row],[Corregimiento]],Hoja3!$A$2:$D$676,4,0)</f>
        <v>81008</v>
      </c>
      <c r="E588">
        <v>27</v>
      </c>
    </row>
    <row r="589" spans="1:5">
      <c r="A589" s="40">
        <v>44016</v>
      </c>
      <c r="B589" s="22">
        <v>44016</v>
      </c>
      <c r="C589" t="s">
        <v>205</v>
      </c>
      <c r="D589" s="42">
        <f>VLOOKUP(Pag_Inicio_Corr_mas_casos[[#This Row],[Corregimiento]],Hoja3!$A$2:$D$676,4,0)</f>
        <v>81002</v>
      </c>
      <c r="E589">
        <v>24</v>
      </c>
    </row>
    <row r="590" spans="1:5">
      <c r="A590" s="40">
        <v>44016</v>
      </c>
      <c r="B590" s="22">
        <v>44016</v>
      </c>
      <c r="C590" t="s">
        <v>223</v>
      </c>
      <c r="D590" s="42">
        <f>VLOOKUP(Pag_Inicio_Corr_mas_casos[[#This Row],[Corregimiento]],Hoja3!$A$2:$D$676,4,0)</f>
        <v>80806</v>
      </c>
      <c r="E590">
        <v>19</v>
      </c>
    </row>
    <row r="591" spans="1:5">
      <c r="A591" s="40">
        <v>44016</v>
      </c>
      <c r="B591" s="22">
        <v>44016</v>
      </c>
      <c r="C591" t="s">
        <v>239</v>
      </c>
      <c r="D591" s="42">
        <f>VLOOKUP(Pag_Inicio_Corr_mas_casos[[#This Row],[Corregimiento]],Hoja3!$A$2:$D$676,4,0)</f>
        <v>130708</v>
      </c>
      <c r="E591">
        <v>17</v>
      </c>
    </row>
    <row r="592" spans="1:5">
      <c r="A592" s="40">
        <v>44016</v>
      </c>
      <c r="B592" s="22">
        <v>44016</v>
      </c>
      <c r="C592" t="s">
        <v>235</v>
      </c>
      <c r="D592" s="42">
        <f>VLOOKUP(Pag_Inicio_Corr_mas_casos[[#This Row],[Corregimiento]],Hoja3!$A$2:$D$676,4,0)</f>
        <v>80815</v>
      </c>
      <c r="E592">
        <v>15</v>
      </c>
    </row>
    <row r="593" spans="1:5">
      <c r="A593" s="40">
        <v>44016</v>
      </c>
      <c r="B593" s="22">
        <v>44016</v>
      </c>
      <c r="C593" t="s">
        <v>234</v>
      </c>
      <c r="D593" s="42">
        <f>VLOOKUP(Pag_Inicio_Corr_mas_casos[[#This Row],[Corregimiento]],Hoja3!$A$2:$D$676,4,0)</f>
        <v>80820</v>
      </c>
      <c r="E593">
        <v>14</v>
      </c>
    </row>
    <row r="594" spans="1:5">
      <c r="A594" s="40">
        <v>44016</v>
      </c>
      <c r="B594" s="22">
        <v>44016</v>
      </c>
      <c r="C594" t="s">
        <v>225</v>
      </c>
      <c r="D594" s="42">
        <f>VLOOKUP(Pag_Inicio_Corr_mas_casos[[#This Row],[Corregimiento]],Hoja3!$A$2:$D$676,4,0)</f>
        <v>80810</v>
      </c>
      <c r="E594">
        <v>14</v>
      </c>
    </row>
    <row r="595" spans="1:5">
      <c r="A595" s="40">
        <v>44016</v>
      </c>
      <c r="B595" s="22">
        <v>44016</v>
      </c>
      <c r="C595" t="s">
        <v>217</v>
      </c>
      <c r="D595" s="42">
        <f>VLOOKUP(Pag_Inicio_Corr_mas_casos[[#This Row],[Corregimiento]],Hoja3!$A$2:$D$676,4,0)</f>
        <v>80819</v>
      </c>
      <c r="E595">
        <v>14</v>
      </c>
    </row>
    <row r="596" spans="1:5">
      <c r="A596" s="40">
        <v>44016</v>
      </c>
      <c r="B596" s="22">
        <v>44016</v>
      </c>
      <c r="C596" t="s">
        <v>218</v>
      </c>
      <c r="D596" s="42">
        <f>VLOOKUP(Pag_Inicio_Corr_mas_casos[[#This Row],[Corregimiento]],Hoja3!$A$2:$D$676,4,0)</f>
        <v>130107</v>
      </c>
      <c r="E596">
        <v>13</v>
      </c>
    </row>
    <row r="597" spans="1:5">
      <c r="A597" s="40">
        <v>44016</v>
      </c>
      <c r="B597" s="22">
        <v>44016</v>
      </c>
      <c r="C597" t="s">
        <v>213</v>
      </c>
      <c r="D597" s="42">
        <f>VLOOKUP(Pag_Inicio_Corr_mas_casos[[#This Row],[Corregimiento]],Hoja3!$A$2:$D$676,4,0)</f>
        <v>80817</v>
      </c>
      <c r="E597">
        <v>13</v>
      </c>
    </row>
    <row r="598" spans="1:5">
      <c r="A598" s="40">
        <v>44016</v>
      </c>
      <c r="B598" s="22">
        <v>44016</v>
      </c>
      <c r="C598" t="s">
        <v>246</v>
      </c>
      <c r="D598" s="42">
        <f>VLOOKUP(Pag_Inicio_Corr_mas_casos[[#This Row],[Corregimiento]],Hoja3!$A$2:$D$676,4,0)</f>
        <v>40201</v>
      </c>
      <c r="E598">
        <v>13</v>
      </c>
    </row>
    <row r="599" spans="1:5">
      <c r="A599" s="40">
        <v>44016</v>
      </c>
      <c r="B599" s="22">
        <v>44016</v>
      </c>
      <c r="C599" t="s">
        <v>219</v>
      </c>
      <c r="D599" s="42">
        <f>VLOOKUP(Pag_Inicio_Corr_mas_casos[[#This Row],[Corregimiento]],Hoja3!$A$2:$D$676,4,0)</f>
        <v>81006</v>
      </c>
      <c r="E599">
        <v>12</v>
      </c>
    </row>
    <row r="600" spans="1:5">
      <c r="A600" s="40">
        <v>44016</v>
      </c>
      <c r="B600" s="22">
        <v>44016</v>
      </c>
      <c r="C600" t="s">
        <v>286</v>
      </c>
      <c r="D600" s="42">
        <f>VLOOKUP(Pag_Inicio_Corr_mas_casos[[#This Row],[Corregimiento]],Hoja3!$A$2:$D$676,4,0)</f>
        <v>10206</v>
      </c>
      <c r="E600">
        <v>12</v>
      </c>
    </row>
    <row r="601" spans="1:5">
      <c r="A601" s="40">
        <v>44016</v>
      </c>
      <c r="B601" s="22">
        <v>44016</v>
      </c>
      <c r="C601" t="s">
        <v>230</v>
      </c>
      <c r="D601" s="42">
        <f>VLOOKUP(Pag_Inicio_Corr_mas_casos[[#This Row],[Corregimiento]],Hoja3!$A$2:$D$676,4,0)</f>
        <v>80813</v>
      </c>
      <c r="E601">
        <v>12</v>
      </c>
    </row>
    <row r="602" spans="1:5">
      <c r="A602" s="40">
        <v>44016</v>
      </c>
      <c r="B602" s="22">
        <v>44016</v>
      </c>
      <c r="C602" t="s">
        <v>275</v>
      </c>
      <c r="D602" s="42">
        <f>VLOOKUP(Pag_Inicio_Corr_mas_casos[[#This Row],[Corregimiento]],Hoja3!$A$2:$D$676,4,0)</f>
        <v>40503</v>
      </c>
      <c r="E602">
        <v>11</v>
      </c>
    </row>
    <row r="603" spans="1:5">
      <c r="A603" s="40">
        <v>44016</v>
      </c>
      <c r="B603" s="22">
        <v>44016</v>
      </c>
      <c r="C603" t="s">
        <v>240</v>
      </c>
      <c r="D603" s="42">
        <f>VLOOKUP(Pag_Inicio_Corr_mas_casos[[#This Row],[Corregimiento]],Hoja3!$A$2:$D$676,4,0)</f>
        <v>80826</v>
      </c>
      <c r="E603">
        <v>11</v>
      </c>
    </row>
    <row r="604" spans="1:5">
      <c r="A604" s="40">
        <v>44016</v>
      </c>
      <c r="B604" s="22">
        <v>44016</v>
      </c>
      <c r="C604" t="s">
        <v>215</v>
      </c>
      <c r="D604" s="42">
        <f>VLOOKUP(Pag_Inicio_Corr_mas_casos[[#This Row],[Corregimiento]],Hoja3!$A$2:$D$676,4,0)</f>
        <v>80823</v>
      </c>
      <c r="E604">
        <v>11</v>
      </c>
    </row>
    <row r="605" spans="1:5">
      <c r="A605" s="40">
        <v>44016</v>
      </c>
      <c r="B605" s="22">
        <v>44016</v>
      </c>
      <c r="C605" t="s">
        <v>233</v>
      </c>
      <c r="D605" s="42">
        <f>VLOOKUP(Pag_Inicio_Corr_mas_casos[[#This Row],[Corregimiento]],Hoja3!$A$2:$D$676,4,0)</f>
        <v>80808</v>
      </c>
      <c r="E605">
        <v>11</v>
      </c>
    </row>
    <row r="606" spans="1:5">
      <c r="A606" s="40">
        <v>44016</v>
      </c>
      <c r="B606" s="22">
        <v>44016</v>
      </c>
      <c r="C606" t="s">
        <v>251</v>
      </c>
      <c r="D606" s="42">
        <f>VLOOKUP(Pag_Inicio_Corr_mas_casos[[#This Row],[Corregimiento]],Hoja3!$A$2:$D$676,4,0)</f>
        <v>81009</v>
      </c>
      <c r="E606">
        <v>11</v>
      </c>
    </row>
    <row r="607" spans="1:5">
      <c r="A607" s="40">
        <v>44016</v>
      </c>
      <c r="B607" s="22">
        <v>44016</v>
      </c>
      <c r="C607" t="s">
        <v>210</v>
      </c>
      <c r="D607" s="42">
        <f>VLOOKUP(Pag_Inicio_Corr_mas_casos[[#This Row],[Corregimiento]],Hoja3!$A$2:$D$676,4,0)</f>
        <v>81007</v>
      </c>
      <c r="E607">
        <v>10</v>
      </c>
    </row>
    <row r="608" spans="1:5">
      <c r="A608" s="40">
        <v>44016</v>
      </c>
      <c r="B608" s="22">
        <v>44016</v>
      </c>
      <c r="C608" t="s">
        <v>222</v>
      </c>
      <c r="D608" s="42">
        <f>VLOOKUP(Pag_Inicio_Corr_mas_casos[[#This Row],[Corregimiento]],Hoja3!$A$2:$D$676,4,0)</f>
        <v>40601</v>
      </c>
      <c r="E608">
        <v>10</v>
      </c>
    </row>
    <row r="609" spans="1:5">
      <c r="A609" s="40">
        <v>44016</v>
      </c>
      <c r="B609" s="22">
        <v>44016</v>
      </c>
      <c r="C609" t="s">
        <v>245</v>
      </c>
      <c r="D609" s="42">
        <f>VLOOKUP(Pag_Inicio_Corr_mas_casos[[#This Row],[Corregimiento]],Hoja3!$A$2:$D$676,4,0)</f>
        <v>80809</v>
      </c>
      <c r="E609">
        <v>10</v>
      </c>
    </row>
    <row r="610" spans="1:5">
      <c r="A610" s="40">
        <v>44016</v>
      </c>
      <c r="B610" s="22">
        <v>44016</v>
      </c>
      <c r="C610" t="s">
        <v>261</v>
      </c>
      <c r="D610" s="42">
        <f>VLOOKUP(Pag_Inicio_Corr_mas_casos[[#This Row],[Corregimiento]],Hoja3!$A$2:$D$676,4,0)</f>
        <v>91001</v>
      </c>
      <c r="E610">
        <v>10</v>
      </c>
    </row>
    <row r="611" spans="1:5">
      <c r="A611" s="40">
        <v>44017</v>
      </c>
      <c r="B611" s="22">
        <v>44017</v>
      </c>
      <c r="C611" t="s">
        <v>213</v>
      </c>
      <c r="D611" s="42">
        <f>VLOOKUP(Pag_Inicio_Corr_mas_casos[[#This Row],[Corregimiento]],Hoja3!$A$2:$D$676,4,0)</f>
        <v>80817</v>
      </c>
      <c r="E611">
        <v>49</v>
      </c>
    </row>
    <row r="612" spans="1:5">
      <c r="A612" s="40">
        <v>44017</v>
      </c>
      <c r="B612" s="22">
        <v>44017</v>
      </c>
      <c r="C612" t="s">
        <v>205</v>
      </c>
      <c r="D612" s="42">
        <f>VLOOKUP(Pag_Inicio_Corr_mas_casos[[#This Row],[Corregimiento]],Hoja3!$A$2:$D$676,4,0)</f>
        <v>81002</v>
      </c>
      <c r="E612">
        <v>41</v>
      </c>
    </row>
    <row r="613" spans="1:5">
      <c r="A613" s="40">
        <v>44017</v>
      </c>
      <c r="B613" s="22">
        <v>44017</v>
      </c>
      <c r="C613" t="s">
        <v>206</v>
      </c>
      <c r="D613" s="42">
        <f>VLOOKUP(Pag_Inicio_Corr_mas_casos[[#This Row],[Corregimiento]],Hoja3!$A$2:$D$676,4,0)</f>
        <v>130106</v>
      </c>
      <c r="E613">
        <v>40</v>
      </c>
    </row>
    <row r="614" spans="1:5">
      <c r="A614" s="40">
        <v>44017</v>
      </c>
      <c r="B614" s="22">
        <v>44017</v>
      </c>
      <c r="C614" t="s">
        <v>230</v>
      </c>
      <c r="D614" s="42">
        <f>VLOOKUP(Pag_Inicio_Corr_mas_casos[[#This Row],[Corregimiento]],Hoja3!$A$2:$D$676,4,0)</f>
        <v>80813</v>
      </c>
      <c r="E614">
        <v>39</v>
      </c>
    </row>
    <row r="615" spans="1:5">
      <c r="A615" s="40">
        <v>44017</v>
      </c>
      <c r="B615" s="22">
        <v>44017</v>
      </c>
      <c r="C615" t="s">
        <v>210</v>
      </c>
      <c r="D615" s="42">
        <f>VLOOKUP(Pag_Inicio_Corr_mas_casos[[#This Row],[Corregimiento]],Hoja3!$A$2:$D$676,4,0)</f>
        <v>81007</v>
      </c>
      <c r="E615">
        <v>37</v>
      </c>
    </row>
    <row r="616" spans="1:5">
      <c r="A616" s="40">
        <v>44017</v>
      </c>
      <c r="B616" s="22">
        <v>44017</v>
      </c>
      <c r="C616" t="s">
        <v>217</v>
      </c>
      <c r="D616" s="42">
        <f>VLOOKUP(Pag_Inicio_Corr_mas_casos[[#This Row],[Corregimiento]],Hoja3!$A$2:$D$676,4,0)</f>
        <v>80819</v>
      </c>
      <c r="E616">
        <v>37</v>
      </c>
    </row>
    <row r="617" spans="1:5">
      <c r="A617" s="40">
        <v>44017</v>
      </c>
      <c r="B617" s="22">
        <v>44017</v>
      </c>
      <c r="C617" t="s">
        <v>226</v>
      </c>
      <c r="D617" s="42">
        <f>VLOOKUP(Pag_Inicio_Corr_mas_casos[[#This Row],[Corregimiento]],Hoja3!$A$2:$D$676,4,0)</f>
        <v>30107</v>
      </c>
      <c r="E617">
        <v>35</v>
      </c>
    </row>
    <row r="618" spans="1:5">
      <c r="A618" s="40">
        <v>44017</v>
      </c>
      <c r="B618" s="22">
        <v>44017</v>
      </c>
      <c r="C618" t="s">
        <v>214</v>
      </c>
      <c r="D618" s="42">
        <f>VLOOKUP(Pag_Inicio_Corr_mas_casos[[#This Row],[Corregimiento]],Hoja3!$A$2:$D$676,4,0)</f>
        <v>80822</v>
      </c>
      <c r="E618">
        <v>33</v>
      </c>
    </row>
    <row r="619" spans="1:5">
      <c r="A619" s="40">
        <v>44017</v>
      </c>
      <c r="B619" s="22">
        <v>44017</v>
      </c>
      <c r="C619" t="s">
        <v>219</v>
      </c>
      <c r="D619" s="42">
        <f>VLOOKUP(Pag_Inicio_Corr_mas_casos[[#This Row],[Corregimiento]],Hoja3!$A$2:$D$676,4,0)</f>
        <v>81006</v>
      </c>
      <c r="E619">
        <v>33</v>
      </c>
    </row>
    <row r="620" spans="1:5">
      <c r="A620" s="40">
        <v>44017</v>
      </c>
      <c r="B620" s="22">
        <v>44017</v>
      </c>
      <c r="C620" t="s">
        <v>209</v>
      </c>
      <c r="D620" s="42">
        <f>VLOOKUP(Pag_Inicio_Corr_mas_casos[[#This Row],[Corregimiento]],Hoja3!$A$2:$D$676,4,0)</f>
        <v>80821</v>
      </c>
      <c r="E620">
        <v>30</v>
      </c>
    </row>
    <row r="621" spans="1:5">
      <c r="A621" s="40">
        <v>44017</v>
      </c>
      <c r="B621" s="22">
        <v>44017</v>
      </c>
      <c r="C621" t="s">
        <v>220</v>
      </c>
      <c r="D621" s="42">
        <f>VLOOKUP(Pag_Inicio_Corr_mas_casos[[#This Row],[Corregimiento]],Hoja3!$A$2:$D$676,4,0)</f>
        <v>80812</v>
      </c>
      <c r="E621">
        <v>30</v>
      </c>
    </row>
    <row r="622" spans="1:5">
      <c r="A622" s="40">
        <v>44017</v>
      </c>
      <c r="B622" s="22">
        <v>44017</v>
      </c>
      <c r="C622" t="s">
        <v>234</v>
      </c>
      <c r="D622" s="42">
        <f>VLOOKUP(Pag_Inicio_Corr_mas_casos[[#This Row],[Corregimiento]],Hoja3!$A$2:$D$676,4,0)</f>
        <v>80820</v>
      </c>
      <c r="E622">
        <v>27</v>
      </c>
    </row>
    <row r="623" spans="1:5">
      <c r="A623" s="40">
        <v>44017</v>
      </c>
      <c r="B623" s="22">
        <v>44017</v>
      </c>
      <c r="C623" t="s">
        <v>259</v>
      </c>
      <c r="D623" s="42">
        <f>VLOOKUP(Pag_Inicio_Corr_mas_casos[[#This Row],[Corregimiento]],Hoja3!$A$2:$D$676,4,0)</f>
        <v>30111</v>
      </c>
      <c r="E623">
        <v>26</v>
      </c>
    </row>
    <row r="624" spans="1:5">
      <c r="A624" s="40">
        <v>44017</v>
      </c>
      <c r="B624" s="22">
        <v>44017</v>
      </c>
      <c r="C624" t="s">
        <v>204</v>
      </c>
      <c r="D624" s="42">
        <f>VLOOKUP(Pag_Inicio_Corr_mas_casos[[#This Row],[Corregimiento]],Hoja3!$A$2:$D$676,4,0)</f>
        <v>130101</v>
      </c>
      <c r="E624">
        <v>24</v>
      </c>
    </row>
    <row r="625" spans="1:5">
      <c r="A625" s="40">
        <v>44017</v>
      </c>
      <c r="B625" s="22">
        <v>44017</v>
      </c>
      <c r="C625" t="s">
        <v>235</v>
      </c>
      <c r="D625" s="42">
        <f>VLOOKUP(Pag_Inicio_Corr_mas_casos[[#This Row],[Corregimiento]],Hoja3!$A$2:$D$676,4,0)</f>
        <v>80815</v>
      </c>
      <c r="E625">
        <v>24</v>
      </c>
    </row>
    <row r="626" spans="1:5">
      <c r="A626" s="40">
        <v>44017</v>
      </c>
      <c r="B626" s="22">
        <v>44017</v>
      </c>
      <c r="C626" t="s">
        <v>211</v>
      </c>
      <c r="D626" s="42">
        <f>VLOOKUP(Pag_Inicio_Corr_mas_casos[[#This Row],[Corregimiento]],Hoja3!$A$2:$D$676,4,0)</f>
        <v>81008</v>
      </c>
      <c r="E626">
        <v>24</v>
      </c>
    </row>
    <row r="627" spans="1:5">
      <c r="A627" s="40">
        <v>44017</v>
      </c>
      <c r="B627" s="22">
        <v>44017</v>
      </c>
      <c r="C627" t="s">
        <v>216</v>
      </c>
      <c r="D627" s="42">
        <f>VLOOKUP(Pag_Inicio_Corr_mas_casos[[#This Row],[Corregimiento]],Hoja3!$A$2:$D$676,4,0)</f>
        <v>81001</v>
      </c>
      <c r="E627">
        <v>21</v>
      </c>
    </row>
    <row r="628" spans="1:5">
      <c r="A628" s="40">
        <v>44017</v>
      </c>
      <c r="B628" s="22">
        <v>44017</v>
      </c>
      <c r="C628" t="s">
        <v>218</v>
      </c>
      <c r="D628" s="42">
        <f>VLOOKUP(Pag_Inicio_Corr_mas_casos[[#This Row],[Corregimiento]],Hoja3!$A$2:$D$676,4,0)</f>
        <v>130107</v>
      </c>
      <c r="E628">
        <v>21</v>
      </c>
    </row>
    <row r="629" spans="1:5">
      <c r="A629" s="40">
        <v>44017</v>
      </c>
      <c r="B629" s="22">
        <v>44017</v>
      </c>
      <c r="C629" t="s">
        <v>212</v>
      </c>
      <c r="D629" s="42">
        <f>VLOOKUP(Pag_Inicio_Corr_mas_casos[[#This Row],[Corregimiento]],Hoja3!$A$2:$D$676,4,0)</f>
        <v>80816</v>
      </c>
      <c r="E629">
        <v>21</v>
      </c>
    </row>
    <row r="630" spans="1:5">
      <c r="A630" s="40">
        <v>44017</v>
      </c>
      <c r="B630" s="22">
        <v>44017</v>
      </c>
      <c r="C630" t="s">
        <v>255</v>
      </c>
      <c r="D630" s="42">
        <f>VLOOKUP(Pag_Inicio_Corr_mas_casos[[#This Row],[Corregimiento]],Hoja3!$A$2:$D$676,4,0)</f>
        <v>80508</v>
      </c>
      <c r="E630">
        <v>20</v>
      </c>
    </row>
    <row r="631" spans="1:5">
      <c r="A631" s="40">
        <v>44017</v>
      </c>
      <c r="B631" s="22">
        <v>44017</v>
      </c>
      <c r="C631" t="s">
        <v>252</v>
      </c>
      <c r="D631" s="42">
        <f>VLOOKUP(Pag_Inicio_Corr_mas_casos[[#This Row],[Corregimiento]],Hoja3!$A$2:$D$676,4,0)</f>
        <v>30104</v>
      </c>
      <c r="E631">
        <v>17</v>
      </c>
    </row>
    <row r="632" spans="1:5">
      <c r="A632" s="40">
        <v>44017</v>
      </c>
      <c r="B632" s="22">
        <v>44017</v>
      </c>
      <c r="C632" t="s">
        <v>222</v>
      </c>
      <c r="D632" s="42">
        <f>VLOOKUP(Pag_Inicio_Corr_mas_casos[[#This Row],[Corregimiento]],Hoja3!$A$2:$D$676,4,0)</f>
        <v>40601</v>
      </c>
      <c r="E632">
        <v>16</v>
      </c>
    </row>
    <row r="633" spans="1:5">
      <c r="A633" s="40">
        <v>44017</v>
      </c>
      <c r="B633" s="22">
        <v>44017</v>
      </c>
      <c r="C633" t="s">
        <v>225</v>
      </c>
      <c r="D633" s="42">
        <f>VLOOKUP(Pag_Inicio_Corr_mas_casos[[#This Row],[Corregimiento]],Hoja3!$A$2:$D$676,4,0)</f>
        <v>80810</v>
      </c>
      <c r="E633">
        <v>16</v>
      </c>
    </row>
    <row r="634" spans="1:5">
      <c r="A634" s="40">
        <v>44017</v>
      </c>
      <c r="B634" s="22">
        <v>44017</v>
      </c>
      <c r="C634" t="s">
        <v>251</v>
      </c>
      <c r="D634" s="42">
        <f>VLOOKUP(Pag_Inicio_Corr_mas_casos[[#This Row],[Corregimiento]],Hoja3!$A$2:$D$676,4,0)</f>
        <v>81009</v>
      </c>
      <c r="E634">
        <v>16</v>
      </c>
    </row>
    <row r="635" spans="1:5">
      <c r="A635" s="40">
        <v>44017</v>
      </c>
      <c r="B635" s="22">
        <v>44017</v>
      </c>
      <c r="C635" t="s">
        <v>239</v>
      </c>
      <c r="D635" s="42">
        <f>VLOOKUP(Pag_Inicio_Corr_mas_casos[[#This Row],[Corregimiento]],Hoja3!$A$2:$D$676,4,0)</f>
        <v>130708</v>
      </c>
      <c r="E635">
        <v>15</v>
      </c>
    </row>
    <row r="636" spans="1:5">
      <c r="A636" s="40">
        <v>44017</v>
      </c>
      <c r="B636" s="22">
        <v>44017</v>
      </c>
      <c r="C636" t="s">
        <v>227</v>
      </c>
      <c r="D636" s="42">
        <f>VLOOKUP(Pag_Inicio_Corr_mas_casos[[#This Row],[Corregimiento]],Hoja3!$A$2:$D$676,4,0)</f>
        <v>30113</v>
      </c>
      <c r="E636">
        <v>15</v>
      </c>
    </row>
    <row r="637" spans="1:5">
      <c r="A637" s="40">
        <v>44017</v>
      </c>
      <c r="B637" s="22">
        <v>44017</v>
      </c>
      <c r="C637" t="s">
        <v>268</v>
      </c>
      <c r="D637" s="42">
        <f>VLOOKUP(Pag_Inicio_Corr_mas_casos[[#This Row],[Corregimiento]],Hoja3!$A$2:$D$676,4,0)</f>
        <v>130716</v>
      </c>
      <c r="E637">
        <v>14</v>
      </c>
    </row>
    <row r="638" spans="1:5">
      <c r="A638" s="40">
        <v>44017</v>
      </c>
      <c r="B638" s="22">
        <v>44017</v>
      </c>
      <c r="C638" t="s">
        <v>243</v>
      </c>
      <c r="D638" s="42">
        <f>VLOOKUP(Pag_Inicio_Corr_mas_casos[[#This Row],[Corregimiento]],Hoja3!$A$2:$D$676,4,0)</f>
        <v>130105</v>
      </c>
      <c r="E638">
        <v>14</v>
      </c>
    </row>
    <row r="639" spans="1:5">
      <c r="A639" s="40">
        <v>44017</v>
      </c>
      <c r="B639" s="22">
        <v>44017</v>
      </c>
      <c r="C639" t="s">
        <v>232</v>
      </c>
      <c r="D639" s="42">
        <f>VLOOKUP(Pag_Inicio_Corr_mas_casos[[#This Row],[Corregimiento]],Hoja3!$A$2:$D$676,4,0)</f>
        <v>80501</v>
      </c>
      <c r="E639">
        <v>13</v>
      </c>
    </row>
    <row r="640" spans="1:5">
      <c r="A640" s="40">
        <v>44017</v>
      </c>
      <c r="B640" s="22">
        <v>44017</v>
      </c>
      <c r="C640" t="s">
        <v>208</v>
      </c>
      <c r="D640" s="42">
        <f>VLOOKUP(Pag_Inicio_Corr_mas_casos[[#This Row],[Corregimiento]],Hoja3!$A$2:$D$676,4,0)</f>
        <v>130102</v>
      </c>
      <c r="E640">
        <v>13</v>
      </c>
    </row>
    <row r="641" spans="1:5">
      <c r="A641" s="40">
        <v>44017</v>
      </c>
      <c r="B641" s="22">
        <v>44017</v>
      </c>
      <c r="C641" t="s">
        <v>245</v>
      </c>
      <c r="D641" s="42">
        <f>VLOOKUP(Pag_Inicio_Corr_mas_casos[[#This Row],[Corregimiento]],Hoja3!$A$2:$D$676,4,0)</f>
        <v>80809</v>
      </c>
      <c r="E641">
        <v>13</v>
      </c>
    </row>
    <row r="642" spans="1:5">
      <c r="A642" s="40">
        <v>44017</v>
      </c>
      <c r="B642" s="22">
        <v>44017</v>
      </c>
      <c r="C642" t="s">
        <v>224</v>
      </c>
      <c r="D642" s="42">
        <f>VLOOKUP(Pag_Inicio_Corr_mas_casos[[#This Row],[Corregimiento]],Hoja3!$A$2:$D$676,4,0)</f>
        <v>130108</v>
      </c>
      <c r="E642">
        <v>12</v>
      </c>
    </row>
    <row r="643" spans="1:5">
      <c r="A643" s="40">
        <v>44017</v>
      </c>
      <c r="B643" s="22">
        <v>44017</v>
      </c>
      <c r="C643" t="s">
        <v>207</v>
      </c>
      <c r="D643" s="42">
        <f>VLOOKUP(Pag_Inicio_Corr_mas_casos[[#This Row],[Corregimiento]],Hoja3!$A$2:$D$676,4,0)</f>
        <v>80802</v>
      </c>
      <c r="E643">
        <v>12</v>
      </c>
    </row>
    <row r="644" spans="1:5">
      <c r="A644" s="40">
        <v>44017</v>
      </c>
      <c r="B644" s="22">
        <v>44017</v>
      </c>
      <c r="C644" t="s">
        <v>215</v>
      </c>
      <c r="D644" s="42">
        <f>VLOOKUP(Pag_Inicio_Corr_mas_casos[[#This Row],[Corregimiento]],Hoja3!$A$2:$D$676,4,0)</f>
        <v>80823</v>
      </c>
      <c r="E644">
        <v>12</v>
      </c>
    </row>
    <row r="645" spans="1:5">
      <c r="A645" s="40">
        <v>44017</v>
      </c>
      <c r="B645" s="22">
        <v>44017</v>
      </c>
      <c r="C645" t="s">
        <v>287</v>
      </c>
      <c r="D645" s="42">
        <f>VLOOKUP(Pag_Inicio_Corr_mas_casos[[#This Row],[Corregimiento]],Hoja3!$A$2:$D$676,4,0)</f>
        <v>30101</v>
      </c>
      <c r="E645">
        <v>11</v>
      </c>
    </row>
    <row r="646" spans="1:5">
      <c r="A646" s="40">
        <v>44017</v>
      </c>
      <c r="B646" s="22">
        <v>44017</v>
      </c>
      <c r="C646" t="s">
        <v>240</v>
      </c>
      <c r="D646" s="42">
        <f>VLOOKUP(Pag_Inicio_Corr_mas_casos[[#This Row],[Corregimiento]],Hoja3!$A$2:$D$676,4,0)</f>
        <v>80826</v>
      </c>
      <c r="E646">
        <v>11</v>
      </c>
    </row>
    <row r="647" spans="1:5">
      <c r="A647" s="40">
        <v>44017</v>
      </c>
      <c r="B647" s="22">
        <v>44017</v>
      </c>
      <c r="C647" t="s">
        <v>249</v>
      </c>
      <c r="D647" s="42">
        <f>VLOOKUP(Pag_Inicio_Corr_mas_casos[[#This Row],[Corregimiento]],Hoja3!$A$2:$D$676,4,0)</f>
        <v>130717</v>
      </c>
      <c r="E647">
        <v>11</v>
      </c>
    </row>
    <row r="648" spans="1:5">
      <c r="A648" s="40">
        <v>44017</v>
      </c>
      <c r="B648" s="22">
        <v>44017</v>
      </c>
      <c r="C648" t="s">
        <v>257</v>
      </c>
      <c r="D648" s="42">
        <f>VLOOKUP(Pag_Inicio_Corr_mas_casos[[#This Row],[Corregimiento]],Hoja3!$A$2:$D$676,4,0)</f>
        <v>80814</v>
      </c>
      <c r="E648">
        <v>10</v>
      </c>
    </row>
    <row r="649" spans="1:5">
      <c r="A649" s="40">
        <v>44017</v>
      </c>
      <c r="B649" s="22">
        <v>44017</v>
      </c>
      <c r="C649" t="s">
        <v>254</v>
      </c>
      <c r="D649" s="42">
        <f>VLOOKUP(Pag_Inicio_Corr_mas_casos[[#This Row],[Corregimiento]],Hoja3!$A$2:$D$676,4,0)</f>
        <v>80804</v>
      </c>
      <c r="E649">
        <v>10</v>
      </c>
    </row>
    <row r="650" spans="1:5">
      <c r="A650" s="40">
        <v>44017</v>
      </c>
      <c r="B650" s="22">
        <v>44017</v>
      </c>
      <c r="C650" t="s">
        <v>283</v>
      </c>
      <c r="D650" s="42">
        <f>VLOOKUP(Pag_Inicio_Corr_mas_casos[[#This Row],[Corregimiento]],Hoja3!$A$2:$D$676,4,0)</f>
        <v>120301</v>
      </c>
      <c r="E650">
        <v>10</v>
      </c>
    </row>
    <row r="651" spans="1:5">
      <c r="A651" s="40">
        <v>44018</v>
      </c>
      <c r="B651" s="22">
        <v>44018</v>
      </c>
      <c r="C651" t="s">
        <v>228</v>
      </c>
      <c r="D651" s="42">
        <f>VLOOKUP(Pag_Inicio_Corr_mas_casos[[#This Row],[Corregimiento]],Hoja3!$A$2:$D$676,4,0)</f>
        <v>10201</v>
      </c>
      <c r="E651">
        <v>52</v>
      </c>
    </row>
    <row r="652" spans="1:5">
      <c r="A652" s="40">
        <v>44018</v>
      </c>
      <c r="B652" s="22">
        <v>44018</v>
      </c>
      <c r="C652" t="s">
        <v>217</v>
      </c>
      <c r="D652" s="42">
        <f>VLOOKUP(Pag_Inicio_Corr_mas_casos[[#This Row],[Corregimiento]],Hoja3!$A$2:$D$676,4,0)</f>
        <v>80819</v>
      </c>
      <c r="E652">
        <v>49</v>
      </c>
    </row>
    <row r="653" spans="1:5">
      <c r="A653" s="40">
        <v>44018</v>
      </c>
      <c r="B653" s="22">
        <v>44018</v>
      </c>
      <c r="C653" t="s">
        <v>209</v>
      </c>
      <c r="D653" s="42">
        <f>VLOOKUP(Pag_Inicio_Corr_mas_casos[[#This Row],[Corregimiento]],Hoja3!$A$2:$D$676,4,0)</f>
        <v>80821</v>
      </c>
      <c r="E653">
        <v>39</v>
      </c>
    </row>
    <row r="654" spans="1:5">
      <c r="A654" s="40">
        <v>44018</v>
      </c>
      <c r="B654" s="22">
        <v>44018</v>
      </c>
      <c r="C654" t="s">
        <v>204</v>
      </c>
      <c r="D654" s="42">
        <f>VLOOKUP(Pag_Inicio_Corr_mas_casos[[#This Row],[Corregimiento]],Hoja3!$A$2:$D$676,4,0)</f>
        <v>130101</v>
      </c>
      <c r="E654">
        <v>39</v>
      </c>
    </row>
    <row r="655" spans="1:5">
      <c r="A655" s="40">
        <v>44018</v>
      </c>
      <c r="B655" s="22">
        <v>44018</v>
      </c>
      <c r="C655" t="s">
        <v>232</v>
      </c>
      <c r="D655" s="42">
        <f>VLOOKUP(Pag_Inicio_Corr_mas_casos[[#This Row],[Corregimiento]],Hoja3!$A$2:$D$676,4,0)</f>
        <v>80501</v>
      </c>
      <c r="E655">
        <v>39</v>
      </c>
    </row>
    <row r="656" spans="1:5">
      <c r="A656" s="40">
        <v>44018</v>
      </c>
      <c r="B656" s="22">
        <v>44018</v>
      </c>
      <c r="C656" t="s">
        <v>214</v>
      </c>
      <c r="D656" s="42">
        <f>VLOOKUP(Pag_Inicio_Corr_mas_casos[[#This Row],[Corregimiento]],Hoja3!$A$2:$D$676,4,0)</f>
        <v>80822</v>
      </c>
      <c r="E656">
        <v>37</v>
      </c>
    </row>
    <row r="657" spans="1:5">
      <c r="A657" s="40">
        <v>44018</v>
      </c>
      <c r="B657" s="22">
        <v>44018</v>
      </c>
      <c r="C657" t="s">
        <v>206</v>
      </c>
      <c r="D657" s="42">
        <f>VLOOKUP(Pag_Inicio_Corr_mas_casos[[#This Row],[Corregimiento]],Hoja3!$A$2:$D$676,4,0)</f>
        <v>130106</v>
      </c>
      <c r="E657">
        <v>33</v>
      </c>
    </row>
    <row r="658" spans="1:5">
      <c r="A658" s="40">
        <v>44018</v>
      </c>
      <c r="B658" s="22">
        <v>44018</v>
      </c>
      <c r="C658" t="s">
        <v>205</v>
      </c>
      <c r="D658" s="42">
        <f>VLOOKUP(Pag_Inicio_Corr_mas_casos[[#This Row],[Corregimiento]],Hoja3!$A$2:$D$676,4,0)</f>
        <v>81002</v>
      </c>
      <c r="E658">
        <v>31</v>
      </c>
    </row>
    <row r="659" spans="1:5">
      <c r="A659" s="40">
        <v>44018</v>
      </c>
      <c r="B659" s="22">
        <v>44018</v>
      </c>
      <c r="C659" t="s">
        <v>215</v>
      </c>
      <c r="D659" s="42">
        <f>VLOOKUP(Pag_Inicio_Corr_mas_casos[[#This Row],[Corregimiento]],Hoja3!$A$2:$D$676,4,0)</f>
        <v>80823</v>
      </c>
      <c r="E659">
        <v>28</v>
      </c>
    </row>
    <row r="660" spans="1:5">
      <c r="A660" s="40">
        <v>44018</v>
      </c>
      <c r="B660" s="22">
        <v>44018</v>
      </c>
      <c r="C660" t="s">
        <v>226</v>
      </c>
      <c r="D660" s="42">
        <f>VLOOKUP(Pag_Inicio_Corr_mas_casos[[#This Row],[Corregimiento]],Hoja3!$A$2:$D$676,4,0)</f>
        <v>30107</v>
      </c>
      <c r="E660">
        <v>25</v>
      </c>
    </row>
    <row r="661" spans="1:5">
      <c r="A661" s="40">
        <v>44018</v>
      </c>
      <c r="B661" s="22">
        <v>44018</v>
      </c>
      <c r="C661" t="s">
        <v>213</v>
      </c>
      <c r="D661" s="42">
        <f>VLOOKUP(Pag_Inicio_Corr_mas_casos[[#This Row],[Corregimiento]],Hoja3!$A$2:$D$676,4,0)</f>
        <v>80817</v>
      </c>
      <c r="E661">
        <v>36</v>
      </c>
    </row>
    <row r="662" spans="1:5">
      <c r="A662" s="40">
        <v>44018</v>
      </c>
      <c r="B662" s="22">
        <v>44018</v>
      </c>
      <c r="C662" t="s">
        <v>216</v>
      </c>
      <c r="D662" s="42">
        <f>VLOOKUP(Pag_Inicio_Corr_mas_casos[[#This Row],[Corregimiento]],Hoja3!$A$2:$D$676,4,0)</f>
        <v>81001</v>
      </c>
      <c r="E662">
        <v>23</v>
      </c>
    </row>
    <row r="663" spans="1:5">
      <c r="A663" s="40">
        <v>44018</v>
      </c>
      <c r="B663" s="22">
        <v>44018</v>
      </c>
      <c r="C663" t="s">
        <v>220</v>
      </c>
      <c r="D663" s="42">
        <f>VLOOKUP(Pag_Inicio_Corr_mas_casos[[#This Row],[Corregimiento]],Hoja3!$A$2:$D$676,4,0)</f>
        <v>80812</v>
      </c>
      <c r="E663">
        <v>23</v>
      </c>
    </row>
    <row r="664" spans="1:5">
      <c r="A664" s="40">
        <v>44018</v>
      </c>
      <c r="B664" s="22">
        <v>44018</v>
      </c>
      <c r="C664" t="s">
        <v>259</v>
      </c>
      <c r="D664" s="42">
        <f>VLOOKUP(Pag_Inicio_Corr_mas_casos[[#This Row],[Corregimiento]],Hoja3!$A$2:$D$676,4,0)</f>
        <v>30111</v>
      </c>
      <c r="E664">
        <v>23</v>
      </c>
    </row>
    <row r="665" spans="1:5">
      <c r="A665" s="40">
        <v>44018</v>
      </c>
      <c r="B665" s="22">
        <v>44018</v>
      </c>
      <c r="C665" t="s">
        <v>212</v>
      </c>
      <c r="D665" s="42">
        <f>VLOOKUP(Pag_Inicio_Corr_mas_casos[[#This Row],[Corregimiento]],Hoja3!$A$2:$D$676,4,0)</f>
        <v>80816</v>
      </c>
      <c r="E665">
        <v>22</v>
      </c>
    </row>
    <row r="666" spans="1:5">
      <c r="A666" s="40">
        <v>44018</v>
      </c>
      <c r="B666" s="22">
        <v>44018</v>
      </c>
      <c r="C666" t="s">
        <v>210</v>
      </c>
      <c r="D666" s="42">
        <f>VLOOKUP(Pag_Inicio_Corr_mas_casos[[#This Row],[Corregimiento]],Hoja3!$A$2:$D$676,4,0)</f>
        <v>81007</v>
      </c>
      <c r="E666">
        <v>21</v>
      </c>
    </row>
    <row r="667" spans="1:5">
      <c r="A667" s="40">
        <v>44018</v>
      </c>
      <c r="B667" s="22">
        <v>44018</v>
      </c>
      <c r="C667" t="s">
        <v>211</v>
      </c>
      <c r="D667" s="42">
        <f>VLOOKUP(Pag_Inicio_Corr_mas_casos[[#This Row],[Corregimiento]],Hoja3!$A$2:$D$676,4,0)</f>
        <v>81008</v>
      </c>
      <c r="E667">
        <v>21</v>
      </c>
    </row>
    <row r="668" spans="1:5">
      <c r="A668" s="40">
        <v>44018</v>
      </c>
      <c r="B668" s="22">
        <v>44018</v>
      </c>
      <c r="C668" t="s">
        <v>230</v>
      </c>
      <c r="D668" s="42">
        <f>VLOOKUP(Pag_Inicio_Corr_mas_casos[[#This Row],[Corregimiento]],Hoja3!$A$2:$D$676,4,0)</f>
        <v>80813</v>
      </c>
      <c r="E668">
        <v>21</v>
      </c>
    </row>
    <row r="669" spans="1:5">
      <c r="A669" s="40">
        <v>44018</v>
      </c>
      <c r="B669" s="22">
        <v>44018</v>
      </c>
      <c r="C669" t="s">
        <v>239</v>
      </c>
      <c r="D669" s="42">
        <f>VLOOKUP(Pag_Inicio_Corr_mas_casos[[#This Row],[Corregimiento]],Hoja3!$A$2:$D$676,4,0)</f>
        <v>130708</v>
      </c>
      <c r="E669">
        <v>20</v>
      </c>
    </row>
    <row r="670" spans="1:5">
      <c r="A670" s="40">
        <v>44018</v>
      </c>
      <c r="B670" s="22">
        <v>44018</v>
      </c>
      <c r="C670" t="s">
        <v>235</v>
      </c>
      <c r="D670" s="42">
        <f>VLOOKUP(Pag_Inicio_Corr_mas_casos[[#This Row],[Corregimiento]],Hoja3!$A$2:$D$676,4,0)</f>
        <v>80815</v>
      </c>
      <c r="E670">
        <v>19</v>
      </c>
    </row>
    <row r="671" spans="1:5">
      <c r="A671" s="40">
        <v>44018</v>
      </c>
      <c r="B671" s="22">
        <v>44018</v>
      </c>
      <c r="C671" t="s">
        <v>248</v>
      </c>
      <c r="D671" s="42">
        <f>VLOOKUP(Pag_Inicio_Corr_mas_casos[[#This Row],[Corregimiento]],Hoja3!$A$2:$D$676,4,0)</f>
        <v>80805</v>
      </c>
      <c r="E671">
        <v>19</v>
      </c>
    </row>
    <row r="672" spans="1:5">
      <c r="A672" s="40">
        <v>44018</v>
      </c>
      <c r="B672" s="22">
        <v>44018</v>
      </c>
      <c r="C672" t="s">
        <v>219</v>
      </c>
      <c r="D672" s="42">
        <f>VLOOKUP(Pag_Inicio_Corr_mas_casos[[#This Row],[Corregimiento]],Hoja3!$A$2:$D$676,4,0)</f>
        <v>81006</v>
      </c>
      <c r="E672">
        <v>18</v>
      </c>
    </row>
    <row r="673" spans="1:5">
      <c r="A673" s="40">
        <v>44018</v>
      </c>
      <c r="B673" s="22">
        <v>44018</v>
      </c>
      <c r="C673" t="s">
        <v>234</v>
      </c>
      <c r="D673" s="42">
        <f>VLOOKUP(Pag_Inicio_Corr_mas_casos[[#This Row],[Corregimiento]],Hoja3!$A$2:$D$676,4,0)</f>
        <v>80820</v>
      </c>
      <c r="E673">
        <v>17</v>
      </c>
    </row>
    <row r="674" spans="1:5">
      <c r="A674" s="40">
        <v>44018</v>
      </c>
      <c r="B674" s="22">
        <v>44018</v>
      </c>
      <c r="C674" t="s">
        <v>221</v>
      </c>
      <c r="D674" s="42">
        <f>VLOOKUP(Pag_Inicio_Corr_mas_casos[[#This Row],[Corregimiento]],Hoja3!$A$2:$D$676,4,0)</f>
        <v>130702</v>
      </c>
      <c r="E674">
        <v>16</v>
      </c>
    </row>
    <row r="675" spans="1:5">
      <c r="A675" s="40">
        <v>44018</v>
      </c>
      <c r="B675" s="22">
        <v>44018</v>
      </c>
      <c r="C675" t="s">
        <v>222</v>
      </c>
      <c r="D675" s="42">
        <f>VLOOKUP(Pag_Inicio_Corr_mas_casos[[#This Row],[Corregimiento]],Hoja3!$A$2:$D$676,4,0)</f>
        <v>40601</v>
      </c>
      <c r="E675">
        <v>16</v>
      </c>
    </row>
    <row r="676" spans="1:5">
      <c r="A676" s="40">
        <v>44018</v>
      </c>
      <c r="B676" s="22">
        <v>44018</v>
      </c>
      <c r="C676" t="s">
        <v>207</v>
      </c>
      <c r="D676" s="42">
        <f>VLOOKUP(Pag_Inicio_Corr_mas_casos[[#This Row],[Corregimiento]],Hoja3!$A$2:$D$676,4,0)</f>
        <v>80802</v>
      </c>
      <c r="E676">
        <v>16</v>
      </c>
    </row>
    <row r="677" spans="1:5">
      <c r="A677" s="40">
        <v>44018</v>
      </c>
      <c r="B677" s="22">
        <v>44018</v>
      </c>
      <c r="C677" t="s">
        <v>196</v>
      </c>
      <c r="D677" s="42">
        <f>VLOOKUP(Pag_Inicio_Corr_mas_casos[[#This Row],[Corregimiento]],Hoja3!$A$2:$D$676,4,0)</f>
        <v>130709</v>
      </c>
      <c r="E677">
        <v>16</v>
      </c>
    </row>
    <row r="678" spans="1:5">
      <c r="A678" s="40">
        <v>44018</v>
      </c>
      <c r="B678" s="22">
        <v>44018</v>
      </c>
      <c r="C678" t="s">
        <v>208</v>
      </c>
      <c r="D678" s="42">
        <f>VLOOKUP(Pag_Inicio_Corr_mas_casos[[#This Row],[Corregimiento]],Hoja3!$A$2:$D$676,4,0)</f>
        <v>130102</v>
      </c>
      <c r="E678">
        <v>16</v>
      </c>
    </row>
    <row r="679" spans="1:5">
      <c r="A679" s="40">
        <v>44018</v>
      </c>
      <c r="B679" s="22">
        <v>44018</v>
      </c>
      <c r="C679" t="s">
        <v>227</v>
      </c>
      <c r="D679" s="42">
        <f>VLOOKUP(Pag_Inicio_Corr_mas_casos[[#This Row],[Corregimiento]],Hoja3!$A$2:$D$676,4,0)</f>
        <v>30113</v>
      </c>
      <c r="E679">
        <v>16</v>
      </c>
    </row>
    <row r="680" spans="1:5">
      <c r="A680" s="40">
        <v>44018</v>
      </c>
      <c r="B680" s="22">
        <v>44018</v>
      </c>
      <c r="C680" t="s">
        <v>218</v>
      </c>
      <c r="D680" s="42">
        <f>VLOOKUP(Pag_Inicio_Corr_mas_casos[[#This Row],[Corregimiento]],Hoja3!$A$2:$D$676,4,0)</f>
        <v>130107</v>
      </c>
      <c r="E680">
        <v>15</v>
      </c>
    </row>
    <row r="681" spans="1:5">
      <c r="A681" s="40">
        <v>44018</v>
      </c>
      <c r="B681" s="22">
        <v>44018</v>
      </c>
      <c r="C681" t="s">
        <v>267</v>
      </c>
      <c r="D681" s="42">
        <f>VLOOKUP(Pag_Inicio_Corr_mas_casos[[#This Row],[Corregimiento]],Hoja3!$A$2:$D$676,4,0)</f>
        <v>81005</v>
      </c>
      <c r="E681">
        <v>15</v>
      </c>
    </row>
    <row r="682" spans="1:5">
      <c r="A682" s="40">
        <v>44018</v>
      </c>
      <c r="B682" s="22">
        <v>44018</v>
      </c>
      <c r="C682" t="s">
        <v>246</v>
      </c>
      <c r="D682" s="42">
        <f>VLOOKUP(Pag_Inicio_Corr_mas_casos[[#This Row],[Corregimiento]],Hoja3!$A$2:$D$676,4,0)</f>
        <v>40201</v>
      </c>
      <c r="E682">
        <v>13</v>
      </c>
    </row>
    <row r="683" spans="1:5">
      <c r="A683" s="40">
        <v>44018</v>
      </c>
      <c r="B683" s="22">
        <v>44018</v>
      </c>
      <c r="C683" t="s">
        <v>288</v>
      </c>
      <c r="D683" s="42">
        <f>VLOOKUP(Pag_Inicio_Corr_mas_casos[[#This Row],[Corregimiento]],Hoja3!$A$2:$D$676,4,0)</f>
        <v>30103</v>
      </c>
      <c r="E683">
        <v>13</v>
      </c>
    </row>
    <row r="684" spans="1:5">
      <c r="A684" s="40">
        <v>44018</v>
      </c>
      <c r="B684" s="22">
        <v>44018</v>
      </c>
      <c r="C684" t="s">
        <v>240</v>
      </c>
      <c r="D684" s="42">
        <f>VLOOKUP(Pag_Inicio_Corr_mas_casos[[#This Row],[Corregimiento]],Hoja3!$A$2:$D$676,4,0)</f>
        <v>80826</v>
      </c>
      <c r="E684">
        <v>13</v>
      </c>
    </row>
    <row r="685" spans="1:5">
      <c r="A685" s="40">
        <v>44018</v>
      </c>
      <c r="B685" s="22">
        <v>44018</v>
      </c>
      <c r="C685" t="s">
        <v>250</v>
      </c>
      <c r="D685" s="42">
        <f>VLOOKUP(Pag_Inicio_Corr_mas_casos[[#This Row],[Corregimiento]],Hoja3!$A$2:$D$676,4,0)</f>
        <v>81003</v>
      </c>
      <c r="E685">
        <v>13</v>
      </c>
    </row>
    <row r="686" spans="1:5">
      <c r="A686" s="40">
        <v>44018</v>
      </c>
      <c r="B686" s="22">
        <v>44018</v>
      </c>
      <c r="C686" t="s">
        <v>225</v>
      </c>
      <c r="D686" s="42">
        <f>VLOOKUP(Pag_Inicio_Corr_mas_casos[[#This Row],[Corregimiento]],Hoja3!$A$2:$D$676,4,0)</f>
        <v>80810</v>
      </c>
      <c r="E686">
        <v>12</v>
      </c>
    </row>
    <row r="687" spans="1:5">
      <c r="A687" s="40">
        <v>44018</v>
      </c>
      <c r="B687" s="22">
        <v>44018</v>
      </c>
      <c r="C687" t="s">
        <v>249</v>
      </c>
      <c r="D687" s="42">
        <f>VLOOKUP(Pag_Inicio_Corr_mas_casos[[#This Row],[Corregimiento]],Hoja3!$A$2:$D$676,4,0)</f>
        <v>130717</v>
      </c>
      <c r="E687">
        <v>12</v>
      </c>
    </row>
    <row r="688" spans="1:5">
      <c r="A688" s="40">
        <v>44018</v>
      </c>
      <c r="B688" s="22">
        <v>44018</v>
      </c>
      <c r="C688" t="s">
        <v>268</v>
      </c>
      <c r="D688" s="42">
        <f>VLOOKUP(Pag_Inicio_Corr_mas_casos[[#This Row],[Corregimiento]],Hoja3!$A$2:$D$676,4,0)</f>
        <v>130716</v>
      </c>
      <c r="E688">
        <v>11</v>
      </c>
    </row>
    <row r="689" spans="1:5">
      <c r="A689" s="40">
        <v>44018</v>
      </c>
      <c r="B689" s="22">
        <v>44018</v>
      </c>
      <c r="C689" t="s">
        <v>261</v>
      </c>
      <c r="D689" s="42">
        <f>VLOOKUP(Pag_Inicio_Corr_mas_casos[[#This Row],[Corregimiento]],Hoja3!$A$2:$D$676,4,0)</f>
        <v>91001</v>
      </c>
      <c r="E689">
        <v>11</v>
      </c>
    </row>
    <row r="690" spans="1:5">
      <c r="A690" s="40">
        <v>44018</v>
      </c>
      <c r="B690" s="22">
        <v>44018</v>
      </c>
      <c r="C690" t="s">
        <v>252</v>
      </c>
      <c r="D690" s="42">
        <f>VLOOKUP(Pag_Inicio_Corr_mas_casos[[#This Row],[Corregimiento]],Hoja3!$A$2:$D$676,4,0)</f>
        <v>30104</v>
      </c>
      <c r="E690">
        <v>10</v>
      </c>
    </row>
    <row r="691" spans="1:5">
      <c r="A691" s="40">
        <v>44018</v>
      </c>
      <c r="B691" s="22">
        <v>44018</v>
      </c>
      <c r="C691" t="s">
        <v>224</v>
      </c>
      <c r="D691" s="42">
        <f>VLOOKUP(Pag_Inicio_Corr_mas_casos[[#This Row],[Corregimiento]],Hoja3!$A$2:$D$676,4,0)</f>
        <v>130108</v>
      </c>
      <c r="E691">
        <v>10</v>
      </c>
    </row>
    <row r="692" spans="1:5">
      <c r="A692" s="40">
        <v>44018</v>
      </c>
      <c r="B692" s="22">
        <v>44018</v>
      </c>
      <c r="C692" t="s">
        <v>237</v>
      </c>
      <c r="D692" s="42">
        <f>VLOOKUP(Pag_Inicio_Corr_mas_casos[[#This Row],[Corregimiento]],Hoja3!$A$2:$D$676,4,0)</f>
        <v>80811</v>
      </c>
      <c r="E692">
        <v>10</v>
      </c>
    </row>
    <row r="693" spans="1:5">
      <c r="A693" s="40">
        <v>44018</v>
      </c>
      <c r="B693" s="22">
        <v>44018</v>
      </c>
      <c r="C693" t="s">
        <v>245</v>
      </c>
      <c r="D693" s="42">
        <f>VLOOKUP(Pag_Inicio_Corr_mas_casos[[#This Row],[Corregimiento]],Hoja3!$A$2:$D$676,4,0)</f>
        <v>80809</v>
      </c>
      <c r="E693">
        <v>10</v>
      </c>
    </row>
    <row r="694" spans="1:5">
      <c r="A694" s="40">
        <v>44019</v>
      </c>
      <c r="B694" s="22">
        <v>44019</v>
      </c>
      <c r="C694" t="s">
        <v>204</v>
      </c>
      <c r="D694" s="42">
        <f>VLOOKUP(Pag_Inicio_Corr_mas_casos[[#This Row],[Corregimiento]],Hoja3!$A$2:$D$676,4,0)</f>
        <v>130101</v>
      </c>
      <c r="E694">
        <v>53</v>
      </c>
    </row>
    <row r="695" spans="1:5">
      <c r="A695" s="40">
        <v>44019</v>
      </c>
      <c r="B695" s="22">
        <v>44019</v>
      </c>
      <c r="C695" t="s">
        <v>217</v>
      </c>
      <c r="D695" s="42">
        <f>VLOOKUP(Pag_Inicio_Corr_mas_casos[[#This Row],[Corregimiento]],Hoja3!$A$2:$D$676,4,0)</f>
        <v>80819</v>
      </c>
      <c r="E695">
        <v>52</v>
      </c>
    </row>
    <row r="696" spans="1:5">
      <c r="A696" s="40">
        <v>44019</v>
      </c>
      <c r="B696" s="22">
        <v>44019</v>
      </c>
      <c r="C696" t="s">
        <v>230</v>
      </c>
      <c r="D696" s="42">
        <f>VLOOKUP(Pag_Inicio_Corr_mas_casos[[#This Row],[Corregimiento]],Hoja3!$A$2:$D$676,4,0)</f>
        <v>80813</v>
      </c>
      <c r="E696">
        <v>44</v>
      </c>
    </row>
    <row r="697" spans="1:5">
      <c r="A697" s="40">
        <v>44019</v>
      </c>
      <c r="B697" s="22">
        <v>44019</v>
      </c>
      <c r="C697" t="s">
        <v>240</v>
      </c>
      <c r="D697" s="42">
        <f>VLOOKUP(Pag_Inicio_Corr_mas_casos[[#This Row],[Corregimiento]],Hoja3!$A$2:$D$676,4,0)</f>
        <v>80826</v>
      </c>
      <c r="E697">
        <v>29</v>
      </c>
    </row>
    <row r="698" spans="1:5">
      <c r="A698" s="40">
        <v>44019</v>
      </c>
      <c r="B698" s="22">
        <v>44019</v>
      </c>
      <c r="C698" t="s">
        <v>213</v>
      </c>
      <c r="D698" s="42">
        <f>VLOOKUP(Pag_Inicio_Corr_mas_casos[[#This Row],[Corregimiento]],Hoja3!$A$2:$D$676,4,0)</f>
        <v>80817</v>
      </c>
      <c r="E698">
        <v>29</v>
      </c>
    </row>
    <row r="699" spans="1:5">
      <c r="A699" s="40">
        <v>44019</v>
      </c>
      <c r="B699" s="22">
        <v>44019</v>
      </c>
      <c r="C699" t="s">
        <v>220</v>
      </c>
      <c r="D699" s="42">
        <f>VLOOKUP(Pag_Inicio_Corr_mas_casos[[#This Row],[Corregimiento]],Hoja3!$A$2:$D$676,4,0)</f>
        <v>80812</v>
      </c>
      <c r="E699">
        <v>29</v>
      </c>
    </row>
    <row r="700" spans="1:5">
      <c r="A700" s="40">
        <v>44019</v>
      </c>
      <c r="B700" s="22">
        <v>44019</v>
      </c>
      <c r="C700" t="s">
        <v>209</v>
      </c>
      <c r="D700" s="42">
        <f>VLOOKUP(Pag_Inicio_Corr_mas_casos[[#This Row],[Corregimiento]],Hoja3!$A$2:$D$676,4,0)</f>
        <v>80821</v>
      </c>
      <c r="E700">
        <v>25</v>
      </c>
    </row>
    <row r="701" spans="1:5">
      <c r="A701" s="40">
        <v>44019</v>
      </c>
      <c r="B701" s="22">
        <v>44019</v>
      </c>
      <c r="C701" t="s">
        <v>234</v>
      </c>
      <c r="D701" s="42">
        <f>VLOOKUP(Pag_Inicio_Corr_mas_casos[[#This Row],[Corregimiento]],Hoja3!$A$2:$D$676,4,0)</f>
        <v>80820</v>
      </c>
      <c r="E701">
        <v>24</v>
      </c>
    </row>
    <row r="702" spans="1:5">
      <c r="A702" s="40">
        <v>44019</v>
      </c>
      <c r="B702" s="22">
        <v>44019</v>
      </c>
      <c r="C702" t="s">
        <v>225</v>
      </c>
      <c r="D702" s="42">
        <f>VLOOKUP(Pag_Inicio_Corr_mas_casos[[#This Row],[Corregimiento]],Hoja3!$A$2:$D$676,4,0)</f>
        <v>80810</v>
      </c>
      <c r="E702">
        <v>23</v>
      </c>
    </row>
    <row r="703" spans="1:5">
      <c r="A703" s="40">
        <v>44019</v>
      </c>
      <c r="B703" s="22">
        <v>44019</v>
      </c>
      <c r="C703" t="s">
        <v>210</v>
      </c>
      <c r="D703" s="42">
        <f>VLOOKUP(Pag_Inicio_Corr_mas_casos[[#This Row],[Corregimiento]],Hoja3!$A$2:$D$676,4,0)</f>
        <v>81007</v>
      </c>
      <c r="E703">
        <v>22</v>
      </c>
    </row>
    <row r="704" spans="1:5">
      <c r="A704" s="40">
        <v>44019</v>
      </c>
      <c r="B704" s="22">
        <v>44019</v>
      </c>
      <c r="C704" s="26" t="s">
        <v>263</v>
      </c>
      <c r="D704" s="42">
        <f>VLOOKUP(Pag_Inicio_Corr_mas_casos[[#This Row],[Corregimiento]],Hoja3!$A$2:$D$676,4,0)</f>
        <v>99999</v>
      </c>
      <c r="E704">
        <v>22</v>
      </c>
    </row>
    <row r="705" spans="1:5">
      <c r="A705" s="40">
        <v>44019</v>
      </c>
      <c r="B705" s="22">
        <v>44019</v>
      </c>
      <c r="C705" t="s">
        <v>259</v>
      </c>
      <c r="D705" s="42">
        <f>VLOOKUP(Pag_Inicio_Corr_mas_casos[[#This Row],[Corregimiento]],Hoja3!$A$2:$D$676,4,0)</f>
        <v>30111</v>
      </c>
      <c r="E705">
        <v>19</v>
      </c>
    </row>
    <row r="706" spans="1:5">
      <c r="A706" s="40">
        <v>44019</v>
      </c>
      <c r="B706" s="22">
        <v>44019</v>
      </c>
      <c r="C706" t="s">
        <v>245</v>
      </c>
      <c r="D706" s="42">
        <f>VLOOKUP(Pag_Inicio_Corr_mas_casos[[#This Row],[Corregimiento]],Hoja3!$A$2:$D$676,4,0)</f>
        <v>80809</v>
      </c>
      <c r="E706">
        <v>18</v>
      </c>
    </row>
    <row r="707" spans="1:5">
      <c r="A707" s="40">
        <v>44019</v>
      </c>
      <c r="B707" s="22">
        <v>44019</v>
      </c>
      <c r="C707" t="s">
        <v>214</v>
      </c>
      <c r="D707" s="42">
        <f>VLOOKUP(Pag_Inicio_Corr_mas_casos[[#This Row],[Corregimiento]],Hoja3!$A$2:$D$676,4,0)</f>
        <v>80822</v>
      </c>
      <c r="E707">
        <v>17</v>
      </c>
    </row>
    <row r="708" spans="1:5">
      <c r="A708" s="40">
        <v>44019</v>
      </c>
      <c r="B708" s="22">
        <v>44019</v>
      </c>
      <c r="C708" t="s">
        <v>216</v>
      </c>
      <c r="D708" s="42">
        <f>VLOOKUP(Pag_Inicio_Corr_mas_casos[[#This Row],[Corregimiento]],Hoja3!$A$2:$D$676,4,0)</f>
        <v>81001</v>
      </c>
      <c r="E708">
        <v>17</v>
      </c>
    </row>
    <row r="709" spans="1:5">
      <c r="A709" s="40">
        <v>44019</v>
      </c>
      <c r="B709" s="22">
        <v>44019</v>
      </c>
      <c r="C709" t="s">
        <v>205</v>
      </c>
      <c r="D709" s="42">
        <f>VLOOKUP(Pag_Inicio_Corr_mas_casos[[#This Row],[Corregimiento]],Hoja3!$A$2:$D$676,4,0)</f>
        <v>81002</v>
      </c>
      <c r="E709">
        <v>17</v>
      </c>
    </row>
    <row r="710" spans="1:5">
      <c r="A710" s="40">
        <v>44019</v>
      </c>
      <c r="B710" s="22">
        <v>44019</v>
      </c>
      <c r="C710" t="s">
        <v>211</v>
      </c>
      <c r="D710" s="42">
        <f>VLOOKUP(Pag_Inicio_Corr_mas_casos[[#This Row],[Corregimiento]],Hoja3!$A$2:$D$676,4,0)</f>
        <v>81008</v>
      </c>
      <c r="E710">
        <v>17</v>
      </c>
    </row>
    <row r="711" spans="1:5">
      <c r="A711" s="40">
        <v>44019</v>
      </c>
      <c r="B711" s="22">
        <v>44019</v>
      </c>
      <c r="C711" t="s">
        <v>212</v>
      </c>
      <c r="D711" s="42">
        <f>VLOOKUP(Pag_Inicio_Corr_mas_casos[[#This Row],[Corregimiento]],Hoja3!$A$2:$D$676,4,0)</f>
        <v>80816</v>
      </c>
      <c r="E711">
        <v>16</v>
      </c>
    </row>
    <row r="712" spans="1:5">
      <c r="A712" s="40">
        <v>44019</v>
      </c>
      <c r="B712" s="22">
        <v>44019</v>
      </c>
      <c r="C712" t="s">
        <v>223</v>
      </c>
      <c r="D712" s="42">
        <f>VLOOKUP(Pag_Inicio_Corr_mas_casos[[#This Row],[Corregimiento]],Hoja3!$A$2:$D$676,4,0)</f>
        <v>80806</v>
      </c>
      <c r="E712">
        <v>15</v>
      </c>
    </row>
    <row r="713" spans="1:5">
      <c r="A713" s="40">
        <v>44019</v>
      </c>
      <c r="B713" s="22">
        <v>44019</v>
      </c>
      <c r="C713" t="s">
        <v>233</v>
      </c>
      <c r="D713" s="42">
        <f>VLOOKUP(Pag_Inicio_Corr_mas_casos[[#This Row],[Corregimiento]],Hoja3!$A$2:$D$676,4,0)</f>
        <v>80808</v>
      </c>
      <c r="E713">
        <v>14</v>
      </c>
    </row>
    <row r="714" spans="1:5">
      <c r="A714" s="40">
        <v>44019</v>
      </c>
      <c r="B714" s="22">
        <v>44019</v>
      </c>
      <c r="C714" t="s">
        <v>218</v>
      </c>
      <c r="D714" s="42">
        <f>VLOOKUP(Pag_Inicio_Corr_mas_casos[[#This Row],[Corregimiento]],Hoja3!$A$2:$D$676,4,0)</f>
        <v>130107</v>
      </c>
      <c r="E714">
        <v>13</v>
      </c>
    </row>
    <row r="715" spans="1:5">
      <c r="A715" s="40">
        <v>44019</v>
      </c>
      <c r="B715" s="22">
        <v>44019</v>
      </c>
      <c r="C715" t="s">
        <v>215</v>
      </c>
      <c r="D715" s="42">
        <f>VLOOKUP(Pag_Inicio_Corr_mas_casos[[#This Row],[Corregimiento]],Hoja3!$A$2:$D$676,4,0)</f>
        <v>80823</v>
      </c>
      <c r="E715">
        <v>13</v>
      </c>
    </row>
    <row r="716" spans="1:5">
      <c r="A716" s="40">
        <v>44019</v>
      </c>
      <c r="B716" s="22">
        <v>44019</v>
      </c>
      <c r="C716" t="s">
        <v>251</v>
      </c>
      <c r="D716" s="42">
        <f>VLOOKUP(Pag_Inicio_Corr_mas_casos[[#This Row],[Corregimiento]],Hoja3!$A$2:$D$676,4,0)</f>
        <v>81009</v>
      </c>
      <c r="E716">
        <v>13</v>
      </c>
    </row>
    <row r="717" spans="1:5">
      <c r="A717" s="40">
        <v>44019</v>
      </c>
      <c r="B717" s="22">
        <v>44019</v>
      </c>
      <c r="C717" t="s">
        <v>252</v>
      </c>
      <c r="D717" s="42">
        <f>VLOOKUP(Pag_Inicio_Corr_mas_casos[[#This Row],[Corregimiento]],Hoja3!$A$2:$D$676,4,0)</f>
        <v>30104</v>
      </c>
      <c r="E717">
        <v>12</v>
      </c>
    </row>
    <row r="718" spans="1:5">
      <c r="A718" s="40">
        <v>44019</v>
      </c>
      <c r="B718" s="22">
        <v>44019</v>
      </c>
      <c r="C718" t="s">
        <v>219</v>
      </c>
      <c r="D718" s="42">
        <f>VLOOKUP(Pag_Inicio_Corr_mas_casos[[#This Row],[Corregimiento]],Hoja3!$A$2:$D$676,4,0)</f>
        <v>81006</v>
      </c>
      <c r="E718">
        <v>11</v>
      </c>
    </row>
    <row r="719" spans="1:5">
      <c r="A719" s="40">
        <v>44019</v>
      </c>
      <c r="B719" s="22">
        <v>44019</v>
      </c>
      <c r="C719" t="s">
        <v>256</v>
      </c>
      <c r="D719" s="42">
        <f>VLOOKUP(Pag_Inicio_Corr_mas_casos[[#This Row],[Corregimiento]],Hoja3!$A$2:$D$676,4,0)</f>
        <v>80807</v>
      </c>
      <c r="E719">
        <v>11</v>
      </c>
    </row>
    <row r="720" spans="1:5">
      <c r="A720" s="40">
        <v>44019</v>
      </c>
      <c r="B720" s="22">
        <v>44019</v>
      </c>
      <c r="C720" t="s">
        <v>226</v>
      </c>
      <c r="D720" s="42">
        <f>VLOOKUP(Pag_Inicio_Corr_mas_casos[[#This Row],[Corregimiento]],Hoja3!$A$2:$D$676,4,0)</f>
        <v>30107</v>
      </c>
      <c r="E720">
        <v>11</v>
      </c>
    </row>
    <row r="721" spans="1:5">
      <c r="A721" s="40">
        <v>44019</v>
      </c>
      <c r="B721" s="22">
        <v>44019</v>
      </c>
      <c r="C721" t="s">
        <v>222</v>
      </c>
      <c r="D721" s="42">
        <f>VLOOKUP(Pag_Inicio_Corr_mas_casos[[#This Row],[Corregimiento]],Hoja3!$A$2:$D$676,4,0)</f>
        <v>40601</v>
      </c>
      <c r="E721">
        <v>11</v>
      </c>
    </row>
    <row r="722" spans="1:5">
      <c r="A722" s="40">
        <v>44019</v>
      </c>
      <c r="B722" s="22">
        <v>44019</v>
      </c>
      <c r="C722" t="s">
        <v>267</v>
      </c>
      <c r="D722" s="42">
        <f>VLOOKUP(Pag_Inicio_Corr_mas_casos[[#This Row],[Corregimiento]],Hoja3!$A$2:$D$676,4,0)</f>
        <v>81005</v>
      </c>
      <c r="E722">
        <v>11</v>
      </c>
    </row>
    <row r="723" spans="1:5">
      <c r="A723" s="40">
        <v>44019</v>
      </c>
      <c r="B723" s="22">
        <v>44019</v>
      </c>
      <c r="C723" t="s">
        <v>206</v>
      </c>
      <c r="D723" s="42">
        <f>VLOOKUP(Pag_Inicio_Corr_mas_casos[[#This Row],[Corregimiento]],Hoja3!$A$2:$D$676,4,0)</f>
        <v>130106</v>
      </c>
      <c r="E723">
        <v>11</v>
      </c>
    </row>
    <row r="724" spans="1:5">
      <c r="A724" s="40">
        <v>44019</v>
      </c>
      <c r="B724" s="22">
        <v>44019</v>
      </c>
      <c r="C724" t="s">
        <v>235</v>
      </c>
      <c r="D724" s="42">
        <f>VLOOKUP(Pag_Inicio_Corr_mas_casos[[#This Row],[Corregimiento]],Hoja3!$A$2:$D$676,4,0)</f>
        <v>80815</v>
      </c>
      <c r="E724">
        <v>20</v>
      </c>
    </row>
    <row r="725" spans="1:5">
      <c r="A725" s="40">
        <v>44019</v>
      </c>
      <c r="B725" s="22">
        <v>44019</v>
      </c>
      <c r="C725" t="s">
        <v>254</v>
      </c>
      <c r="D725" s="42">
        <f>VLOOKUP(Pag_Inicio_Corr_mas_casos[[#This Row],[Corregimiento]],Hoja3!$A$2:$D$676,4,0)</f>
        <v>80804</v>
      </c>
      <c r="E725">
        <v>10</v>
      </c>
    </row>
    <row r="726" spans="1:5">
      <c r="A726" s="40">
        <v>44019</v>
      </c>
      <c r="B726" s="22">
        <v>44019</v>
      </c>
      <c r="C726" t="s">
        <v>224</v>
      </c>
      <c r="D726" s="42">
        <f>VLOOKUP(Pag_Inicio_Corr_mas_casos[[#This Row],[Corregimiento]],Hoja3!$A$2:$D$676,4,0)</f>
        <v>130108</v>
      </c>
      <c r="E726">
        <v>10</v>
      </c>
    </row>
    <row r="727" spans="1:5">
      <c r="A727" s="40">
        <v>44019</v>
      </c>
      <c r="B727" s="22">
        <v>44019</v>
      </c>
      <c r="C727" t="s">
        <v>250</v>
      </c>
      <c r="D727" s="42">
        <f>VLOOKUP(Pag_Inicio_Corr_mas_casos[[#This Row],[Corregimiento]],Hoja3!$A$2:$D$676,4,0)</f>
        <v>81003</v>
      </c>
      <c r="E727">
        <v>10</v>
      </c>
    </row>
    <row r="728" spans="1:5">
      <c r="A728" s="40">
        <v>44019</v>
      </c>
      <c r="B728" s="22">
        <v>44019</v>
      </c>
      <c r="C728" t="s">
        <v>208</v>
      </c>
      <c r="D728" s="42">
        <f>VLOOKUP(Pag_Inicio_Corr_mas_casos[[#This Row],[Corregimiento]],Hoja3!$A$2:$D$676,4,0)</f>
        <v>130102</v>
      </c>
      <c r="E728">
        <v>10</v>
      </c>
    </row>
    <row r="729" spans="1:5">
      <c r="A729" s="40">
        <v>44020</v>
      </c>
      <c r="B729" s="22">
        <v>44020</v>
      </c>
      <c r="C729" t="s">
        <v>228</v>
      </c>
      <c r="D729" s="42">
        <f>VLOOKUP(Pag_Inicio_Corr_mas_casos[[#This Row],[Corregimiento]],Hoja3!$A$2:$D$676,4,0)</f>
        <v>10201</v>
      </c>
      <c r="E729">
        <v>72</v>
      </c>
    </row>
    <row r="730" spans="1:5">
      <c r="A730" s="40">
        <v>44020</v>
      </c>
      <c r="B730" s="22">
        <v>44020</v>
      </c>
      <c r="C730" t="s">
        <v>211</v>
      </c>
      <c r="D730" s="42">
        <f>VLOOKUP(Pag_Inicio_Corr_mas_casos[[#This Row],[Corregimiento]],Hoja3!$A$2:$D$676,4,0)</f>
        <v>81008</v>
      </c>
      <c r="E730">
        <v>42</v>
      </c>
    </row>
    <row r="731" spans="1:5">
      <c r="A731" s="40">
        <v>44020</v>
      </c>
      <c r="B731" s="22">
        <v>44020</v>
      </c>
      <c r="C731" t="s">
        <v>217</v>
      </c>
      <c r="D731" s="42">
        <f>VLOOKUP(Pag_Inicio_Corr_mas_casos[[#This Row],[Corregimiento]],Hoja3!$A$2:$D$676,4,0)</f>
        <v>80819</v>
      </c>
      <c r="E731">
        <v>35</v>
      </c>
    </row>
    <row r="732" spans="1:5">
      <c r="A732" s="40">
        <v>44020</v>
      </c>
      <c r="B732" s="22">
        <v>44020</v>
      </c>
      <c r="C732" t="s">
        <v>204</v>
      </c>
      <c r="D732" s="42">
        <f>VLOOKUP(Pag_Inicio_Corr_mas_casos[[#This Row],[Corregimiento]],Hoja3!$A$2:$D$676,4,0)</f>
        <v>130101</v>
      </c>
      <c r="E732">
        <v>30</v>
      </c>
    </row>
    <row r="733" spans="1:5">
      <c r="A733" s="40">
        <v>44020</v>
      </c>
      <c r="B733" s="22">
        <v>44020</v>
      </c>
      <c r="C733" t="s">
        <v>230</v>
      </c>
      <c r="D733" s="42">
        <f>VLOOKUP(Pag_Inicio_Corr_mas_casos[[#This Row],[Corregimiento]],Hoja3!$A$2:$D$676,4,0)</f>
        <v>80813</v>
      </c>
      <c r="E733">
        <v>29</v>
      </c>
    </row>
    <row r="734" spans="1:5">
      <c r="A734" s="40">
        <v>44020</v>
      </c>
      <c r="B734" s="22">
        <v>44020</v>
      </c>
      <c r="C734" t="s">
        <v>212</v>
      </c>
      <c r="D734" s="42">
        <f>VLOOKUP(Pag_Inicio_Corr_mas_casos[[#This Row],[Corregimiento]],Hoja3!$A$2:$D$676,4,0)</f>
        <v>80816</v>
      </c>
      <c r="E734">
        <v>25</v>
      </c>
    </row>
    <row r="735" spans="1:5">
      <c r="A735" s="40">
        <v>44020</v>
      </c>
      <c r="B735" s="22">
        <v>44020</v>
      </c>
      <c r="C735" t="s">
        <v>209</v>
      </c>
      <c r="D735" s="42">
        <f>VLOOKUP(Pag_Inicio_Corr_mas_casos[[#This Row],[Corregimiento]],Hoja3!$A$2:$D$676,4,0)</f>
        <v>80821</v>
      </c>
      <c r="E735">
        <v>24</v>
      </c>
    </row>
    <row r="736" spans="1:5">
      <c r="A736" s="40">
        <v>44020</v>
      </c>
      <c r="B736" s="22">
        <v>44020</v>
      </c>
      <c r="C736" t="s">
        <v>234</v>
      </c>
      <c r="D736" s="42">
        <f>VLOOKUP(Pag_Inicio_Corr_mas_casos[[#This Row],[Corregimiento]],Hoja3!$A$2:$D$676,4,0)</f>
        <v>80820</v>
      </c>
      <c r="E736">
        <v>24</v>
      </c>
    </row>
    <row r="737" spans="1:5">
      <c r="A737" s="40">
        <v>44020</v>
      </c>
      <c r="B737" s="22">
        <v>44020</v>
      </c>
      <c r="C737" t="s">
        <v>220</v>
      </c>
      <c r="D737" s="42">
        <f>VLOOKUP(Pag_Inicio_Corr_mas_casos[[#This Row],[Corregimiento]],Hoja3!$A$2:$D$676,4,0)</f>
        <v>80812</v>
      </c>
      <c r="E737">
        <v>23</v>
      </c>
    </row>
    <row r="738" spans="1:5">
      <c r="A738" s="40">
        <v>44020</v>
      </c>
      <c r="B738" s="22">
        <v>44020</v>
      </c>
      <c r="C738" t="s">
        <v>277</v>
      </c>
      <c r="D738" s="42">
        <f>VLOOKUP(Pag_Inicio_Corr_mas_casos[[#This Row],[Corregimiento]],Hoja3!$A$2:$D$676,4,0)</f>
        <v>10401</v>
      </c>
      <c r="E738">
        <v>21</v>
      </c>
    </row>
    <row r="739" spans="1:5">
      <c r="A739" s="40">
        <v>44020</v>
      </c>
      <c r="B739" s="22">
        <v>44020</v>
      </c>
      <c r="C739" t="s">
        <v>207</v>
      </c>
      <c r="D739" s="42">
        <f>VLOOKUP(Pag_Inicio_Corr_mas_casos[[#This Row],[Corregimiento]],Hoja3!$A$2:$D$676,4,0)</f>
        <v>80802</v>
      </c>
      <c r="E739">
        <v>21</v>
      </c>
    </row>
    <row r="740" spans="1:5">
      <c r="A740" s="40">
        <v>44020</v>
      </c>
      <c r="B740" s="22">
        <v>44020</v>
      </c>
      <c r="C740" t="s">
        <v>206</v>
      </c>
      <c r="D740" s="42">
        <f>VLOOKUP(Pag_Inicio_Corr_mas_casos[[#This Row],[Corregimiento]],Hoja3!$A$2:$D$676,4,0)</f>
        <v>130106</v>
      </c>
      <c r="E740">
        <v>21</v>
      </c>
    </row>
    <row r="741" spans="1:5">
      <c r="A741" s="40">
        <v>44020</v>
      </c>
      <c r="B741" s="22">
        <v>44020</v>
      </c>
      <c r="C741" t="s">
        <v>213</v>
      </c>
      <c r="D741" s="42">
        <f>VLOOKUP(Pag_Inicio_Corr_mas_casos[[#This Row],[Corregimiento]],Hoja3!$A$2:$D$676,4,0)</f>
        <v>80817</v>
      </c>
      <c r="E741">
        <v>20</v>
      </c>
    </row>
    <row r="742" spans="1:5">
      <c r="A742" s="40">
        <v>44020</v>
      </c>
      <c r="B742" s="22">
        <v>44020</v>
      </c>
      <c r="C742" t="s">
        <v>205</v>
      </c>
      <c r="D742" s="42">
        <f>VLOOKUP(Pag_Inicio_Corr_mas_casos[[#This Row],[Corregimiento]],Hoja3!$A$2:$D$676,4,0)</f>
        <v>81002</v>
      </c>
      <c r="E742">
        <v>19</v>
      </c>
    </row>
    <row r="743" spans="1:5">
      <c r="A743" s="40">
        <v>44020</v>
      </c>
      <c r="B743" s="22">
        <v>44020</v>
      </c>
      <c r="C743" t="s">
        <v>215</v>
      </c>
      <c r="D743" s="42">
        <f>VLOOKUP(Pag_Inicio_Corr_mas_casos[[#This Row],[Corregimiento]],Hoja3!$A$2:$D$676,4,0)</f>
        <v>80823</v>
      </c>
      <c r="E743">
        <v>16</v>
      </c>
    </row>
    <row r="744" spans="1:5">
      <c r="A744" s="40">
        <v>44020</v>
      </c>
      <c r="B744" s="22">
        <v>44020</v>
      </c>
      <c r="C744" t="s">
        <v>252</v>
      </c>
      <c r="D744" s="42">
        <f>VLOOKUP(Pag_Inicio_Corr_mas_casos[[#This Row],[Corregimiento]],Hoja3!$A$2:$D$676,4,0)</f>
        <v>30104</v>
      </c>
      <c r="E744">
        <v>14</v>
      </c>
    </row>
    <row r="745" spans="1:5">
      <c r="A745" s="40">
        <v>44020</v>
      </c>
      <c r="B745" s="22">
        <v>44020</v>
      </c>
      <c r="C745" t="s">
        <v>232</v>
      </c>
      <c r="D745" s="42">
        <f>VLOOKUP(Pag_Inicio_Corr_mas_casos[[#This Row],[Corregimiento]],Hoja3!$A$2:$D$676,4,0)</f>
        <v>80501</v>
      </c>
      <c r="E745">
        <v>14</v>
      </c>
    </row>
    <row r="746" spans="1:5">
      <c r="A746" s="40">
        <v>44020</v>
      </c>
      <c r="B746" s="22">
        <v>44020</v>
      </c>
      <c r="C746" t="s">
        <v>216</v>
      </c>
      <c r="D746" s="42">
        <f>VLOOKUP(Pag_Inicio_Corr_mas_casos[[#This Row],[Corregimiento]],Hoja3!$A$2:$D$676,4,0)</f>
        <v>81001</v>
      </c>
      <c r="E746">
        <v>13</v>
      </c>
    </row>
    <row r="747" spans="1:5">
      <c r="A747" s="40">
        <v>44020</v>
      </c>
      <c r="B747" s="22">
        <v>44020</v>
      </c>
      <c r="C747" t="s">
        <v>210</v>
      </c>
      <c r="D747" s="42">
        <f>VLOOKUP(Pag_Inicio_Corr_mas_casos[[#This Row],[Corregimiento]],Hoja3!$A$2:$D$676,4,0)</f>
        <v>81007</v>
      </c>
      <c r="E747">
        <v>13</v>
      </c>
    </row>
    <row r="748" spans="1:5">
      <c r="A748" s="40">
        <v>44020</v>
      </c>
      <c r="B748" s="22">
        <v>44020</v>
      </c>
      <c r="C748" t="s">
        <v>240</v>
      </c>
      <c r="D748" s="42">
        <f>VLOOKUP(Pag_Inicio_Corr_mas_casos[[#This Row],[Corregimiento]],Hoja3!$A$2:$D$676,4,0)</f>
        <v>80826</v>
      </c>
      <c r="E748">
        <v>13</v>
      </c>
    </row>
    <row r="749" spans="1:5">
      <c r="A749" s="40">
        <v>44020</v>
      </c>
      <c r="B749" s="22">
        <v>44020</v>
      </c>
      <c r="C749" t="s">
        <v>259</v>
      </c>
      <c r="D749" s="42">
        <f>VLOOKUP(Pag_Inicio_Corr_mas_casos[[#This Row],[Corregimiento]],Hoja3!$A$2:$D$676,4,0)</f>
        <v>30111</v>
      </c>
      <c r="E749">
        <v>13</v>
      </c>
    </row>
    <row r="750" spans="1:5">
      <c r="A750" s="40">
        <v>44020</v>
      </c>
      <c r="B750" s="22">
        <v>44020</v>
      </c>
      <c r="C750" t="s">
        <v>225</v>
      </c>
      <c r="D750" s="42">
        <f>VLOOKUP(Pag_Inicio_Corr_mas_casos[[#This Row],[Corregimiento]],Hoja3!$A$2:$D$676,4,0)</f>
        <v>80810</v>
      </c>
      <c r="E750">
        <v>11</v>
      </c>
    </row>
    <row r="751" spans="1:5">
      <c r="A751" s="40">
        <v>44020</v>
      </c>
      <c r="B751" s="22">
        <v>44020</v>
      </c>
      <c r="C751" t="s">
        <v>245</v>
      </c>
      <c r="D751" s="42">
        <f>VLOOKUP(Pag_Inicio_Corr_mas_casos[[#This Row],[Corregimiento]],Hoja3!$A$2:$D$676,4,0)</f>
        <v>80809</v>
      </c>
      <c r="E751">
        <v>11</v>
      </c>
    </row>
    <row r="752" spans="1:5">
      <c r="A752" s="40">
        <v>44021</v>
      </c>
      <c r="B752" s="22">
        <v>44021</v>
      </c>
      <c r="C752" t="s">
        <v>230</v>
      </c>
      <c r="D752" s="42">
        <f>VLOOKUP(Pag_Inicio_Corr_mas_casos[[#This Row],[Corregimiento]],Hoja3!$A$2:$D$676,4,0)</f>
        <v>80813</v>
      </c>
      <c r="E752">
        <v>35</v>
      </c>
    </row>
    <row r="753" spans="1:5">
      <c r="A753" s="40">
        <v>44021</v>
      </c>
      <c r="B753" s="22">
        <v>44021</v>
      </c>
      <c r="C753" t="s">
        <v>211</v>
      </c>
      <c r="D753" s="42">
        <f>VLOOKUP(Pag_Inicio_Corr_mas_casos[[#This Row],[Corregimiento]],Hoja3!$A$2:$D$676,4,0)</f>
        <v>81008</v>
      </c>
      <c r="E753">
        <v>33</v>
      </c>
    </row>
    <row r="754" spans="1:5">
      <c r="A754" s="40">
        <v>44021</v>
      </c>
      <c r="B754" s="22">
        <v>44021</v>
      </c>
      <c r="C754" t="s">
        <v>214</v>
      </c>
      <c r="D754" s="42">
        <f>VLOOKUP(Pag_Inicio_Corr_mas_casos[[#This Row],[Corregimiento]],Hoja3!$A$2:$D$676,4,0)</f>
        <v>80822</v>
      </c>
      <c r="E754">
        <v>31</v>
      </c>
    </row>
    <row r="755" spans="1:5">
      <c r="A755" s="40">
        <v>44021</v>
      </c>
      <c r="B755" s="22">
        <v>44021</v>
      </c>
      <c r="C755" t="s">
        <v>213</v>
      </c>
      <c r="D755" s="42">
        <f>VLOOKUP(Pag_Inicio_Corr_mas_casos[[#This Row],[Corregimiento]],Hoja3!$A$2:$D$676,4,0)</f>
        <v>80817</v>
      </c>
      <c r="E755">
        <v>29</v>
      </c>
    </row>
    <row r="756" spans="1:5">
      <c r="A756" s="40">
        <v>44021</v>
      </c>
      <c r="B756" s="22">
        <v>44021</v>
      </c>
      <c r="C756" t="s">
        <v>217</v>
      </c>
      <c r="D756" s="42">
        <f>VLOOKUP(Pag_Inicio_Corr_mas_casos[[#This Row],[Corregimiento]],Hoja3!$A$2:$D$676,4,0)</f>
        <v>80819</v>
      </c>
      <c r="E756">
        <v>24</v>
      </c>
    </row>
    <row r="757" spans="1:5">
      <c r="A757" s="40">
        <v>44021</v>
      </c>
      <c r="B757" s="22">
        <v>44021</v>
      </c>
      <c r="C757" t="s">
        <v>234</v>
      </c>
      <c r="D757" s="42">
        <f>VLOOKUP(Pag_Inicio_Corr_mas_casos[[#This Row],[Corregimiento]],Hoja3!$A$2:$D$676,4,0)</f>
        <v>80820</v>
      </c>
      <c r="E757">
        <v>22</v>
      </c>
    </row>
    <row r="758" spans="1:5">
      <c r="A758" s="40">
        <v>44021</v>
      </c>
      <c r="B758" s="22">
        <v>44021</v>
      </c>
      <c r="C758" t="s">
        <v>225</v>
      </c>
      <c r="D758" s="42">
        <f>VLOOKUP(Pag_Inicio_Corr_mas_casos[[#This Row],[Corregimiento]],Hoja3!$A$2:$D$676,4,0)</f>
        <v>80810</v>
      </c>
      <c r="E758">
        <v>22</v>
      </c>
    </row>
    <row r="759" spans="1:5">
      <c r="A759" s="40">
        <v>44021</v>
      </c>
      <c r="B759" s="22">
        <v>44021</v>
      </c>
      <c r="C759" t="s">
        <v>216</v>
      </c>
      <c r="D759" s="42">
        <f>VLOOKUP(Pag_Inicio_Corr_mas_casos[[#This Row],[Corregimiento]],Hoja3!$A$2:$D$676,4,0)</f>
        <v>81001</v>
      </c>
      <c r="E759">
        <v>20</v>
      </c>
    </row>
    <row r="760" spans="1:5">
      <c r="A760" s="40">
        <v>44021</v>
      </c>
      <c r="B760" s="22">
        <v>44021</v>
      </c>
      <c r="C760" t="s">
        <v>209</v>
      </c>
      <c r="D760" s="42">
        <f>VLOOKUP(Pag_Inicio_Corr_mas_casos[[#This Row],[Corregimiento]],Hoja3!$A$2:$D$676,4,0)</f>
        <v>80821</v>
      </c>
      <c r="E760">
        <v>19</v>
      </c>
    </row>
    <row r="761" spans="1:5">
      <c r="A761" s="40">
        <v>44021</v>
      </c>
      <c r="B761" s="22">
        <v>44021</v>
      </c>
      <c r="C761" t="s">
        <v>205</v>
      </c>
      <c r="D761" s="42">
        <f>VLOOKUP(Pag_Inicio_Corr_mas_casos[[#This Row],[Corregimiento]],Hoja3!$A$2:$D$676,4,0)</f>
        <v>81002</v>
      </c>
      <c r="E761">
        <v>19</v>
      </c>
    </row>
    <row r="762" spans="1:5">
      <c r="A762" s="40">
        <v>44021</v>
      </c>
      <c r="B762" s="22">
        <v>44021</v>
      </c>
      <c r="C762" t="s">
        <v>206</v>
      </c>
      <c r="D762" s="42">
        <f>VLOOKUP(Pag_Inicio_Corr_mas_casos[[#This Row],[Corregimiento]],Hoja3!$A$2:$D$676,4,0)</f>
        <v>130106</v>
      </c>
      <c r="E762">
        <v>19</v>
      </c>
    </row>
    <row r="763" spans="1:5">
      <c r="A763" s="40">
        <v>44021</v>
      </c>
      <c r="B763" s="22">
        <v>44021</v>
      </c>
      <c r="C763" t="s">
        <v>219</v>
      </c>
      <c r="D763" s="42">
        <f>VLOOKUP(Pag_Inicio_Corr_mas_casos[[#This Row],[Corregimiento]],Hoja3!$A$2:$D$676,4,0)</f>
        <v>81006</v>
      </c>
      <c r="E763">
        <v>18</v>
      </c>
    </row>
    <row r="764" spans="1:5">
      <c r="A764" s="40">
        <v>44021</v>
      </c>
      <c r="B764" s="22">
        <v>44021</v>
      </c>
      <c r="C764" t="s">
        <v>222</v>
      </c>
      <c r="D764" s="42">
        <f>VLOOKUP(Pag_Inicio_Corr_mas_casos[[#This Row],[Corregimiento]],Hoja3!$A$2:$D$676,4,0)</f>
        <v>40601</v>
      </c>
      <c r="E764">
        <v>17</v>
      </c>
    </row>
    <row r="765" spans="1:5">
      <c r="A765" s="40">
        <v>44021</v>
      </c>
      <c r="B765" s="22">
        <v>44021</v>
      </c>
      <c r="C765" t="s">
        <v>220</v>
      </c>
      <c r="D765" s="42">
        <f>VLOOKUP(Pag_Inicio_Corr_mas_casos[[#This Row],[Corregimiento]],Hoja3!$A$2:$D$676,4,0)</f>
        <v>80812</v>
      </c>
      <c r="E765">
        <v>16</v>
      </c>
    </row>
    <row r="766" spans="1:5">
      <c r="A766" s="40">
        <v>44021</v>
      </c>
      <c r="B766" s="22">
        <v>44021</v>
      </c>
      <c r="C766" t="s">
        <v>226</v>
      </c>
      <c r="D766" s="42">
        <f>VLOOKUP(Pag_Inicio_Corr_mas_casos[[#This Row],[Corregimiento]],Hoja3!$A$2:$D$676,4,0)</f>
        <v>30107</v>
      </c>
      <c r="E766">
        <v>15</v>
      </c>
    </row>
    <row r="767" spans="1:5">
      <c r="A767" s="40">
        <v>44021</v>
      </c>
      <c r="B767" s="22">
        <v>44021</v>
      </c>
      <c r="C767" t="s">
        <v>210</v>
      </c>
      <c r="D767" s="42">
        <f>VLOOKUP(Pag_Inicio_Corr_mas_casos[[#This Row],[Corregimiento]],Hoja3!$A$2:$D$676,4,0)</f>
        <v>81007</v>
      </c>
      <c r="E767">
        <v>14</v>
      </c>
    </row>
    <row r="768" spans="1:5">
      <c r="A768" s="40">
        <v>44021</v>
      </c>
      <c r="B768" s="22">
        <v>44021</v>
      </c>
      <c r="C768" t="s">
        <v>254</v>
      </c>
      <c r="D768" s="42">
        <f>VLOOKUP(Pag_Inicio_Corr_mas_casos[[#This Row],[Corregimiento]],Hoja3!$A$2:$D$676,4,0)</f>
        <v>80804</v>
      </c>
      <c r="E768">
        <v>14</v>
      </c>
    </row>
    <row r="769" spans="1:5">
      <c r="A769" s="40">
        <v>44021</v>
      </c>
      <c r="B769" s="22">
        <v>44021</v>
      </c>
      <c r="C769" t="s">
        <v>207</v>
      </c>
      <c r="D769" s="42">
        <f>VLOOKUP(Pag_Inicio_Corr_mas_casos[[#This Row],[Corregimiento]],Hoja3!$A$2:$D$676,4,0)</f>
        <v>80802</v>
      </c>
      <c r="E769">
        <v>14</v>
      </c>
    </row>
    <row r="770" spans="1:5">
      <c r="A770" s="40">
        <v>44021</v>
      </c>
      <c r="B770" s="22">
        <v>44021</v>
      </c>
      <c r="C770" t="s">
        <v>250</v>
      </c>
      <c r="D770" s="42">
        <f>VLOOKUP(Pag_Inicio_Corr_mas_casos[[#This Row],[Corregimiento]],Hoja3!$A$2:$D$676,4,0)</f>
        <v>81003</v>
      </c>
      <c r="E770">
        <v>14</v>
      </c>
    </row>
    <row r="771" spans="1:5">
      <c r="A771" s="40">
        <v>44021</v>
      </c>
      <c r="B771" s="22">
        <v>44021</v>
      </c>
      <c r="C771" t="s">
        <v>237</v>
      </c>
      <c r="D771" s="42">
        <f>VLOOKUP(Pag_Inicio_Corr_mas_casos[[#This Row],[Corregimiento]],Hoja3!$A$2:$D$676,4,0)</f>
        <v>80811</v>
      </c>
      <c r="E771">
        <v>14</v>
      </c>
    </row>
    <row r="772" spans="1:5">
      <c r="A772" s="40">
        <v>44021</v>
      </c>
      <c r="B772" s="22">
        <v>44021</v>
      </c>
      <c r="C772" t="s">
        <v>223</v>
      </c>
      <c r="D772" s="42">
        <f>VLOOKUP(Pag_Inicio_Corr_mas_casos[[#This Row],[Corregimiento]],Hoja3!$A$2:$D$676,4,0)</f>
        <v>80806</v>
      </c>
      <c r="E772">
        <v>13</v>
      </c>
    </row>
    <row r="773" spans="1:5">
      <c r="A773" s="40">
        <v>44021</v>
      </c>
      <c r="B773" s="22">
        <v>44021</v>
      </c>
      <c r="C773" t="s">
        <v>275</v>
      </c>
      <c r="D773" s="42">
        <f>VLOOKUP(Pag_Inicio_Corr_mas_casos[[#This Row],[Corregimiento]],Hoja3!$A$2:$D$676,4,0)</f>
        <v>40503</v>
      </c>
      <c r="E773">
        <v>13</v>
      </c>
    </row>
    <row r="774" spans="1:5">
      <c r="A774" s="40">
        <v>44021</v>
      </c>
      <c r="B774" s="22">
        <v>44021</v>
      </c>
      <c r="C774" t="s">
        <v>235</v>
      </c>
      <c r="D774" s="42">
        <f>VLOOKUP(Pag_Inicio_Corr_mas_casos[[#This Row],[Corregimiento]],Hoja3!$A$2:$D$676,4,0)</f>
        <v>80815</v>
      </c>
      <c r="E774">
        <v>13</v>
      </c>
    </row>
    <row r="775" spans="1:5">
      <c r="A775" s="40">
        <v>44021</v>
      </c>
      <c r="B775" s="22">
        <v>44021</v>
      </c>
      <c r="C775" t="s">
        <v>248</v>
      </c>
      <c r="D775" s="42">
        <f>VLOOKUP(Pag_Inicio_Corr_mas_casos[[#This Row],[Corregimiento]],Hoja3!$A$2:$D$676,4,0)</f>
        <v>80805</v>
      </c>
      <c r="E775">
        <v>13</v>
      </c>
    </row>
    <row r="776" spans="1:5">
      <c r="A776" s="40">
        <v>44021</v>
      </c>
      <c r="B776" s="22">
        <v>44021</v>
      </c>
      <c r="C776" t="s">
        <v>288</v>
      </c>
      <c r="D776" s="42">
        <f>VLOOKUP(Pag_Inicio_Corr_mas_casos[[#This Row],[Corregimiento]],Hoja3!$A$2:$D$676,4,0)</f>
        <v>30103</v>
      </c>
      <c r="E776">
        <v>12</v>
      </c>
    </row>
    <row r="777" spans="1:5">
      <c r="A777" s="40">
        <v>44021</v>
      </c>
      <c r="B777" s="22">
        <v>44021</v>
      </c>
      <c r="C777" t="s">
        <v>281</v>
      </c>
      <c r="D777" s="42">
        <f>VLOOKUP(Pag_Inicio_Corr_mas_casos[[#This Row],[Corregimiento]],Hoja3!$A$2:$D$676,4,0)</f>
        <v>30115</v>
      </c>
      <c r="E777">
        <v>12</v>
      </c>
    </row>
    <row r="778" spans="1:5">
      <c r="A778" s="40">
        <v>44021</v>
      </c>
      <c r="B778" s="22">
        <v>44021</v>
      </c>
      <c r="C778" t="s">
        <v>289</v>
      </c>
      <c r="D778" s="42">
        <f>VLOOKUP(Pag_Inicio_Corr_mas_casos[[#This Row],[Corregimiento]],Hoja3!$A$2:$D$676,4,0)</f>
        <v>40701</v>
      </c>
      <c r="E778">
        <v>12</v>
      </c>
    </row>
    <row r="779" spans="1:5">
      <c r="A779" s="40">
        <v>44021</v>
      </c>
      <c r="B779" s="22">
        <v>44021</v>
      </c>
      <c r="C779" t="s">
        <v>283</v>
      </c>
      <c r="D779" s="42">
        <f>VLOOKUP(Pag_Inicio_Corr_mas_casos[[#This Row],[Corregimiento]],Hoja3!$A$2:$D$676,4,0)</f>
        <v>120301</v>
      </c>
      <c r="E779">
        <v>12</v>
      </c>
    </row>
    <row r="780" spans="1:5">
      <c r="A780" s="40">
        <v>44021</v>
      </c>
      <c r="B780" s="22">
        <v>44021</v>
      </c>
      <c r="C780" t="s">
        <v>287</v>
      </c>
      <c r="D780" s="42">
        <f>VLOOKUP(Pag_Inicio_Corr_mas_casos[[#This Row],[Corregimiento]],Hoja3!$A$2:$D$676,4,0)</f>
        <v>30101</v>
      </c>
      <c r="E780">
        <v>11</v>
      </c>
    </row>
    <row r="781" spans="1:5">
      <c r="A781" s="40">
        <v>44021</v>
      </c>
      <c r="B781" s="22">
        <v>44021</v>
      </c>
      <c r="C781" t="s">
        <v>252</v>
      </c>
      <c r="D781" s="42">
        <f>VLOOKUP(Pag_Inicio_Corr_mas_casos[[#This Row],[Corregimiento]],Hoja3!$A$2:$D$676,4,0)</f>
        <v>30104</v>
      </c>
      <c r="E781">
        <v>11</v>
      </c>
    </row>
    <row r="782" spans="1:5">
      <c r="A782" s="40">
        <v>44021</v>
      </c>
      <c r="B782" s="22">
        <v>44021</v>
      </c>
      <c r="C782" t="s">
        <v>212</v>
      </c>
      <c r="D782" s="42">
        <f>VLOOKUP(Pag_Inicio_Corr_mas_casos[[#This Row],[Corregimiento]],Hoja3!$A$2:$D$676,4,0)</f>
        <v>80816</v>
      </c>
      <c r="E782">
        <v>11</v>
      </c>
    </row>
    <row r="783" spans="1:5">
      <c r="A783" s="40">
        <v>44021</v>
      </c>
      <c r="B783" s="22">
        <v>44021</v>
      </c>
      <c r="C783" t="s">
        <v>241</v>
      </c>
      <c r="D783" s="42">
        <f>VLOOKUP(Pag_Inicio_Corr_mas_casos[[#This Row],[Corregimiento]],Hoja3!$A$2:$D$676,4,0)</f>
        <v>50208</v>
      </c>
      <c r="E783">
        <v>11</v>
      </c>
    </row>
    <row r="784" spans="1:5">
      <c r="A784" s="40">
        <v>44022</v>
      </c>
      <c r="B784" s="22">
        <v>44022</v>
      </c>
      <c r="C784" t="s">
        <v>209</v>
      </c>
      <c r="D784" s="42">
        <f>VLOOKUP(Pag_Inicio_Corr_mas_casos[[#This Row],[Corregimiento]],Hoja3!$A$2:$D$676,4,0)</f>
        <v>80821</v>
      </c>
      <c r="E784">
        <v>50</v>
      </c>
    </row>
    <row r="785" spans="1:5">
      <c r="A785" s="40">
        <v>44022</v>
      </c>
      <c r="B785" s="22">
        <v>44022</v>
      </c>
      <c r="C785" t="s">
        <v>204</v>
      </c>
      <c r="D785" s="42">
        <f>VLOOKUP(Pag_Inicio_Corr_mas_casos[[#This Row],[Corregimiento]],Hoja3!$A$2:$D$676,4,0)</f>
        <v>130101</v>
      </c>
      <c r="E785">
        <v>48</v>
      </c>
    </row>
    <row r="786" spans="1:5">
      <c r="A786" s="40">
        <v>44022</v>
      </c>
      <c r="B786" s="22">
        <v>44022</v>
      </c>
      <c r="C786" t="s">
        <v>228</v>
      </c>
      <c r="D786" s="42">
        <f>VLOOKUP(Pag_Inicio_Corr_mas_casos[[#This Row],[Corregimiento]],Hoja3!$A$2:$D$676,4,0)</f>
        <v>10201</v>
      </c>
      <c r="E786">
        <v>44</v>
      </c>
    </row>
    <row r="787" spans="1:5">
      <c r="A787" s="40">
        <v>44022</v>
      </c>
      <c r="B787" s="22">
        <v>44022</v>
      </c>
      <c r="C787" t="s">
        <v>206</v>
      </c>
      <c r="D787" s="42">
        <f>VLOOKUP(Pag_Inicio_Corr_mas_casos[[#This Row],[Corregimiento]],Hoja3!$A$2:$D$676,4,0)</f>
        <v>130106</v>
      </c>
      <c r="E787">
        <v>43</v>
      </c>
    </row>
    <row r="788" spans="1:5">
      <c r="A788" s="40">
        <v>44022</v>
      </c>
      <c r="B788" s="22">
        <v>44022</v>
      </c>
      <c r="C788" t="s">
        <v>230</v>
      </c>
      <c r="D788" s="42">
        <f>VLOOKUP(Pag_Inicio_Corr_mas_casos[[#This Row],[Corregimiento]],Hoja3!$A$2:$D$676,4,0)</f>
        <v>80813</v>
      </c>
      <c r="E788">
        <v>39</v>
      </c>
    </row>
    <row r="789" spans="1:5">
      <c r="A789" s="40">
        <v>44022</v>
      </c>
      <c r="B789" s="22">
        <v>44022</v>
      </c>
      <c r="C789" t="s">
        <v>249</v>
      </c>
      <c r="D789" s="42">
        <f>VLOOKUP(Pag_Inicio_Corr_mas_casos[[#This Row],[Corregimiento]],Hoja3!$A$2:$D$676,4,0)</f>
        <v>130717</v>
      </c>
      <c r="E789">
        <v>39</v>
      </c>
    </row>
    <row r="790" spans="1:5">
      <c r="A790" s="40">
        <v>44022</v>
      </c>
      <c r="B790" s="22">
        <v>44022</v>
      </c>
      <c r="C790" t="s">
        <v>217</v>
      </c>
      <c r="D790" s="42">
        <f>VLOOKUP(Pag_Inicio_Corr_mas_casos[[#This Row],[Corregimiento]],Hoja3!$A$2:$D$676,4,0)</f>
        <v>80819</v>
      </c>
      <c r="E790">
        <v>35</v>
      </c>
    </row>
    <row r="791" spans="1:5">
      <c r="A791" s="40">
        <v>44022</v>
      </c>
      <c r="B791" s="22">
        <v>44022</v>
      </c>
      <c r="C791" t="s">
        <v>220</v>
      </c>
      <c r="D791" s="42">
        <f>VLOOKUP(Pag_Inicio_Corr_mas_casos[[#This Row],[Corregimiento]],Hoja3!$A$2:$D$676,4,0)</f>
        <v>80812</v>
      </c>
      <c r="E791">
        <v>33</v>
      </c>
    </row>
    <row r="792" spans="1:5">
      <c r="A792" s="40">
        <v>44022</v>
      </c>
      <c r="B792" s="22">
        <v>44022</v>
      </c>
      <c r="C792" t="s">
        <v>205</v>
      </c>
      <c r="D792" s="42">
        <f>VLOOKUP(Pag_Inicio_Corr_mas_casos[[#This Row],[Corregimiento]],Hoja3!$A$2:$D$676,4,0)</f>
        <v>81002</v>
      </c>
      <c r="E792">
        <v>32</v>
      </c>
    </row>
    <row r="793" spans="1:5">
      <c r="A793" s="40">
        <v>44022</v>
      </c>
      <c r="B793" s="22">
        <v>44022</v>
      </c>
      <c r="C793" t="s">
        <v>290</v>
      </c>
      <c r="D793" s="42">
        <f>VLOOKUP(Pag_Inicio_Corr_mas_casos[[#This Row],[Corregimiento]],Hoja3!$A$2:$D$676,4,0)</f>
        <v>41402</v>
      </c>
      <c r="E793">
        <v>31</v>
      </c>
    </row>
    <row r="794" spans="1:5">
      <c r="A794" s="40">
        <v>44022</v>
      </c>
      <c r="B794" s="22">
        <v>44022</v>
      </c>
      <c r="C794" t="s">
        <v>214</v>
      </c>
      <c r="D794" s="42">
        <f>VLOOKUP(Pag_Inicio_Corr_mas_casos[[#This Row],[Corregimiento]],Hoja3!$A$2:$D$676,4,0)</f>
        <v>80822</v>
      </c>
      <c r="E794">
        <v>28</v>
      </c>
    </row>
    <row r="795" spans="1:5">
      <c r="A795" s="40">
        <v>44022</v>
      </c>
      <c r="B795" s="22">
        <v>44022</v>
      </c>
      <c r="C795" t="s">
        <v>239</v>
      </c>
      <c r="D795" s="42">
        <f>VLOOKUP(Pag_Inicio_Corr_mas_casos[[#This Row],[Corregimiento]],Hoja3!$A$2:$D$676,4,0)</f>
        <v>130708</v>
      </c>
      <c r="E795">
        <v>28</v>
      </c>
    </row>
    <row r="796" spans="1:5">
      <c r="A796" s="40">
        <v>44022</v>
      </c>
      <c r="B796" s="22">
        <v>44022</v>
      </c>
      <c r="C796" t="s">
        <v>213</v>
      </c>
      <c r="D796" s="42">
        <f>VLOOKUP(Pag_Inicio_Corr_mas_casos[[#This Row],[Corregimiento]],Hoja3!$A$2:$D$676,4,0)</f>
        <v>80817</v>
      </c>
      <c r="E796">
        <v>25</v>
      </c>
    </row>
    <row r="797" spans="1:5">
      <c r="A797" s="40">
        <v>44022</v>
      </c>
      <c r="B797" s="22">
        <v>44022</v>
      </c>
      <c r="C797" t="s">
        <v>208</v>
      </c>
      <c r="D797" s="42">
        <f>VLOOKUP(Pag_Inicio_Corr_mas_casos[[#This Row],[Corregimiento]],Hoja3!$A$2:$D$676,4,0)</f>
        <v>130102</v>
      </c>
      <c r="E797">
        <v>23</v>
      </c>
    </row>
    <row r="798" spans="1:5">
      <c r="A798" s="40">
        <v>44022</v>
      </c>
      <c r="B798" s="22">
        <v>44022</v>
      </c>
      <c r="C798" t="s">
        <v>212</v>
      </c>
      <c r="D798" s="42">
        <f>VLOOKUP(Pag_Inicio_Corr_mas_casos[[#This Row],[Corregimiento]],Hoja3!$A$2:$D$676,4,0)</f>
        <v>80816</v>
      </c>
      <c r="E798">
        <v>22</v>
      </c>
    </row>
    <row r="799" spans="1:5">
      <c r="A799" s="40">
        <v>44022</v>
      </c>
      <c r="B799" s="22">
        <v>44022</v>
      </c>
      <c r="C799" t="s">
        <v>210</v>
      </c>
      <c r="D799" s="42">
        <f>VLOOKUP(Pag_Inicio_Corr_mas_casos[[#This Row],[Corregimiento]],Hoja3!$A$2:$D$676,4,0)</f>
        <v>81007</v>
      </c>
      <c r="E799">
        <v>19</v>
      </c>
    </row>
    <row r="800" spans="1:5">
      <c r="A800" s="40">
        <v>44022</v>
      </c>
      <c r="B800" s="22">
        <v>44022</v>
      </c>
      <c r="C800" t="s">
        <v>234</v>
      </c>
      <c r="D800" s="42">
        <f>VLOOKUP(Pag_Inicio_Corr_mas_casos[[#This Row],[Corregimiento]],Hoja3!$A$2:$D$676,4,0)</f>
        <v>80820</v>
      </c>
      <c r="E800">
        <v>18</v>
      </c>
    </row>
    <row r="801" spans="1:5">
      <c r="A801" s="40">
        <v>44022</v>
      </c>
      <c r="B801" s="22">
        <v>44022</v>
      </c>
      <c r="C801" t="s">
        <v>221</v>
      </c>
      <c r="D801" s="42">
        <f>VLOOKUP(Pag_Inicio_Corr_mas_casos[[#This Row],[Corregimiento]],Hoja3!$A$2:$D$676,4,0)</f>
        <v>130702</v>
      </c>
      <c r="E801">
        <v>17</v>
      </c>
    </row>
    <row r="802" spans="1:5">
      <c r="A802" s="40">
        <v>44022</v>
      </c>
      <c r="B802" s="22">
        <v>44022</v>
      </c>
      <c r="C802" t="s">
        <v>245</v>
      </c>
      <c r="D802" s="42">
        <f>VLOOKUP(Pag_Inicio_Corr_mas_casos[[#This Row],[Corregimiento]],Hoja3!$A$2:$D$676,4,0)</f>
        <v>80809</v>
      </c>
      <c r="E802">
        <v>17</v>
      </c>
    </row>
    <row r="803" spans="1:5">
      <c r="A803" s="40">
        <v>44022</v>
      </c>
      <c r="B803" s="22">
        <v>44022</v>
      </c>
      <c r="C803" t="s">
        <v>215</v>
      </c>
      <c r="D803" s="42">
        <f>VLOOKUP(Pag_Inicio_Corr_mas_casos[[#This Row],[Corregimiento]],Hoja3!$A$2:$D$676,4,0)</f>
        <v>80823</v>
      </c>
      <c r="E803">
        <v>16</v>
      </c>
    </row>
    <row r="804" spans="1:5">
      <c r="A804" s="40">
        <v>44022</v>
      </c>
      <c r="B804" s="22">
        <v>44022</v>
      </c>
      <c r="C804" t="s">
        <v>253</v>
      </c>
      <c r="D804" s="42">
        <f>VLOOKUP(Pag_Inicio_Corr_mas_casos[[#This Row],[Corregimiento]],Hoja3!$A$2:$D$676,4,0)</f>
        <v>130701</v>
      </c>
      <c r="E804">
        <v>15</v>
      </c>
    </row>
    <row r="805" spans="1:5">
      <c r="A805" s="40">
        <v>44022</v>
      </c>
      <c r="B805" s="22">
        <v>44022</v>
      </c>
      <c r="C805" t="s">
        <v>218</v>
      </c>
      <c r="D805" s="42">
        <f>VLOOKUP(Pag_Inicio_Corr_mas_casos[[#This Row],[Corregimiento]],Hoja3!$A$2:$D$676,4,0)</f>
        <v>130107</v>
      </c>
      <c r="E805">
        <v>15</v>
      </c>
    </row>
    <row r="806" spans="1:5">
      <c r="A806" s="40">
        <v>44022</v>
      </c>
      <c r="B806" s="22">
        <v>44022</v>
      </c>
      <c r="C806" t="s">
        <v>240</v>
      </c>
      <c r="D806" s="42">
        <f>VLOOKUP(Pag_Inicio_Corr_mas_casos[[#This Row],[Corregimiento]],Hoja3!$A$2:$D$676,4,0)</f>
        <v>80826</v>
      </c>
      <c r="E806">
        <v>15</v>
      </c>
    </row>
    <row r="807" spans="1:5">
      <c r="A807" s="40">
        <v>44022</v>
      </c>
      <c r="B807" s="22">
        <v>44022</v>
      </c>
      <c r="C807" t="s">
        <v>232</v>
      </c>
      <c r="D807" s="42">
        <f>VLOOKUP(Pag_Inicio_Corr_mas_casos[[#This Row],[Corregimiento]],Hoja3!$A$2:$D$676,4,0)</f>
        <v>80501</v>
      </c>
      <c r="E807">
        <v>14</v>
      </c>
    </row>
    <row r="808" spans="1:5">
      <c r="A808" s="40">
        <v>44022</v>
      </c>
      <c r="B808" s="22">
        <v>44022</v>
      </c>
      <c r="C808" t="s">
        <v>225</v>
      </c>
      <c r="D808" s="42">
        <f>VLOOKUP(Pag_Inicio_Corr_mas_casos[[#This Row],[Corregimiento]],Hoja3!$A$2:$D$676,4,0)</f>
        <v>80810</v>
      </c>
      <c r="E808">
        <v>14</v>
      </c>
    </row>
    <row r="809" spans="1:5">
      <c r="A809" s="40">
        <v>44022</v>
      </c>
      <c r="B809" s="22">
        <v>44022</v>
      </c>
      <c r="C809" t="s">
        <v>268</v>
      </c>
      <c r="D809" s="42">
        <f>VLOOKUP(Pag_Inicio_Corr_mas_casos[[#This Row],[Corregimiento]],Hoja3!$A$2:$D$676,4,0)</f>
        <v>130716</v>
      </c>
      <c r="E809">
        <v>14</v>
      </c>
    </row>
    <row r="810" spans="1:5">
      <c r="A810" s="40">
        <v>44022</v>
      </c>
      <c r="B810" s="22">
        <v>44022</v>
      </c>
      <c r="C810" t="s">
        <v>196</v>
      </c>
      <c r="D810" s="42">
        <f>VLOOKUP(Pag_Inicio_Corr_mas_casos[[#This Row],[Corregimiento]],Hoja3!$A$2:$D$676,4,0)</f>
        <v>130709</v>
      </c>
      <c r="E810">
        <v>13</v>
      </c>
    </row>
    <row r="811" spans="1:5">
      <c r="A811" s="40">
        <v>44022</v>
      </c>
      <c r="B811" s="22">
        <v>44022</v>
      </c>
      <c r="C811" t="s">
        <v>250</v>
      </c>
      <c r="D811" s="42">
        <f>VLOOKUP(Pag_Inicio_Corr_mas_casos[[#This Row],[Corregimiento]],Hoja3!$A$2:$D$676,4,0)</f>
        <v>81003</v>
      </c>
      <c r="E811">
        <v>13</v>
      </c>
    </row>
    <row r="812" spans="1:5">
      <c r="A812" s="40">
        <v>44022</v>
      </c>
      <c r="B812" s="22">
        <v>44022</v>
      </c>
      <c r="C812" t="s">
        <v>291</v>
      </c>
      <c r="D812" s="42">
        <f>VLOOKUP(Pag_Inicio_Corr_mas_casos[[#This Row],[Corregimiento]],Hoja3!$A$2:$D$676,4,0)</f>
        <v>40203</v>
      </c>
      <c r="E812">
        <v>13</v>
      </c>
    </row>
    <row r="813" spans="1:5">
      <c r="A813" s="40">
        <v>44022</v>
      </c>
      <c r="B813" s="22">
        <v>44022</v>
      </c>
      <c r="C813" t="s">
        <v>261</v>
      </c>
      <c r="D813" s="42">
        <f>VLOOKUP(Pag_Inicio_Corr_mas_casos[[#This Row],[Corregimiento]],Hoja3!$A$2:$D$676,4,0)</f>
        <v>91001</v>
      </c>
      <c r="E813">
        <v>13</v>
      </c>
    </row>
    <row r="814" spans="1:5">
      <c r="A814" s="40">
        <v>44022</v>
      </c>
      <c r="B814" s="22">
        <v>44022</v>
      </c>
      <c r="C814" t="s">
        <v>256</v>
      </c>
      <c r="D814" s="42">
        <f>VLOOKUP(Pag_Inicio_Corr_mas_casos[[#This Row],[Corregimiento]],Hoja3!$A$2:$D$676,4,0)</f>
        <v>80807</v>
      </c>
      <c r="E814">
        <v>11</v>
      </c>
    </row>
    <row r="815" spans="1:5">
      <c r="A815" s="40">
        <v>44022</v>
      </c>
      <c r="B815" s="22">
        <v>44022</v>
      </c>
      <c r="C815" t="s">
        <v>224</v>
      </c>
      <c r="D815" s="42">
        <f>VLOOKUP(Pag_Inicio_Corr_mas_casos[[#This Row],[Corregimiento]],Hoja3!$A$2:$D$676,4,0)</f>
        <v>130108</v>
      </c>
      <c r="E815">
        <v>11</v>
      </c>
    </row>
    <row r="816" spans="1:5">
      <c r="A816" s="40">
        <v>44022</v>
      </c>
      <c r="B816" s="22">
        <v>44022</v>
      </c>
      <c r="C816" t="s">
        <v>251</v>
      </c>
      <c r="D816" s="42">
        <f>VLOOKUP(Pag_Inicio_Corr_mas_casos[[#This Row],[Corregimiento]],Hoja3!$A$2:$D$676,4,0)</f>
        <v>81009</v>
      </c>
      <c r="E816">
        <v>11</v>
      </c>
    </row>
    <row r="817" spans="1:5">
      <c r="A817" s="40">
        <v>44023</v>
      </c>
      <c r="B817" s="22">
        <v>44023</v>
      </c>
      <c r="C817" t="s">
        <v>213</v>
      </c>
      <c r="D817" s="42">
        <f>VLOOKUP(Pag_Inicio_Corr_mas_casos[[#This Row],[Corregimiento]],Hoja3!$A$2:$D$676,4,0)</f>
        <v>80817</v>
      </c>
      <c r="E817">
        <v>50</v>
      </c>
    </row>
    <row r="818" spans="1:5">
      <c r="A818" s="40">
        <v>44023</v>
      </c>
      <c r="B818" s="22">
        <v>44023</v>
      </c>
      <c r="C818" t="s">
        <v>217</v>
      </c>
      <c r="D818" s="42">
        <f>VLOOKUP(Pag_Inicio_Corr_mas_casos[[#This Row],[Corregimiento]],Hoja3!$A$2:$D$676,4,0)</f>
        <v>80819</v>
      </c>
      <c r="E818">
        <v>45</v>
      </c>
    </row>
    <row r="819" spans="1:5">
      <c r="A819" s="40">
        <v>44023</v>
      </c>
      <c r="B819" s="22">
        <v>44023</v>
      </c>
      <c r="C819" t="s">
        <v>209</v>
      </c>
      <c r="D819" s="42">
        <f>VLOOKUP(Pag_Inicio_Corr_mas_casos[[#This Row],[Corregimiento]],Hoja3!$A$2:$D$676,4,0)</f>
        <v>80821</v>
      </c>
      <c r="E819">
        <v>44</v>
      </c>
    </row>
    <row r="820" spans="1:5">
      <c r="A820" s="40">
        <v>44023</v>
      </c>
      <c r="B820" s="22">
        <v>44023</v>
      </c>
      <c r="C820" t="s">
        <v>234</v>
      </c>
      <c r="D820" s="42">
        <f>VLOOKUP(Pag_Inicio_Corr_mas_casos[[#This Row],[Corregimiento]],Hoja3!$A$2:$D$676,4,0)</f>
        <v>80820</v>
      </c>
      <c r="E820">
        <v>38</v>
      </c>
    </row>
    <row r="821" spans="1:5">
      <c r="A821" s="40">
        <v>44023</v>
      </c>
      <c r="B821" s="22">
        <v>44023</v>
      </c>
      <c r="C821" t="s">
        <v>245</v>
      </c>
      <c r="D821" s="42">
        <f>VLOOKUP(Pag_Inicio_Corr_mas_casos[[#This Row],[Corregimiento]],Hoja3!$A$2:$D$676,4,0)</f>
        <v>80809</v>
      </c>
      <c r="E821">
        <v>36</v>
      </c>
    </row>
    <row r="822" spans="1:5">
      <c r="A822" s="40">
        <v>44023</v>
      </c>
      <c r="B822" s="22">
        <v>44023</v>
      </c>
      <c r="C822" t="s">
        <v>206</v>
      </c>
      <c r="D822" s="42">
        <f>VLOOKUP(Pag_Inicio_Corr_mas_casos[[#This Row],[Corregimiento]],Hoja3!$A$2:$D$676,4,0)</f>
        <v>130106</v>
      </c>
      <c r="E822">
        <v>36</v>
      </c>
    </row>
    <row r="823" spans="1:5">
      <c r="A823" s="40">
        <v>44023</v>
      </c>
      <c r="B823" s="22">
        <v>44023</v>
      </c>
      <c r="C823" t="s">
        <v>230</v>
      </c>
      <c r="D823" s="42">
        <f>VLOOKUP(Pag_Inicio_Corr_mas_casos[[#This Row],[Corregimiento]],Hoja3!$A$2:$D$676,4,0)</f>
        <v>80813</v>
      </c>
      <c r="E823">
        <v>30</v>
      </c>
    </row>
    <row r="824" spans="1:5">
      <c r="A824" s="40">
        <v>44023</v>
      </c>
      <c r="B824" s="22">
        <v>44023</v>
      </c>
      <c r="C824" t="s">
        <v>220</v>
      </c>
      <c r="D824" s="42">
        <f>VLOOKUP(Pag_Inicio_Corr_mas_casos[[#This Row],[Corregimiento]],Hoja3!$A$2:$D$676,4,0)</f>
        <v>80812</v>
      </c>
      <c r="E824">
        <v>28</v>
      </c>
    </row>
    <row r="825" spans="1:5">
      <c r="A825" s="40">
        <v>44023</v>
      </c>
      <c r="B825" s="22">
        <v>44023</v>
      </c>
      <c r="C825" t="s">
        <v>212</v>
      </c>
      <c r="D825" s="42">
        <f>VLOOKUP(Pag_Inicio_Corr_mas_casos[[#This Row],[Corregimiento]],Hoja3!$A$2:$D$676,4,0)</f>
        <v>80816</v>
      </c>
      <c r="E825">
        <v>21</v>
      </c>
    </row>
    <row r="826" spans="1:5">
      <c r="A826" s="40">
        <v>44023</v>
      </c>
      <c r="B826" s="22">
        <v>44023</v>
      </c>
      <c r="C826" t="s">
        <v>225</v>
      </c>
      <c r="D826" s="42">
        <f>VLOOKUP(Pag_Inicio_Corr_mas_casos[[#This Row],[Corregimiento]],Hoja3!$A$2:$D$676,4,0)</f>
        <v>80810</v>
      </c>
      <c r="E826">
        <v>19</v>
      </c>
    </row>
    <row r="827" spans="1:5">
      <c r="A827" s="40">
        <v>44023</v>
      </c>
      <c r="B827" s="22">
        <v>44023</v>
      </c>
      <c r="C827" t="s">
        <v>204</v>
      </c>
      <c r="D827" s="42">
        <f>VLOOKUP(Pag_Inicio_Corr_mas_casos[[#This Row],[Corregimiento]],Hoja3!$A$2:$D$676,4,0)</f>
        <v>130101</v>
      </c>
      <c r="E827">
        <v>17</v>
      </c>
    </row>
    <row r="828" spans="1:5">
      <c r="A828" s="40">
        <v>44023</v>
      </c>
      <c r="B828" s="22">
        <v>44023</v>
      </c>
      <c r="C828" t="s">
        <v>223</v>
      </c>
      <c r="D828" s="42">
        <f>VLOOKUP(Pag_Inicio_Corr_mas_casos[[#This Row],[Corregimiento]],Hoja3!$A$2:$D$676,4,0)</f>
        <v>80806</v>
      </c>
      <c r="E828">
        <v>16</v>
      </c>
    </row>
    <row r="829" spans="1:5">
      <c r="A829" s="40">
        <v>44023</v>
      </c>
      <c r="B829" s="22">
        <v>44023</v>
      </c>
      <c r="C829" t="s">
        <v>216</v>
      </c>
      <c r="D829" s="42">
        <f>VLOOKUP(Pag_Inicio_Corr_mas_casos[[#This Row],[Corregimiento]],Hoja3!$A$2:$D$676,4,0)</f>
        <v>81001</v>
      </c>
      <c r="E829">
        <v>15</v>
      </c>
    </row>
    <row r="830" spans="1:5">
      <c r="A830" s="40">
        <v>44023</v>
      </c>
      <c r="B830" s="22">
        <v>44023</v>
      </c>
      <c r="C830" t="s">
        <v>210</v>
      </c>
      <c r="D830" s="42">
        <f>VLOOKUP(Pag_Inicio_Corr_mas_casos[[#This Row],[Corregimiento]],Hoja3!$A$2:$D$676,4,0)</f>
        <v>81007</v>
      </c>
      <c r="E830">
        <v>15</v>
      </c>
    </row>
    <row r="831" spans="1:5">
      <c r="A831" s="40">
        <v>44023</v>
      </c>
      <c r="B831" s="22">
        <v>44023</v>
      </c>
      <c r="C831" t="s">
        <v>292</v>
      </c>
      <c r="D831" s="42">
        <f>VLOOKUP(Pag_Inicio_Corr_mas_casos[[#This Row],[Corregimiento]],Hoja3!$A$2:$D$676,4,0)</f>
        <v>41405</v>
      </c>
      <c r="E831">
        <v>15</v>
      </c>
    </row>
    <row r="832" spans="1:5">
      <c r="A832" s="40">
        <v>44023</v>
      </c>
      <c r="B832" s="22">
        <v>44023</v>
      </c>
      <c r="C832" t="s">
        <v>214</v>
      </c>
      <c r="D832" s="42">
        <f>VLOOKUP(Pag_Inicio_Corr_mas_casos[[#This Row],[Corregimiento]],Hoja3!$A$2:$D$676,4,0)</f>
        <v>80822</v>
      </c>
      <c r="E832">
        <v>14</v>
      </c>
    </row>
    <row r="833" spans="1:5">
      <c r="A833" s="40">
        <v>44023</v>
      </c>
      <c r="B833" s="22">
        <v>44023</v>
      </c>
      <c r="C833" t="s">
        <v>221</v>
      </c>
      <c r="D833" s="42">
        <f>VLOOKUP(Pag_Inicio_Corr_mas_casos[[#This Row],[Corregimiento]],Hoja3!$A$2:$D$676,4,0)</f>
        <v>130702</v>
      </c>
      <c r="E833">
        <v>14</v>
      </c>
    </row>
    <row r="834" spans="1:5">
      <c r="A834" s="40">
        <v>44023</v>
      </c>
      <c r="B834" s="22">
        <v>44023</v>
      </c>
      <c r="C834" t="s">
        <v>237</v>
      </c>
      <c r="D834" s="42">
        <f>VLOOKUP(Pag_Inicio_Corr_mas_casos[[#This Row],[Corregimiento]],Hoja3!$A$2:$D$676,4,0)</f>
        <v>80811</v>
      </c>
      <c r="E834">
        <v>14</v>
      </c>
    </row>
    <row r="835" spans="1:5">
      <c r="A835" s="40">
        <v>44023</v>
      </c>
      <c r="B835" s="22">
        <v>44023</v>
      </c>
      <c r="C835" t="s">
        <v>256</v>
      </c>
      <c r="D835" s="42">
        <f>VLOOKUP(Pag_Inicio_Corr_mas_casos[[#This Row],[Corregimiento]],Hoja3!$A$2:$D$676,4,0)</f>
        <v>80807</v>
      </c>
      <c r="E835">
        <v>13</v>
      </c>
    </row>
    <row r="836" spans="1:5">
      <c r="A836" s="40">
        <v>44023</v>
      </c>
      <c r="B836" s="22">
        <v>44023</v>
      </c>
      <c r="C836" t="s">
        <v>235</v>
      </c>
      <c r="D836" s="42">
        <f>VLOOKUP(Pag_Inicio_Corr_mas_casos[[#This Row],[Corregimiento]],Hoja3!$A$2:$D$676,4,0)</f>
        <v>80815</v>
      </c>
      <c r="E836">
        <v>13</v>
      </c>
    </row>
    <row r="837" spans="1:5">
      <c r="A837" s="40">
        <v>44023</v>
      </c>
      <c r="B837" s="22">
        <v>44023</v>
      </c>
      <c r="C837" t="s">
        <v>259</v>
      </c>
      <c r="D837" s="42">
        <f>VLOOKUP(Pag_Inicio_Corr_mas_casos[[#This Row],[Corregimiento]],Hoja3!$A$2:$D$676,4,0)</f>
        <v>30111</v>
      </c>
      <c r="E837">
        <v>13</v>
      </c>
    </row>
    <row r="838" spans="1:5">
      <c r="A838" s="40">
        <v>44023</v>
      </c>
      <c r="B838" s="22">
        <v>44023</v>
      </c>
      <c r="C838" t="s">
        <v>254</v>
      </c>
      <c r="D838" s="42">
        <f>VLOOKUP(Pag_Inicio_Corr_mas_casos[[#This Row],[Corregimiento]],Hoja3!$A$2:$D$676,4,0)</f>
        <v>80804</v>
      </c>
      <c r="E838">
        <v>12</v>
      </c>
    </row>
    <row r="839" spans="1:5">
      <c r="A839" s="40">
        <v>44023</v>
      </c>
      <c r="B839" s="22">
        <v>44023</v>
      </c>
      <c r="C839" t="s">
        <v>219</v>
      </c>
      <c r="D839" s="42">
        <f>VLOOKUP(Pag_Inicio_Corr_mas_casos[[#This Row],[Corregimiento]],Hoja3!$A$2:$D$676,4,0)</f>
        <v>81006</v>
      </c>
      <c r="E839">
        <v>11</v>
      </c>
    </row>
    <row r="840" spans="1:5">
      <c r="A840" s="40">
        <v>44023</v>
      </c>
      <c r="B840" s="22">
        <v>44023</v>
      </c>
      <c r="C840" t="s">
        <v>205</v>
      </c>
      <c r="D840" s="42">
        <f>VLOOKUP(Pag_Inicio_Corr_mas_casos[[#This Row],[Corregimiento]],Hoja3!$A$2:$D$676,4,0)</f>
        <v>81002</v>
      </c>
      <c r="E840">
        <v>11</v>
      </c>
    </row>
    <row r="841" spans="1:5">
      <c r="A841" s="40">
        <v>44023</v>
      </c>
      <c r="B841" s="22">
        <v>44023</v>
      </c>
      <c r="C841" t="s">
        <v>232</v>
      </c>
      <c r="D841" s="42">
        <f>VLOOKUP(Pag_Inicio_Corr_mas_casos[[#This Row],[Corregimiento]],Hoja3!$A$2:$D$676,4,0)</f>
        <v>80501</v>
      </c>
      <c r="E841">
        <v>11</v>
      </c>
    </row>
    <row r="842" spans="1:5">
      <c r="A842" s="40">
        <v>44023</v>
      </c>
      <c r="B842" s="22">
        <v>44023</v>
      </c>
      <c r="C842" t="s">
        <v>222</v>
      </c>
      <c r="D842" s="42">
        <f>VLOOKUP(Pag_Inicio_Corr_mas_casos[[#This Row],[Corregimiento]],Hoja3!$A$2:$D$676,4,0)</f>
        <v>40601</v>
      </c>
      <c r="E842">
        <v>11</v>
      </c>
    </row>
    <row r="843" spans="1:5">
      <c r="A843" s="40">
        <v>44023</v>
      </c>
      <c r="B843" s="22">
        <v>44023</v>
      </c>
      <c r="C843" t="s">
        <v>215</v>
      </c>
      <c r="D843" s="42">
        <f>VLOOKUP(Pag_Inicio_Corr_mas_casos[[#This Row],[Corregimiento]],Hoja3!$A$2:$D$676,4,0)</f>
        <v>80823</v>
      </c>
      <c r="E843">
        <v>11</v>
      </c>
    </row>
    <row r="844" spans="1:5">
      <c r="A844" s="40">
        <v>44023</v>
      </c>
      <c r="B844" s="22">
        <v>44023</v>
      </c>
      <c r="C844" t="s">
        <v>251</v>
      </c>
      <c r="D844" s="42">
        <f>VLOOKUP(Pag_Inicio_Corr_mas_casos[[#This Row],[Corregimiento]],Hoja3!$A$2:$D$676,4,0)</f>
        <v>81009</v>
      </c>
      <c r="E844">
        <v>11</v>
      </c>
    </row>
    <row r="845" spans="1:5">
      <c r="A845" s="40">
        <v>44024</v>
      </c>
      <c r="B845" s="22">
        <v>44024</v>
      </c>
      <c r="C845" t="s">
        <v>211</v>
      </c>
      <c r="D845" s="42">
        <f>VLOOKUP(Pag_Inicio_Corr_mas_casos[[#This Row],[Corregimiento]],Hoja3!$A$2:$D$676,4,0)</f>
        <v>81008</v>
      </c>
      <c r="E845">
        <v>78</v>
      </c>
    </row>
    <row r="846" spans="1:5">
      <c r="A846" s="40">
        <v>44024</v>
      </c>
      <c r="B846" s="22">
        <v>44024</v>
      </c>
      <c r="C846" t="s">
        <v>204</v>
      </c>
      <c r="D846" s="42">
        <f>VLOOKUP(Pag_Inicio_Corr_mas_casos[[#This Row],[Corregimiento]],Hoja3!$A$2:$D$676,4,0)</f>
        <v>130101</v>
      </c>
      <c r="E846">
        <v>42</v>
      </c>
    </row>
    <row r="847" spans="1:5">
      <c r="A847" s="40">
        <v>44024</v>
      </c>
      <c r="B847" s="22">
        <v>44024</v>
      </c>
      <c r="C847" t="s">
        <v>217</v>
      </c>
      <c r="D847" s="42">
        <f>VLOOKUP(Pag_Inicio_Corr_mas_casos[[#This Row],[Corregimiento]],Hoja3!$A$2:$D$676,4,0)</f>
        <v>80819</v>
      </c>
      <c r="E847">
        <v>42</v>
      </c>
    </row>
    <row r="848" spans="1:5">
      <c r="A848" s="40">
        <v>44024</v>
      </c>
      <c r="B848" s="22">
        <v>44024</v>
      </c>
      <c r="C848" t="s">
        <v>230</v>
      </c>
      <c r="D848" s="42">
        <f>VLOOKUP(Pag_Inicio_Corr_mas_casos[[#This Row],[Corregimiento]],Hoja3!$A$2:$D$676,4,0)</f>
        <v>80813</v>
      </c>
      <c r="E848">
        <v>41</v>
      </c>
    </row>
    <row r="849" spans="1:5">
      <c r="A849" s="40">
        <v>44024</v>
      </c>
      <c r="B849" s="22">
        <v>44024</v>
      </c>
      <c r="C849" t="s">
        <v>209</v>
      </c>
      <c r="D849" s="42">
        <f>VLOOKUP(Pag_Inicio_Corr_mas_casos[[#This Row],[Corregimiento]],Hoja3!$A$2:$D$676,4,0)</f>
        <v>80821</v>
      </c>
      <c r="E849">
        <v>38</v>
      </c>
    </row>
    <row r="850" spans="1:5">
      <c r="A850" s="40">
        <v>44024</v>
      </c>
      <c r="B850" s="22">
        <v>44024</v>
      </c>
      <c r="C850" t="s">
        <v>249</v>
      </c>
      <c r="D850" s="42">
        <f>VLOOKUP(Pag_Inicio_Corr_mas_casos[[#This Row],[Corregimiento]],Hoja3!$A$2:$D$676,4,0)</f>
        <v>130717</v>
      </c>
      <c r="E850">
        <v>38</v>
      </c>
    </row>
    <row r="851" spans="1:5">
      <c r="A851" s="40">
        <v>44024</v>
      </c>
      <c r="B851" s="22">
        <v>44024</v>
      </c>
      <c r="C851" t="s">
        <v>259</v>
      </c>
      <c r="D851" s="42">
        <f>VLOOKUP(Pag_Inicio_Corr_mas_casos[[#This Row],[Corregimiento]],Hoja3!$A$2:$D$676,4,0)</f>
        <v>30111</v>
      </c>
      <c r="E851">
        <v>36</v>
      </c>
    </row>
    <row r="852" spans="1:5">
      <c r="A852" s="40">
        <v>44024</v>
      </c>
      <c r="B852" s="22">
        <v>44024</v>
      </c>
      <c r="C852" t="s">
        <v>213</v>
      </c>
      <c r="D852" s="42">
        <f>VLOOKUP(Pag_Inicio_Corr_mas_casos[[#This Row],[Corregimiento]],Hoja3!$A$2:$D$676,4,0)</f>
        <v>80817</v>
      </c>
      <c r="E852">
        <v>34</v>
      </c>
    </row>
    <row r="853" spans="1:5">
      <c r="A853" s="40">
        <v>44024</v>
      </c>
      <c r="B853" s="22">
        <v>44024</v>
      </c>
      <c r="C853" t="s">
        <v>206</v>
      </c>
      <c r="D853" s="42">
        <f>VLOOKUP(Pag_Inicio_Corr_mas_casos[[#This Row],[Corregimiento]],Hoja3!$A$2:$D$676,4,0)</f>
        <v>130106</v>
      </c>
      <c r="E853">
        <v>32</v>
      </c>
    </row>
    <row r="854" spans="1:5">
      <c r="A854" s="40">
        <v>44024</v>
      </c>
      <c r="B854" s="22">
        <v>44024</v>
      </c>
      <c r="C854" t="s">
        <v>220</v>
      </c>
      <c r="D854" s="42">
        <f>VLOOKUP(Pag_Inicio_Corr_mas_casos[[#This Row],[Corregimiento]],Hoja3!$A$2:$D$676,4,0)</f>
        <v>80812</v>
      </c>
      <c r="E854">
        <v>31</v>
      </c>
    </row>
    <row r="855" spans="1:5">
      <c r="A855" s="40">
        <v>44024</v>
      </c>
      <c r="B855" s="22">
        <v>44024</v>
      </c>
      <c r="C855" t="s">
        <v>210</v>
      </c>
      <c r="D855" s="42">
        <f>VLOOKUP(Pag_Inicio_Corr_mas_casos[[#This Row],[Corregimiento]],Hoja3!$A$2:$D$676,4,0)</f>
        <v>81007</v>
      </c>
      <c r="E855">
        <v>27</v>
      </c>
    </row>
    <row r="856" spans="1:5">
      <c r="A856" s="40">
        <v>44024</v>
      </c>
      <c r="B856" s="22">
        <v>44024</v>
      </c>
      <c r="C856" t="s">
        <v>252</v>
      </c>
      <c r="D856" s="42">
        <f>VLOOKUP(Pag_Inicio_Corr_mas_casos[[#This Row],[Corregimiento]],Hoja3!$A$2:$D$676,4,0)</f>
        <v>30104</v>
      </c>
      <c r="E856">
        <v>25</v>
      </c>
    </row>
    <row r="857" spans="1:5">
      <c r="A857" s="40">
        <v>44024</v>
      </c>
      <c r="B857" s="22">
        <v>44024</v>
      </c>
      <c r="C857" t="s">
        <v>268</v>
      </c>
      <c r="D857" s="42">
        <f>VLOOKUP(Pag_Inicio_Corr_mas_casos[[#This Row],[Corregimiento]],Hoja3!$A$2:$D$676,4,0)</f>
        <v>130716</v>
      </c>
      <c r="E857">
        <v>25</v>
      </c>
    </row>
    <row r="858" spans="1:5">
      <c r="A858" s="40">
        <v>44024</v>
      </c>
      <c r="B858" s="22">
        <v>44024</v>
      </c>
      <c r="C858" t="s">
        <v>196</v>
      </c>
      <c r="D858" s="42">
        <f>VLOOKUP(Pag_Inicio_Corr_mas_casos[[#This Row],[Corregimiento]],Hoja3!$A$2:$D$676,4,0)</f>
        <v>130709</v>
      </c>
      <c r="E858">
        <v>23</v>
      </c>
    </row>
    <row r="859" spans="1:5">
      <c r="A859" s="40">
        <v>44024</v>
      </c>
      <c r="B859" s="22">
        <v>44024</v>
      </c>
      <c r="C859" t="s">
        <v>285</v>
      </c>
      <c r="D859" s="42">
        <f>VLOOKUP(Pag_Inicio_Corr_mas_casos[[#This Row],[Corregimiento]],Hoja3!$A$2:$D$676,4,0)</f>
        <v>120801</v>
      </c>
      <c r="E859">
        <v>23</v>
      </c>
    </row>
    <row r="860" spans="1:5">
      <c r="A860" s="40">
        <v>44024</v>
      </c>
      <c r="B860" s="22">
        <v>44024</v>
      </c>
      <c r="C860" t="s">
        <v>239</v>
      </c>
      <c r="D860" s="42">
        <f>VLOOKUP(Pag_Inicio_Corr_mas_casos[[#This Row],[Corregimiento]],Hoja3!$A$2:$D$676,4,0)</f>
        <v>130708</v>
      </c>
      <c r="E860">
        <v>22</v>
      </c>
    </row>
    <row r="861" spans="1:5">
      <c r="A861" s="40">
        <v>44024</v>
      </c>
      <c r="B861" s="22">
        <v>44024</v>
      </c>
      <c r="C861" t="s">
        <v>205</v>
      </c>
      <c r="D861" s="42">
        <f>VLOOKUP(Pag_Inicio_Corr_mas_casos[[#This Row],[Corregimiento]],Hoja3!$A$2:$D$676,4,0)</f>
        <v>81002</v>
      </c>
      <c r="E861">
        <v>21</v>
      </c>
    </row>
    <row r="862" spans="1:5">
      <c r="A862" s="40">
        <v>44024</v>
      </c>
      <c r="B862" s="22">
        <v>44024</v>
      </c>
      <c r="C862" t="s">
        <v>293</v>
      </c>
      <c r="D862" s="42">
        <f>VLOOKUP(Pag_Inicio_Corr_mas_casos[[#This Row],[Corregimiento]],Hoja3!$A$2:$D$676,4,0)</f>
        <v>80502</v>
      </c>
      <c r="E862">
        <v>21</v>
      </c>
    </row>
    <row r="863" spans="1:5">
      <c r="A863" s="40">
        <v>44024</v>
      </c>
      <c r="B863" s="22">
        <v>44024</v>
      </c>
      <c r="C863" t="s">
        <v>226</v>
      </c>
      <c r="D863" s="42">
        <f>VLOOKUP(Pag_Inicio_Corr_mas_casos[[#This Row],[Corregimiento]],Hoja3!$A$2:$D$676,4,0)</f>
        <v>30107</v>
      </c>
      <c r="E863">
        <v>21</v>
      </c>
    </row>
    <row r="864" spans="1:5">
      <c r="A864" s="40">
        <v>44024</v>
      </c>
      <c r="B864" s="22">
        <v>44024</v>
      </c>
      <c r="C864" t="s">
        <v>281</v>
      </c>
      <c r="D864" s="42">
        <f>VLOOKUP(Pag_Inicio_Corr_mas_casos[[#This Row],[Corregimiento]],Hoja3!$A$2:$D$676,4,0)</f>
        <v>30115</v>
      </c>
      <c r="E864">
        <v>21</v>
      </c>
    </row>
    <row r="865" spans="1:5">
      <c r="A865" s="40">
        <v>44024</v>
      </c>
      <c r="B865" s="22">
        <v>44024</v>
      </c>
      <c r="C865" t="s">
        <v>207</v>
      </c>
      <c r="D865" s="42">
        <f>VLOOKUP(Pag_Inicio_Corr_mas_casos[[#This Row],[Corregimiento]],Hoja3!$A$2:$D$676,4,0)</f>
        <v>80802</v>
      </c>
      <c r="E865">
        <v>21</v>
      </c>
    </row>
    <row r="866" spans="1:5">
      <c r="A866" s="40">
        <v>44024</v>
      </c>
      <c r="B866" s="22">
        <v>44024</v>
      </c>
      <c r="C866" t="s">
        <v>283</v>
      </c>
      <c r="D866" s="42">
        <f>VLOOKUP(Pag_Inicio_Corr_mas_casos[[#This Row],[Corregimiento]],Hoja3!$A$2:$D$676,4,0)</f>
        <v>120301</v>
      </c>
      <c r="E866">
        <v>21</v>
      </c>
    </row>
    <row r="867" spans="1:5">
      <c r="A867" s="40">
        <v>44024</v>
      </c>
      <c r="B867" s="22">
        <v>44024</v>
      </c>
      <c r="C867" t="s">
        <v>225</v>
      </c>
      <c r="D867" s="42">
        <f>VLOOKUP(Pag_Inicio_Corr_mas_casos[[#This Row],[Corregimiento]],Hoja3!$A$2:$D$676,4,0)</f>
        <v>80810</v>
      </c>
      <c r="E867">
        <v>20</v>
      </c>
    </row>
    <row r="868" spans="1:5">
      <c r="A868" s="40">
        <v>44024</v>
      </c>
      <c r="B868" s="22">
        <v>44024</v>
      </c>
      <c r="C868" t="s">
        <v>219</v>
      </c>
      <c r="D868" s="42">
        <f>VLOOKUP(Pag_Inicio_Corr_mas_casos[[#This Row],[Corregimiento]],Hoja3!$A$2:$D$676,4,0)</f>
        <v>81006</v>
      </c>
      <c r="E868">
        <v>19</v>
      </c>
    </row>
    <row r="869" spans="1:5">
      <c r="A869" s="40">
        <v>44024</v>
      </c>
      <c r="B869" s="22">
        <v>44024</v>
      </c>
      <c r="C869" t="s">
        <v>221</v>
      </c>
      <c r="D869" s="42">
        <f>VLOOKUP(Pag_Inicio_Corr_mas_casos[[#This Row],[Corregimiento]],Hoja3!$A$2:$D$676,4,0)</f>
        <v>130702</v>
      </c>
      <c r="E869">
        <v>19</v>
      </c>
    </row>
    <row r="870" spans="1:5">
      <c r="A870" s="40">
        <v>44024</v>
      </c>
      <c r="B870" s="22">
        <v>44024</v>
      </c>
      <c r="C870" t="s">
        <v>234</v>
      </c>
      <c r="D870" s="42">
        <f>VLOOKUP(Pag_Inicio_Corr_mas_casos[[#This Row],[Corregimiento]],Hoja3!$A$2:$D$676,4,0)</f>
        <v>80820</v>
      </c>
      <c r="E870">
        <v>19</v>
      </c>
    </row>
    <row r="871" spans="1:5">
      <c r="A871" s="40">
        <v>44024</v>
      </c>
      <c r="B871" s="22">
        <v>44024</v>
      </c>
      <c r="C871" t="s">
        <v>288</v>
      </c>
      <c r="D871" s="42">
        <f>VLOOKUP(Pag_Inicio_Corr_mas_casos[[#This Row],[Corregimiento]],Hoja3!$A$2:$D$676,4,0)</f>
        <v>30103</v>
      </c>
      <c r="E871">
        <v>17</v>
      </c>
    </row>
    <row r="872" spans="1:5">
      <c r="A872" s="40">
        <v>44024</v>
      </c>
      <c r="B872" s="22">
        <v>44024</v>
      </c>
      <c r="C872" t="s">
        <v>235</v>
      </c>
      <c r="D872" s="42">
        <f>VLOOKUP(Pag_Inicio_Corr_mas_casos[[#This Row],[Corregimiento]],Hoja3!$A$2:$D$676,4,0)</f>
        <v>80815</v>
      </c>
      <c r="E872">
        <v>16</v>
      </c>
    </row>
    <row r="873" spans="1:5">
      <c r="A873" s="40">
        <v>44024</v>
      </c>
      <c r="B873" s="22">
        <v>44024</v>
      </c>
      <c r="C873" t="s">
        <v>215</v>
      </c>
      <c r="D873" s="42">
        <f>VLOOKUP(Pag_Inicio_Corr_mas_casos[[#This Row],[Corregimiento]],Hoja3!$A$2:$D$676,4,0)</f>
        <v>80823</v>
      </c>
      <c r="E873">
        <v>16</v>
      </c>
    </row>
    <row r="874" spans="1:5">
      <c r="A874" s="40">
        <v>44024</v>
      </c>
      <c r="B874" s="22">
        <v>44024</v>
      </c>
      <c r="C874" t="s">
        <v>212</v>
      </c>
      <c r="D874" s="42">
        <f>VLOOKUP(Pag_Inicio_Corr_mas_casos[[#This Row],[Corregimiento]],Hoja3!$A$2:$D$676,4,0)</f>
        <v>80816</v>
      </c>
      <c r="E874">
        <v>15</v>
      </c>
    </row>
    <row r="875" spans="1:5">
      <c r="A875" s="40">
        <v>44024</v>
      </c>
      <c r="B875" s="22">
        <v>44024</v>
      </c>
      <c r="C875" t="s">
        <v>240</v>
      </c>
      <c r="D875" s="42">
        <f>VLOOKUP(Pag_Inicio_Corr_mas_casos[[#This Row],[Corregimiento]],Hoja3!$A$2:$D$676,4,0)</f>
        <v>80826</v>
      </c>
      <c r="E875">
        <v>14</v>
      </c>
    </row>
    <row r="876" spans="1:5">
      <c r="A876" s="40">
        <v>44024</v>
      </c>
      <c r="B876" s="22">
        <v>44024</v>
      </c>
      <c r="C876" t="s">
        <v>256</v>
      </c>
      <c r="D876" s="42">
        <f>VLOOKUP(Pag_Inicio_Corr_mas_casos[[#This Row],[Corregimiento]],Hoja3!$A$2:$D$676,4,0)</f>
        <v>80807</v>
      </c>
      <c r="E876">
        <v>13</v>
      </c>
    </row>
    <row r="877" spans="1:5">
      <c r="A877" s="40">
        <v>44024</v>
      </c>
      <c r="B877" s="22">
        <v>44024</v>
      </c>
      <c r="C877" t="s">
        <v>250</v>
      </c>
      <c r="D877" s="42">
        <f>VLOOKUP(Pag_Inicio_Corr_mas_casos[[#This Row],[Corregimiento]],Hoja3!$A$2:$D$676,4,0)</f>
        <v>81003</v>
      </c>
      <c r="E877">
        <v>13</v>
      </c>
    </row>
    <row r="878" spans="1:5">
      <c r="A878" s="40">
        <v>44024</v>
      </c>
      <c r="B878" s="22">
        <v>44024</v>
      </c>
      <c r="C878" t="s">
        <v>242</v>
      </c>
      <c r="D878" s="42">
        <f>VLOOKUP(Pag_Inicio_Corr_mas_casos[[#This Row],[Corregimiento]],Hoja3!$A$2:$D$676,4,0)</f>
        <v>80803</v>
      </c>
      <c r="E878">
        <v>13</v>
      </c>
    </row>
    <row r="879" spans="1:5">
      <c r="A879" s="40">
        <v>44024</v>
      </c>
      <c r="B879" s="22">
        <v>44024</v>
      </c>
      <c r="C879" t="s">
        <v>232</v>
      </c>
      <c r="D879" s="42">
        <f>VLOOKUP(Pag_Inicio_Corr_mas_casos[[#This Row],[Corregimiento]],Hoja3!$A$2:$D$676,4,0)</f>
        <v>80501</v>
      </c>
      <c r="E879">
        <v>12</v>
      </c>
    </row>
    <row r="880" spans="1:5">
      <c r="A880" s="40">
        <v>44024</v>
      </c>
      <c r="B880" s="22">
        <v>44024</v>
      </c>
      <c r="C880" t="s">
        <v>208</v>
      </c>
      <c r="D880" s="42">
        <f>VLOOKUP(Pag_Inicio_Corr_mas_casos[[#This Row],[Corregimiento]],Hoja3!$A$2:$D$676,4,0)</f>
        <v>130102</v>
      </c>
      <c r="E880">
        <v>12</v>
      </c>
    </row>
    <row r="881" spans="1:5">
      <c r="A881" s="40">
        <v>44024</v>
      </c>
      <c r="B881" s="22">
        <v>44024</v>
      </c>
      <c r="C881" t="s">
        <v>227</v>
      </c>
      <c r="D881" s="42">
        <f>VLOOKUP(Pag_Inicio_Corr_mas_casos[[#This Row],[Corregimiento]],Hoja3!$A$2:$D$676,4,0)</f>
        <v>30113</v>
      </c>
      <c r="E881">
        <v>12</v>
      </c>
    </row>
    <row r="882" spans="1:5">
      <c r="A882" s="40">
        <v>44024</v>
      </c>
      <c r="B882" s="22">
        <v>44024</v>
      </c>
      <c r="C882" t="s">
        <v>216</v>
      </c>
      <c r="D882" s="42">
        <f>VLOOKUP(Pag_Inicio_Corr_mas_casos[[#This Row],[Corregimiento]],Hoja3!$A$2:$D$676,4,0)</f>
        <v>81001</v>
      </c>
      <c r="E882">
        <v>11</v>
      </c>
    </row>
    <row r="883" spans="1:5">
      <c r="A883" s="40">
        <v>44024</v>
      </c>
      <c r="B883" s="22">
        <v>44024</v>
      </c>
      <c r="C883" t="s">
        <v>294</v>
      </c>
      <c r="D883" s="42">
        <f>VLOOKUP(Pag_Inicio_Corr_mas_casos[[#This Row],[Corregimiento]],Hoja3!$A$2:$D$676,4,0)</f>
        <v>120507</v>
      </c>
      <c r="E883">
        <v>11</v>
      </c>
    </row>
    <row r="884" spans="1:5">
      <c r="A884" s="40">
        <v>44025</v>
      </c>
      <c r="B884" s="22">
        <v>44025</v>
      </c>
      <c r="C884" t="s">
        <v>210</v>
      </c>
      <c r="D884" s="42">
        <f>VLOOKUP(Pag_Inicio_Corr_mas_casos[[#This Row],[Corregimiento]],Hoja3!$A$2:$D$676,4,0)</f>
        <v>81007</v>
      </c>
      <c r="E884">
        <v>61</v>
      </c>
    </row>
    <row r="885" spans="1:5">
      <c r="A885" s="40">
        <v>44025</v>
      </c>
      <c r="B885" s="22">
        <v>44025</v>
      </c>
      <c r="C885" t="s">
        <v>205</v>
      </c>
      <c r="D885" s="42">
        <f>VLOOKUP(Pag_Inicio_Corr_mas_casos[[#This Row],[Corregimiento]],Hoja3!$A$2:$D$676,4,0)</f>
        <v>81002</v>
      </c>
      <c r="E885">
        <v>54</v>
      </c>
    </row>
    <row r="886" spans="1:5">
      <c r="A886" s="40">
        <v>44025</v>
      </c>
      <c r="B886" s="22">
        <v>44025</v>
      </c>
      <c r="C886" t="s">
        <v>220</v>
      </c>
      <c r="D886" s="42">
        <f>VLOOKUP(Pag_Inicio_Corr_mas_casos[[#This Row],[Corregimiento]],Hoja3!$A$2:$D$676,4,0)</f>
        <v>80812</v>
      </c>
      <c r="E886">
        <v>54</v>
      </c>
    </row>
    <row r="887" spans="1:5">
      <c r="A887" s="40">
        <v>44025</v>
      </c>
      <c r="B887" s="22">
        <v>44025</v>
      </c>
      <c r="C887" t="s">
        <v>217</v>
      </c>
      <c r="D887" s="42">
        <f>VLOOKUP(Pag_Inicio_Corr_mas_casos[[#This Row],[Corregimiento]],Hoja3!$A$2:$D$676,4,0)</f>
        <v>80819</v>
      </c>
      <c r="E887">
        <v>53</v>
      </c>
    </row>
    <row r="888" spans="1:5">
      <c r="A888" s="40">
        <v>44025</v>
      </c>
      <c r="B888" s="22">
        <v>44025</v>
      </c>
      <c r="C888" t="s">
        <v>230</v>
      </c>
      <c r="D888" s="42">
        <f>VLOOKUP(Pag_Inicio_Corr_mas_casos[[#This Row],[Corregimiento]],Hoja3!$A$2:$D$676,4,0)</f>
        <v>80813</v>
      </c>
      <c r="E888">
        <v>50</v>
      </c>
    </row>
    <row r="889" spans="1:5">
      <c r="A889" s="40">
        <v>44025</v>
      </c>
      <c r="B889" s="22">
        <v>44025</v>
      </c>
      <c r="C889" t="s">
        <v>259</v>
      </c>
      <c r="D889" s="42">
        <f>VLOOKUP(Pag_Inicio_Corr_mas_casos[[#This Row],[Corregimiento]],Hoja3!$A$2:$D$676,4,0)</f>
        <v>30111</v>
      </c>
      <c r="E889">
        <v>48</v>
      </c>
    </row>
    <row r="890" spans="1:5">
      <c r="A890" s="40">
        <v>44025</v>
      </c>
      <c r="B890" s="22">
        <v>44025</v>
      </c>
      <c r="C890" t="s">
        <v>206</v>
      </c>
      <c r="D890" s="42">
        <f>VLOOKUP(Pag_Inicio_Corr_mas_casos[[#This Row],[Corregimiento]],Hoja3!$A$2:$D$676,4,0)</f>
        <v>130106</v>
      </c>
      <c r="E890">
        <v>48</v>
      </c>
    </row>
    <row r="891" spans="1:5">
      <c r="A891" s="40">
        <v>44025</v>
      </c>
      <c r="B891" s="22">
        <v>44025</v>
      </c>
      <c r="C891" t="s">
        <v>209</v>
      </c>
      <c r="D891" s="42">
        <f>VLOOKUP(Pag_Inicio_Corr_mas_casos[[#This Row],[Corregimiento]],Hoja3!$A$2:$D$676,4,0)</f>
        <v>80821</v>
      </c>
      <c r="E891">
        <v>46</v>
      </c>
    </row>
    <row r="892" spans="1:5">
      <c r="A892" s="40">
        <v>44025</v>
      </c>
      <c r="B892" s="22">
        <v>44025</v>
      </c>
      <c r="C892" t="s">
        <v>214</v>
      </c>
      <c r="D892" s="42">
        <f>VLOOKUP(Pag_Inicio_Corr_mas_casos[[#This Row],[Corregimiento]],Hoja3!$A$2:$D$676,4,0)</f>
        <v>80822</v>
      </c>
      <c r="E892">
        <v>37</v>
      </c>
    </row>
    <row r="893" spans="1:5">
      <c r="A893" s="40">
        <v>44025</v>
      </c>
      <c r="B893" s="22">
        <v>44025</v>
      </c>
      <c r="C893" t="s">
        <v>207</v>
      </c>
      <c r="D893" s="42">
        <f>VLOOKUP(Pag_Inicio_Corr_mas_casos[[#This Row],[Corregimiento]],Hoja3!$A$2:$D$676,4,0)</f>
        <v>80802</v>
      </c>
      <c r="E893">
        <v>35</v>
      </c>
    </row>
    <row r="894" spans="1:5">
      <c r="A894" s="40">
        <v>44025</v>
      </c>
      <c r="B894" s="22">
        <v>44025</v>
      </c>
      <c r="C894" t="s">
        <v>232</v>
      </c>
      <c r="D894" s="42">
        <f>VLOOKUP(Pag_Inicio_Corr_mas_casos[[#This Row],[Corregimiento]],Hoja3!$A$2:$D$676,4,0)</f>
        <v>80501</v>
      </c>
      <c r="E894">
        <v>35</v>
      </c>
    </row>
    <row r="895" spans="1:5">
      <c r="A895" s="40">
        <v>44025</v>
      </c>
      <c r="B895" s="22">
        <v>44025</v>
      </c>
      <c r="C895" t="s">
        <v>234</v>
      </c>
      <c r="D895" s="42">
        <f>VLOOKUP(Pag_Inicio_Corr_mas_casos[[#This Row],[Corregimiento]],Hoja3!$A$2:$D$676,4,0)</f>
        <v>80820</v>
      </c>
      <c r="E895">
        <v>32</v>
      </c>
    </row>
    <row r="896" spans="1:5">
      <c r="A896" s="40">
        <v>44025</v>
      </c>
      <c r="B896" s="22">
        <v>44025</v>
      </c>
      <c r="C896" t="s">
        <v>213</v>
      </c>
      <c r="D896" s="42">
        <f>VLOOKUP(Pag_Inicio_Corr_mas_casos[[#This Row],[Corregimiento]],Hoja3!$A$2:$D$676,4,0)</f>
        <v>80817</v>
      </c>
      <c r="E896">
        <v>32</v>
      </c>
    </row>
    <row r="897" spans="1:5">
      <c r="A897" s="40">
        <v>44025</v>
      </c>
      <c r="B897" s="22">
        <v>44025</v>
      </c>
      <c r="C897" t="s">
        <v>204</v>
      </c>
      <c r="D897" s="42">
        <f>VLOOKUP(Pag_Inicio_Corr_mas_casos[[#This Row],[Corregimiento]],Hoja3!$A$2:$D$676,4,0)</f>
        <v>130101</v>
      </c>
      <c r="E897">
        <v>31</v>
      </c>
    </row>
    <row r="898" spans="1:5">
      <c r="A898" s="40">
        <v>44025</v>
      </c>
      <c r="B898" s="22">
        <v>44025</v>
      </c>
      <c r="C898" t="s">
        <v>212</v>
      </c>
      <c r="D898" s="42">
        <f>VLOOKUP(Pag_Inicio_Corr_mas_casos[[#This Row],[Corregimiento]],Hoja3!$A$2:$D$676,4,0)</f>
        <v>80816</v>
      </c>
      <c r="E898">
        <v>29</v>
      </c>
    </row>
    <row r="899" spans="1:5">
      <c r="A899" s="40">
        <v>44025</v>
      </c>
      <c r="B899" s="22">
        <v>44025</v>
      </c>
      <c r="C899" t="s">
        <v>218</v>
      </c>
      <c r="D899" s="42">
        <f>VLOOKUP(Pag_Inicio_Corr_mas_casos[[#This Row],[Corregimiento]],Hoja3!$A$2:$D$676,4,0)</f>
        <v>130107</v>
      </c>
      <c r="E899">
        <v>25</v>
      </c>
    </row>
    <row r="900" spans="1:5">
      <c r="A900" s="40">
        <v>44025</v>
      </c>
      <c r="B900" s="22">
        <v>44025</v>
      </c>
      <c r="C900" t="s">
        <v>281</v>
      </c>
      <c r="D900" s="42">
        <f>VLOOKUP(Pag_Inicio_Corr_mas_casos[[#This Row],[Corregimiento]],Hoja3!$A$2:$D$676,4,0)</f>
        <v>30115</v>
      </c>
      <c r="E900">
        <v>25</v>
      </c>
    </row>
    <row r="901" spans="1:5">
      <c r="A901" s="40">
        <v>44025</v>
      </c>
      <c r="B901" s="22">
        <v>44025</v>
      </c>
      <c r="C901" t="s">
        <v>216</v>
      </c>
      <c r="D901" s="42">
        <f>VLOOKUP(Pag_Inicio_Corr_mas_casos[[#This Row],[Corregimiento]],Hoja3!$A$2:$D$676,4,0)</f>
        <v>81001</v>
      </c>
      <c r="E901">
        <v>24</v>
      </c>
    </row>
    <row r="902" spans="1:5">
      <c r="A902" s="40">
        <v>44025</v>
      </c>
      <c r="B902" s="22">
        <v>44025</v>
      </c>
      <c r="C902" t="s">
        <v>239</v>
      </c>
      <c r="D902" s="42">
        <f>VLOOKUP(Pag_Inicio_Corr_mas_casos[[#This Row],[Corregimiento]],Hoja3!$A$2:$D$676,4,0)</f>
        <v>130708</v>
      </c>
      <c r="E902">
        <v>24</v>
      </c>
    </row>
    <row r="903" spans="1:5">
      <c r="A903" s="40">
        <v>44025</v>
      </c>
      <c r="B903" s="22">
        <v>44025</v>
      </c>
      <c r="C903" t="s">
        <v>211</v>
      </c>
      <c r="D903" s="42">
        <f>VLOOKUP(Pag_Inicio_Corr_mas_casos[[#This Row],[Corregimiento]],Hoja3!$A$2:$D$676,4,0)</f>
        <v>81008</v>
      </c>
      <c r="E903">
        <v>24</v>
      </c>
    </row>
    <row r="904" spans="1:5">
      <c r="A904" s="40">
        <v>44025</v>
      </c>
      <c r="B904" s="22">
        <v>44025</v>
      </c>
      <c r="C904" t="s">
        <v>249</v>
      </c>
      <c r="D904" s="42">
        <f>VLOOKUP(Pag_Inicio_Corr_mas_casos[[#This Row],[Corregimiento]],Hoja3!$A$2:$D$676,4,0)</f>
        <v>130717</v>
      </c>
      <c r="E904">
        <v>24</v>
      </c>
    </row>
    <row r="905" spans="1:5">
      <c r="A905" s="40">
        <v>44025</v>
      </c>
      <c r="B905" s="22">
        <v>44025</v>
      </c>
      <c r="C905" t="s">
        <v>240</v>
      </c>
      <c r="D905" s="42">
        <f>VLOOKUP(Pag_Inicio_Corr_mas_casos[[#This Row],[Corregimiento]],Hoja3!$A$2:$D$676,4,0)</f>
        <v>80826</v>
      </c>
      <c r="E905">
        <v>22</v>
      </c>
    </row>
    <row r="906" spans="1:5">
      <c r="A906" s="40">
        <v>44025</v>
      </c>
      <c r="B906" s="22">
        <v>44025</v>
      </c>
      <c r="C906" t="s">
        <v>224</v>
      </c>
      <c r="D906" s="42">
        <f>VLOOKUP(Pag_Inicio_Corr_mas_casos[[#This Row],[Corregimiento]],Hoja3!$A$2:$D$676,4,0)</f>
        <v>130108</v>
      </c>
      <c r="E906">
        <v>21</v>
      </c>
    </row>
    <row r="907" spans="1:5">
      <c r="A907" s="40">
        <v>44025</v>
      </c>
      <c r="B907" s="22">
        <v>44025</v>
      </c>
      <c r="C907" t="s">
        <v>226</v>
      </c>
      <c r="D907" s="42">
        <f>VLOOKUP(Pag_Inicio_Corr_mas_casos[[#This Row],[Corregimiento]],Hoja3!$A$2:$D$676,4,0)</f>
        <v>30107</v>
      </c>
      <c r="E907">
        <v>20</v>
      </c>
    </row>
    <row r="908" spans="1:5">
      <c r="A908" s="40">
        <v>44025</v>
      </c>
      <c r="B908" s="22">
        <v>44025</v>
      </c>
      <c r="C908" t="s">
        <v>251</v>
      </c>
      <c r="D908" s="42">
        <f>VLOOKUP(Pag_Inicio_Corr_mas_casos[[#This Row],[Corregimiento]],Hoja3!$A$2:$D$676,4,0)</f>
        <v>81009</v>
      </c>
      <c r="E908">
        <v>20</v>
      </c>
    </row>
    <row r="909" spans="1:5">
      <c r="A909" s="40">
        <v>44025</v>
      </c>
      <c r="B909" s="22">
        <v>44025</v>
      </c>
      <c r="C909" t="s">
        <v>245</v>
      </c>
      <c r="D909" s="42">
        <f>VLOOKUP(Pag_Inicio_Corr_mas_casos[[#This Row],[Corregimiento]],Hoja3!$A$2:$D$676,4,0)</f>
        <v>80809</v>
      </c>
      <c r="E909">
        <v>19</v>
      </c>
    </row>
    <row r="910" spans="1:5">
      <c r="A910" s="40">
        <v>44025</v>
      </c>
      <c r="B910" s="22">
        <v>44025</v>
      </c>
      <c r="C910" t="s">
        <v>243</v>
      </c>
      <c r="D910" s="42">
        <f>VLOOKUP(Pag_Inicio_Corr_mas_casos[[#This Row],[Corregimiento]],Hoja3!$A$2:$D$676,4,0)</f>
        <v>130105</v>
      </c>
      <c r="E910">
        <v>19</v>
      </c>
    </row>
    <row r="911" spans="1:5">
      <c r="A911" s="40">
        <v>44025</v>
      </c>
      <c r="B911" s="22">
        <v>44025</v>
      </c>
      <c r="C911" t="s">
        <v>219</v>
      </c>
      <c r="D911" s="42">
        <f>VLOOKUP(Pag_Inicio_Corr_mas_casos[[#This Row],[Corregimiento]],Hoja3!$A$2:$D$676,4,0)</f>
        <v>81006</v>
      </c>
      <c r="E911">
        <v>17</v>
      </c>
    </row>
    <row r="912" spans="1:5">
      <c r="A912" s="40">
        <v>44025</v>
      </c>
      <c r="B912" s="22">
        <v>44025</v>
      </c>
      <c r="C912" t="s">
        <v>288</v>
      </c>
      <c r="D912" s="42">
        <f>VLOOKUP(Pag_Inicio_Corr_mas_casos[[#This Row],[Corregimiento]],Hoja3!$A$2:$D$676,4,0)</f>
        <v>30103</v>
      </c>
      <c r="E912">
        <v>17</v>
      </c>
    </row>
    <row r="913" spans="1:5">
      <c r="A913" s="40">
        <v>44025</v>
      </c>
      <c r="B913" s="22">
        <v>44025</v>
      </c>
      <c r="C913" t="s">
        <v>235</v>
      </c>
      <c r="D913" s="42">
        <f>VLOOKUP(Pag_Inicio_Corr_mas_casos[[#This Row],[Corregimiento]],Hoja3!$A$2:$D$676,4,0)</f>
        <v>80815</v>
      </c>
      <c r="E913">
        <v>17</v>
      </c>
    </row>
    <row r="914" spans="1:5">
      <c r="A914" s="40">
        <v>44025</v>
      </c>
      <c r="B914" s="22">
        <v>44025</v>
      </c>
      <c r="C914" t="s">
        <v>225</v>
      </c>
      <c r="D914" s="42">
        <f>VLOOKUP(Pag_Inicio_Corr_mas_casos[[#This Row],[Corregimiento]],Hoja3!$A$2:$D$676,4,0)</f>
        <v>80810</v>
      </c>
      <c r="E914">
        <v>17</v>
      </c>
    </row>
    <row r="915" spans="1:5">
      <c r="A915" s="40">
        <v>44025</v>
      </c>
      <c r="B915" s="22">
        <v>44025</v>
      </c>
      <c r="C915" t="s">
        <v>208</v>
      </c>
      <c r="D915" s="42">
        <f>VLOOKUP(Pag_Inicio_Corr_mas_casos[[#This Row],[Corregimiento]],Hoja3!$A$2:$D$676,4,0)</f>
        <v>130102</v>
      </c>
      <c r="E915">
        <v>16</v>
      </c>
    </row>
    <row r="916" spans="1:5">
      <c r="A916" s="40">
        <v>44025</v>
      </c>
      <c r="B916" s="22">
        <v>44025</v>
      </c>
      <c r="C916" t="s">
        <v>252</v>
      </c>
      <c r="D916" s="42">
        <f>VLOOKUP(Pag_Inicio_Corr_mas_casos[[#This Row],[Corregimiento]],Hoja3!$A$2:$D$676,4,0)</f>
        <v>30104</v>
      </c>
      <c r="E916">
        <v>15</v>
      </c>
    </row>
    <row r="917" spans="1:5">
      <c r="A917" s="40">
        <v>44025</v>
      </c>
      <c r="B917" s="22">
        <v>44025</v>
      </c>
      <c r="C917" t="s">
        <v>196</v>
      </c>
      <c r="D917" s="42">
        <f>VLOOKUP(Pag_Inicio_Corr_mas_casos[[#This Row],[Corregimiento]],Hoja3!$A$2:$D$676,4,0)</f>
        <v>130709</v>
      </c>
      <c r="E917">
        <v>15</v>
      </c>
    </row>
    <row r="918" spans="1:5">
      <c r="A918" s="40">
        <v>44025</v>
      </c>
      <c r="B918" s="22">
        <v>44025</v>
      </c>
      <c r="C918" t="s">
        <v>295</v>
      </c>
      <c r="D918" s="42">
        <f>VLOOKUP(Pag_Inicio_Corr_mas_casos[[#This Row],[Corregimiento]],Hoja3!$A$2:$D$676,4,0)</f>
        <v>30110</v>
      </c>
      <c r="E918">
        <v>15</v>
      </c>
    </row>
    <row r="919" spans="1:5">
      <c r="A919" s="40">
        <v>44025</v>
      </c>
      <c r="B919" s="22">
        <v>44025</v>
      </c>
      <c r="C919" t="s">
        <v>223</v>
      </c>
      <c r="D919" s="42">
        <f>VLOOKUP(Pag_Inicio_Corr_mas_casos[[#This Row],[Corregimiento]],Hoja3!$A$2:$D$676,4,0)</f>
        <v>80806</v>
      </c>
      <c r="E919">
        <v>14</v>
      </c>
    </row>
    <row r="920" spans="1:5">
      <c r="A920" s="40">
        <v>44025</v>
      </c>
      <c r="B920" s="22">
        <v>44025</v>
      </c>
      <c r="C920" t="s">
        <v>242</v>
      </c>
      <c r="D920" s="42">
        <f>VLOOKUP(Pag_Inicio_Corr_mas_casos[[#This Row],[Corregimiento]],Hoja3!$A$2:$D$676,4,0)</f>
        <v>80803</v>
      </c>
      <c r="E920">
        <v>14</v>
      </c>
    </row>
    <row r="921" spans="1:5">
      <c r="A921" s="40">
        <v>44025</v>
      </c>
      <c r="B921" s="22">
        <v>44025</v>
      </c>
      <c r="C921" t="s">
        <v>221</v>
      </c>
      <c r="D921" s="42">
        <f>VLOOKUP(Pag_Inicio_Corr_mas_casos[[#This Row],[Corregimiento]],Hoja3!$A$2:$D$676,4,0)</f>
        <v>130702</v>
      </c>
      <c r="E921">
        <v>13</v>
      </c>
    </row>
    <row r="922" spans="1:5">
      <c r="A922" s="40">
        <v>44025</v>
      </c>
      <c r="B922" s="22">
        <v>44025</v>
      </c>
      <c r="C922" t="s">
        <v>256</v>
      </c>
      <c r="D922" s="42">
        <f>VLOOKUP(Pag_Inicio_Corr_mas_casos[[#This Row],[Corregimiento]],Hoja3!$A$2:$D$676,4,0)</f>
        <v>80807</v>
      </c>
      <c r="E922">
        <v>13</v>
      </c>
    </row>
    <row r="923" spans="1:5">
      <c r="A923" s="40">
        <v>44025</v>
      </c>
      <c r="B923" s="22">
        <v>44025</v>
      </c>
      <c r="C923" t="s">
        <v>237</v>
      </c>
      <c r="D923" s="42">
        <f>VLOOKUP(Pag_Inicio_Corr_mas_casos[[#This Row],[Corregimiento]],Hoja3!$A$2:$D$676,4,0)</f>
        <v>80811</v>
      </c>
      <c r="E923">
        <v>13</v>
      </c>
    </row>
    <row r="924" spans="1:5">
      <c r="A924" s="40">
        <v>44025</v>
      </c>
      <c r="B924" s="22">
        <v>44025</v>
      </c>
      <c r="C924" t="s">
        <v>257</v>
      </c>
      <c r="D924" s="42">
        <f>VLOOKUP(Pag_Inicio_Corr_mas_casos[[#This Row],[Corregimiento]],Hoja3!$A$2:$D$676,4,0)</f>
        <v>80814</v>
      </c>
      <c r="E924">
        <v>12</v>
      </c>
    </row>
    <row r="925" spans="1:5">
      <c r="A925" s="40">
        <v>44025</v>
      </c>
      <c r="B925" s="22">
        <v>44025</v>
      </c>
      <c r="C925" t="s">
        <v>287</v>
      </c>
      <c r="D925" s="42">
        <f>VLOOKUP(Pag_Inicio_Corr_mas_casos[[#This Row],[Corregimiento]],Hoja3!$A$2:$D$676,4,0)</f>
        <v>30101</v>
      </c>
      <c r="E925">
        <v>12</v>
      </c>
    </row>
    <row r="926" spans="1:5">
      <c r="A926" s="40">
        <v>44025</v>
      </c>
      <c r="B926" s="22">
        <v>44025</v>
      </c>
      <c r="C926" t="s">
        <v>280</v>
      </c>
      <c r="D926" s="42">
        <f>VLOOKUP(Pag_Inicio_Corr_mas_casos[[#This Row],[Corregimiento]],Hoja3!$A$2:$D$676,4,0)</f>
        <v>81004</v>
      </c>
      <c r="E926">
        <v>12</v>
      </c>
    </row>
    <row r="927" spans="1:5">
      <c r="A927" s="40">
        <v>44025</v>
      </c>
      <c r="B927" s="22">
        <v>44025</v>
      </c>
      <c r="C927" t="s">
        <v>227</v>
      </c>
      <c r="D927" s="42">
        <f>VLOOKUP(Pag_Inicio_Corr_mas_casos[[#This Row],[Corregimiento]],Hoja3!$A$2:$D$676,4,0)</f>
        <v>30113</v>
      </c>
      <c r="E927">
        <v>12</v>
      </c>
    </row>
    <row r="928" spans="1:5">
      <c r="A928" s="40">
        <v>44025</v>
      </c>
      <c r="B928" s="22">
        <v>44025</v>
      </c>
      <c r="C928" t="s">
        <v>267</v>
      </c>
      <c r="D928" s="42">
        <f>VLOOKUP(Pag_Inicio_Corr_mas_casos[[#This Row],[Corregimiento]],Hoja3!$A$2:$D$676,4,0)</f>
        <v>81005</v>
      </c>
      <c r="E928">
        <v>12</v>
      </c>
    </row>
    <row r="929" spans="1:5">
      <c r="A929" s="40">
        <v>44025</v>
      </c>
      <c r="B929" s="22">
        <v>44025</v>
      </c>
      <c r="C929" t="s">
        <v>277</v>
      </c>
      <c r="D929" s="42">
        <f>VLOOKUP(Pag_Inicio_Corr_mas_casos[[#This Row],[Corregimiento]],Hoja3!$A$2:$D$676,4,0)</f>
        <v>10401</v>
      </c>
      <c r="E929">
        <v>11</v>
      </c>
    </row>
    <row r="930" spans="1:5">
      <c r="A930" s="40">
        <v>44025</v>
      </c>
      <c r="B930" s="22">
        <v>44025</v>
      </c>
      <c r="C930" t="s">
        <v>215</v>
      </c>
      <c r="D930" s="42">
        <f>VLOOKUP(Pag_Inicio_Corr_mas_casos[[#This Row],[Corregimiento]],Hoja3!$A$2:$D$676,4,0)</f>
        <v>80823</v>
      </c>
      <c r="E930">
        <v>11</v>
      </c>
    </row>
    <row r="931" spans="1:5">
      <c r="A931" s="40">
        <v>44025</v>
      </c>
      <c r="B931" s="22">
        <v>44025</v>
      </c>
      <c r="C931" t="s">
        <v>250</v>
      </c>
      <c r="D931" s="42">
        <f>VLOOKUP(Pag_Inicio_Corr_mas_casos[[#This Row],[Corregimiento]],Hoja3!$A$2:$D$676,4,0)</f>
        <v>81003</v>
      </c>
      <c r="E931">
        <v>11</v>
      </c>
    </row>
    <row r="932" spans="1:5">
      <c r="A932" s="40">
        <v>44026</v>
      </c>
      <c r="B932" s="22">
        <v>44026</v>
      </c>
      <c r="C932" t="s">
        <v>209</v>
      </c>
      <c r="D932" s="42">
        <f>VLOOKUP(Pag_Inicio_Corr_mas_casos[[#This Row],[Corregimiento]],Hoja3!$A$2:$D$676,4,0)</f>
        <v>80821</v>
      </c>
      <c r="E932">
        <v>38</v>
      </c>
    </row>
    <row r="933" spans="1:5">
      <c r="A933" s="40">
        <v>44026</v>
      </c>
      <c r="B933" s="22">
        <v>44026</v>
      </c>
      <c r="C933" t="s">
        <v>213</v>
      </c>
      <c r="D933" s="42">
        <f>VLOOKUP(Pag_Inicio_Corr_mas_casos[[#This Row],[Corregimiento]],Hoja3!$A$2:$D$676,4,0)</f>
        <v>80817</v>
      </c>
      <c r="E933">
        <v>34</v>
      </c>
    </row>
    <row r="934" spans="1:5">
      <c r="A934" s="40">
        <v>44026</v>
      </c>
      <c r="B934" s="22">
        <v>44026</v>
      </c>
      <c r="C934" t="s">
        <v>217</v>
      </c>
      <c r="D934" s="42">
        <f>VLOOKUP(Pag_Inicio_Corr_mas_casos[[#This Row],[Corregimiento]],Hoja3!$A$2:$D$676,4,0)</f>
        <v>80819</v>
      </c>
      <c r="E934">
        <v>32</v>
      </c>
    </row>
    <row r="935" spans="1:5">
      <c r="A935" s="40">
        <v>44026</v>
      </c>
      <c r="B935" s="22">
        <v>44026</v>
      </c>
      <c r="C935" t="s">
        <v>234</v>
      </c>
      <c r="D935" s="42">
        <f>VLOOKUP(Pag_Inicio_Corr_mas_casos[[#This Row],[Corregimiento]],Hoja3!$A$2:$D$676,4,0)</f>
        <v>80820</v>
      </c>
      <c r="E935">
        <v>29</v>
      </c>
    </row>
    <row r="936" spans="1:5">
      <c r="A936" s="40">
        <v>44026</v>
      </c>
      <c r="B936" s="22">
        <v>44026</v>
      </c>
      <c r="C936" t="s">
        <v>220</v>
      </c>
      <c r="D936" s="42">
        <f>VLOOKUP(Pag_Inicio_Corr_mas_casos[[#This Row],[Corregimiento]],Hoja3!$A$2:$D$676,4,0)</f>
        <v>80812</v>
      </c>
      <c r="E936">
        <v>26</v>
      </c>
    </row>
    <row r="937" spans="1:5">
      <c r="A937" s="40">
        <v>44026</v>
      </c>
      <c r="B937" s="22">
        <v>44026</v>
      </c>
      <c r="C937" t="s">
        <v>205</v>
      </c>
      <c r="D937" s="42">
        <f>VLOOKUP(Pag_Inicio_Corr_mas_casos[[#This Row],[Corregimiento]],Hoja3!$A$2:$D$676,4,0)</f>
        <v>81002</v>
      </c>
      <c r="E937">
        <v>25</v>
      </c>
    </row>
    <row r="938" spans="1:5">
      <c r="A938" s="40">
        <v>44026</v>
      </c>
      <c r="B938" s="22">
        <v>44026</v>
      </c>
      <c r="C938" t="s">
        <v>211</v>
      </c>
      <c r="D938" s="42">
        <f>VLOOKUP(Pag_Inicio_Corr_mas_casos[[#This Row],[Corregimiento]],Hoja3!$A$2:$D$676,4,0)</f>
        <v>81008</v>
      </c>
      <c r="E938">
        <v>25</v>
      </c>
    </row>
    <row r="939" spans="1:5">
      <c r="A939" s="40">
        <v>44026</v>
      </c>
      <c r="B939" s="22">
        <v>44026</v>
      </c>
      <c r="C939" t="s">
        <v>204</v>
      </c>
      <c r="D939" s="42">
        <f>VLOOKUP(Pag_Inicio_Corr_mas_casos[[#This Row],[Corregimiento]],Hoja3!$A$2:$D$676,4,0)</f>
        <v>130101</v>
      </c>
      <c r="E939">
        <v>23</v>
      </c>
    </row>
    <row r="940" spans="1:5">
      <c r="A940" s="40">
        <v>44026</v>
      </c>
      <c r="B940" s="22">
        <v>44026</v>
      </c>
      <c r="C940" t="s">
        <v>210</v>
      </c>
      <c r="D940" s="42">
        <f>VLOOKUP(Pag_Inicio_Corr_mas_casos[[#This Row],[Corregimiento]],Hoja3!$A$2:$D$676,4,0)</f>
        <v>81007</v>
      </c>
      <c r="E940">
        <v>23</v>
      </c>
    </row>
    <row r="941" spans="1:5">
      <c r="A941" s="40">
        <v>44026</v>
      </c>
      <c r="B941" s="22">
        <v>44026</v>
      </c>
      <c r="C941" t="s">
        <v>216</v>
      </c>
      <c r="D941" s="42">
        <f>VLOOKUP(Pag_Inicio_Corr_mas_casos[[#This Row],[Corregimiento]],Hoja3!$A$2:$D$676,4,0)</f>
        <v>81001</v>
      </c>
      <c r="E941">
        <v>22</v>
      </c>
    </row>
    <row r="942" spans="1:5">
      <c r="A942" s="40">
        <v>44026</v>
      </c>
      <c r="B942" s="22">
        <v>44026</v>
      </c>
      <c r="C942" t="s">
        <v>212</v>
      </c>
      <c r="D942" s="42">
        <f>VLOOKUP(Pag_Inicio_Corr_mas_casos[[#This Row],[Corregimiento]],Hoja3!$A$2:$D$676,4,0)</f>
        <v>80816</v>
      </c>
      <c r="E942">
        <v>22</v>
      </c>
    </row>
    <row r="943" spans="1:5">
      <c r="A943" s="40">
        <v>44026</v>
      </c>
      <c r="B943" s="22">
        <v>44026</v>
      </c>
      <c r="C943" t="s">
        <v>206</v>
      </c>
      <c r="D943" s="42">
        <f>VLOOKUP(Pag_Inicio_Corr_mas_casos[[#This Row],[Corregimiento]],Hoja3!$A$2:$D$676,4,0)</f>
        <v>130106</v>
      </c>
      <c r="E943">
        <v>22</v>
      </c>
    </row>
    <row r="944" spans="1:5">
      <c r="A944" s="40">
        <v>44026</v>
      </c>
      <c r="B944" s="22">
        <v>44026</v>
      </c>
      <c r="C944" t="s">
        <v>232</v>
      </c>
      <c r="D944" s="42">
        <f>VLOOKUP(Pag_Inicio_Corr_mas_casos[[#This Row],[Corregimiento]],Hoja3!$A$2:$D$676,4,0)</f>
        <v>80501</v>
      </c>
      <c r="E944">
        <v>16</v>
      </c>
    </row>
    <row r="945" spans="1:5">
      <c r="A945" s="40">
        <v>44026</v>
      </c>
      <c r="B945" s="22">
        <v>44026</v>
      </c>
      <c r="C945" t="s">
        <v>214</v>
      </c>
      <c r="D945" s="42">
        <f>VLOOKUP(Pag_Inicio_Corr_mas_casos[[#This Row],[Corregimiento]],Hoja3!$A$2:$D$676,4,0)</f>
        <v>80822</v>
      </c>
      <c r="E945">
        <v>15</v>
      </c>
    </row>
    <row r="946" spans="1:5">
      <c r="A946" s="40">
        <v>44026</v>
      </c>
      <c r="B946" s="22">
        <v>44026</v>
      </c>
      <c r="C946" t="s">
        <v>215</v>
      </c>
      <c r="D946" s="42">
        <f>VLOOKUP(Pag_Inicio_Corr_mas_casos[[#This Row],[Corregimiento]],Hoja3!$A$2:$D$676,4,0)</f>
        <v>80823</v>
      </c>
      <c r="E946">
        <v>15</v>
      </c>
    </row>
    <row r="947" spans="1:5">
      <c r="A947" s="40">
        <v>44026</v>
      </c>
      <c r="B947" s="22">
        <v>44026</v>
      </c>
      <c r="C947" t="s">
        <v>226</v>
      </c>
      <c r="D947" s="42">
        <f>VLOOKUP(Pag_Inicio_Corr_mas_casos[[#This Row],[Corregimiento]],Hoja3!$A$2:$D$676,4,0)</f>
        <v>30107</v>
      </c>
      <c r="E947">
        <v>13</v>
      </c>
    </row>
    <row r="948" spans="1:5">
      <c r="A948" s="40">
        <v>44026</v>
      </c>
      <c r="B948" s="22">
        <v>44026</v>
      </c>
      <c r="C948" t="s">
        <v>218</v>
      </c>
      <c r="D948" s="42">
        <f>VLOOKUP(Pag_Inicio_Corr_mas_casos[[#This Row],[Corregimiento]],Hoja3!$A$2:$D$676,4,0)</f>
        <v>130107</v>
      </c>
      <c r="E948">
        <v>12</v>
      </c>
    </row>
    <row r="949" spans="1:5">
      <c r="A949" s="40">
        <v>44026</v>
      </c>
      <c r="B949" s="22">
        <v>44026</v>
      </c>
      <c r="C949" t="s">
        <v>296</v>
      </c>
      <c r="D949" s="42">
        <f>VLOOKUP(Pag_Inicio_Corr_mas_casos[[#This Row],[Corregimiento]],Hoja3!$A$2:$D$676,4,0)</f>
        <v>120805</v>
      </c>
      <c r="E949">
        <v>12</v>
      </c>
    </row>
    <row r="950" spans="1:5">
      <c r="A950" s="40">
        <v>44026</v>
      </c>
      <c r="B950" s="22">
        <v>44026</v>
      </c>
      <c r="C950" t="s">
        <v>230</v>
      </c>
      <c r="D950" s="42">
        <f>VLOOKUP(Pag_Inicio_Corr_mas_casos[[#This Row],[Corregimiento]],Hoja3!$A$2:$D$676,4,0)</f>
        <v>80813</v>
      </c>
      <c r="E950">
        <v>12</v>
      </c>
    </row>
    <row r="951" spans="1:5">
      <c r="A951" s="40">
        <v>44026</v>
      </c>
      <c r="B951" s="22">
        <v>44026</v>
      </c>
      <c r="C951" t="s">
        <v>219</v>
      </c>
      <c r="D951" s="42">
        <f>VLOOKUP(Pag_Inicio_Corr_mas_casos[[#This Row],[Corregimiento]],Hoja3!$A$2:$D$676,4,0)</f>
        <v>81006</v>
      </c>
      <c r="E951">
        <v>11</v>
      </c>
    </row>
    <row r="952" spans="1:5">
      <c r="A952" s="40">
        <v>44026</v>
      </c>
      <c r="B952" s="22">
        <v>44026</v>
      </c>
      <c r="C952" t="s">
        <v>297</v>
      </c>
      <c r="D952" s="42">
        <f>VLOOKUP(Pag_Inicio_Corr_mas_casos[[#This Row],[Corregimiento]],Hoja3!$A$2:$D$676,4,0)</f>
        <v>91014</v>
      </c>
      <c r="E952">
        <v>11</v>
      </c>
    </row>
    <row r="953" spans="1:5">
      <c r="A953" s="40">
        <v>44026</v>
      </c>
      <c r="B953" s="22">
        <v>44026</v>
      </c>
      <c r="C953" t="s">
        <v>251</v>
      </c>
      <c r="D953" s="42">
        <f>VLOOKUP(Pag_Inicio_Corr_mas_casos[[#This Row],[Corregimiento]],Hoja3!$A$2:$D$676,4,0)</f>
        <v>81009</v>
      </c>
      <c r="E953">
        <v>11</v>
      </c>
    </row>
    <row r="954" spans="1:5">
      <c r="A954" s="40">
        <v>44026</v>
      </c>
      <c r="B954" s="22">
        <v>44026</v>
      </c>
      <c r="C954" t="s">
        <v>255</v>
      </c>
      <c r="D954" s="42">
        <f>VLOOKUP(Pag_Inicio_Corr_mas_casos[[#This Row],[Corregimiento]],Hoja3!$A$2:$D$676,4,0)</f>
        <v>80508</v>
      </c>
      <c r="E954">
        <v>11</v>
      </c>
    </row>
    <row r="955" spans="1:5">
      <c r="A955" s="40">
        <v>44027</v>
      </c>
      <c r="B955" s="22">
        <v>44027</v>
      </c>
      <c r="C955" t="s">
        <v>230</v>
      </c>
      <c r="D955" s="42">
        <f>VLOOKUP(Pag_Inicio_Corr_mas_casos[[#This Row],[Corregimiento]],Hoja3!$A$2:$D$676,4,0)</f>
        <v>80813</v>
      </c>
      <c r="E955">
        <v>60</v>
      </c>
    </row>
    <row r="956" spans="1:5">
      <c r="A956" s="40">
        <v>44027</v>
      </c>
      <c r="B956" s="22">
        <v>44027</v>
      </c>
      <c r="C956" t="s">
        <v>220</v>
      </c>
      <c r="D956" s="42">
        <f>VLOOKUP(Pag_Inicio_Corr_mas_casos[[#This Row],[Corregimiento]],Hoja3!$A$2:$D$676,4,0)</f>
        <v>80812</v>
      </c>
      <c r="E956">
        <v>42</v>
      </c>
    </row>
    <row r="957" spans="1:5">
      <c r="A957" s="40">
        <v>44027</v>
      </c>
      <c r="B957" s="22">
        <v>44027</v>
      </c>
      <c r="C957" t="s">
        <v>234</v>
      </c>
      <c r="D957" s="42">
        <f>VLOOKUP(Pag_Inicio_Corr_mas_casos[[#This Row],[Corregimiento]],Hoja3!$A$2:$D$676,4,0)</f>
        <v>80820</v>
      </c>
      <c r="E957">
        <v>42</v>
      </c>
    </row>
    <row r="958" spans="1:5">
      <c r="A958" s="40">
        <v>44027</v>
      </c>
      <c r="B958" s="22">
        <v>44027</v>
      </c>
      <c r="C958" t="s">
        <v>209</v>
      </c>
      <c r="D958" s="42">
        <f>VLOOKUP(Pag_Inicio_Corr_mas_casos[[#This Row],[Corregimiento]],Hoja3!$A$2:$D$676,4,0)</f>
        <v>80821</v>
      </c>
      <c r="E958">
        <v>38</v>
      </c>
    </row>
    <row r="959" spans="1:5">
      <c r="A959" s="40">
        <v>44027</v>
      </c>
      <c r="B959" s="22">
        <v>44027</v>
      </c>
      <c r="C959" t="s">
        <v>217</v>
      </c>
      <c r="D959" s="42">
        <f>VLOOKUP(Pag_Inicio_Corr_mas_casos[[#This Row],[Corregimiento]],Hoja3!$A$2:$D$676,4,0)</f>
        <v>80819</v>
      </c>
      <c r="E959">
        <v>32</v>
      </c>
    </row>
    <row r="960" spans="1:5">
      <c r="A960" s="40">
        <v>44027</v>
      </c>
      <c r="B960" s="22">
        <v>44027</v>
      </c>
      <c r="C960" t="s">
        <v>210</v>
      </c>
      <c r="D960" s="42">
        <f>VLOOKUP(Pag_Inicio_Corr_mas_casos[[#This Row],[Corregimiento]],Hoja3!$A$2:$D$676,4,0)</f>
        <v>81007</v>
      </c>
      <c r="E960">
        <v>29</v>
      </c>
    </row>
    <row r="961" spans="1:5">
      <c r="A961" s="40">
        <v>44027</v>
      </c>
      <c r="B961" s="22">
        <v>44027</v>
      </c>
      <c r="C961" t="s">
        <v>205</v>
      </c>
      <c r="D961" s="42">
        <f>VLOOKUP(Pag_Inicio_Corr_mas_casos[[#This Row],[Corregimiento]],Hoja3!$A$2:$D$676,4,0)</f>
        <v>81002</v>
      </c>
      <c r="E961">
        <v>27</v>
      </c>
    </row>
    <row r="962" spans="1:5">
      <c r="A962" s="40">
        <v>44027</v>
      </c>
      <c r="B962" s="22">
        <v>44027</v>
      </c>
      <c r="C962" t="s">
        <v>245</v>
      </c>
      <c r="D962" s="42">
        <f>VLOOKUP(Pag_Inicio_Corr_mas_casos[[#This Row],[Corregimiento]],Hoja3!$A$2:$D$676,4,0)</f>
        <v>80809</v>
      </c>
      <c r="E962">
        <v>24</v>
      </c>
    </row>
    <row r="963" spans="1:5">
      <c r="A963" s="40">
        <v>44027</v>
      </c>
      <c r="B963" s="22">
        <v>44027</v>
      </c>
      <c r="C963" t="s">
        <v>216</v>
      </c>
      <c r="D963" s="42">
        <f>VLOOKUP(Pag_Inicio_Corr_mas_casos[[#This Row],[Corregimiento]],Hoja3!$A$2:$D$676,4,0)</f>
        <v>81001</v>
      </c>
      <c r="E963">
        <v>23</v>
      </c>
    </row>
    <row r="964" spans="1:5">
      <c r="A964" s="40">
        <v>44027</v>
      </c>
      <c r="B964" s="22">
        <v>44027</v>
      </c>
      <c r="C964" t="s">
        <v>222</v>
      </c>
      <c r="D964" s="42">
        <f>VLOOKUP(Pag_Inicio_Corr_mas_casos[[#This Row],[Corregimiento]],Hoja3!$A$2:$D$676,4,0)</f>
        <v>40601</v>
      </c>
      <c r="E964">
        <v>23</v>
      </c>
    </row>
    <row r="965" spans="1:5">
      <c r="A965" s="40">
        <v>44027</v>
      </c>
      <c r="B965" s="22">
        <v>44027</v>
      </c>
      <c r="C965" t="s">
        <v>237</v>
      </c>
      <c r="D965" s="42">
        <f>VLOOKUP(Pag_Inicio_Corr_mas_casos[[#This Row],[Corregimiento]],Hoja3!$A$2:$D$676,4,0)</f>
        <v>80811</v>
      </c>
      <c r="E965">
        <v>21</v>
      </c>
    </row>
    <row r="966" spans="1:5">
      <c r="A966" s="40">
        <v>44027</v>
      </c>
      <c r="B966" s="22">
        <v>44027</v>
      </c>
      <c r="C966" t="s">
        <v>213</v>
      </c>
      <c r="D966" s="42">
        <f>VLOOKUP(Pag_Inicio_Corr_mas_casos[[#This Row],[Corregimiento]],Hoja3!$A$2:$D$676,4,0)</f>
        <v>80817</v>
      </c>
      <c r="E966">
        <v>18</v>
      </c>
    </row>
    <row r="967" spans="1:5">
      <c r="A967" s="40">
        <v>44027</v>
      </c>
      <c r="B967" s="22">
        <v>44027</v>
      </c>
      <c r="C967" t="s">
        <v>235</v>
      </c>
      <c r="D967" s="42">
        <f>VLOOKUP(Pag_Inicio_Corr_mas_casos[[#This Row],[Corregimiento]],Hoja3!$A$2:$D$676,4,0)</f>
        <v>80815</v>
      </c>
      <c r="E967">
        <v>17</v>
      </c>
    </row>
    <row r="968" spans="1:5">
      <c r="A968" s="40">
        <v>44027</v>
      </c>
      <c r="B968" s="22">
        <v>44027</v>
      </c>
      <c r="C968" t="s">
        <v>249</v>
      </c>
      <c r="D968" s="42">
        <f>VLOOKUP(Pag_Inicio_Corr_mas_casos[[#This Row],[Corregimiento]],Hoja3!$A$2:$D$676,4,0)</f>
        <v>130717</v>
      </c>
      <c r="E968">
        <v>17</v>
      </c>
    </row>
    <row r="969" spans="1:5">
      <c r="A969" s="40">
        <v>44027</v>
      </c>
      <c r="B969" s="22">
        <v>44027</v>
      </c>
      <c r="C969" t="s">
        <v>251</v>
      </c>
      <c r="D969" s="42">
        <f>VLOOKUP(Pag_Inicio_Corr_mas_casos[[#This Row],[Corregimiento]],Hoja3!$A$2:$D$676,4,0)</f>
        <v>81009</v>
      </c>
      <c r="E969">
        <v>17</v>
      </c>
    </row>
    <row r="970" spans="1:5">
      <c r="A970" s="40">
        <v>44027</v>
      </c>
      <c r="B970" s="22">
        <v>44027</v>
      </c>
      <c r="C970" t="s">
        <v>204</v>
      </c>
      <c r="D970" s="42">
        <f>VLOOKUP(Pag_Inicio_Corr_mas_casos[[#This Row],[Corregimiento]],Hoja3!$A$2:$D$676,4,0)</f>
        <v>130101</v>
      </c>
      <c r="E970">
        <v>16</v>
      </c>
    </row>
    <row r="971" spans="1:5">
      <c r="A971" s="40">
        <v>44027</v>
      </c>
      <c r="B971" s="22">
        <v>44027</v>
      </c>
      <c r="C971" t="s">
        <v>219</v>
      </c>
      <c r="D971" s="42">
        <f>VLOOKUP(Pag_Inicio_Corr_mas_casos[[#This Row],[Corregimiento]],Hoja3!$A$2:$D$676,4,0)</f>
        <v>81006</v>
      </c>
      <c r="E971">
        <v>15</v>
      </c>
    </row>
    <row r="972" spans="1:5">
      <c r="A972" s="40">
        <v>44027</v>
      </c>
      <c r="B972" s="22">
        <v>44027</v>
      </c>
      <c r="C972" t="s">
        <v>223</v>
      </c>
      <c r="D972" s="42">
        <f>VLOOKUP(Pag_Inicio_Corr_mas_casos[[#This Row],[Corregimiento]],Hoja3!$A$2:$D$676,4,0)</f>
        <v>80806</v>
      </c>
      <c r="E972">
        <v>15</v>
      </c>
    </row>
    <row r="973" spans="1:5">
      <c r="A973" s="40">
        <v>44027</v>
      </c>
      <c r="B973" s="22">
        <v>44027</v>
      </c>
      <c r="C973" t="s">
        <v>218</v>
      </c>
      <c r="D973" s="42">
        <f>VLOOKUP(Pag_Inicio_Corr_mas_casos[[#This Row],[Corregimiento]],Hoja3!$A$2:$D$676,4,0)</f>
        <v>130107</v>
      </c>
      <c r="E973">
        <v>15</v>
      </c>
    </row>
    <row r="974" spans="1:5">
      <c r="A974" s="40">
        <v>44027</v>
      </c>
      <c r="B974" s="22">
        <v>44027</v>
      </c>
      <c r="C974" t="s">
        <v>226</v>
      </c>
      <c r="D974" s="42">
        <f>VLOOKUP(Pag_Inicio_Corr_mas_casos[[#This Row],[Corregimiento]],Hoja3!$A$2:$D$676,4,0)</f>
        <v>30107</v>
      </c>
      <c r="E974">
        <v>15</v>
      </c>
    </row>
    <row r="975" spans="1:5">
      <c r="A975" s="40">
        <v>44027</v>
      </c>
      <c r="B975" s="22">
        <v>44027</v>
      </c>
      <c r="C975" t="s">
        <v>232</v>
      </c>
      <c r="D975" s="42">
        <f>VLOOKUP(Pag_Inicio_Corr_mas_casos[[#This Row],[Corregimiento]],Hoja3!$A$2:$D$676,4,0)</f>
        <v>80501</v>
      </c>
      <c r="E975">
        <v>14</v>
      </c>
    </row>
    <row r="976" spans="1:5">
      <c r="A976" s="40">
        <v>44027</v>
      </c>
      <c r="B976" s="22">
        <v>44027</v>
      </c>
      <c r="C976" t="s">
        <v>215</v>
      </c>
      <c r="D976" s="42">
        <f>VLOOKUP(Pag_Inicio_Corr_mas_casos[[#This Row],[Corregimiento]],Hoja3!$A$2:$D$676,4,0)</f>
        <v>80823</v>
      </c>
      <c r="E976">
        <v>14</v>
      </c>
    </row>
    <row r="977" spans="1:5">
      <c r="A977" s="40">
        <v>44027</v>
      </c>
      <c r="B977" s="22">
        <v>44027</v>
      </c>
      <c r="C977" t="s">
        <v>250</v>
      </c>
      <c r="D977" s="42">
        <f>VLOOKUP(Pag_Inicio_Corr_mas_casos[[#This Row],[Corregimiento]],Hoja3!$A$2:$D$676,4,0)</f>
        <v>81003</v>
      </c>
      <c r="E977">
        <v>14</v>
      </c>
    </row>
    <row r="978" spans="1:5">
      <c r="A978" s="40">
        <v>44027</v>
      </c>
      <c r="B978" s="22">
        <v>44027</v>
      </c>
      <c r="C978" t="s">
        <v>280</v>
      </c>
      <c r="D978" s="42">
        <f>VLOOKUP(Pag_Inicio_Corr_mas_casos[[#This Row],[Corregimiento]],Hoja3!$A$2:$D$676,4,0)</f>
        <v>81004</v>
      </c>
      <c r="E978">
        <v>14</v>
      </c>
    </row>
    <row r="979" spans="1:5">
      <c r="A979" s="40">
        <v>44027</v>
      </c>
      <c r="B979" s="22">
        <v>44027</v>
      </c>
      <c r="C979" t="s">
        <v>225</v>
      </c>
      <c r="D979" s="42">
        <f>VLOOKUP(Pag_Inicio_Corr_mas_casos[[#This Row],[Corregimiento]],Hoja3!$A$2:$D$676,4,0)</f>
        <v>80810</v>
      </c>
      <c r="E979">
        <v>14</v>
      </c>
    </row>
    <row r="980" spans="1:5">
      <c r="A980" s="40">
        <v>44027</v>
      </c>
      <c r="B980" s="22">
        <v>44027</v>
      </c>
      <c r="C980" t="s">
        <v>243</v>
      </c>
      <c r="D980" s="42">
        <f>VLOOKUP(Pag_Inicio_Corr_mas_casos[[#This Row],[Corregimiento]],Hoja3!$A$2:$D$676,4,0)</f>
        <v>130105</v>
      </c>
      <c r="E980">
        <v>14</v>
      </c>
    </row>
    <row r="981" spans="1:5">
      <c r="A981" s="40">
        <v>44027</v>
      </c>
      <c r="B981" s="22">
        <v>44027</v>
      </c>
      <c r="C981" t="s">
        <v>206</v>
      </c>
      <c r="D981" s="42">
        <f>VLOOKUP(Pag_Inicio_Corr_mas_casos[[#This Row],[Corregimiento]],Hoja3!$A$2:$D$676,4,0)</f>
        <v>130106</v>
      </c>
      <c r="E981">
        <v>14</v>
      </c>
    </row>
    <row r="982" spans="1:5">
      <c r="A982" s="40">
        <v>44027</v>
      </c>
      <c r="B982" s="22">
        <v>44027</v>
      </c>
      <c r="C982" t="s">
        <v>259</v>
      </c>
      <c r="D982" s="42">
        <f>VLOOKUP(Pag_Inicio_Corr_mas_casos[[#This Row],[Corregimiento]],Hoja3!$A$2:$D$676,4,0)</f>
        <v>30111</v>
      </c>
      <c r="E982">
        <v>13</v>
      </c>
    </row>
    <row r="983" spans="1:5">
      <c r="A983" s="40">
        <v>44027</v>
      </c>
      <c r="B983" s="22">
        <v>44027</v>
      </c>
      <c r="C983" t="s">
        <v>257</v>
      </c>
      <c r="D983" s="42">
        <f>VLOOKUP(Pag_Inicio_Corr_mas_casos[[#This Row],[Corregimiento]],Hoja3!$A$2:$D$676,4,0)</f>
        <v>80814</v>
      </c>
      <c r="E983">
        <v>12</v>
      </c>
    </row>
    <row r="984" spans="1:5">
      <c r="A984" s="40">
        <v>44027</v>
      </c>
      <c r="B984" s="22">
        <v>44027</v>
      </c>
      <c r="C984" t="s">
        <v>253</v>
      </c>
      <c r="D984" s="42">
        <f>VLOOKUP(Pag_Inicio_Corr_mas_casos[[#This Row],[Corregimiento]],Hoja3!$A$2:$D$676,4,0)</f>
        <v>130701</v>
      </c>
      <c r="E984">
        <v>12</v>
      </c>
    </row>
    <row r="985" spans="1:5">
      <c r="A985" s="40">
        <v>44027</v>
      </c>
      <c r="B985" s="22">
        <v>44027</v>
      </c>
      <c r="C985" t="s">
        <v>208</v>
      </c>
      <c r="D985" s="42">
        <f>VLOOKUP(Pag_Inicio_Corr_mas_casos[[#This Row],[Corregimiento]],Hoja3!$A$2:$D$676,4,0)</f>
        <v>130102</v>
      </c>
      <c r="E985">
        <v>12</v>
      </c>
    </row>
    <row r="986" spans="1:5">
      <c r="A986" s="40">
        <v>44027</v>
      </c>
      <c r="B986" s="22">
        <v>44027</v>
      </c>
      <c r="C986" t="s">
        <v>212</v>
      </c>
      <c r="D986" s="42">
        <f>VLOOKUP(Pag_Inicio_Corr_mas_casos[[#This Row],[Corregimiento]],Hoja3!$A$2:$D$676,4,0)</f>
        <v>80816</v>
      </c>
      <c r="E986">
        <v>12</v>
      </c>
    </row>
    <row r="987" spans="1:5">
      <c r="A987" s="40">
        <v>44027</v>
      </c>
      <c r="B987" s="22">
        <v>44027</v>
      </c>
      <c r="C987" t="s">
        <v>242</v>
      </c>
      <c r="D987" s="42">
        <f>VLOOKUP(Pag_Inicio_Corr_mas_casos[[#This Row],[Corregimiento]],Hoja3!$A$2:$D$676,4,0)</f>
        <v>80803</v>
      </c>
      <c r="E987">
        <v>12</v>
      </c>
    </row>
    <row r="988" spans="1:5">
      <c r="A988" s="40">
        <v>44027</v>
      </c>
      <c r="B988" s="22">
        <v>44027</v>
      </c>
      <c r="C988" t="s">
        <v>277</v>
      </c>
      <c r="D988" s="42">
        <f>VLOOKUP(Pag_Inicio_Corr_mas_casos[[#This Row],[Corregimiento]],Hoja3!$A$2:$D$676,4,0)</f>
        <v>10401</v>
      </c>
      <c r="E988">
        <v>11</v>
      </c>
    </row>
    <row r="989" spans="1:5">
      <c r="A989" s="40">
        <v>44027</v>
      </c>
      <c r="B989" s="22">
        <v>44027</v>
      </c>
      <c r="C989" t="s">
        <v>221</v>
      </c>
      <c r="D989" s="42">
        <f>VLOOKUP(Pag_Inicio_Corr_mas_casos[[#This Row],[Corregimiento]],Hoja3!$A$2:$D$676,4,0)</f>
        <v>130702</v>
      </c>
      <c r="E989">
        <v>11</v>
      </c>
    </row>
    <row r="990" spans="1:5">
      <c r="A990" s="40">
        <v>44027</v>
      </c>
      <c r="B990" s="22">
        <v>44027</v>
      </c>
      <c r="C990" t="s">
        <v>256</v>
      </c>
      <c r="D990" s="42">
        <f>VLOOKUP(Pag_Inicio_Corr_mas_casos[[#This Row],[Corregimiento]],Hoja3!$A$2:$D$676,4,0)</f>
        <v>80807</v>
      </c>
      <c r="E990">
        <v>11</v>
      </c>
    </row>
    <row r="991" spans="1:5">
      <c r="A991" s="40">
        <v>44027</v>
      </c>
      <c r="B991" s="22">
        <v>44027</v>
      </c>
      <c r="C991" t="s">
        <v>211</v>
      </c>
      <c r="D991" s="42">
        <f>VLOOKUP(Pag_Inicio_Corr_mas_casos[[#This Row],[Corregimiento]],Hoja3!$A$2:$D$676,4,0)</f>
        <v>81008</v>
      </c>
      <c r="E991">
        <v>11</v>
      </c>
    </row>
    <row r="992" spans="1:5">
      <c r="A992" s="40">
        <v>44028</v>
      </c>
      <c r="B992" s="22">
        <v>44028</v>
      </c>
      <c r="C992" t="s">
        <v>209</v>
      </c>
      <c r="D992" s="42">
        <f>VLOOKUP(Pag_Inicio_Corr_mas_casos[[#This Row],[Corregimiento]],Hoja3!$A$2:$D$676,4,0)</f>
        <v>80821</v>
      </c>
      <c r="E992">
        <v>20</v>
      </c>
    </row>
    <row r="993" spans="1:5">
      <c r="A993" s="40">
        <v>44028</v>
      </c>
      <c r="B993" s="22">
        <v>44028</v>
      </c>
      <c r="C993" t="s">
        <v>214</v>
      </c>
      <c r="D993" s="42">
        <f>VLOOKUP(Pag_Inicio_Corr_mas_casos[[#This Row],[Corregimiento]],Hoja3!$A$2:$D$676,4,0)</f>
        <v>80822</v>
      </c>
      <c r="E993">
        <v>50</v>
      </c>
    </row>
    <row r="994" spans="1:5">
      <c r="A994" s="40">
        <v>44028</v>
      </c>
      <c r="B994" s="22">
        <v>44028</v>
      </c>
      <c r="C994" t="s">
        <v>216</v>
      </c>
      <c r="D994" s="42">
        <f>VLOOKUP(Pag_Inicio_Corr_mas_casos[[#This Row],[Corregimiento]],Hoja3!$A$2:$D$676,4,0)</f>
        <v>81001</v>
      </c>
      <c r="E994">
        <v>13</v>
      </c>
    </row>
    <row r="995" spans="1:5">
      <c r="A995" s="40">
        <v>44028</v>
      </c>
      <c r="B995" s="22">
        <v>44028</v>
      </c>
      <c r="C995" t="s">
        <v>219</v>
      </c>
      <c r="D995" s="42">
        <f>VLOOKUP(Pag_Inicio_Corr_mas_casos[[#This Row],[Corregimiento]],Hoja3!$A$2:$D$676,4,0)</f>
        <v>81006</v>
      </c>
      <c r="E995">
        <v>12</v>
      </c>
    </row>
    <row r="996" spans="1:5">
      <c r="A996" s="40">
        <v>44028</v>
      </c>
      <c r="B996" s="22">
        <v>44028</v>
      </c>
      <c r="C996" t="s">
        <v>204</v>
      </c>
      <c r="D996" s="42">
        <f>VLOOKUP(Pag_Inicio_Corr_mas_casos[[#This Row],[Corregimiento]],Hoja3!$A$2:$D$676,4,0)</f>
        <v>130101</v>
      </c>
      <c r="E996">
        <v>43</v>
      </c>
    </row>
    <row r="997" spans="1:5">
      <c r="A997" s="40">
        <v>44028</v>
      </c>
      <c r="B997" s="22">
        <v>44028</v>
      </c>
      <c r="C997" t="s">
        <v>253</v>
      </c>
      <c r="D997" s="42">
        <f>VLOOKUP(Pag_Inicio_Corr_mas_casos[[#This Row],[Corregimiento]],Hoja3!$A$2:$D$676,4,0)</f>
        <v>130701</v>
      </c>
      <c r="E997">
        <v>15</v>
      </c>
    </row>
    <row r="998" spans="1:5">
      <c r="A998" s="40">
        <v>44028</v>
      </c>
      <c r="B998" s="22">
        <v>44028</v>
      </c>
      <c r="C998" t="s">
        <v>221</v>
      </c>
      <c r="D998" s="42">
        <f>VLOOKUP(Pag_Inicio_Corr_mas_casos[[#This Row],[Corregimiento]],Hoja3!$A$2:$D$676,4,0)</f>
        <v>130702</v>
      </c>
      <c r="E998">
        <v>15</v>
      </c>
    </row>
    <row r="999" spans="1:5">
      <c r="A999" s="40">
        <v>44028</v>
      </c>
      <c r="B999" s="22">
        <v>44028</v>
      </c>
      <c r="C999" t="s">
        <v>221</v>
      </c>
      <c r="D999" s="42">
        <f>VLOOKUP(Pag_Inicio_Corr_mas_casos[[#This Row],[Corregimiento]],Hoja3!$A$2:$D$676,4,0)</f>
        <v>130702</v>
      </c>
      <c r="E999">
        <v>14</v>
      </c>
    </row>
    <row r="1000" spans="1:5">
      <c r="A1000" s="40">
        <v>44028</v>
      </c>
      <c r="B1000" s="22">
        <v>44028</v>
      </c>
      <c r="C1000" t="s">
        <v>210</v>
      </c>
      <c r="D1000" s="42">
        <f>VLOOKUP(Pag_Inicio_Corr_mas_casos[[#This Row],[Corregimiento]],Hoja3!$A$2:$D$676,4,0)</f>
        <v>81007</v>
      </c>
      <c r="E1000">
        <v>39</v>
      </c>
    </row>
    <row r="1001" spans="1:5">
      <c r="A1001" s="40">
        <v>44028</v>
      </c>
      <c r="B1001" s="22">
        <v>44028</v>
      </c>
      <c r="C1001" t="s">
        <v>205</v>
      </c>
      <c r="D1001" s="42">
        <f>VLOOKUP(Pag_Inicio_Corr_mas_casos[[#This Row],[Corregimiento]],Hoja3!$A$2:$D$676,4,0)</f>
        <v>81002</v>
      </c>
      <c r="E1001">
        <v>23</v>
      </c>
    </row>
    <row r="1002" spans="1:5">
      <c r="A1002" s="40">
        <v>44028</v>
      </c>
      <c r="B1002" s="22">
        <v>44028</v>
      </c>
      <c r="C1002" t="s">
        <v>223</v>
      </c>
      <c r="D1002" s="42">
        <f>VLOOKUP(Pag_Inicio_Corr_mas_casos[[#This Row],[Corregimiento]],Hoja3!$A$2:$D$676,4,0)</f>
        <v>80806</v>
      </c>
      <c r="E1002">
        <v>13</v>
      </c>
    </row>
    <row r="1003" spans="1:5">
      <c r="A1003" s="40">
        <v>44028</v>
      </c>
      <c r="B1003" s="22">
        <v>44028</v>
      </c>
      <c r="C1003" t="s">
        <v>275</v>
      </c>
      <c r="D1003" s="42">
        <f>VLOOKUP(Pag_Inicio_Corr_mas_casos[[#This Row],[Corregimiento]],Hoja3!$A$2:$D$676,4,0)</f>
        <v>40503</v>
      </c>
      <c r="E1003">
        <v>15</v>
      </c>
    </row>
    <row r="1004" spans="1:5">
      <c r="A1004" s="40">
        <v>44028</v>
      </c>
      <c r="B1004" s="22">
        <v>44028</v>
      </c>
      <c r="C1004" t="s">
        <v>235</v>
      </c>
      <c r="D1004" s="42">
        <f>VLOOKUP(Pag_Inicio_Corr_mas_casos[[#This Row],[Corregimiento]],Hoja3!$A$2:$D$676,4,0)</f>
        <v>80815</v>
      </c>
      <c r="E1004">
        <v>30</v>
      </c>
    </row>
    <row r="1005" spans="1:5">
      <c r="A1005" s="40">
        <v>44028</v>
      </c>
      <c r="B1005" s="22">
        <v>44028</v>
      </c>
      <c r="C1005" t="s">
        <v>290</v>
      </c>
      <c r="D1005" s="42">
        <f>VLOOKUP(Pag_Inicio_Corr_mas_casos[[#This Row],[Corregimiento]],Hoja3!$A$2:$D$676,4,0)</f>
        <v>41402</v>
      </c>
      <c r="E1005">
        <v>28</v>
      </c>
    </row>
    <row r="1006" spans="1:5">
      <c r="A1006" s="40">
        <v>44028</v>
      </c>
      <c r="B1006" s="22">
        <v>44028</v>
      </c>
      <c r="C1006" t="s">
        <v>232</v>
      </c>
      <c r="D1006" s="42">
        <f>VLOOKUP(Pag_Inicio_Corr_mas_casos[[#This Row],[Corregimiento]],Hoja3!$A$2:$D$676,4,0)</f>
        <v>80501</v>
      </c>
      <c r="E1006">
        <v>24</v>
      </c>
    </row>
    <row r="1007" spans="1:5">
      <c r="A1007" s="40">
        <v>44028</v>
      </c>
      <c r="B1007" s="22">
        <v>44028</v>
      </c>
      <c r="C1007" t="s">
        <v>283</v>
      </c>
      <c r="D1007" s="42">
        <f>VLOOKUP(Pag_Inicio_Corr_mas_casos[[#This Row],[Corregimiento]],Hoja3!$A$2:$D$676,4,0)</f>
        <v>120301</v>
      </c>
      <c r="E1007">
        <v>11</v>
      </c>
    </row>
    <row r="1008" spans="1:5">
      <c r="A1008" s="40">
        <v>44028</v>
      </c>
      <c r="B1008" s="22">
        <v>44028</v>
      </c>
      <c r="C1008" t="s">
        <v>222</v>
      </c>
      <c r="D1008" s="42">
        <f>VLOOKUP(Pag_Inicio_Corr_mas_casos[[#This Row],[Corregimiento]],Hoja3!$A$2:$D$676,4,0)</f>
        <v>40601</v>
      </c>
      <c r="E1008">
        <v>19</v>
      </c>
    </row>
    <row r="1009" spans="1:5">
      <c r="A1009" s="40">
        <v>44028</v>
      </c>
      <c r="B1009" s="22">
        <v>44028</v>
      </c>
      <c r="C1009" t="s">
        <v>207</v>
      </c>
      <c r="D1009" s="42">
        <f>VLOOKUP(Pag_Inicio_Corr_mas_casos[[#This Row],[Corregimiento]],Hoja3!$A$2:$D$676,4,0)</f>
        <v>80802</v>
      </c>
      <c r="E1009">
        <v>14</v>
      </c>
    </row>
    <row r="1010" spans="1:5">
      <c r="A1010" s="40">
        <v>44028</v>
      </c>
      <c r="B1010" s="22">
        <v>44028</v>
      </c>
      <c r="C1010" t="s">
        <v>215</v>
      </c>
      <c r="D1010" s="42">
        <f>VLOOKUP(Pag_Inicio_Corr_mas_casos[[#This Row],[Corregimiento]],Hoja3!$A$2:$D$676,4,0)</f>
        <v>80823</v>
      </c>
      <c r="E1010">
        <v>27</v>
      </c>
    </row>
    <row r="1011" spans="1:5">
      <c r="A1011" s="40">
        <v>44028</v>
      </c>
      <c r="B1011" s="22">
        <v>44028</v>
      </c>
      <c r="C1011" t="s">
        <v>239</v>
      </c>
      <c r="D1011" s="42">
        <f>VLOOKUP(Pag_Inicio_Corr_mas_casos[[#This Row],[Corregimiento]],Hoja3!$A$2:$D$676,4,0)</f>
        <v>130708</v>
      </c>
      <c r="E1011">
        <v>15</v>
      </c>
    </row>
    <row r="1012" spans="1:5">
      <c r="A1012" s="40">
        <v>44028</v>
      </c>
      <c r="B1012" s="22">
        <v>44028</v>
      </c>
      <c r="C1012" t="s">
        <v>298</v>
      </c>
      <c r="D1012" s="42">
        <f>VLOOKUP(Pag_Inicio_Corr_mas_casos[[#This Row],[Corregimiento]],Hoja3!$A$2:$D$676,4,0)</f>
        <v>40801</v>
      </c>
      <c r="E1012">
        <v>12</v>
      </c>
    </row>
    <row r="1013" spans="1:5">
      <c r="A1013" s="40">
        <v>44028</v>
      </c>
      <c r="B1013" s="22">
        <v>44028</v>
      </c>
      <c r="C1013" t="s">
        <v>196</v>
      </c>
      <c r="D1013" s="42">
        <f>VLOOKUP(Pag_Inicio_Corr_mas_casos[[#This Row],[Corregimiento]],Hoja3!$A$2:$D$676,4,0)</f>
        <v>130709</v>
      </c>
      <c r="E1013">
        <v>13</v>
      </c>
    </row>
    <row r="1014" spans="1:5">
      <c r="A1014" s="40">
        <v>44028</v>
      </c>
      <c r="B1014" s="22">
        <v>44028</v>
      </c>
      <c r="C1014" t="s">
        <v>250</v>
      </c>
      <c r="D1014" s="42">
        <f>VLOOKUP(Pag_Inicio_Corr_mas_casos[[#This Row],[Corregimiento]],Hoja3!$A$2:$D$676,4,0)</f>
        <v>81003</v>
      </c>
      <c r="E1014">
        <v>15</v>
      </c>
    </row>
    <row r="1015" spans="1:5">
      <c r="A1015" s="40">
        <v>44028</v>
      </c>
      <c r="B1015" s="22">
        <v>44028</v>
      </c>
      <c r="C1015" t="s">
        <v>208</v>
      </c>
      <c r="D1015" s="42">
        <f>VLOOKUP(Pag_Inicio_Corr_mas_casos[[#This Row],[Corregimiento]],Hoja3!$A$2:$D$676,4,0)</f>
        <v>130102</v>
      </c>
      <c r="E1015">
        <v>25</v>
      </c>
    </row>
    <row r="1016" spans="1:5">
      <c r="A1016" s="40">
        <v>44028</v>
      </c>
      <c r="B1016" s="22">
        <v>44028</v>
      </c>
      <c r="C1016" t="s">
        <v>220</v>
      </c>
      <c r="D1016" s="42">
        <f>VLOOKUP(Pag_Inicio_Corr_mas_casos[[#This Row],[Corregimiento]],Hoja3!$A$2:$D$676,4,0)</f>
        <v>80812</v>
      </c>
      <c r="E1016">
        <v>42</v>
      </c>
    </row>
    <row r="1017" spans="1:5">
      <c r="A1017" s="40">
        <v>44028</v>
      </c>
      <c r="B1017" s="22">
        <v>44028</v>
      </c>
      <c r="C1017" t="s">
        <v>212</v>
      </c>
      <c r="D1017" s="42">
        <f>VLOOKUP(Pag_Inicio_Corr_mas_casos[[#This Row],[Corregimiento]],Hoja3!$A$2:$D$676,4,0)</f>
        <v>80816</v>
      </c>
      <c r="E1017">
        <v>23</v>
      </c>
    </row>
    <row r="1018" spans="1:5">
      <c r="A1018" s="40">
        <v>44028</v>
      </c>
      <c r="B1018" s="22">
        <v>44028</v>
      </c>
      <c r="C1018" t="s">
        <v>211</v>
      </c>
      <c r="D1018" s="42">
        <f>VLOOKUP(Pag_Inicio_Corr_mas_casos[[#This Row],[Corregimiento]],Hoja3!$A$2:$D$676,4,0)</f>
        <v>81008</v>
      </c>
      <c r="E1018">
        <v>13</v>
      </c>
    </row>
    <row r="1019" spans="1:5">
      <c r="A1019" s="40">
        <v>44028</v>
      </c>
      <c r="B1019" s="22">
        <v>44028</v>
      </c>
      <c r="C1019" t="s">
        <v>213</v>
      </c>
      <c r="D1019" s="42">
        <f>VLOOKUP(Pag_Inicio_Corr_mas_casos[[#This Row],[Corregimiento]],Hoja3!$A$2:$D$676,4,0)</f>
        <v>80817</v>
      </c>
      <c r="E1019">
        <v>23</v>
      </c>
    </row>
    <row r="1020" spans="1:5">
      <c r="A1020" s="40">
        <v>44028</v>
      </c>
      <c r="B1020" s="22">
        <v>44028</v>
      </c>
      <c r="C1020" t="s">
        <v>230</v>
      </c>
      <c r="D1020" s="42">
        <f>VLOOKUP(Pag_Inicio_Corr_mas_casos[[#This Row],[Corregimiento]],Hoja3!$A$2:$D$676,4,0)</f>
        <v>80813</v>
      </c>
      <c r="E1020">
        <v>14</v>
      </c>
    </row>
    <row r="1021" spans="1:5">
      <c r="A1021" s="40">
        <v>44028</v>
      </c>
      <c r="B1021" s="22">
        <v>44028</v>
      </c>
      <c r="C1021" t="s">
        <v>249</v>
      </c>
      <c r="D1021" s="42">
        <f>VLOOKUP(Pag_Inicio_Corr_mas_casos[[#This Row],[Corregimiento]],Hoja3!$A$2:$D$676,4,0)</f>
        <v>130717</v>
      </c>
      <c r="E1021">
        <v>26</v>
      </c>
    </row>
    <row r="1022" spans="1:5">
      <c r="A1022" s="40">
        <v>44028</v>
      </c>
      <c r="B1022" s="22">
        <v>44028</v>
      </c>
      <c r="C1022" t="s">
        <v>259</v>
      </c>
      <c r="D1022" s="42">
        <f>VLOOKUP(Pag_Inicio_Corr_mas_casos[[#This Row],[Corregimiento]],Hoja3!$A$2:$D$676,4,0)</f>
        <v>30111</v>
      </c>
      <c r="E1022">
        <v>31</v>
      </c>
    </row>
    <row r="1023" spans="1:5">
      <c r="A1023" s="40">
        <v>44028</v>
      </c>
      <c r="B1023" s="22">
        <v>44028</v>
      </c>
      <c r="C1023" t="s">
        <v>245</v>
      </c>
      <c r="D1023" s="42">
        <f>VLOOKUP(Pag_Inicio_Corr_mas_casos[[#This Row],[Corregimiento]],Hoja3!$A$2:$D$676,4,0)</f>
        <v>80809</v>
      </c>
      <c r="E1023">
        <v>31</v>
      </c>
    </row>
    <row r="1024" spans="1:5">
      <c r="A1024" s="40">
        <v>44028</v>
      </c>
      <c r="B1024" s="22">
        <v>44028</v>
      </c>
      <c r="C1024" t="s">
        <v>217</v>
      </c>
      <c r="D1024" s="42">
        <f>VLOOKUP(Pag_Inicio_Corr_mas_casos[[#This Row],[Corregimiento]],Hoja3!$A$2:$D$676,4,0)</f>
        <v>80819</v>
      </c>
      <c r="E1024">
        <v>31</v>
      </c>
    </row>
    <row r="1025" spans="1:5">
      <c r="A1025" s="40">
        <v>44028</v>
      </c>
      <c r="B1025" s="22">
        <v>44028</v>
      </c>
      <c r="C1025" t="s">
        <v>267</v>
      </c>
      <c r="D1025" s="42">
        <f>VLOOKUP(Pag_Inicio_Corr_mas_casos[[#This Row],[Corregimiento]],Hoja3!$A$2:$D$676,4,0)</f>
        <v>81005</v>
      </c>
      <c r="E1025">
        <v>14</v>
      </c>
    </row>
    <row r="1026" spans="1:5">
      <c r="A1026" s="40">
        <v>44028</v>
      </c>
      <c r="B1026" s="22">
        <v>44028</v>
      </c>
      <c r="C1026" t="s">
        <v>206</v>
      </c>
      <c r="D1026" s="42">
        <f>VLOOKUP(Pag_Inicio_Corr_mas_casos[[#This Row],[Corregimiento]],Hoja3!$A$2:$D$676,4,0)</f>
        <v>130106</v>
      </c>
      <c r="E1026">
        <v>37</v>
      </c>
    </row>
    <row r="1027" spans="1:5">
      <c r="A1027" s="40">
        <v>44029</v>
      </c>
      <c r="B1027" s="22">
        <v>44029</v>
      </c>
      <c r="C1027" t="s">
        <v>299</v>
      </c>
      <c r="D1027" s="42">
        <f>VLOOKUP(Pag_Inicio_Corr_mas_casos[[#This Row],[Corregimiento]],Hoja3!$A$2:$D$676,4,0)</f>
        <v>80821</v>
      </c>
      <c r="E1027">
        <v>43</v>
      </c>
    </row>
    <row r="1028" spans="1:5">
      <c r="A1028" s="40">
        <v>44029</v>
      </c>
      <c r="B1028" s="22">
        <v>44029</v>
      </c>
      <c r="C1028" t="s">
        <v>214</v>
      </c>
      <c r="D1028" s="42">
        <f>VLOOKUP(Pag_Inicio_Corr_mas_casos[[#This Row],[Corregimiento]],Hoja3!$A$2:$D$676,4,0)</f>
        <v>80822</v>
      </c>
      <c r="E1028">
        <v>25</v>
      </c>
    </row>
    <row r="1029" spans="1:5">
      <c r="A1029" s="40">
        <v>44029</v>
      </c>
      <c r="B1029" s="22">
        <v>44029</v>
      </c>
      <c r="C1029" t="s">
        <v>216</v>
      </c>
      <c r="D1029" s="42">
        <f>VLOOKUP(Pag_Inicio_Corr_mas_casos[[#This Row],[Corregimiento]],Hoja3!$A$2:$D$676,4,0)</f>
        <v>81001</v>
      </c>
      <c r="E1029">
        <v>17</v>
      </c>
    </row>
    <row r="1030" spans="1:5">
      <c r="A1030" s="40">
        <v>44029</v>
      </c>
      <c r="B1030" s="22">
        <v>44029</v>
      </c>
      <c r="C1030" t="s">
        <v>219</v>
      </c>
      <c r="D1030" s="42">
        <f>VLOOKUP(Pag_Inicio_Corr_mas_casos[[#This Row],[Corregimiento]],Hoja3!$A$2:$D$676,4,0)</f>
        <v>81006</v>
      </c>
      <c r="E1030">
        <v>12</v>
      </c>
    </row>
    <row r="1031" spans="1:5">
      <c r="A1031" s="40">
        <v>44029</v>
      </c>
      <c r="B1031" s="22">
        <v>44029</v>
      </c>
      <c r="C1031" t="s">
        <v>204</v>
      </c>
      <c r="D1031" s="42">
        <f>VLOOKUP(Pag_Inicio_Corr_mas_casos[[#This Row],[Corregimiento]],Hoja3!$A$2:$D$676,4,0)</f>
        <v>130101</v>
      </c>
      <c r="E1031">
        <v>22</v>
      </c>
    </row>
    <row r="1032" spans="1:5">
      <c r="A1032" s="40">
        <v>44029</v>
      </c>
      <c r="B1032" s="22">
        <v>44029</v>
      </c>
      <c r="C1032" t="s">
        <v>221</v>
      </c>
      <c r="D1032" s="42">
        <f>VLOOKUP(Pag_Inicio_Corr_mas_casos[[#This Row],[Corregimiento]],Hoja3!$A$2:$D$676,4,0)</f>
        <v>130702</v>
      </c>
      <c r="E1032">
        <v>16</v>
      </c>
    </row>
    <row r="1033" spans="1:5">
      <c r="A1033" s="40">
        <v>44029</v>
      </c>
      <c r="B1033" s="22">
        <v>44029</v>
      </c>
      <c r="C1033" t="s">
        <v>210</v>
      </c>
      <c r="D1033" s="42">
        <f>VLOOKUP(Pag_Inicio_Corr_mas_casos[[#This Row],[Corregimiento]],Hoja3!$A$2:$D$676,4,0)</f>
        <v>81007</v>
      </c>
      <c r="E1033">
        <v>23</v>
      </c>
    </row>
    <row r="1034" spans="1:5">
      <c r="A1034" s="40">
        <v>44029</v>
      </c>
      <c r="B1034" s="22">
        <v>44029</v>
      </c>
      <c r="C1034" t="s">
        <v>205</v>
      </c>
      <c r="D1034" s="42">
        <f>VLOOKUP(Pag_Inicio_Corr_mas_casos[[#This Row],[Corregimiento]],Hoja3!$A$2:$D$676,4,0)</f>
        <v>81002</v>
      </c>
      <c r="E1034">
        <v>32</v>
      </c>
    </row>
    <row r="1035" spans="1:5">
      <c r="A1035" s="40">
        <v>44029</v>
      </c>
      <c r="B1035" s="22">
        <v>44029</v>
      </c>
      <c r="C1035" t="s">
        <v>256</v>
      </c>
      <c r="D1035" s="42">
        <f>VLOOKUP(Pag_Inicio_Corr_mas_casos[[#This Row],[Corregimiento]],Hoja3!$A$2:$D$676,4,0)</f>
        <v>80807</v>
      </c>
      <c r="E1035">
        <v>13</v>
      </c>
    </row>
    <row r="1036" spans="1:5">
      <c r="A1036" s="40">
        <v>44029</v>
      </c>
      <c r="B1036" s="22">
        <v>44029</v>
      </c>
      <c r="C1036" t="s">
        <v>223</v>
      </c>
      <c r="D1036" s="42">
        <f>VLOOKUP(Pag_Inicio_Corr_mas_casos[[#This Row],[Corregimiento]],Hoja3!$A$2:$D$676,4,0)</f>
        <v>80806</v>
      </c>
      <c r="E1036">
        <v>11</v>
      </c>
    </row>
    <row r="1037" spans="1:5">
      <c r="A1037" s="40">
        <v>44029</v>
      </c>
      <c r="B1037" s="22">
        <v>44029</v>
      </c>
      <c r="C1037" t="s">
        <v>218</v>
      </c>
      <c r="D1037" s="42">
        <f>VLOOKUP(Pag_Inicio_Corr_mas_casos[[#This Row],[Corregimiento]],Hoja3!$A$2:$D$676,4,0)</f>
        <v>130107</v>
      </c>
      <c r="E1037">
        <v>11</v>
      </c>
    </row>
    <row r="1038" spans="1:5">
      <c r="A1038" s="40">
        <v>44029</v>
      </c>
      <c r="B1038" s="22">
        <v>44029</v>
      </c>
      <c r="C1038" t="s">
        <v>235</v>
      </c>
      <c r="D1038" s="42">
        <f>VLOOKUP(Pag_Inicio_Corr_mas_casos[[#This Row],[Corregimiento]],Hoja3!$A$2:$D$676,4,0)</f>
        <v>80815</v>
      </c>
      <c r="E1038">
        <v>15</v>
      </c>
    </row>
    <row r="1039" spans="1:5">
      <c r="A1039" s="40">
        <v>44029</v>
      </c>
      <c r="B1039" s="22">
        <v>44029</v>
      </c>
      <c r="C1039" t="s">
        <v>252</v>
      </c>
      <c r="D1039" s="42">
        <f>VLOOKUP(Pag_Inicio_Corr_mas_casos[[#This Row],[Corregimiento]],Hoja3!$A$2:$D$676,4,0)</f>
        <v>30104</v>
      </c>
      <c r="E1039">
        <v>17</v>
      </c>
    </row>
    <row r="1040" spans="1:5">
      <c r="A1040" s="40">
        <v>44029</v>
      </c>
      <c r="B1040" s="22">
        <v>44029</v>
      </c>
      <c r="C1040" t="s">
        <v>224</v>
      </c>
      <c r="D1040" s="42">
        <f>VLOOKUP(Pag_Inicio_Corr_mas_casos[[#This Row],[Corregimiento]],Hoja3!$A$2:$D$676,4,0)</f>
        <v>130108</v>
      </c>
      <c r="E1040">
        <v>13</v>
      </c>
    </row>
    <row r="1041" spans="1:5">
      <c r="A1041" s="40">
        <v>44029</v>
      </c>
      <c r="B1041" s="22">
        <v>44029</v>
      </c>
      <c r="C1041" t="s">
        <v>228</v>
      </c>
      <c r="D1041" s="42">
        <f>VLOOKUP(Pag_Inicio_Corr_mas_casos[[#This Row],[Corregimiento]],Hoja3!$A$2:$D$676,4,0)</f>
        <v>10201</v>
      </c>
      <c r="E1041">
        <v>38</v>
      </c>
    </row>
    <row r="1042" spans="1:5">
      <c r="A1042" s="40">
        <v>44029</v>
      </c>
      <c r="B1042" s="22">
        <v>44029</v>
      </c>
      <c r="C1042" t="s">
        <v>226</v>
      </c>
      <c r="D1042" s="42">
        <f>VLOOKUP(Pag_Inicio_Corr_mas_casos[[#This Row],[Corregimiento]],Hoja3!$A$2:$D$676,4,0)</f>
        <v>30107</v>
      </c>
      <c r="E1042">
        <v>19</v>
      </c>
    </row>
    <row r="1043" spans="1:5">
      <c r="A1043" s="40">
        <v>44029</v>
      </c>
      <c r="B1043" s="22">
        <v>44029</v>
      </c>
      <c r="C1043" t="s">
        <v>281</v>
      </c>
      <c r="D1043" s="42">
        <f>VLOOKUP(Pag_Inicio_Corr_mas_casos[[#This Row],[Corregimiento]],Hoja3!$A$2:$D$676,4,0)</f>
        <v>30115</v>
      </c>
      <c r="E1043">
        <v>18</v>
      </c>
    </row>
    <row r="1044" spans="1:5">
      <c r="A1044" s="40">
        <v>44029</v>
      </c>
      <c r="B1044" s="22">
        <v>44029</v>
      </c>
      <c r="C1044" t="s">
        <v>240</v>
      </c>
      <c r="D1044" s="42">
        <f>VLOOKUP(Pag_Inicio_Corr_mas_casos[[#This Row],[Corregimiento]],Hoja3!$A$2:$D$676,4,0)</f>
        <v>80826</v>
      </c>
      <c r="E1044">
        <v>16</v>
      </c>
    </row>
    <row r="1045" spans="1:5">
      <c r="A1045" s="40">
        <v>44029</v>
      </c>
      <c r="B1045" s="22">
        <v>44029</v>
      </c>
      <c r="C1045" t="s">
        <v>260</v>
      </c>
      <c r="D1045" s="42">
        <f>VLOOKUP(Pag_Inicio_Corr_mas_casos[[#This Row],[Corregimiento]],Hoja3!$A$2:$D$676,4,0)</f>
        <v>130706</v>
      </c>
      <c r="E1045">
        <v>11</v>
      </c>
    </row>
    <row r="1046" spans="1:5">
      <c r="A1046" s="40">
        <v>44029</v>
      </c>
      <c r="B1046" s="22">
        <v>44029</v>
      </c>
      <c r="C1046" t="s">
        <v>215</v>
      </c>
      <c r="D1046" s="42">
        <f>VLOOKUP(Pag_Inicio_Corr_mas_casos[[#This Row],[Corregimiento]],Hoja3!$A$2:$D$676,4,0)</f>
        <v>80823</v>
      </c>
      <c r="E1046">
        <v>17</v>
      </c>
    </row>
    <row r="1047" spans="1:5">
      <c r="A1047" s="40">
        <v>44029</v>
      </c>
      <c r="B1047" s="22">
        <v>44029</v>
      </c>
      <c r="C1047" t="s">
        <v>250</v>
      </c>
      <c r="D1047" s="42">
        <f>VLOOKUP(Pag_Inicio_Corr_mas_casos[[#This Row],[Corregimiento]],Hoja3!$A$2:$D$676,4,0)</f>
        <v>81003</v>
      </c>
      <c r="E1047">
        <v>18</v>
      </c>
    </row>
    <row r="1048" spans="1:5">
      <c r="A1048" s="40">
        <v>44029</v>
      </c>
      <c r="B1048" s="22">
        <v>44029</v>
      </c>
      <c r="C1048" t="s">
        <v>208</v>
      </c>
      <c r="D1048" s="42">
        <f>VLOOKUP(Pag_Inicio_Corr_mas_casos[[#This Row],[Corregimiento]],Hoja3!$A$2:$D$676,4,0)</f>
        <v>130102</v>
      </c>
      <c r="E1048">
        <v>24</v>
      </c>
    </row>
    <row r="1049" spans="1:5">
      <c r="A1049" s="40">
        <v>44029</v>
      </c>
      <c r="B1049" s="22">
        <v>44029</v>
      </c>
      <c r="C1049" t="s">
        <v>220</v>
      </c>
      <c r="D1049" s="42">
        <f>VLOOKUP(Pag_Inicio_Corr_mas_casos[[#This Row],[Corregimiento]],Hoja3!$A$2:$D$676,4,0)</f>
        <v>80812</v>
      </c>
      <c r="E1049">
        <v>18</v>
      </c>
    </row>
    <row r="1050" spans="1:5">
      <c r="A1050" s="40">
        <v>44029</v>
      </c>
      <c r="B1050" s="22">
        <v>44029</v>
      </c>
      <c r="C1050" t="s">
        <v>212</v>
      </c>
      <c r="D1050" s="42">
        <f>VLOOKUP(Pag_Inicio_Corr_mas_casos[[#This Row],[Corregimiento]],Hoja3!$A$2:$D$676,4,0)</f>
        <v>80816</v>
      </c>
      <c r="E1050">
        <v>23</v>
      </c>
    </row>
    <row r="1051" spans="1:5">
      <c r="A1051" s="40">
        <v>44029</v>
      </c>
      <c r="B1051" s="22">
        <v>44029</v>
      </c>
      <c r="C1051" t="s">
        <v>234</v>
      </c>
      <c r="D1051" s="42">
        <f>VLOOKUP(Pag_Inicio_Corr_mas_casos[[#This Row],[Corregimiento]],Hoja3!$A$2:$D$676,4,0)</f>
        <v>80820</v>
      </c>
      <c r="E1051">
        <v>20</v>
      </c>
    </row>
    <row r="1052" spans="1:5">
      <c r="A1052" s="40">
        <v>44029</v>
      </c>
      <c r="B1052" s="22">
        <v>44029</v>
      </c>
      <c r="C1052" t="s">
        <v>213</v>
      </c>
      <c r="D1052" s="42">
        <f>VLOOKUP(Pag_Inicio_Corr_mas_casos[[#This Row],[Corregimiento]],Hoja3!$A$2:$D$676,4,0)</f>
        <v>80817</v>
      </c>
      <c r="E1052">
        <v>36</v>
      </c>
    </row>
    <row r="1053" spans="1:5">
      <c r="A1053" s="40">
        <v>44029</v>
      </c>
      <c r="B1053" s="22">
        <v>44029</v>
      </c>
      <c r="C1053" t="s">
        <v>230</v>
      </c>
      <c r="D1053" s="42">
        <f>VLOOKUP(Pag_Inicio_Corr_mas_casos[[#This Row],[Corregimiento]],Hoja3!$A$2:$D$676,4,0)</f>
        <v>80813</v>
      </c>
      <c r="E1053">
        <v>45</v>
      </c>
    </row>
    <row r="1054" spans="1:5">
      <c r="A1054" s="40">
        <v>44029</v>
      </c>
      <c r="B1054" s="22">
        <v>44029</v>
      </c>
      <c r="C1054" t="s">
        <v>249</v>
      </c>
      <c r="D1054" s="42">
        <f>VLOOKUP(Pag_Inicio_Corr_mas_casos[[#This Row],[Corregimiento]],Hoja3!$A$2:$D$676,4,0)</f>
        <v>130717</v>
      </c>
      <c r="E1054">
        <v>12</v>
      </c>
    </row>
    <row r="1055" spans="1:5">
      <c r="A1055" s="40">
        <v>44029</v>
      </c>
      <c r="B1055" s="22">
        <v>44029</v>
      </c>
      <c r="C1055" t="s">
        <v>300</v>
      </c>
      <c r="D1055" s="42">
        <f>VLOOKUP(Pag_Inicio_Corr_mas_casos[[#This Row],[Corregimiento]],Hoja3!$A$2:$D$676,4,0)</f>
        <v>81009</v>
      </c>
      <c r="E1055">
        <v>19</v>
      </c>
    </row>
    <row r="1056" spans="1:5">
      <c r="A1056" s="40">
        <v>44029</v>
      </c>
      <c r="B1056" s="22">
        <v>44029</v>
      </c>
      <c r="C1056" t="s">
        <v>245</v>
      </c>
      <c r="D1056" s="42">
        <f>VLOOKUP(Pag_Inicio_Corr_mas_casos[[#This Row],[Corregimiento]],Hoja3!$A$2:$D$676,4,0)</f>
        <v>80809</v>
      </c>
      <c r="E1056">
        <v>26</v>
      </c>
    </row>
    <row r="1057" spans="1:5">
      <c r="A1057" s="40">
        <v>44029</v>
      </c>
      <c r="B1057" s="22">
        <v>44029</v>
      </c>
      <c r="C1057" t="s">
        <v>217</v>
      </c>
      <c r="D1057" s="42">
        <f>VLOOKUP(Pag_Inicio_Corr_mas_casos[[#This Row],[Corregimiento]],Hoja3!$A$2:$D$676,4,0)</f>
        <v>80819</v>
      </c>
      <c r="E1057">
        <v>31</v>
      </c>
    </row>
    <row r="1058" spans="1:5">
      <c r="A1058" s="40">
        <v>44029</v>
      </c>
      <c r="B1058" s="22">
        <v>44029</v>
      </c>
      <c r="C1058" t="s">
        <v>243</v>
      </c>
      <c r="D1058" s="42">
        <f>VLOOKUP(Pag_Inicio_Corr_mas_casos[[#This Row],[Corregimiento]],Hoja3!$A$2:$D$676,4,0)</f>
        <v>130105</v>
      </c>
      <c r="E1058">
        <v>15</v>
      </c>
    </row>
    <row r="1059" spans="1:5">
      <c r="A1059" s="40">
        <v>44029</v>
      </c>
      <c r="B1059" s="22">
        <v>44029</v>
      </c>
      <c r="C1059" t="s">
        <v>206</v>
      </c>
      <c r="D1059" s="42">
        <f>VLOOKUP(Pag_Inicio_Corr_mas_casos[[#This Row],[Corregimiento]],Hoja3!$A$2:$D$676,4,0)</f>
        <v>130106</v>
      </c>
      <c r="E1059">
        <v>40</v>
      </c>
    </row>
    <row r="1060" spans="1:5">
      <c r="A1060" s="40">
        <v>44030</v>
      </c>
      <c r="B1060" s="22">
        <v>44030</v>
      </c>
      <c r="C1060" t="s">
        <v>209</v>
      </c>
      <c r="D1060" s="42">
        <f>VLOOKUP(Pag_Inicio_Corr_mas_casos[[#This Row],[Corregimiento]],Hoja3!$A$2:$D$676,4,0)</f>
        <v>80821</v>
      </c>
      <c r="E1060">
        <v>17</v>
      </c>
    </row>
    <row r="1061" spans="1:5">
      <c r="A1061" s="40">
        <v>44030</v>
      </c>
      <c r="B1061" s="22">
        <v>44030</v>
      </c>
      <c r="C1061" t="s">
        <v>204</v>
      </c>
      <c r="D1061" s="42">
        <f>VLOOKUP(Pag_Inicio_Corr_mas_casos[[#This Row],[Corregimiento]],Hoja3!$A$2:$D$676,4,0)</f>
        <v>130101</v>
      </c>
      <c r="E1061">
        <v>32</v>
      </c>
    </row>
    <row r="1062" spans="1:5">
      <c r="A1062" s="40">
        <v>44030</v>
      </c>
      <c r="B1062" s="22">
        <v>44030</v>
      </c>
      <c r="C1062" t="s">
        <v>301</v>
      </c>
      <c r="D1062" s="42">
        <f>VLOOKUP(Pag_Inicio_Corr_mas_casos[[#This Row],[Corregimiento]],Hoja3!$A$2:$D$676,4,0)</f>
        <v>10403</v>
      </c>
      <c r="E1062">
        <v>12</v>
      </c>
    </row>
    <row r="1063" spans="1:5">
      <c r="A1063" s="40">
        <v>44030</v>
      </c>
      <c r="B1063" s="22">
        <v>44030</v>
      </c>
      <c r="C1063" t="s">
        <v>210</v>
      </c>
      <c r="D1063" s="42">
        <f>VLOOKUP(Pag_Inicio_Corr_mas_casos[[#This Row],[Corregimiento]],Hoja3!$A$2:$D$676,4,0)</f>
        <v>81007</v>
      </c>
      <c r="E1063">
        <v>12</v>
      </c>
    </row>
    <row r="1064" spans="1:5">
      <c r="A1064" s="40">
        <v>44030</v>
      </c>
      <c r="B1064" s="22">
        <v>44030</v>
      </c>
      <c r="C1064" t="s">
        <v>278</v>
      </c>
      <c r="D1064" s="42">
        <f>VLOOKUP(Pag_Inicio_Corr_mas_casos[[#This Row],[Corregimiento]],Hoja3!$A$2:$D$676,4,0)</f>
        <v>120601</v>
      </c>
      <c r="E1064">
        <v>15</v>
      </c>
    </row>
    <row r="1065" spans="1:5">
      <c r="A1065" s="40">
        <v>44030</v>
      </c>
      <c r="B1065" s="22">
        <v>44030</v>
      </c>
      <c r="C1065" t="s">
        <v>288</v>
      </c>
      <c r="D1065" s="42">
        <f>VLOOKUP(Pag_Inicio_Corr_mas_casos[[#This Row],[Corregimiento]],Hoja3!$A$2:$D$676,4,0)</f>
        <v>30103</v>
      </c>
      <c r="E1065">
        <v>17</v>
      </c>
    </row>
    <row r="1066" spans="1:5">
      <c r="A1066" s="40">
        <v>44030</v>
      </c>
      <c r="B1066" s="22">
        <v>44030</v>
      </c>
      <c r="C1066" t="s">
        <v>232</v>
      </c>
      <c r="D1066" s="42">
        <f>VLOOKUP(Pag_Inicio_Corr_mas_casos[[#This Row],[Corregimiento]],Hoja3!$A$2:$D$676,4,0)</f>
        <v>80501</v>
      </c>
      <c r="E1066">
        <v>26</v>
      </c>
    </row>
    <row r="1067" spans="1:5">
      <c r="A1067" s="40">
        <v>44030</v>
      </c>
      <c r="B1067" s="22">
        <v>44030</v>
      </c>
      <c r="C1067" t="s">
        <v>226</v>
      </c>
      <c r="D1067" s="42">
        <f>VLOOKUP(Pag_Inicio_Corr_mas_casos[[#This Row],[Corregimiento]],Hoja3!$A$2:$D$676,4,0)</f>
        <v>30107</v>
      </c>
      <c r="E1067">
        <v>13</v>
      </c>
    </row>
    <row r="1068" spans="1:5">
      <c r="A1068" s="40">
        <v>44030</v>
      </c>
      <c r="B1068" s="22">
        <v>44030</v>
      </c>
      <c r="C1068" t="s">
        <v>240</v>
      </c>
      <c r="D1068" s="42">
        <f>VLOOKUP(Pag_Inicio_Corr_mas_casos[[#This Row],[Corregimiento]],Hoja3!$A$2:$D$676,4,0)</f>
        <v>80826</v>
      </c>
      <c r="E1068">
        <v>14</v>
      </c>
    </row>
    <row r="1069" spans="1:5">
      <c r="A1069" s="40">
        <v>44030</v>
      </c>
      <c r="B1069" s="22">
        <v>44030</v>
      </c>
      <c r="C1069" t="s">
        <v>215</v>
      </c>
      <c r="D1069" s="42">
        <f>VLOOKUP(Pag_Inicio_Corr_mas_casos[[#This Row],[Corregimiento]],Hoja3!$A$2:$D$676,4,0)</f>
        <v>80823</v>
      </c>
      <c r="E1069">
        <v>12</v>
      </c>
    </row>
    <row r="1070" spans="1:5">
      <c r="A1070" s="40">
        <v>44030</v>
      </c>
      <c r="B1070" s="22">
        <v>44030</v>
      </c>
      <c r="C1070" t="s">
        <v>208</v>
      </c>
      <c r="D1070" s="42">
        <f>VLOOKUP(Pag_Inicio_Corr_mas_casos[[#This Row],[Corregimiento]],Hoja3!$A$2:$D$676,4,0)</f>
        <v>130102</v>
      </c>
      <c r="E1070">
        <v>14</v>
      </c>
    </row>
    <row r="1071" spans="1:5">
      <c r="A1071" s="40">
        <v>44030</v>
      </c>
      <c r="B1071" s="22">
        <v>44030</v>
      </c>
      <c r="C1071" t="s">
        <v>220</v>
      </c>
      <c r="D1071" s="42">
        <f>VLOOKUP(Pag_Inicio_Corr_mas_casos[[#This Row],[Corregimiento]],Hoja3!$A$2:$D$676,4,0)</f>
        <v>80812</v>
      </c>
      <c r="E1071">
        <v>13</v>
      </c>
    </row>
    <row r="1072" spans="1:5">
      <c r="A1072" s="40">
        <v>44030</v>
      </c>
      <c r="B1072" s="22">
        <v>44030</v>
      </c>
      <c r="C1072" t="s">
        <v>302</v>
      </c>
      <c r="D1072" s="42">
        <f>VLOOKUP(Pag_Inicio_Corr_mas_casos[[#This Row],[Corregimiento]],Hoja3!$A$2:$D$676,4,0)</f>
        <v>10207</v>
      </c>
      <c r="E1072">
        <v>14</v>
      </c>
    </row>
    <row r="1073" spans="1:5">
      <c r="A1073" s="40">
        <v>44030</v>
      </c>
      <c r="B1073" s="22">
        <v>44030</v>
      </c>
      <c r="C1073" t="s">
        <v>213</v>
      </c>
      <c r="D1073" s="42">
        <f>VLOOKUP(Pag_Inicio_Corr_mas_casos[[#This Row],[Corregimiento]],Hoja3!$A$2:$D$676,4,0)</f>
        <v>80817</v>
      </c>
      <c r="E1073">
        <v>28</v>
      </c>
    </row>
    <row r="1074" spans="1:5">
      <c r="A1074" s="40">
        <v>44030</v>
      </c>
      <c r="B1074" s="22">
        <v>44030</v>
      </c>
      <c r="C1074" t="s">
        <v>230</v>
      </c>
      <c r="D1074" s="42">
        <f>VLOOKUP(Pag_Inicio_Corr_mas_casos[[#This Row],[Corregimiento]],Hoja3!$A$2:$D$676,4,0)</f>
        <v>80813</v>
      </c>
      <c r="E1074">
        <v>14</v>
      </c>
    </row>
    <row r="1075" spans="1:5">
      <c r="A1075" s="40">
        <v>44030</v>
      </c>
      <c r="B1075" s="22">
        <v>44030</v>
      </c>
      <c r="C1075" t="s">
        <v>249</v>
      </c>
      <c r="D1075" s="42">
        <f>VLOOKUP(Pag_Inicio_Corr_mas_casos[[#This Row],[Corregimiento]],Hoja3!$A$2:$D$676,4,0)</f>
        <v>130717</v>
      </c>
      <c r="E1075">
        <v>14</v>
      </c>
    </row>
    <row r="1076" spans="1:5">
      <c r="A1076" s="40">
        <v>44030</v>
      </c>
      <c r="B1076" s="22">
        <v>44030</v>
      </c>
      <c r="C1076" t="s">
        <v>237</v>
      </c>
      <c r="D1076" s="42">
        <f>VLOOKUP(Pag_Inicio_Corr_mas_casos[[#This Row],[Corregimiento]],Hoja3!$A$2:$D$676,4,0)</f>
        <v>80811</v>
      </c>
      <c r="E1076">
        <v>11</v>
      </c>
    </row>
    <row r="1077" spans="1:5">
      <c r="A1077" s="40">
        <v>44030</v>
      </c>
      <c r="B1077" s="22">
        <v>44030</v>
      </c>
      <c r="C1077" t="s">
        <v>259</v>
      </c>
      <c r="D1077" s="42">
        <f>VLOOKUP(Pag_Inicio_Corr_mas_casos[[#This Row],[Corregimiento]],Hoja3!$A$2:$D$676,4,0)</f>
        <v>30111</v>
      </c>
      <c r="E1077">
        <v>16</v>
      </c>
    </row>
    <row r="1078" spans="1:5">
      <c r="A1078" s="40">
        <v>44030</v>
      </c>
      <c r="B1078" s="22">
        <v>44030</v>
      </c>
      <c r="C1078" t="s">
        <v>245</v>
      </c>
      <c r="D1078" s="42">
        <f>VLOOKUP(Pag_Inicio_Corr_mas_casos[[#This Row],[Corregimiento]],Hoja3!$A$2:$D$676,4,0)</f>
        <v>80809</v>
      </c>
      <c r="E1078">
        <v>19</v>
      </c>
    </row>
    <row r="1079" spans="1:5">
      <c r="A1079" s="40">
        <v>44030</v>
      </c>
      <c r="B1079" s="22">
        <v>44030</v>
      </c>
      <c r="C1079" t="s">
        <v>217</v>
      </c>
      <c r="D1079" s="42">
        <f>VLOOKUP(Pag_Inicio_Corr_mas_casos[[#This Row],[Corregimiento]],Hoja3!$A$2:$D$676,4,0)</f>
        <v>80819</v>
      </c>
      <c r="E1079">
        <v>40</v>
      </c>
    </row>
    <row r="1080" spans="1:5">
      <c r="A1080" s="40">
        <v>44030</v>
      </c>
      <c r="B1080" s="22">
        <v>44030</v>
      </c>
      <c r="C1080" t="s">
        <v>206</v>
      </c>
      <c r="D1080" s="42">
        <f>VLOOKUP(Pag_Inicio_Corr_mas_casos[[#This Row],[Corregimiento]],Hoja3!$A$2:$D$676,4,0)</f>
        <v>130106</v>
      </c>
      <c r="E1080">
        <v>44</v>
      </c>
    </row>
    <row r="1081" spans="1:5">
      <c r="A1081" s="40">
        <v>44031</v>
      </c>
      <c r="B1081" s="22">
        <v>44031</v>
      </c>
      <c r="C1081" t="s">
        <v>209</v>
      </c>
      <c r="D1081" s="42">
        <f>VLOOKUP(Pag_Inicio_Corr_mas_casos[[#This Row],[Corregimiento]],Hoja3!$A$2:$D$676,4,0)</f>
        <v>80821</v>
      </c>
      <c r="E1081">
        <v>28</v>
      </c>
    </row>
    <row r="1082" spans="1:5">
      <c r="A1082" s="40">
        <v>44031</v>
      </c>
      <c r="B1082" s="22">
        <v>44031</v>
      </c>
      <c r="C1082" t="s">
        <v>214</v>
      </c>
      <c r="D1082" s="42">
        <f>VLOOKUP(Pag_Inicio_Corr_mas_casos[[#This Row],[Corregimiento]],Hoja3!$A$2:$D$676,4,0)</f>
        <v>80822</v>
      </c>
      <c r="E1082">
        <v>25</v>
      </c>
    </row>
    <row r="1083" spans="1:5">
      <c r="A1083" s="40">
        <v>44031</v>
      </c>
      <c r="B1083" s="22">
        <v>44031</v>
      </c>
      <c r="C1083" t="s">
        <v>216</v>
      </c>
      <c r="D1083" s="42">
        <f>VLOOKUP(Pag_Inicio_Corr_mas_casos[[#This Row],[Corregimiento]],Hoja3!$A$2:$D$676,4,0)</f>
        <v>81001</v>
      </c>
      <c r="E1083">
        <v>19</v>
      </c>
    </row>
    <row r="1084" spans="1:5">
      <c r="A1084" s="40">
        <v>44031</v>
      </c>
      <c r="B1084" s="22">
        <v>44031</v>
      </c>
      <c r="C1084" t="s">
        <v>257</v>
      </c>
      <c r="D1084" s="42">
        <f>VLOOKUP(Pag_Inicio_Corr_mas_casos[[#This Row],[Corregimiento]],Hoja3!$A$2:$D$676,4,0)</f>
        <v>80814</v>
      </c>
      <c r="E1084">
        <v>13</v>
      </c>
    </row>
    <row r="1085" spans="1:5">
      <c r="A1085" s="40">
        <v>44031</v>
      </c>
      <c r="B1085" s="22">
        <v>44031</v>
      </c>
      <c r="C1085" t="s">
        <v>219</v>
      </c>
      <c r="D1085" s="42">
        <f>VLOOKUP(Pag_Inicio_Corr_mas_casos[[#This Row],[Corregimiento]],Hoja3!$A$2:$D$676,4,0)</f>
        <v>81006</v>
      </c>
      <c r="E1085">
        <v>18</v>
      </c>
    </row>
    <row r="1086" spans="1:5">
      <c r="A1086" s="40">
        <v>44031</v>
      </c>
      <c r="B1086" s="22">
        <v>44031</v>
      </c>
      <c r="C1086" t="s">
        <v>204</v>
      </c>
      <c r="D1086" s="42">
        <f>VLOOKUP(Pag_Inicio_Corr_mas_casos[[#This Row],[Corregimiento]],Hoja3!$A$2:$D$676,4,0)</f>
        <v>130101</v>
      </c>
      <c r="E1086">
        <v>55</v>
      </c>
    </row>
    <row r="1087" spans="1:5">
      <c r="A1087" s="40">
        <v>44031</v>
      </c>
      <c r="B1087" s="22">
        <v>44031</v>
      </c>
      <c r="C1087" t="s">
        <v>221</v>
      </c>
      <c r="D1087" s="42">
        <f>VLOOKUP(Pag_Inicio_Corr_mas_casos[[#This Row],[Corregimiento]],Hoja3!$A$2:$D$676,4,0)</f>
        <v>130702</v>
      </c>
      <c r="E1087">
        <v>20</v>
      </c>
    </row>
    <row r="1088" spans="1:5">
      <c r="A1088" s="40">
        <v>44031</v>
      </c>
      <c r="B1088" s="22">
        <v>44031</v>
      </c>
      <c r="C1088" t="s">
        <v>210</v>
      </c>
      <c r="D1088" s="42">
        <f>VLOOKUP(Pag_Inicio_Corr_mas_casos[[#This Row],[Corregimiento]],Hoja3!$A$2:$D$676,4,0)</f>
        <v>81007</v>
      </c>
      <c r="E1088">
        <v>21</v>
      </c>
    </row>
    <row r="1089" spans="1:5">
      <c r="A1089" s="40">
        <v>44031</v>
      </c>
      <c r="B1089" s="22">
        <v>44031</v>
      </c>
      <c r="C1089" t="s">
        <v>205</v>
      </c>
      <c r="D1089" s="42">
        <f>VLOOKUP(Pag_Inicio_Corr_mas_casos[[#This Row],[Corregimiento]],Hoja3!$A$2:$D$676,4,0)</f>
        <v>81002</v>
      </c>
      <c r="E1089">
        <v>19</v>
      </c>
    </row>
    <row r="1090" spans="1:5">
      <c r="A1090" s="40">
        <v>44031</v>
      </c>
      <c r="B1090" s="22">
        <v>44031</v>
      </c>
      <c r="C1090" t="s">
        <v>223</v>
      </c>
      <c r="D1090" s="42">
        <f>VLOOKUP(Pag_Inicio_Corr_mas_casos[[#This Row],[Corregimiento]],Hoja3!$A$2:$D$676,4,0)</f>
        <v>80806</v>
      </c>
      <c r="E1090">
        <v>15</v>
      </c>
    </row>
    <row r="1091" spans="1:5">
      <c r="A1091" s="40">
        <v>44031</v>
      </c>
      <c r="B1091" s="22">
        <v>44031</v>
      </c>
      <c r="C1091" t="s">
        <v>218</v>
      </c>
      <c r="D1091" s="42">
        <f>VLOOKUP(Pag_Inicio_Corr_mas_casos[[#This Row],[Corregimiento]],Hoja3!$A$2:$D$676,4,0)</f>
        <v>130107</v>
      </c>
      <c r="E1091">
        <v>13</v>
      </c>
    </row>
    <row r="1092" spans="1:5">
      <c r="A1092" s="40">
        <v>44031</v>
      </c>
      <c r="B1092" s="22">
        <v>44031</v>
      </c>
      <c r="C1092" t="s">
        <v>235</v>
      </c>
      <c r="D1092" s="42">
        <f>VLOOKUP(Pag_Inicio_Corr_mas_casos[[#This Row],[Corregimiento]],Hoja3!$A$2:$D$676,4,0)</f>
        <v>80815</v>
      </c>
      <c r="E1092">
        <v>21</v>
      </c>
    </row>
    <row r="1093" spans="1:5">
      <c r="A1093" s="40">
        <v>44031</v>
      </c>
      <c r="B1093" s="22">
        <v>44031</v>
      </c>
      <c r="C1093" t="s">
        <v>252</v>
      </c>
      <c r="D1093" s="42">
        <f>VLOOKUP(Pag_Inicio_Corr_mas_casos[[#This Row],[Corregimiento]],Hoja3!$A$2:$D$676,4,0)</f>
        <v>30104</v>
      </c>
      <c r="E1093">
        <v>14</v>
      </c>
    </row>
    <row r="1094" spans="1:5">
      <c r="A1094" s="40">
        <v>44031</v>
      </c>
      <c r="B1094" s="22">
        <v>44031</v>
      </c>
      <c r="C1094" t="s">
        <v>228</v>
      </c>
      <c r="D1094" s="42">
        <f>VLOOKUP(Pag_Inicio_Corr_mas_casos[[#This Row],[Corregimiento]],Hoja3!$A$2:$D$676,4,0)</f>
        <v>10201</v>
      </c>
      <c r="E1094">
        <v>11</v>
      </c>
    </row>
    <row r="1095" spans="1:5">
      <c r="A1095" s="40">
        <v>44031</v>
      </c>
      <c r="B1095" s="22">
        <v>44031</v>
      </c>
      <c r="C1095" t="s">
        <v>232</v>
      </c>
      <c r="D1095" s="42">
        <f>VLOOKUP(Pag_Inicio_Corr_mas_casos[[#This Row],[Corregimiento]],Hoja3!$A$2:$D$676,4,0)</f>
        <v>80501</v>
      </c>
      <c r="E1095">
        <v>19</v>
      </c>
    </row>
    <row r="1096" spans="1:5">
      <c r="A1096" s="40">
        <v>44031</v>
      </c>
      <c r="B1096" s="22">
        <v>44031</v>
      </c>
      <c r="C1096" t="s">
        <v>226</v>
      </c>
      <c r="D1096" s="42">
        <f>VLOOKUP(Pag_Inicio_Corr_mas_casos[[#This Row],[Corregimiento]],Hoja3!$A$2:$D$676,4,0)</f>
        <v>30107</v>
      </c>
      <c r="E1096">
        <v>23</v>
      </c>
    </row>
    <row r="1097" spans="1:5">
      <c r="A1097" s="40">
        <v>44031</v>
      </c>
      <c r="B1097" s="22">
        <v>44031</v>
      </c>
      <c r="C1097" t="s">
        <v>281</v>
      </c>
      <c r="D1097" s="42">
        <f>VLOOKUP(Pag_Inicio_Corr_mas_casos[[#This Row],[Corregimiento]],Hoja3!$A$2:$D$676,4,0)</f>
        <v>30115</v>
      </c>
      <c r="E1097">
        <v>15</v>
      </c>
    </row>
    <row r="1098" spans="1:5">
      <c r="A1098" s="40">
        <v>44031</v>
      </c>
      <c r="B1098" s="22">
        <v>44031</v>
      </c>
      <c r="C1098" t="s">
        <v>240</v>
      </c>
      <c r="D1098" s="42">
        <f>VLOOKUP(Pag_Inicio_Corr_mas_casos[[#This Row],[Corregimiento]],Hoja3!$A$2:$D$676,4,0)</f>
        <v>80826</v>
      </c>
      <c r="E1098">
        <v>20</v>
      </c>
    </row>
    <row r="1099" spans="1:5">
      <c r="A1099" s="40">
        <v>44031</v>
      </c>
      <c r="B1099" s="22">
        <v>44031</v>
      </c>
      <c r="C1099" t="s">
        <v>207</v>
      </c>
      <c r="D1099" s="42">
        <f>VLOOKUP(Pag_Inicio_Corr_mas_casos[[#This Row],[Corregimiento]],Hoja3!$A$2:$D$676,4,0)</f>
        <v>80802</v>
      </c>
      <c r="E1099">
        <v>12</v>
      </c>
    </row>
    <row r="1100" spans="1:5">
      <c r="A1100" s="40">
        <v>44031</v>
      </c>
      <c r="B1100" s="22">
        <v>44031</v>
      </c>
      <c r="C1100" t="s">
        <v>215</v>
      </c>
      <c r="D1100" s="42">
        <f>VLOOKUP(Pag_Inicio_Corr_mas_casos[[#This Row],[Corregimiento]],Hoja3!$A$2:$D$676,4,0)</f>
        <v>80823</v>
      </c>
      <c r="E1100">
        <v>36</v>
      </c>
    </row>
    <row r="1101" spans="1:5">
      <c r="A1101" s="40">
        <v>44031</v>
      </c>
      <c r="B1101" s="22">
        <v>44031</v>
      </c>
      <c r="C1101" t="s">
        <v>239</v>
      </c>
      <c r="D1101" s="42">
        <f>VLOOKUP(Pag_Inicio_Corr_mas_casos[[#This Row],[Corregimiento]],Hoja3!$A$2:$D$676,4,0)</f>
        <v>130708</v>
      </c>
      <c r="E1101">
        <v>19</v>
      </c>
    </row>
    <row r="1102" spans="1:5">
      <c r="A1102" s="40">
        <v>44031</v>
      </c>
      <c r="B1102" s="22">
        <v>44031</v>
      </c>
      <c r="C1102" t="s">
        <v>250</v>
      </c>
      <c r="D1102" s="42">
        <f>VLOOKUP(Pag_Inicio_Corr_mas_casos[[#This Row],[Corregimiento]],Hoja3!$A$2:$D$676,4,0)</f>
        <v>81003</v>
      </c>
      <c r="E1102">
        <v>17</v>
      </c>
    </row>
    <row r="1103" spans="1:5">
      <c r="A1103" s="40">
        <v>44031</v>
      </c>
      <c r="B1103" s="22">
        <v>44031</v>
      </c>
      <c r="C1103" t="s">
        <v>208</v>
      </c>
      <c r="D1103" s="42">
        <f>VLOOKUP(Pag_Inicio_Corr_mas_casos[[#This Row],[Corregimiento]],Hoja3!$A$2:$D$676,4,0)</f>
        <v>130102</v>
      </c>
      <c r="E1103">
        <v>23</v>
      </c>
    </row>
    <row r="1104" spans="1:5">
      <c r="A1104" s="40">
        <v>44031</v>
      </c>
      <c r="B1104" s="22">
        <v>44031</v>
      </c>
      <c r="C1104" t="s">
        <v>220</v>
      </c>
      <c r="D1104" s="42">
        <f>VLOOKUP(Pag_Inicio_Corr_mas_casos[[#This Row],[Corregimiento]],Hoja3!$A$2:$D$676,4,0)</f>
        <v>80812</v>
      </c>
      <c r="E1104">
        <v>24</v>
      </c>
    </row>
    <row r="1105" spans="1:5">
      <c r="A1105" s="40">
        <v>44031</v>
      </c>
      <c r="B1105" s="22">
        <v>44031</v>
      </c>
      <c r="C1105" t="s">
        <v>212</v>
      </c>
      <c r="D1105" s="42">
        <f>VLOOKUP(Pag_Inicio_Corr_mas_casos[[#This Row],[Corregimiento]],Hoja3!$A$2:$D$676,4,0)</f>
        <v>80816</v>
      </c>
      <c r="E1105">
        <v>25</v>
      </c>
    </row>
    <row r="1106" spans="1:5">
      <c r="A1106" s="40">
        <v>44031</v>
      </c>
      <c r="B1106" s="22">
        <v>44031</v>
      </c>
      <c r="C1106" t="s">
        <v>234</v>
      </c>
      <c r="D1106" s="42">
        <f>VLOOKUP(Pag_Inicio_Corr_mas_casos[[#This Row],[Corregimiento]],Hoja3!$A$2:$D$676,4,0)</f>
        <v>80820</v>
      </c>
      <c r="E1106">
        <v>25</v>
      </c>
    </row>
    <row r="1107" spans="1:5">
      <c r="A1107" s="40">
        <v>44031</v>
      </c>
      <c r="B1107" s="22">
        <v>44031</v>
      </c>
      <c r="C1107" t="s">
        <v>211</v>
      </c>
      <c r="D1107" s="42">
        <f>VLOOKUP(Pag_Inicio_Corr_mas_casos[[#This Row],[Corregimiento]],Hoja3!$A$2:$D$676,4,0)</f>
        <v>81008</v>
      </c>
      <c r="E1107">
        <v>27</v>
      </c>
    </row>
    <row r="1108" spans="1:5">
      <c r="A1108" s="40">
        <v>44031</v>
      </c>
      <c r="B1108" s="22">
        <v>44031</v>
      </c>
      <c r="C1108" t="s">
        <v>213</v>
      </c>
      <c r="D1108" s="42">
        <f>VLOOKUP(Pag_Inicio_Corr_mas_casos[[#This Row],[Corregimiento]],Hoja3!$A$2:$D$676,4,0)</f>
        <v>80817</v>
      </c>
      <c r="E1108">
        <v>24</v>
      </c>
    </row>
    <row r="1109" spans="1:5">
      <c r="A1109" s="40">
        <v>44031</v>
      </c>
      <c r="B1109" s="22">
        <v>44031</v>
      </c>
      <c r="C1109" t="s">
        <v>230</v>
      </c>
      <c r="D1109" s="42">
        <f>VLOOKUP(Pag_Inicio_Corr_mas_casos[[#This Row],[Corregimiento]],Hoja3!$A$2:$D$676,4,0)</f>
        <v>80813</v>
      </c>
      <c r="E1109">
        <v>44</v>
      </c>
    </row>
    <row r="1110" spans="1:5">
      <c r="A1110" s="40">
        <v>44031</v>
      </c>
      <c r="B1110" s="22">
        <v>44031</v>
      </c>
      <c r="C1110" t="s">
        <v>249</v>
      </c>
      <c r="D1110" s="42">
        <f>VLOOKUP(Pag_Inicio_Corr_mas_casos[[#This Row],[Corregimiento]],Hoja3!$A$2:$D$676,4,0)</f>
        <v>130717</v>
      </c>
      <c r="E1110">
        <v>18</v>
      </c>
    </row>
    <row r="1111" spans="1:5">
      <c r="A1111" s="40">
        <v>44031</v>
      </c>
      <c r="B1111" s="22">
        <v>44031</v>
      </c>
      <c r="C1111" t="s">
        <v>245</v>
      </c>
      <c r="D1111" s="42">
        <f>VLOOKUP(Pag_Inicio_Corr_mas_casos[[#This Row],[Corregimiento]],Hoja3!$A$2:$D$676,4,0)</f>
        <v>80809</v>
      </c>
      <c r="E1111">
        <v>13</v>
      </c>
    </row>
    <row r="1112" spans="1:5">
      <c r="A1112" s="40">
        <v>44031</v>
      </c>
      <c r="B1112" s="22">
        <v>44031</v>
      </c>
      <c r="C1112" t="s">
        <v>227</v>
      </c>
      <c r="D1112" s="42">
        <f>VLOOKUP(Pag_Inicio_Corr_mas_casos[[#This Row],[Corregimiento]],Hoja3!$A$2:$D$676,4,0)</f>
        <v>30113</v>
      </c>
      <c r="E1112">
        <v>21</v>
      </c>
    </row>
    <row r="1113" spans="1:5">
      <c r="A1113" s="40">
        <v>44031</v>
      </c>
      <c r="B1113" s="22">
        <v>44031</v>
      </c>
      <c r="C1113" t="s">
        <v>217</v>
      </c>
      <c r="D1113" s="42">
        <f>VLOOKUP(Pag_Inicio_Corr_mas_casos[[#This Row],[Corregimiento]],Hoja3!$A$2:$D$676,4,0)</f>
        <v>80819</v>
      </c>
      <c r="E1113">
        <v>31</v>
      </c>
    </row>
    <row r="1114" spans="1:5">
      <c r="A1114" s="40">
        <v>44031</v>
      </c>
      <c r="B1114" s="22">
        <v>44031</v>
      </c>
      <c r="C1114" t="s">
        <v>296</v>
      </c>
      <c r="D1114" s="42">
        <f>VLOOKUP(Pag_Inicio_Corr_mas_casos[[#This Row],[Corregimiento]],Hoja3!$A$2:$D$676,4,0)</f>
        <v>120805</v>
      </c>
      <c r="E1114">
        <v>11</v>
      </c>
    </row>
    <row r="1115" spans="1:5">
      <c r="A1115" s="40">
        <v>44031</v>
      </c>
      <c r="B1115" s="22">
        <v>44031</v>
      </c>
      <c r="C1115" t="s">
        <v>206</v>
      </c>
      <c r="D1115" s="42">
        <f>VLOOKUP(Pag_Inicio_Corr_mas_casos[[#This Row],[Corregimiento]],Hoja3!$A$2:$D$676,4,0)</f>
        <v>130106</v>
      </c>
      <c r="E1115">
        <v>64</v>
      </c>
    </row>
    <row r="1116" spans="1:5">
      <c r="A1116" s="40">
        <v>44032</v>
      </c>
      <c r="B1116" s="22">
        <v>44032</v>
      </c>
      <c r="C1116" t="s">
        <v>209</v>
      </c>
      <c r="D1116" s="42">
        <f>VLOOKUP(Pag_Inicio_Corr_mas_casos[[#This Row],[Corregimiento]],Hoja3!$A$2:$D$676,4,0)</f>
        <v>80821</v>
      </c>
      <c r="E1116">
        <v>42</v>
      </c>
    </row>
    <row r="1117" spans="1:5">
      <c r="A1117" s="40">
        <v>44032</v>
      </c>
      <c r="B1117" s="22">
        <v>44032</v>
      </c>
      <c r="C1117" t="s">
        <v>214</v>
      </c>
      <c r="D1117" s="42">
        <f>VLOOKUP(Pag_Inicio_Corr_mas_casos[[#This Row],[Corregimiento]],Hoja3!$A$2:$D$676,4,0)</f>
        <v>80822</v>
      </c>
      <c r="E1117">
        <v>30</v>
      </c>
    </row>
    <row r="1118" spans="1:5">
      <c r="A1118" s="40">
        <v>44032</v>
      </c>
      <c r="B1118" s="22">
        <v>44032</v>
      </c>
      <c r="C1118" t="s">
        <v>216</v>
      </c>
      <c r="D1118" s="42">
        <f>VLOOKUP(Pag_Inicio_Corr_mas_casos[[#This Row],[Corregimiento]],Hoja3!$A$2:$D$676,4,0)</f>
        <v>81001</v>
      </c>
      <c r="E1118">
        <v>18</v>
      </c>
    </row>
    <row r="1119" spans="1:5">
      <c r="A1119" s="40">
        <v>44032</v>
      </c>
      <c r="B1119" s="22">
        <v>44032</v>
      </c>
      <c r="C1119" t="s">
        <v>257</v>
      </c>
      <c r="D1119" s="42">
        <f>VLOOKUP(Pag_Inicio_Corr_mas_casos[[#This Row],[Corregimiento]],Hoja3!$A$2:$D$676,4,0)</f>
        <v>80814</v>
      </c>
      <c r="E1119">
        <v>19</v>
      </c>
    </row>
    <row r="1120" spans="1:5">
      <c r="A1120" s="40">
        <v>44032</v>
      </c>
      <c r="B1120" s="22">
        <v>44032</v>
      </c>
      <c r="C1120" t="s">
        <v>204</v>
      </c>
      <c r="D1120" s="42">
        <f>VLOOKUP(Pag_Inicio_Corr_mas_casos[[#This Row],[Corregimiento]],Hoja3!$A$2:$D$676,4,0)</f>
        <v>130101</v>
      </c>
      <c r="E1120">
        <v>33</v>
      </c>
    </row>
    <row r="1121" spans="1:5">
      <c r="A1121" s="40">
        <v>44032</v>
      </c>
      <c r="B1121" s="22">
        <v>44032</v>
      </c>
      <c r="C1121" t="s">
        <v>253</v>
      </c>
      <c r="D1121" s="42">
        <f>VLOOKUP(Pag_Inicio_Corr_mas_casos[[#This Row],[Corregimiento]],Hoja3!$A$2:$D$676,4,0)</f>
        <v>130701</v>
      </c>
      <c r="E1121">
        <v>14</v>
      </c>
    </row>
    <row r="1122" spans="1:5">
      <c r="A1122" s="40">
        <v>44032</v>
      </c>
      <c r="B1122" s="22">
        <v>44032</v>
      </c>
      <c r="C1122" t="s">
        <v>210</v>
      </c>
      <c r="D1122" s="42">
        <f>VLOOKUP(Pag_Inicio_Corr_mas_casos[[#This Row],[Corregimiento]],Hoja3!$A$2:$D$676,4,0)</f>
        <v>81007</v>
      </c>
      <c r="E1122">
        <v>26</v>
      </c>
    </row>
    <row r="1123" spans="1:5">
      <c r="A1123" s="40">
        <v>44032</v>
      </c>
      <c r="B1123" s="22">
        <v>44032</v>
      </c>
      <c r="C1123" t="s">
        <v>205</v>
      </c>
      <c r="D1123" s="42">
        <f>VLOOKUP(Pag_Inicio_Corr_mas_casos[[#This Row],[Corregimiento]],Hoja3!$A$2:$D$676,4,0)</f>
        <v>81002</v>
      </c>
      <c r="E1123">
        <v>28</v>
      </c>
    </row>
    <row r="1124" spans="1:5">
      <c r="A1124" s="40">
        <v>44032</v>
      </c>
      <c r="B1124" s="22">
        <v>44032</v>
      </c>
      <c r="C1124" t="s">
        <v>303</v>
      </c>
      <c r="D1124" s="42">
        <f>VLOOKUP(Pag_Inicio_Corr_mas_casos[[#This Row],[Corregimiento]],Hoja3!$A$2:$D$676,4,0)</f>
        <v>10101</v>
      </c>
      <c r="E1124">
        <v>12</v>
      </c>
    </row>
    <row r="1125" spans="1:5">
      <c r="A1125" s="40">
        <v>44032</v>
      </c>
      <c r="B1125" s="22">
        <v>44032</v>
      </c>
      <c r="C1125" t="s">
        <v>218</v>
      </c>
      <c r="D1125" s="42">
        <f>VLOOKUP(Pag_Inicio_Corr_mas_casos[[#This Row],[Corregimiento]],Hoja3!$A$2:$D$676,4,0)</f>
        <v>130107</v>
      </c>
      <c r="E1125">
        <v>23</v>
      </c>
    </row>
    <row r="1126" spans="1:5">
      <c r="A1126" s="40">
        <v>44032</v>
      </c>
      <c r="B1126" s="22">
        <v>44032</v>
      </c>
      <c r="C1126" t="s">
        <v>228</v>
      </c>
      <c r="D1126" s="42">
        <f>VLOOKUP(Pag_Inicio_Corr_mas_casos[[#This Row],[Corregimiento]],Hoja3!$A$2:$D$676,4,0)</f>
        <v>10201</v>
      </c>
      <c r="E1126">
        <v>14</v>
      </c>
    </row>
    <row r="1127" spans="1:5">
      <c r="A1127" s="40">
        <v>44032</v>
      </c>
      <c r="B1127" s="22">
        <v>44032</v>
      </c>
      <c r="C1127" t="s">
        <v>232</v>
      </c>
      <c r="D1127" s="42">
        <f>VLOOKUP(Pag_Inicio_Corr_mas_casos[[#This Row],[Corregimiento]],Hoja3!$A$2:$D$676,4,0)</f>
        <v>80501</v>
      </c>
      <c r="E1127">
        <v>13</v>
      </c>
    </row>
    <row r="1128" spans="1:5">
      <c r="A1128" s="40">
        <v>44032</v>
      </c>
      <c r="B1128" s="22">
        <v>44032</v>
      </c>
      <c r="C1128" t="s">
        <v>281</v>
      </c>
      <c r="D1128" s="42">
        <f>VLOOKUP(Pag_Inicio_Corr_mas_casos[[#This Row],[Corregimiento]],Hoja3!$A$2:$D$676,4,0)</f>
        <v>30115</v>
      </c>
      <c r="E1128">
        <v>11</v>
      </c>
    </row>
    <row r="1129" spans="1:5">
      <c r="A1129" s="40">
        <v>44032</v>
      </c>
      <c r="B1129" s="22">
        <v>44032</v>
      </c>
      <c r="C1129" t="s">
        <v>222</v>
      </c>
      <c r="D1129" s="42">
        <f>VLOOKUP(Pag_Inicio_Corr_mas_casos[[#This Row],[Corregimiento]],Hoja3!$A$2:$D$676,4,0)</f>
        <v>40601</v>
      </c>
      <c r="E1129">
        <v>15</v>
      </c>
    </row>
    <row r="1130" spans="1:5">
      <c r="A1130" s="40">
        <v>44032</v>
      </c>
      <c r="B1130" s="22">
        <v>44032</v>
      </c>
      <c r="C1130" t="s">
        <v>240</v>
      </c>
      <c r="D1130" s="42">
        <f>VLOOKUP(Pag_Inicio_Corr_mas_casos[[#This Row],[Corregimiento]],Hoja3!$A$2:$D$676,4,0)</f>
        <v>80826</v>
      </c>
      <c r="E1130">
        <v>18</v>
      </c>
    </row>
    <row r="1131" spans="1:5">
      <c r="A1131" s="40">
        <v>44032</v>
      </c>
      <c r="B1131" s="22">
        <v>44032</v>
      </c>
      <c r="C1131" t="s">
        <v>260</v>
      </c>
      <c r="D1131" s="42">
        <f>VLOOKUP(Pag_Inicio_Corr_mas_casos[[#This Row],[Corregimiento]],Hoja3!$A$2:$D$676,4,0)</f>
        <v>130706</v>
      </c>
      <c r="E1131">
        <v>11</v>
      </c>
    </row>
    <row r="1132" spans="1:5">
      <c r="A1132" s="40">
        <v>44032</v>
      </c>
      <c r="B1132" s="22">
        <v>44032</v>
      </c>
      <c r="C1132" t="s">
        <v>286</v>
      </c>
      <c r="D1132" s="42">
        <f>VLOOKUP(Pag_Inicio_Corr_mas_casos[[#This Row],[Corregimiento]],Hoja3!$A$2:$D$676,4,0)</f>
        <v>10206</v>
      </c>
      <c r="E1132">
        <v>30</v>
      </c>
    </row>
    <row r="1133" spans="1:5">
      <c r="A1133" s="40">
        <v>44032</v>
      </c>
      <c r="B1133" s="22">
        <v>44032</v>
      </c>
      <c r="C1133" t="s">
        <v>215</v>
      </c>
      <c r="D1133" s="42">
        <f>VLOOKUP(Pag_Inicio_Corr_mas_casos[[#This Row],[Corregimiento]],Hoja3!$A$2:$D$676,4,0)</f>
        <v>80823</v>
      </c>
      <c r="E1133">
        <v>15</v>
      </c>
    </row>
    <row r="1134" spans="1:5">
      <c r="A1134" s="40">
        <v>44032</v>
      </c>
      <c r="B1134" s="22">
        <v>44032</v>
      </c>
      <c r="C1134" t="s">
        <v>208</v>
      </c>
      <c r="D1134" s="42">
        <f>VLOOKUP(Pag_Inicio_Corr_mas_casos[[#This Row],[Corregimiento]],Hoja3!$A$2:$D$676,4,0)</f>
        <v>130102</v>
      </c>
      <c r="E1134">
        <v>11</v>
      </c>
    </row>
    <row r="1135" spans="1:5">
      <c r="A1135" s="40">
        <v>44032</v>
      </c>
      <c r="B1135" s="22">
        <v>44032</v>
      </c>
      <c r="C1135" t="s">
        <v>220</v>
      </c>
      <c r="D1135" s="42">
        <f>VLOOKUP(Pag_Inicio_Corr_mas_casos[[#This Row],[Corregimiento]],Hoja3!$A$2:$D$676,4,0)</f>
        <v>80812</v>
      </c>
      <c r="E1135">
        <v>13</v>
      </c>
    </row>
    <row r="1136" spans="1:5">
      <c r="A1136" s="40">
        <v>44032</v>
      </c>
      <c r="B1136" s="22">
        <v>44032</v>
      </c>
      <c r="C1136" t="s">
        <v>212</v>
      </c>
      <c r="D1136" s="42">
        <f>VLOOKUP(Pag_Inicio_Corr_mas_casos[[#This Row],[Corregimiento]],Hoja3!$A$2:$D$676,4,0)</f>
        <v>80816</v>
      </c>
      <c r="E1136">
        <v>21</v>
      </c>
    </row>
    <row r="1137" spans="1:5">
      <c r="A1137" s="40">
        <v>44032</v>
      </c>
      <c r="B1137" s="22">
        <v>44032</v>
      </c>
      <c r="C1137" t="s">
        <v>234</v>
      </c>
      <c r="D1137" s="42">
        <f>VLOOKUP(Pag_Inicio_Corr_mas_casos[[#This Row],[Corregimiento]],Hoja3!$A$2:$D$676,4,0)</f>
        <v>80820</v>
      </c>
      <c r="E1137">
        <v>20</v>
      </c>
    </row>
    <row r="1138" spans="1:5">
      <c r="A1138" s="40">
        <v>44032</v>
      </c>
      <c r="B1138" s="22">
        <v>44032</v>
      </c>
      <c r="C1138" t="s">
        <v>302</v>
      </c>
      <c r="D1138" s="42">
        <f>VLOOKUP(Pag_Inicio_Corr_mas_casos[[#This Row],[Corregimiento]],Hoja3!$A$2:$D$676,4,0)</f>
        <v>10207</v>
      </c>
      <c r="E1138">
        <v>13</v>
      </c>
    </row>
    <row r="1139" spans="1:5">
      <c r="A1139" s="40">
        <v>44032</v>
      </c>
      <c r="B1139" s="22">
        <v>44032</v>
      </c>
      <c r="C1139" t="s">
        <v>211</v>
      </c>
      <c r="D1139" s="42">
        <f>VLOOKUP(Pag_Inicio_Corr_mas_casos[[#This Row],[Corregimiento]],Hoja3!$A$2:$D$676,4,0)</f>
        <v>81008</v>
      </c>
      <c r="E1139">
        <v>14</v>
      </c>
    </row>
    <row r="1140" spans="1:5">
      <c r="A1140" s="40">
        <v>44032</v>
      </c>
      <c r="B1140" s="22">
        <v>44032</v>
      </c>
      <c r="C1140" t="s">
        <v>213</v>
      </c>
      <c r="D1140" s="42">
        <f>VLOOKUP(Pag_Inicio_Corr_mas_casos[[#This Row],[Corregimiento]],Hoja3!$A$2:$D$676,4,0)</f>
        <v>80817</v>
      </c>
      <c r="E1140">
        <v>25</v>
      </c>
    </row>
    <row r="1141" spans="1:5">
      <c r="A1141" s="40">
        <v>44032</v>
      </c>
      <c r="B1141" s="22">
        <v>44032</v>
      </c>
      <c r="C1141" t="s">
        <v>230</v>
      </c>
      <c r="D1141" s="42">
        <f>VLOOKUP(Pag_Inicio_Corr_mas_casos[[#This Row],[Corregimiento]],Hoja3!$A$2:$D$676,4,0)</f>
        <v>80813</v>
      </c>
      <c r="E1141">
        <v>20</v>
      </c>
    </row>
    <row r="1142" spans="1:5">
      <c r="A1142" s="40">
        <v>44032</v>
      </c>
      <c r="B1142" s="22">
        <v>44032</v>
      </c>
      <c r="C1142" t="s">
        <v>217</v>
      </c>
      <c r="D1142" s="42">
        <f>VLOOKUP(Pag_Inicio_Corr_mas_casos[[#This Row],[Corregimiento]],Hoja3!$A$2:$D$676,4,0)</f>
        <v>80819</v>
      </c>
      <c r="E1142">
        <v>34</v>
      </c>
    </row>
    <row r="1143" spans="1:5">
      <c r="A1143" s="40">
        <v>44032</v>
      </c>
      <c r="B1143" s="22">
        <v>44032</v>
      </c>
      <c r="C1143" t="s">
        <v>206</v>
      </c>
      <c r="D1143" s="42">
        <f>VLOOKUP(Pag_Inicio_Corr_mas_casos[[#This Row],[Corregimiento]],Hoja3!$A$2:$D$676,4,0)</f>
        <v>130106</v>
      </c>
      <c r="E1143">
        <v>21</v>
      </c>
    </row>
    <row r="1144" spans="1:5">
      <c r="A1144" s="40">
        <v>44033</v>
      </c>
      <c r="B1144" s="22">
        <v>44033</v>
      </c>
      <c r="C1144" t="s">
        <v>209</v>
      </c>
      <c r="D1144" s="42">
        <f>VLOOKUP(Pag_Inicio_Corr_mas_casos[[#This Row],[Corregimiento]],Hoja3!$A$2:$D$676,4,0)</f>
        <v>80821</v>
      </c>
      <c r="E1144">
        <v>13</v>
      </c>
    </row>
    <row r="1145" spans="1:5">
      <c r="A1145" s="40">
        <v>44033</v>
      </c>
      <c r="B1145" s="22">
        <v>44033</v>
      </c>
      <c r="C1145" t="s">
        <v>304</v>
      </c>
      <c r="D1145" s="42">
        <f>VLOOKUP(Pag_Inicio_Corr_mas_casos[[#This Row],[Corregimiento]],Hoja3!$A$2:$D$676,4,0)</f>
        <v>100102</v>
      </c>
      <c r="E1145">
        <v>30</v>
      </c>
    </row>
    <row r="1146" spans="1:5">
      <c r="A1146" s="40">
        <v>44033</v>
      </c>
      <c r="B1146" s="22">
        <v>44033</v>
      </c>
      <c r="C1146" t="s">
        <v>257</v>
      </c>
      <c r="D1146" s="42">
        <f>VLOOKUP(Pag_Inicio_Corr_mas_casos[[#This Row],[Corregimiento]],Hoja3!$A$2:$D$676,4,0)</f>
        <v>80814</v>
      </c>
      <c r="E1146">
        <v>12</v>
      </c>
    </row>
    <row r="1147" spans="1:5">
      <c r="A1147" s="40">
        <v>44033</v>
      </c>
      <c r="B1147" s="22">
        <v>44033</v>
      </c>
      <c r="C1147" t="s">
        <v>204</v>
      </c>
      <c r="D1147" s="42">
        <f>VLOOKUP(Pag_Inicio_Corr_mas_casos[[#This Row],[Corregimiento]],Hoja3!$A$2:$D$676,4,0)</f>
        <v>130101</v>
      </c>
      <c r="E1147">
        <v>16</v>
      </c>
    </row>
    <row r="1148" spans="1:5">
      <c r="A1148" s="40">
        <v>44033</v>
      </c>
      <c r="B1148" s="22">
        <v>44033</v>
      </c>
      <c r="C1148" t="s">
        <v>210</v>
      </c>
      <c r="D1148" s="42">
        <f>VLOOKUP(Pag_Inicio_Corr_mas_casos[[#This Row],[Corregimiento]],Hoja3!$A$2:$D$676,4,0)</f>
        <v>81007</v>
      </c>
      <c r="E1148">
        <v>12</v>
      </c>
    </row>
    <row r="1149" spans="1:5">
      <c r="A1149" s="40">
        <v>44033</v>
      </c>
      <c r="B1149" s="22">
        <v>44033</v>
      </c>
      <c r="C1149" t="s">
        <v>205</v>
      </c>
      <c r="D1149" s="42">
        <f>VLOOKUP(Pag_Inicio_Corr_mas_casos[[#This Row],[Corregimiento]],Hoja3!$A$2:$D$676,4,0)</f>
        <v>81002</v>
      </c>
      <c r="E1149">
        <v>16</v>
      </c>
    </row>
    <row r="1150" spans="1:5">
      <c r="A1150" s="40">
        <v>44033</v>
      </c>
      <c r="B1150" s="22">
        <v>44033</v>
      </c>
      <c r="C1150" t="s">
        <v>256</v>
      </c>
      <c r="D1150" s="42">
        <f>VLOOKUP(Pag_Inicio_Corr_mas_casos[[#This Row],[Corregimiento]],Hoja3!$A$2:$D$676,4,0)</f>
        <v>80807</v>
      </c>
      <c r="E1150">
        <v>28</v>
      </c>
    </row>
    <row r="1151" spans="1:5">
      <c r="A1151" s="40">
        <v>44033</v>
      </c>
      <c r="B1151" s="22">
        <v>44033</v>
      </c>
      <c r="C1151" t="s">
        <v>235</v>
      </c>
      <c r="D1151" s="42">
        <f>VLOOKUP(Pag_Inicio_Corr_mas_casos[[#This Row],[Corregimiento]],Hoja3!$A$2:$D$676,4,0)</f>
        <v>80815</v>
      </c>
      <c r="E1151">
        <v>21</v>
      </c>
    </row>
    <row r="1152" spans="1:5">
      <c r="A1152" s="40">
        <v>44033</v>
      </c>
      <c r="B1152" s="22">
        <v>44033</v>
      </c>
      <c r="C1152" t="s">
        <v>226</v>
      </c>
      <c r="D1152" s="42">
        <f>VLOOKUP(Pag_Inicio_Corr_mas_casos[[#This Row],[Corregimiento]],Hoja3!$A$2:$D$676,4,0)</f>
        <v>30107</v>
      </c>
      <c r="E1152">
        <v>15</v>
      </c>
    </row>
    <row r="1153" spans="1:5">
      <c r="A1153" s="40">
        <v>44033</v>
      </c>
      <c r="B1153" s="22">
        <v>44033</v>
      </c>
      <c r="C1153" t="s">
        <v>281</v>
      </c>
      <c r="D1153" s="42">
        <f>VLOOKUP(Pag_Inicio_Corr_mas_casos[[#This Row],[Corregimiento]],Hoja3!$A$2:$D$676,4,0)</f>
        <v>30115</v>
      </c>
      <c r="E1153">
        <v>11</v>
      </c>
    </row>
    <row r="1154" spans="1:5">
      <c r="A1154" s="40">
        <v>44033</v>
      </c>
      <c r="B1154" s="22">
        <v>44033</v>
      </c>
      <c r="C1154" t="s">
        <v>215</v>
      </c>
      <c r="D1154" s="42">
        <f>VLOOKUP(Pag_Inicio_Corr_mas_casos[[#This Row],[Corregimiento]],Hoja3!$A$2:$D$676,4,0)</f>
        <v>80823</v>
      </c>
      <c r="E1154">
        <v>10</v>
      </c>
    </row>
    <row r="1155" spans="1:5">
      <c r="A1155" s="40">
        <v>44033</v>
      </c>
      <c r="B1155" s="22">
        <v>44033</v>
      </c>
      <c r="C1155" t="s">
        <v>220</v>
      </c>
      <c r="D1155" s="42">
        <f>VLOOKUP(Pag_Inicio_Corr_mas_casos[[#This Row],[Corregimiento]],Hoja3!$A$2:$D$676,4,0)</f>
        <v>80812</v>
      </c>
      <c r="E1155">
        <v>18</v>
      </c>
    </row>
    <row r="1156" spans="1:5">
      <c r="A1156" s="40">
        <v>44033</v>
      </c>
      <c r="B1156" s="22">
        <v>44033</v>
      </c>
      <c r="C1156" t="s">
        <v>282</v>
      </c>
      <c r="D1156" s="42">
        <f>VLOOKUP(Pag_Inicio_Corr_mas_casos[[#This Row],[Corregimiento]],Hoja3!$A$2:$D$676,4,0)</f>
        <v>120701</v>
      </c>
      <c r="E1156">
        <v>10</v>
      </c>
    </row>
    <row r="1157" spans="1:5">
      <c r="A1157" s="40">
        <v>44033</v>
      </c>
      <c r="B1157" s="22">
        <v>44033</v>
      </c>
      <c r="C1157" t="s">
        <v>212</v>
      </c>
      <c r="D1157" s="42">
        <f>VLOOKUP(Pag_Inicio_Corr_mas_casos[[#This Row],[Corregimiento]],Hoja3!$A$2:$D$676,4,0)</f>
        <v>80816</v>
      </c>
      <c r="E1157">
        <v>16</v>
      </c>
    </row>
    <row r="1158" spans="1:5">
      <c r="A1158" s="40">
        <v>44033</v>
      </c>
      <c r="B1158" s="22">
        <v>44033</v>
      </c>
      <c r="C1158" t="s">
        <v>234</v>
      </c>
      <c r="D1158" s="42">
        <f>VLOOKUP(Pag_Inicio_Corr_mas_casos[[#This Row],[Corregimiento]],Hoja3!$A$2:$D$676,4,0)</f>
        <v>80820</v>
      </c>
      <c r="E1158">
        <v>10</v>
      </c>
    </row>
    <row r="1159" spans="1:5">
      <c r="A1159" s="40">
        <v>44033</v>
      </c>
      <c r="B1159" s="22">
        <v>44033</v>
      </c>
      <c r="C1159" t="s">
        <v>211</v>
      </c>
      <c r="D1159" s="42">
        <f>VLOOKUP(Pag_Inicio_Corr_mas_casos[[#This Row],[Corregimiento]],Hoja3!$A$2:$D$676,4,0)</f>
        <v>81008</v>
      </c>
      <c r="E1159">
        <v>11</v>
      </c>
    </row>
    <row r="1160" spans="1:5">
      <c r="A1160" s="40">
        <v>44033</v>
      </c>
      <c r="B1160" s="22">
        <v>44033</v>
      </c>
      <c r="C1160" t="s">
        <v>213</v>
      </c>
      <c r="D1160" s="42">
        <f>VLOOKUP(Pag_Inicio_Corr_mas_casos[[#This Row],[Corregimiento]],Hoja3!$A$2:$D$676,4,0)</f>
        <v>80817</v>
      </c>
      <c r="E1160">
        <v>34</v>
      </c>
    </row>
    <row r="1161" spans="1:5">
      <c r="A1161" s="40">
        <v>44033</v>
      </c>
      <c r="B1161" s="22">
        <v>44033</v>
      </c>
      <c r="C1161" t="s">
        <v>217</v>
      </c>
      <c r="D1161" s="42">
        <f>VLOOKUP(Pag_Inicio_Corr_mas_casos[[#This Row],[Corregimiento]],Hoja3!$A$2:$D$676,4,0)</f>
        <v>80819</v>
      </c>
      <c r="E1161">
        <v>20</v>
      </c>
    </row>
    <row r="1162" spans="1:5">
      <c r="A1162" s="40">
        <v>44033</v>
      </c>
      <c r="B1162" s="22">
        <v>44033</v>
      </c>
      <c r="C1162" t="s">
        <v>243</v>
      </c>
      <c r="D1162" s="42">
        <f>VLOOKUP(Pag_Inicio_Corr_mas_casos[[#This Row],[Corregimiento]],Hoja3!$A$2:$D$676,4,0)</f>
        <v>130105</v>
      </c>
      <c r="E1162">
        <v>45</v>
      </c>
    </row>
    <row r="1163" spans="1:5">
      <c r="A1163" s="40">
        <v>44034</v>
      </c>
      <c r="B1163" s="22">
        <v>44034</v>
      </c>
      <c r="C1163" t="s">
        <v>214</v>
      </c>
      <c r="D1163" s="42">
        <f>VLOOKUP(Pag_Inicio_Corr_mas_casos[[#This Row],[Corregimiento]],Hoja3!$A$2:$D$676,4,0)</f>
        <v>80822</v>
      </c>
      <c r="E1163">
        <v>12</v>
      </c>
    </row>
    <row r="1164" spans="1:5">
      <c r="A1164" s="40">
        <v>44034</v>
      </c>
      <c r="B1164" s="22">
        <v>44034</v>
      </c>
      <c r="C1164" t="s">
        <v>257</v>
      </c>
      <c r="D1164" s="42">
        <f>VLOOKUP(Pag_Inicio_Corr_mas_casos[[#This Row],[Corregimiento]],Hoja3!$A$2:$D$676,4,0)</f>
        <v>80814</v>
      </c>
      <c r="E1164">
        <v>11</v>
      </c>
    </row>
    <row r="1165" spans="1:5">
      <c r="A1165" s="40">
        <v>44034</v>
      </c>
      <c r="B1165" s="22">
        <v>44034</v>
      </c>
      <c r="C1165" t="s">
        <v>204</v>
      </c>
      <c r="D1165" s="42">
        <f>VLOOKUP(Pag_Inicio_Corr_mas_casos[[#This Row],[Corregimiento]],Hoja3!$A$2:$D$676,4,0)</f>
        <v>130101</v>
      </c>
      <c r="E1165">
        <v>21</v>
      </c>
    </row>
    <row r="1166" spans="1:5">
      <c r="A1166" s="40">
        <v>44034</v>
      </c>
      <c r="B1166" s="22">
        <v>44034</v>
      </c>
      <c r="C1166" t="s">
        <v>210</v>
      </c>
      <c r="D1166" s="42">
        <f>VLOOKUP(Pag_Inicio_Corr_mas_casos[[#This Row],[Corregimiento]],Hoja3!$A$2:$D$676,4,0)</f>
        <v>81007</v>
      </c>
      <c r="E1166">
        <v>20</v>
      </c>
    </row>
    <row r="1167" spans="1:5">
      <c r="A1167" s="40">
        <v>44034</v>
      </c>
      <c r="B1167" s="22">
        <v>44034</v>
      </c>
      <c r="C1167" t="s">
        <v>205</v>
      </c>
      <c r="D1167" s="42">
        <f>VLOOKUP(Pag_Inicio_Corr_mas_casos[[#This Row],[Corregimiento]],Hoja3!$A$2:$D$676,4,0)</f>
        <v>81002</v>
      </c>
      <c r="E1167">
        <v>17</v>
      </c>
    </row>
    <row r="1168" spans="1:5">
      <c r="A1168" s="40">
        <v>44034</v>
      </c>
      <c r="B1168" s="22">
        <v>44034</v>
      </c>
      <c r="C1168" t="s">
        <v>235</v>
      </c>
      <c r="D1168" s="42">
        <f>VLOOKUP(Pag_Inicio_Corr_mas_casos[[#This Row],[Corregimiento]],Hoja3!$A$2:$D$676,4,0)</f>
        <v>80815</v>
      </c>
      <c r="E1168">
        <v>13</v>
      </c>
    </row>
    <row r="1169" spans="1:5">
      <c r="A1169" s="40">
        <v>44034</v>
      </c>
      <c r="B1169" s="22">
        <v>44034</v>
      </c>
      <c r="C1169" t="s">
        <v>252</v>
      </c>
      <c r="D1169" s="42">
        <f>VLOOKUP(Pag_Inicio_Corr_mas_casos[[#This Row],[Corregimiento]],Hoja3!$A$2:$D$676,4,0)</f>
        <v>30104</v>
      </c>
      <c r="E1169">
        <v>11</v>
      </c>
    </row>
    <row r="1170" spans="1:5">
      <c r="A1170" s="40">
        <v>44034</v>
      </c>
      <c r="B1170" s="22">
        <v>44034</v>
      </c>
      <c r="C1170" t="s">
        <v>290</v>
      </c>
      <c r="D1170" s="42">
        <f>VLOOKUP(Pag_Inicio_Corr_mas_casos[[#This Row],[Corregimiento]],Hoja3!$A$2:$D$676,4,0)</f>
        <v>41402</v>
      </c>
      <c r="E1170">
        <v>27</v>
      </c>
    </row>
    <row r="1171" spans="1:5">
      <c r="A1171" s="40">
        <v>44034</v>
      </c>
      <c r="B1171" s="22">
        <v>44034</v>
      </c>
      <c r="C1171" t="s">
        <v>228</v>
      </c>
      <c r="D1171" s="42">
        <f>VLOOKUP(Pag_Inicio_Corr_mas_casos[[#This Row],[Corregimiento]],Hoja3!$A$2:$D$676,4,0)</f>
        <v>10201</v>
      </c>
      <c r="E1171">
        <v>19</v>
      </c>
    </row>
    <row r="1172" spans="1:5">
      <c r="A1172" s="40">
        <v>44034</v>
      </c>
      <c r="B1172" s="22">
        <v>44034</v>
      </c>
      <c r="C1172" t="s">
        <v>232</v>
      </c>
      <c r="D1172" s="42">
        <f>VLOOKUP(Pag_Inicio_Corr_mas_casos[[#This Row],[Corregimiento]],Hoja3!$A$2:$D$676,4,0)</f>
        <v>80501</v>
      </c>
      <c r="E1172">
        <v>11</v>
      </c>
    </row>
    <row r="1173" spans="1:5">
      <c r="A1173" s="40">
        <v>44034</v>
      </c>
      <c r="B1173" s="22">
        <v>44034</v>
      </c>
      <c r="C1173" t="s">
        <v>281</v>
      </c>
      <c r="D1173" s="42">
        <f>VLOOKUP(Pag_Inicio_Corr_mas_casos[[#This Row],[Corregimiento]],Hoja3!$A$2:$D$676,4,0)</f>
        <v>30115</v>
      </c>
      <c r="E1173">
        <v>12</v>
      </c>
    </row>
    <row r="1174" spans="1:5">
      <c r="A1174" s="40">
        <v>44034</v>
      </c>
      <c r="B1174" s="22">
        <v>44034</v>
      </c>
      <c r="C1174" t="s">
        <v>222</v>
      </c>
      <c r="D1174" s="42">
        <f>VLOOKUP(Pag_Inicio_Corr_mas_casos[[#This Row],[Corregimiento]],Hoja3!$A$2:$D$676,4,0)</f>
        <v>40601</v>
      </c>
      <c r="E1174">
        <v>18</v>
      </c>
    </row>
    <row r="1175" spans="1:5">
      <c r="A1175" s="40">
        <v>44034</v>
      </c>
      <c r="B1175" s="22">
        <v>44034</v>
      </c>
      <c r="C1175" t="s">
        <v>215</v>
      </c>
      <c r="D1175" s="42">
        <f>VLOOKUP(Pag_Inicio_Corr_mas_casos[[#This Row],[Corregimiento]],Hoja3!$A$2:$D$676,4,0)</f>
        <v>80823</v>
      </c>
      <c r="E1175">
        <v>12</v>
      </c>
    </row>
    <row r="1176" spans="1:5">
      <c r="A1176" s="40">
        <v>44034</v>
      </c>
      <c r="B1176" s="22">
        <v>44034</v>
      </c>
      <c r="C1176" t="s">
        <v>220</v>
      </c>
      <c r="D1176" s="42">
        <f>VLOOKUP(Pag_Inicio_Corr_mas_casos[[#This Row],[Corregimiento]],Hoja3!$A$2:$D$676,4,0)</f>
        <v>80812</v>
      </c>
      <c r="E1176">
        <v>22</v>
      </c>
    </row>
    <row r="1177" spans="1:5">
      <c r="A1177" s="40">
        <v>44034</v>
      </c>
      <c r="B1177" s="22">
        <v>44034</v>
      </c>
      <c r="C1177" t="s">
        <v>212</v>
      </c>
      <c r="D1177" s="42">
        <f>VLOOKUP(Pag_Inicio_Corr_mas_casos[[#This Row],[Corregimiento]],Hoja3!$A$2:$D$676,4,0)</f>
        <v>80816</v>
      </c>
      <c r="E1177">
        <v>11</v>
      </c>
    </row>
    <row r="1178" spans="1:5">
      <c r="A1178" s="40">
        <v>44034</v>
      </c>
      <c r="B1178" s="22">
        <v>44034</v>
      </c>
      <c r="C1178" t="s">
        <v>234</v>
      </c>
      <c r="D1178" s="42">
        <f>VLOOKUP(Pag_Inicio_Corr_mas_casos[[#This Row],[Corregimiento]],Hoja3!$A$2:$D$676,4,0)</f>
        <v>80820</v>
      </c>
      <c r="E1178">
        <v>13</v>
      </c>
    </row>
    <row r="1179" spans="1:5">
      <c r="A1179" s="40">
        <v>44034</v>
      </c>
      <c r="B1179" s="22">
        <v>44034</v>
      </c>
      <c r="C1179" t="s">
        <v>211</v>
      </c>
      <c r="D1179" s="42">
        <f>VLOOKUP(Pag_Inicio_Corr_mas_casos[[#This Row],[Corregimiento]],Hoja3!$A$2:$D$676,4,0)</f>
        <v>81008</v>
      </c>
      <c r="E1179">
        <v>19</v>
      </c>
    </row>
    <row r="1180" spans="1:5">
      <c r="A1180" s="40">
        <v>44034</v>
      </c>
      <c r="B1180" s="22">
        <v>44034</v>
      </c>
      <c r="C1180" t="s">
        <v>213</v>
      </c>
      <c r="D1180" s="42">
        <f>VLOOKUP(Pag_Inicio_Corr_mas_casos[[#This Row],[Corregimiento]],Hoja3!$A$2:$D$676,4,0)</f>
        <v>80817</v>
      </c>
      <c r="E1180">
        <v>14</v>
      </c>
    </row>
    <row r="1181" spans="1:5">
      <c r="A1181" s="40">
        <v>44034</v>
      </c>
      <c r="B1181" s="22">
        <v>44034</v>
      </c>
      <c r="C1181" t="s">
        <v>246</v>
      </c>
      <c r="D1181" s="42">
        <f>VLOOKUP(Pag_Inicio_Corr_mas_casos[[#This Row],[Corregimiento]],Hoja3!$A$2:$D$676,4,0)</f>
        <v>40201</v>
      </c>
      <c r="E1181">
        <v>11</v>
      </c>
    </row>
    <row r="1182" spans="1:5">
      <c r="A1182" s="40">
        <v>44034</v>
      </c>
      <c r="B1182" s="22">
        <v>44034</v>
      </c>
      <c r="C1182" t="s">
        <v>237</v>
      </c>
      <c r="D1182" s="42">
        <f>VLOOKUP(Pag_Inicio_Corr_mas_casos[[#This Row],[Corregimiento]],Hoja3!$A$2:$D$676,4,0)</f>
        <v>80811</v>
      </c>
      <c r="E1182">
        <v>15</v>
      </c>
    </row>
    <row r="1183" spans="1:5">
      <c r="A1183" s="40">
        <v>44034</v>
      </c>
      <c r="B1183" s="22">
        <v>44034</v>
      </c>
      <c r="C1183" t="s">
        <v>245</v>
      </c>
      <c r="D1183" s="42">
        <f>VLOOKUP(Pag_Inicio_Corr_mas_casos[[#This Row],[Corregimiento]],Hoja3!$A$2:$D$676,4,0)</f>
        <v>80809</v>
      </c>
      <c r="E1183">
        <v>15</v>
      </c>
    </row>
    <row r="1184" spans="1:5">
      <c r="A1184" s="40">
        <v>44034</v>
      </c>
      <c r="B1184" s="22">
        <v>44034</v>
      </c>
      <c r="C1184" t="s">
        <v>305</v>
      </c>
      <c r="D1184" s="42">
        <f>VLOOKUP(Pag_Inicio_Corr_mas_casos[[#This Row],[Corregimiento]],Hoja3!$A$2:$D$676,4,0)</f>
        <v>81101</v>
      </c>
      <c r="E1184">
        <v>12</v>
      </c>
    </row>
    <row r="1185" spans="1:5">
      <c r="A1185" s="40">
        <v>44034</v>
      </c>
      <c r="B1185" s="22">
        <v>44034</v>
      </c>
      <c r="C1185" t="s">
        <v>217</v>
      </c>
      <c r="D1185" s="42">
        <f>VLOOKUP(Pag_Inicio_Corr_mas_casos[[#This Row],[Corregimiento]],Hoja3!$A$2:$D$676,4,0)</f>
        <v>80819</v>
      </c>
      <c r="E1185">
        <v>20</v>
      </c>
    </row>
    <row r="1186" spans="1:5">
      <c r="A1186" s="40">
        <v>44034</v>
      </c>
      <c r="B1186" s="22">
        <v>44034</v>
      </c>
      <c r="C1186" t="s">
        <v>206</v>
      </c>
      <c r="D1186" s="42">
        <f>VLOOKUP(Pag_Inicio_Corr_mas_casos[[#This Row],[Corregimiento]],Hoja3!$A$2:$D$676,4,0)</f>
        <v>130106</v>
      </c>
      <c r="E1186">
        <v>20</v>
      </c>
    </row>
    <row r="1187" spans="1:5">
      <c r="A1187" s="40">
        <v>44035</v>
      </c>
      <c r="B1187" s="22">
        <v>44035</v>
      </c>
      <c r="C1187" t="s">
        <v>209</v>
      </c>
      <c r="D1187" s="42">
        <f>VLOOKUP(Pag_Inicio_Corr_mas_casos[[#This Row],[Corregimiento]],Hoja3!$A$2:$D$676,4,0)</f>
        <v>80821</v>
      </c>
      <c r="E1187">
        <v>20</v>
      </c>
    </row>
    <row r="1188" spans="1:5">
      <c r="A1188" s="40">
        <v>44035</v>
      </c>
      <c r="B1188" s="22">
        <v>44035</v>
      </c>
      <c r="C1188" t="s">
        <v>304</v>
      </c>
      <c r="D1188" s="42">
        <f>VLOOKUP(Pag_Inicio_Corr_mas_casos[[#This Row],[Corregimiento]],Hoja3!$A$2:$D$676,4,0)</f>
        <v>100102</v>
      </c>
      <c r="E1188">
        <v>25</v>
      </c>
    </row>
    <row r="1189" spans="1:5">
      <c r="A1189" s="40">
        <v>44035</v>
      </c>
      <c r="B1189" s="22">
        <v>44035</v>
      </c>
      <c r="C1189" t="s">
        <v>257</v>
      </c>
      <c r="D1189" s="42">
        <f>VLOOKUP(Pag_Inicio_Corr_mas_casos[[#This Row],[Corregimiento]],Hoja3!$A$2:$D$676,4,0)</f>
        <v>80814</v>
      </c>
      <c r="E1189">
        <v>15</v>
      </c>
    </row>
    <row r="1190" spans="1:5">
      <c r="A1190" s="40">
        <v>44035</v>
      </c>
      <c r="B1190" s="22">
        <v>44035</v>
      </c>
      <c r="C1190" t="s">
        <v>204</v>
      </c>
      <c r="D1190" s="42">
        <f>VLOOKUP(Pag_Inicio_Corr_mas_casos[[#This Row],[Corregimiento]],Hoja3!$A$2:$D$676,4,0)</f>
        <v>130101</v>
      </c>
      <c r="E1190">
        <v>19</v>
      </c>
    </row>
    <row r="1191" spans="1:5">
      <c r="A1191" s="40">
        <v>44035</v>
      </c>
      <c r="B1191" s="22">
        <v>44035</v>
      </c>
      <c r="C1191" t="s">
        <v>306</v>
      </c>
      <c r="D1191" s="42">
        <f>VLOOKUP(Pag_Inicio_Corr_mas_casos[[#This Row],[Corregimiento]],Hoja3!$A$2:$D$676,4,0)</f>
        <v>91102</v>
      </c>
      <c r="E1191">
        <v>33</v>
      </c>
    </row>
    <row r="1192" spans="1:5">
      <c r="A1192" s="40">
        <v>44035</v>
      </c>
      <c r="B1192" s="22">
        <v>44035</v>
      </c>
      <c r="C1192" t="s">
        <v>221</v>
      </c>
      <c r="D1192" s="42">
        <f>VLOOKUP(Pag_Inicio_Corr_mas_casos[[#This Row],[Corregimiento]],Hoja3!$A$2:$D$676,4,0)</f>
        <v>130702</v>
      </c>
      <c r="E1192">
        <v>13</v>
      </c>
    </row>
    <row r="1193" spans="1:5">
      <c r="A1193" s="40">
        <v>44035</v>
      </c>
      <c r="B1193" s="22">
        <v>44035</v>
      </c>
      <c r="C1193" t="s">
        <v>210</v>
      </c>
      <c r="D1193" s="42">
        <f>VLOOKUP(Pag_Inicio_Corr_mas_casos[[#This Row],[Corregimiento]],Hoja3!$A$2:$D$676,4,0)</f>
        <v>81007</v>
      </c>
      <c r="E1193">
        <v>14</v>
      </c>
    </row>
    <row r="1194" spans="1:5">
      <c r="A1194" s="40">
        <v>44035</v>
      </c>
      <c r="B1194" s="22">
        <v>44035</v>
      </c>
      <c r="C1194" t="s">
        <v>205</v>
      </c>
      <c r="D1194" s="42">
        <f>VLOOKUP(Pag_Inicio_Corr_mas_casos[[#This Row],[Corregimiento]],Hoja3!$A$2:$D$676,4,0)</f>
        <v>81002</v>
      </c>
      <c r="E1194">
        <v>27</v>
      </c>
    </row>
    <row r="1195" spans="1:5">
      <c r="A1195" s="40">
        <v>44035</v>
      </c>
      <c r="B1195" s="22">
        <v>44035</v>
      </c>
      <c r="C1195" t="s">
        <v>235</v>
      </c>
      <c r="D1195" s="42">
        <f>VLOOKUP(Pag_Inicio_Corr_mas_casos[[#This Row],[Corregimiento]],Hoja3!$A$2:$D$676,4,0)</f>
        <v>80815</v>
      </c>
      <c r="E1195">
        <v>16</v>
      </c>
    </row>
    <row r="1196" spans="1:5">
      <c r="A1196" s="40">
        <v>44035</v>
      </c>
      <c r="B1196" s="22">
        <v>44035</v>
      </c>
      <c r="C1196" t="s">
        <v>307</v>
      </c>
      <c r="D1196" s="42">
        <f>VLOOKUP(Pag_Inicio_Corr_mas_casos[[#This Row],[Corregimiento]],Hoja3!$A$2:$D$676,4,0)</f>
        <v>90301</v>
      </c>
      <c r="E1196">
        <v>11</v>
      </c>
    </row>
    <row r="1197" spans="1:5">
      <c r="A1197" s="40">
        <v>44035</v>
      </c>
      <c r="B1197" s="22">
        <v>44035</v>
      </c>
      <c r="C1197" t="s">
        <v>232</v>
      </c>
      <c r="D1197" s="42">
        <f>VLOOKUP(Pag_Inicio_Corr_mas_casos[[#This Row],[Corregimiento]],Hoja3!$A$2:$D$676,4,0)</f>
        <v>80501</v>
      </c>
      <c r="E1197">
        <v>13</v>
      </c>
    </row>
    <row r="1198" spans="1:5">
      <c r="A1198" s="40">
        <v>44035</v>
      </c>
      <c r="B1198" s="22">
        <v>44035</v>
      </c>
      <c r="C1198" t="s">
        <v>222</v>
      </c>
      <c r="D1198" s="42">
        <f>VLOOKUP(Pag_Inicio_Corr_mas_casos[[#This Row],[Corregimiento]],Hoja3!$A$2:$D$676,4,0)</f>
        <v>40601</v>
      </c>
      <c r="E1198">
        <v>27</v>
      </c>
    </row>
    <row r="1199" spans="1:5">
      <c r="A1199" s="40">
        <v>44035</v>
      </c>
      <c r="B1199" s="22">
        <v>44035</v>
      </c>
      <c r="C1199" t="s">
        <v>289</v>
      </c>
      <c r="D1199" s="42">
        <f>VLOOKUP(Pag_Inicio_Corr_mas_casos[[#This Row],[Corregimiento]],Hoja3!$A$2:$D$676,4,0)</f>
        <v>40701</v>
      </c>
      <c r="E1199">
        <v>11</v>
      </c>
    </row>
    <row r="1200" spans="1:5">
      <c r="A1200" s="40">
        <v>44035</v>
      </c>
      <c r="B1200" s="22">
        <v>44035</v>
      </c>
      <c r="C1200" t="s">
        <v>240</v>
      </c>
      <c r="D1200" s="42">
        <f>VLOOKUP(Pag_Inicio_Corr_mas_casos[[#This Row],[Corregimiento]],Hoja3!$A$2:$D$676,4,0)</f>
        <v>80826</v>
      </c>
      <c r="E1200">
        <v>15</v>
      </c>
    </row>
    <row r="1201" spans="1:5">
      <c r="A1201" s="40">
        <v>44035</v>
      </c>
      <c r="B1201" s="22">
        <v>44035</v>
      </c>
      <c r="C1201" t="s">
        <v>207</v>
      </c>
      <c r="D1201" s="42">
        <f>VLOOKUP(Pag_Inicio_Corr_mas_casos[[#This Row],[Corregimiento]],Hoja3!$A$2:$D$676,4,0)</f>
        <v>80802</v>
      </c>
      <c r="E1201">
        <v>12</v>
      </c>
    </row>
    <row r="1202" spans="1:5">
      <c r="A1202" s="40">
        <v>44035</v>
      </c>
      <c r="B1202" s="22">
        <v>44035</v>
      </c>
      <c r="C1202" t="s">
        <v>294</v>
      </c>
      <c r="D1202" s="42">
        <f>VLOOKUP(Pag_Inicio_Corr_mas_casos[[#This Row],[Corregimiento]],Hoja3!$A$2:$D$676,4,0)</f>
        <v>120507</v>
      </c>
      <c r="E1202">
        <v>11</v>
      </c>
    </row>
    <row r="1203" spans="1:5">
      <c r="A1203" s="40">
        <v>44035</v>
      </c>
      <c r="B1203" s="22">
        <v>44035</v>
      </c>
      <c r="C1203" t="s">
        <v>215</v>
      </c>
      <c r="D1203" s="42">
        <f>VLOOKUP(Pag_Inicio_Corr_mas_casos[[#This Row],[Corregimiento]],Hoja3!$A$2:$D$676,4,0)</f>
        <v>80823</v>
      </c>
      <c r="E1203">
        <v>19</v>
      </c>
    </row>
    <row r="1204" spans="1:5">
      <c r="A1204" s="40">
        <v>44035</v>
      </c>
      <c r="B1204" s="22">
        <v>44035</v>
      </c>
      <c r="C1204" t="s">
        <v>239</v>
      </c>
      <c r="D1204" s="42">
        <f>VLOOKUP(Pag_Inicio_Corr_mas_casos[[#This Row],[Corregimiento]],Hoja3!$A$2:$D$676,4,0)</f>
        <v>130708</v>
      </c>
      <c r="E1204">
        <v>11</v>
      </c>
    </row>
    <row r="1205" spans="1:5">
      <c r="A1205" s="40">
        <v>44035</v>
      </c>
      <c r="B1205" s="22">
        <v>44035</v>
      </c>
      <c r="C1205" t="s">
        <v>196</v>
      </c>
      <c r="D1205" s="42">
        <f>VLOOKUP(Pag_Inicio_Corr_mas_casos[[#This Row],[Corregimiento]],Hoja3!$A$2:$D$676,4,0)</f>
        <v>130709</v>
      </c>
      <c r="E1205">
        <v>14</v>
      </c>
    </row>
    <row r="1206" spans="1:5">
      <c r="A1206" s="40">
        <v>44035</v>
      </c>
      <c r="B1206" s="22">
        <v>44035</v>
      </c>
      <c r="C1206" t="s">
        <v>208</v>
      </c>
      <c r="D1206" s="42">
        <f>VLOOKUP(Pag_Inicio_Corr_mas_casos[[#This Row],[Corregimiento]],Hoja3!$A$2:$D$676,4,0)</f>
        <v>130102</v>
      </c>
      <c r="E1206">
        <v>15</v>
      </c>
    </row>
    <row r="1207" spans="1:5">
      <c r="A1207" s="40">
        <v>44035</v>
      </c>
      <c r="B1207" s="22">
        <v>44035</v>
      </c>
      <c r="C1207" t="s">
        <v>220</v>
      </c>
      <c r="D1207" s="42">
        <f>VLOOKUP(Pag_Inicio_Corr_mas_casos[[#This Row],[Corregimiento]],Hoja3!$A$2:$D$676,4,0)</f>
        <v>80812</v>
      </c>
      <c r="E1207">
        <v>14</v>
      </c>
    </row>
    <row r="1208" spans="1:5">
      <c r="A1208" s="40">
        <v>44035</v>
      </c>
      <c r="B1208" s="22">
        <v>44035</v>
      </c>
      <c r="C1208" t="s">
        <v>212</v>
      </c>
      <c r="D1208" s="42">
        <f>VLOOKUP(Pag_Inicio_Corr_mas_casos[[#This Row],[Corregimiento]],Hoja3!$A$2:$D$676,4,0)</f>
        <v>80816</v>
      </c>
      <c r="E1208">
        <v>15</v>
      </c>
    </row>
    <row r="1209" spans="1:5">
      <c r="A1209" s="40">
        <v>44035</v>
      </c>
      <c r="B1209" s="22">
        <v>44035</v>
      </c>
      <c r="C1209" t="s">
        <v>308</v>
      </c>
      <c r="D1209" s="42">
        <f>VLOOKUP(Pag_Inicio_Corr_mas_casos[[#This Row],[Corregimiento]],Hoja3!$A$2:$D$676,4,0)</f>
        <v>40606</v>
      </c>
      <c r="E1209">
        <v>11</v>
      </c>
    </row>
    <row r="1210" spans="1:5">
      <c r="A1210" s="40">
        <v>44035</v>
      </c>
      <c r="B1210" s="22">
        <v>44035</v>
      </c>
      <c r="C1210" t="s">
        <v>213</v>
      </c>
      <c r="D1210" s="42">
        <f>VLOOKUP(Pag_Inicio_Corr_mas_casos[[#This Row],[Corregimiento]],Hoja3!$A$2:$D$676,4,0)</f>
        <v>80817</v>
      </c>
      <c r="E1210">
        <v>19</v>
      </c>
    </row>
    <row r="1211" spans="1:5">
      <c r="A1211" s="40">
        <v>44035</v>
      </c>
      <c r="B1211" s="22">
        <v>44035</v>
      </c>
      <c r="C1211" t="s">
        <v>230</v>
      </c>
      <c r="D1211" s="42">
        <f>VLOOKUP(Pag_Inicio_Corr_mas_casos[[#This Row],[Corregimiento]],Hoja3!$A$2:$D$676,4,0)</f>
        <v>80813</v>
      </c>
      <c r="E1211">
        <v>12</v>
      </c>
    </row>
    <row r="1212" spans="1:5">
      <c r="A1212" s="40">
        <v>44035</v>
      </c>
      <c r="B1212" s="22">
        <v>44035</v>
      </c>
      <c r="C1212" t="s">
        <v>268</v>
      </c>
      <c r="D1212" s="42">
        <f>VLOOKUP(Pag_Inicio_Corr_mas_casos[[#This Row],[Corregimiento]],Hoja3!$A$2:$D$676,4,0)</f>
        <v>130716</v>
      </c>
      <c r="E1212">
        <v>11</v>
      </c>
    </row>
    <row r="1213" spans="1:5">
      <c r="A1213" s="40">
        <v>44035</v>
      </c>
      <c r="B1213" s="22">
        <v>44035</v>
      </c>
      <c r="C1213" t="s">
        <v>291</v>
      </c>
      <c r="D1213" s="42">
        <f>VLOOKUP(Pag_Inicio_Corr_mas_casos[[#This Row],[Corregimiento]],Hoja3!$A$2:$D$676,4,0)</f>
        <v>40203</v>
      </c>
      <c r="E1213">
        <v>12</v>
      </c>
    </row>
    <row r="1214" spans="1:5">
      <c r="A1214" s="40">
        <v>44035</v>
      </c>
      <c r="B1214" s="22">
        <v>44035</v>
      </c>
      <c r="C1214" t="s">
        <v>245</v>
      </c>
      <c r="D1214" s="42">
        <f>VLOOKUP(Pag_Inicio_Corr_mas_casos[[#This Row],[Corregimiento]],Hoja3!$A$2:$D$676,4,0)</f>
        <v>80809</v>
      </c>
      <c r="E1214">
        <v>14</v>
      </c>
    </row>
    <row r="1215" spans="1:5">
      <c r="A1215" s="40">
        <v>44035</v>
      </c>
      <c r="B1215" s="22">
        <v>44035</v>
      </c>
      <c r="C1215" t="s">
        <v>261</v>
      </c>
      <c r="D1215" s="42">
        <f>VLOOKUP(Pag_Inicio_Corr_mas_casos[[#This Row],[Corregimiento]],Hoja3!$A$2:$D$676,4,0)</f>
        <v>91001</v>
      </c>
      <c r="E1215">
        <v>11</v>
      </c>
    </row>
    <row r="1216" spans="1:5">
      <c r="A1216" s="40">
        <v>44035</v>
      </c>
      <c r="B1216" s="22">
        <v>44035</v>
      </c>
      <c r="C1216" t="s">
        <v>217</v>
      </c>
      <c r="D1216" s="42">
        <f>VLOOKUP(Pag_Inicio_Corr_mas_casos[[#This Row],[Corregimiento]],Hoja3!$A$2:$D$676,4,0)</f>
        <v>80819</v>
      </c>
      <c r="E1216">
        <v>25</v>
      </c>
    </row>
    <row r="1217" spans="1:5">
      <c r="A1217" s="40">
        <v>44035</v>
      </c>
      <c r="B1217" s="22">
        <v>44035</v>
      </c>
      <c r="C1217" t="s">
        <v>206</v>
      </c>
      <c r="D1217" s="42">
        <f>VLOOKUP(Pag_Inicio_Corr_mas_casos[[#This Row],[Corregimiento]],Hoja3!$A$2:$D$676,4,0)</f>
        <v>130106</v>
      </c>
      <c r="E1217">
        <v>12</v>
      </c>
    </row>
    <row r="1218" spans="1:5">
      <c r="A1218" s="40">
        <v>44036</v>
      </c>
      <c r="B1218" s="22">
        <v>44036</v>
      </c>
      <c r="C1218" t="s">
        <v>209</v>
      </c>
      <c r="D1218" s="42">
        <f>VLOOKUP(Pag_Inicio_Corr_mas_casos[[#This Row],[Corregimiento]],Hoja3!$A$2:$D$676,4,0)</f>
        <v>80821</v>
      </c>
      <c r="E1218">
        <v>40</v>
      </c>
    </row>
    <row r="1219" spans="1:5">
      <c r="A1219" s="40">
        <v>44036</v>
      </c>
      <c r="B1219" s="22">
        <v>44036</v>
      </c>
      <c r="C1219" t="s">
        <v>214</v>
      </c>
      <c r="D1219" s="42">
        <f>VLOOKUP(Pag_Inicio_Corr_mas_casos[[#This Row],[Corregimiento]],Hoja3!$A$2:$D$676,4,0)</f>
        <v>80822</v>
      </c>
      <c r="E1219">
        <v>18</v>
      </c>
    </row>
    <row r="1220" spans="1:5">
      <c r="A1220" s="40">
        <v>44036</v>
      </c>
      <c r="B1220" s="22">
        <v>44036</v>
      </c>
      <c r="C1220" t="s">
        <v>204</v>
      </c>
      <c r="D1220" s="42">
        <f>VLOOKUP(Pag_Inicio_Corr_mas_casos[[#This Row],[Corregimiento]],Hoja3!$A$2:$D$676,4,0)</f>
        <v>130101</v>
      </c>
      <c r="E1220">
        <v>30</v>
      </c>
    </row>
    <row r="1221" spans="1:5">
      <c r="A1221" s="40">
        <v>44036</v>
      </c>
      <c r="B1221" s="22">
        <v>44036</v>
      </c>
      <c r="C1221" t="s">
        <v>253</v>
      </c>
      <c r="D1221" s="42">
        <f>VLOOKUP(Pag_Inicio_Corr_mas_casos[[#This Row],[Corregimiento]],Hoja3!$A$2:$D$676,4,0)</f>
        <v>130701</v>
      </c>
      <c r="E1221">
        <v>20</v>
      </c>
    </row>
    <row r="1222" spans="1:5">
      <c r="A1222" s="40">
        <v>44036</v>
      </c>
      <c r="B1222" s="22">
        <v>44036</v>
      </c>
      <c r="C1222" t="s">
        <v>221</v>
      </c>
      <c r="D1222" s="42">
        <f>VLOOKUP(Pag_Inicio_Corr_mas_casos[[#This Row],[Corregimiento]],Hoja3!$A$2:$D$676,4,0)</f>
        <v>130702</v>
      </c>
      <c r="E1222">
        <v>13</v>
      </c>
    </row>
    <row r="1223" spans="1:5">
      <c r="A1223" s="40">
        <v>44036</v>
      </c>
      <c r="B1223" s="22">
        <v>44036</v>
      </c>
      <c r="C1223" t="s">
        <v>287</v>
      </c>
      <c r="D1223" s="42">
        <f>VLOOKUP(Pag_Inicio_Corr_mas_casos[[#This Row],[Corregimiento]],Hoja3!$A$2:$D$676,4,0)</f>
        <v>30101</v>
      </c>
      <c r="E1223">
        <v>11</v>
      </c>
    </row>
    <row r="1224" spans="1:5">
      <c r="A1224" s="40">
        <v>44036</v>
      </c>
      <c r="B1224" s="22">
        <v>44036</v>
      </c>
      <c r="C1224" t="s">
        <v>210</v>
      </c>
      <c r="D1224" s="42">
        <f>VLOOKUP(Pag_Inicio_Corr_mas_casos[[#This Row],[Corregimiento]],Hoja3!$A$2:$D$676,4,0)</f>
        <v>81007</v>
      </c>
      <c r="E1224">
        <v>15</v>
      </c>
    </row>
    <row r="1225" spans="1:5">
      <c r="A1225" s="40">
        <v>44036</v>
      </c>
      <c r="B1225" s="22">
        <v>44036</v>
      </c>
      <c r="C1225" t="s">
        <v>205</v>
      </c>
      <c r="D1225" s="42">
        <f>VLOOKUP(Pag_Inicio_Corr_mas_casos[[#This Row],[Corregimiento]],Hoja3!$A$2:$D$676,4,0)</f>
        <v>81002</v>
      </c>
      <c r="E1225">
        <v>12</v>
      </c>
    </row>
    <row r="1226" spans="1:5">
      <c r="A1226" s="40">
        <v>44036</v>
      </c>
      <c r="B1226" s="22">
        <v>44036</v>
      </c>
      <c r="C1226" t="s">
        <v>218</v>
      </c>
      <c r="D1226" s="42">
        <f>VLOOKUP(Pag_Inicio_Corr_mas_casos[[#This Row],[Corregimiento]],Hoja3!$A$2:$D$676,4,0)</f>
        <v>130107</v>
      </c>
      <c r="E1226">
        <v>27</v>
      </c>
    </row>
    <row r="1227" spans="1:5">
      <c r="A1227" s="40">
        <v>44036</v>
      </c>
      <c r="B1227" s="22">
        <v>44036</v>
      </c>
      <c r="C1227" t="s">
        <v>235</v>
      </c>
      <c r="D1227" s="42">
        <f>VLOOKUP(Pag_Inicio_Corr_mas_casos[[#This Row],[Corregimiento]],Hoja3!$A$2:$D$676,4,0)</f>
        <v>80815</v>
      </c>
      <c r="E1227">
        <v>12</v>
      </c>
    </row>
    <row r="1228" spans="1:5">
      <c r="A1228" s="40">
        <v>44036</v>
      </c>
      <c r="B1228" s="22">
        <v>44036</v>
      </c>
      <c r="C1228" t="s">
        <v>252</v>
      </c>
      <c r="D1228" s="42">
        <f>VLOOKUP(Pag_Inicio_Corr_mas_casos[[#This Row],[Corregimiento]],Hoja3!$A$2:$D$676,4,0)</f>
        <v>30104</v>
      </c>
      <c r="E1228">
        <v>23</v>
      </c>
    </row>
    <row r="1229" spans="1:5">
      <c r="A1229" s="40">
        <v>44036</v>
      </c>
      <c r="B1229" s="22">
        <v>44036</v>
      </c>
      <c r="C1229" t="s">
        <v>232</v>
      </c>
      <c r="D1229" s="42">
        <f>VLOOKUP(Pag_Inicio_Corr_mas_casos[[#This Row],[Corregimiento]],Hoja3!$A$2:$D$676,4,0)</f>
        <v>80501</v>
      </c>
      <c r="E1229">
        <v>11</v>
      </c>
    </row>
    <row r="1230" spans="1:5">
      <c r="A1230" s="40">
        <v>44036</v>
      </c>
      <c r="B1230" s="22">
        <v>44036</v>
      </c>
      <c r="C1230" t="s">
        <v>226</v>
      </c>
      <c r="D1230" s="42">
        <f>VLOOKUP(Pag_Inicio_Corr_mas_casos[[#This Row],[Corregimiento]],Hoja3!$A$2:$D$676,4,0)</f>
        <v>30107</v>
      </c>
      <c r="E1230">
        <v>25</v>
      </c>
    </row>
    <row r="1231" spans="1:5">
      <c r="A1231" s="40">
        <v>44036</v>
      </c>
      <c r="B1231" s="22">
        <v>44036</v>
      </c>
      <c r="C1231" t="s">
        <v>281</v>
      </c>
      <c r="D1231" s="42">
        <f>VLOOKUP(Pag_Inicio_Corr_mas_casos[[#This Row],[Corregimiento]],Hoja3!$A$2:$D$676,4,0)</f>
        <v>30115</v>
      </c>
      <c r="E1231">
        <v>14</v>
      </c>
    </row>
    <row r="1232" spans="1:5">
      <c r="A1232" s="40">
        <v>44036</v>
      </c>
      <c r="B1232" s="22">
        <v>44036</v>
      </c>
      <c r="C1232" t="s">
        <v>222</v>
      </c>
      <c r="D1232" s="42">
        <f>VLOOKUP(Pag_Inicio_Corr_mas_casos[[#This Row],[Corregimiento]],Hoja3!$A$2:$D$676,4,0)</f>
        <v>40601</v>
      </c>
      <c r="E1232">
        <v>14</v>
      </c>
    </row>
    <row r="1233" spans="1:5">
      <c r="A1233" s="40">
        <v>44036</v>
      </c>
      <c r="B1233" s="22">
        <v>44036</v>
      </c>
      <c r="C1233" t="s">
        <v>240</v>
      </c>
      <c r="D1233" s="42">
        <f>VLOOKUP(Pag_Inicio_Corr_mas_casos[[#This Row],[Corregimiento]],Hoja3!$A$2:$D$676,4,0)</f>
        <v>80826</v>
      </c>
      <c r="E1233">
        <v>16</v>
      </c>
    </row>
    <row r="1234" spans="1:5">
      <c r="A1234" s="40">
        <v>44036</v>
      </c>
      <c r="B1234" s="22">
        <v>44036</v>
      </c>
      <c r="C1234" t="s">
        <v>260</v>
      </c>
      <c r="D1234" s="42">
        <f>VLOOKUP(Pag_Inicio_Corr_mas_casos[[#This Row],[Corregimiento]],Hoja3!$A$2:$D$676,4,0)</f>
        <v>130706</v>
      </c>
      <c r="E1234">
        <v>12</v>
      </c>
    </row>
    <row r="1235" spans="1:5">
      <c r="A1235" s="40">
        <v>44036</v>
      </c>
      <c r="B1235" s="22">
        <v>44036</v>
      </c>
      <c r="C1235" t="s">
        <v>215</v>
      </c>
      <c r="D1235" s="42">
        <f>VLOOKUP(Pag_Inicio_Corr_mas_casos[[#This Row],[Corregimiento]],Hoja3!$A$2:$D$676,4,0)</f>
        <v>80823</v>
      </c>
      <c r="E1235">
        <v>11</v>
      </c>
    </row>
    <row r="1236" spans="1:5">
      <c r="A1236" s="40">
        <v>44036</v>
      </c>
      <c r="B1236" s="22">
        <v>44036</v>
      </c>
      <c r="C1236" t="s">
        <v>239</v>
      </c>
      <c r="D1236" s="42">
        <f>VLOOKUP(Pag_Inicio_Corr_mas_casos[[#This Row],[Corregimiento]],Hoja3!$A$2:$D$676,4,0)</f>
        <v>130708</v>
      </c>
      <c r="E1236">
        <v>20</v>
      </c>
    </row>
    <row r="1237" spans="1:5">
      <c r="A1237" s="40">
        <v>44036</v>
      </c>
      <c r="B1237" s="22">
        <v>44036</v>
      </c>
      <c r="C1237" t="s">
        <v>196</v>
      </c>
      <c r="D1237" s="42">
        <f>VLOOKUP(Pag_Inicio_Corr_mas_casos[[#This Row],[Corregimiento]],Hoja3!$A$2:$D$676,4,0)</f>
        <v>130709</v>
      </c>
      <c r="E1237">
        <v>16</v>
      </c>
    </row>
    <row r="1238" spans="1:5">
      <c r="A1238" s="40">
        <v>44036</v>
      </c>
      <c r="B1238" s="22">
        <v>44036</v>
      </c>
      <c r="C1238" t="s">
        <v>208</v>
      </c>
      <c r="D1238" s="42">
        <f>VLOOKUP(Pag_Inicio_Corr_mas_casos[[#This Row],[Corregimiento]],Hoja3!$A$2:$D$676,4,0)</f>
        <v>130102</v>
      </c>
      <c r="E1238">
        <v>24</v>
      </c>
    </row>
    <row r="1239" spans="1:5">
      <c r="A1239" s="40">
        <v>44036</v>
      </c>
      <c r="B1239" s="22">
        <v>44036</v>
      </c>
      <c r="C1239" t="s">
        <v>220</v>
      </c>
      <c r="D1239" s="42">
        <f>VLOOKUP(Pag_Inicio_Corr_mas_casos[[#This Row],[Corregimiento]],Hoja3!$A$2:$D$676,4,0)</f>
        <v>80812</v>
      </c>
      <c r="E1239">
        <v>32</v>
      </c>
    </row>
    <row r="1240" spans="1:5">
      <c r="A1240" s="40">
        <v>44036</v>
      </c>
      <c r="B1240" s="22">
        <v>44036</v>
      </c>
      <c r="C1240" t="s">
        <v>212</v>
      </c>
      <c r="D1240" s="42">
        <f>VLOOKUP(Pag_Inicio_Corr_mas_casos[[#This Row],[Corregimiento]],Hoja3!$A$2:$D$676,4,0)</f>
        <v>80816</v>
      </c>
      <c r="E1240">
        <v>21</v>
      </c>
    </row>
    <row r="1241" spans="1:5">
      <c r="A1241" s="40">
        <v>44036</v>
      </c>
      <c r="B1241" s="22">
        <v>44036</v>
      </c>
      <c r="C1241" t="s">
        <v>234</v>
      </c>
      <c r="D1241" s="42">
        <f>VLOOKUP(Pag_Inicio_Corr_mas_casos[[#This Row],[Corregimiento]],Hoja3!$A$2:$D$676,4,0)</f>
        <v>80820</v>
      </c>
      <c r="E1241">
        <v>26</v>
      </c>
    </row>
    <row r="1242" spans="1:5">
      <c r="A1242" s="40">
        <v>44036</v>
      </c>
      <c r="B1242" s="22">
        <v>44036</v>
      </c>
      <c r="C1242" t="s">
        <v>302</v>
      </c>
      <c r="D1242" s="42">
        <f>VLOOKUP(Pag_Inicio_Corr_mas_casos[[#This Row],[Corregimiento]],Hoja3!$A$2:$D$676,4,0)</f>
        <v>10207</v>
      </c>
      <c r="E1242">
        <v>12</v>
      </c>
    </row>
    <row r="1243" spans="1:5">
      <c r="A1243" s="40">
        <v>44036</v>
      </c>
      <c r="B1243" s="22">
        <v>44036</v>
      </c>
      <c r="C1243" t="s">
        <v>213</v>
      </c>
      <c r="D1243" s="42">
        <f>VLOOKUP(Pag_Inicio_Corr_mas_casos[[#This Row],[Corregimiento]],Hoja3!$A$2:$D$676,4,0)</f>
        <v>80817</v>
      </c>
      <c r="E1243">
        <v>29</v>
      </c>
    </row>
    <row r="1244" spans="1:5">
      <c r="A1244" s="40">
        <v>44036</v>
      </c>
      <c r="B1244" s="22">
        <v>44036</v>
      </c>
      <c r="C1244" t="s">
        <v>230</v>
      </c>
      <c r="D1244" s="42">
        <f>VLOOKUP(Pag_Inicio_Corr_mas_casos[[#This Row],[Corregimiento]],Hoja3!$A$2:$D$676,4,0)</f>
        <v>80813</v>
      </c>
      <c r="E1244">
        <v>33</v>
      </c>
    </row>
    <row r="1245" spans="1:5">
      <c r="A1245" s="40">
        <v>44036</v>
      </c>
      <c r="B1245" s="22">
        <v>44036</v>
      </c>
      <c r="C1245" t="s">
        <v>249</v>
      </c>
      <c r="D1245" s="42">
        <f>VLOOKUP(Pag_Inicio_Corr_mas_casos[[#This Row],[Corregimiento]],Hoja3!$A$2:$D$676,4,0)</f>
        <v>130717</v>
      </c>
      <c r="E1245">
        <v>15</v>
      </c>
    </row>
    <row r="1246" spans="1:5">
      <c r="A1246" s="40">
        <v>44036</v>
      </c>
      <c r="B1246" s="22">
        <v>44036</v>
      </c>
      <c r="C1246" t="s">
        <v>237</v>
      </c>
      <c r="D1246" s="42">
        <f>VLOOKUP(Pag_Inicio_Corr_mas_casos[[#This Row],[Corregimiento]],Hoja3!$A$2:$D$676,4,0)</f>
        <v>80811</v>
      </c>
      <c r="E1246">
        <v>35</v>
      </c>
    </row>
    <row r="1247" spans="1:5">
      <c r="A1247" s="40">
        <v>44036</v>
      </c>
      <c r="B1247" s="22">
        <v>44036</v>
      </c>
      <c r="C1247" t="s">
        <v>259</v>
      </c>
      <c r="D1247" s="42">
        <f>VLOOKUP(Pag_Inicio_Corr_mas_casos[[#This Row],[Corregimiento]],Hoja3!$A$2:$D$676,4,0)</f>
        <v>30111</v>
      </c>
      <c r="E1247">
        <v>32</v>
      </c>
    </row>
    <row r="1248" spans="1:5">
      <c r="A1248" s="40">
        <v>44036</v>
      </c>
      <c r="B1248" s="22">
        <v>44036</v>
      </c>
      <c r="C1248" t="s">
        <v>245</v>
      </c>
      <c r="D1248" s="42">
        <f>VLOOKUP(Pag_Inicio_Corr_mas_casos[[#This Row],[Corregimiento]],Hoja3!$A$2:$D$676,4,0)</f>
        <v>80809</v>
      </c>
      <c r="E1248">
        <v>11</v>
      </c>
    </row>
    <row r="1249" spans="1:5">
      <c r="A1249" s="40">
        <v>44036</v>
      </c>
      <c r="B1249" s="22">
        <v>44036</v>
      </c>
      <c r="C1249" t="s">
        <v>266</v>
      </c>
      <c r="D1249" s="42">
        <f>VLOOKUP(Pag_Inicio_Corr_mas_casos[[#This Row],[Corregimiento]],Hoja3!$A$2:$D$676,4,0)</f>
        <v>80818</v>
      </c>
      <c r="E1249">
        <v>13</v>
      </c>
    </row>
    <row r="1250" spans="1:5">
      <c r="A1250" s="40">
        <v>44036</v>
      </c>
      <c r="B1250" s="22">
        <v>44036</v>
      </c>
      <c r="C1250" t="s">
        <v>217</v>
      </c>
      <c r="D1250" s="42">
        <f>VLOOKUP(Pag_Inicio_Corr_mas_casos[[#This Row],[Corregimiento]],Hoja3!$A$2:$D$676,4,0)</f>
        <v>80819</v>
      </c>
      <c r="E1250">
        <v>46</v>
      </c>
    </row>
    <row r="1251" spans="1:5">
      <c r="A1251" s="40">
        <v>44036</v>
      </c>
      <c r="B1251" s="22">
        <v>44036</v>
      </c>
      <c r="C1251" t="s">
        <v>243</v>
      </c>
      <c r="D1251" s="42">
        <f>VLOOKUP(Pag_Inicio_Corr_mas_casos[[#This Row],[Corregimiento]],Hoja3!$A$2:$D$676,4,0)</f>
        <v>130105</v>
      </c>
      <c r="E1251">
        <v>14</v>
      </c>
    </row>
    <row r="1252" spans="1:5">
      <c r="A1252" s="40">
        <v>44036</v>
      </c>
      <c r="B1252" s="22">
        <v>44036</v>
      </c>
      <c r="C1252" t="s">
        <v>206</v>
      </c>
      <c r="D1252" s="42">
        <f>VLOOKUP(Pag_Inicio_Corr_mas_casos[[#This Row],[Corregimiento]],Hoja3!$A$2:$D$676,4,0)</f>
        <v>130106</v>
      </c>
      <c r="E1252">
        <v>21</v>
      </c>
    </row>
    <row r="1253" spans="1:5">
      <c r="A1253" s="40">
        <v>44037</v>
      </c>
      <c r="B1253" s="22">
        <v>44037</v>
      </c>
      <c r="C1253" t="s">
        <v>209</v>
      </c>
      <c r="D1253" s="42">
        <f>VLOOKUP(Pag_Inicio_Corr_mas_casos[[#This Row],[Corregimiento]],Hoja3!$A$2:$D$676,4,0)</f>
        <v>80821</v>
      </c>
      <c r="E1253">
        <v>12</v>
      </c>
    </row>
    <row r="1254" spans="1:5">
      <c r="A1254" s="40">
        <v>44037</v>
      </c>
      <c r="B1254" s="22">
        <v>44037</v>
      </c>
      <c r="C1254" t="s">
        <v>214</v>
      </c>
      <c r="D1254" s="42">
        <f>VLOOKUP(Pag_Inicio_Corr_mas_casos[[#This Row],[Corregimiento]],Hoja3!$A$2:$D$676,4,0)</f>
        <v>80822</v>
      </c>
      <c r="E1254">
        <v>23</v>
      </c>
    </row>
    <row r="1255" spans="1:5">
      <c r="A1255" s="40">
        <v>44037</v>
      </c>
      <c r="B1255" s="22">
        <v>44037</v>
      </c>
      <c r="C1255" t="s">
        <v>210</v>
      </c>
      <c r="D1255" s="42">
        <f>VLOOKUP(Pag_Inicio_Corr_mas_casos[[#This Row],[Corregimiento]],Hoja3!$A$2:$D$676,4,0)</f>
        <v>81007</v>
      </c>
      <c r="E1255">
        <v>24</v>
      </c>
    </row>
    <row r="1256" spans="1:5">
      <c r="A1256" s="40">
        <v>44037</v>
      </c>
      <c r="B1256" s="22">
        <v>44037</v>
      </c>
      <c r="C1256" t="s">
        <v>205</v>
      </c>
      <c r="D1256" s="42">
        <f>VLOOKUP(Pag_Inicio_Corr_mas_casos[[#This Row],[Corregimiento]],Hoja3!$A$2:$D$676,4,0)</f>
        <v>81002</v>
      </c>
      <c r="E1256">
        <v>15</v>
      </c>
    </row>
    <row r="1257" spans="1:5">
      <c r="A1257" s="40">
        <v>44037</v>
      </c>
      <c r="B1257" s="22">
        <v>44037</v>
      </c>
      <c r="C1257" t="s">
        <v>256</v>
      </c>
      <c r="D1257" s="42">
        <f>VLOOKUP(Pag_Inicio_Corr_mas_casos[[#This Row],[Corregimiento]],Hoja3!$A$2:$D$676,4,0)</f>
        <v>80807</v>
      </c>
      <c r="E1257">
        <v>12</v>
      </c>
    </row>
    <row r="1258" spans="1:5">
      <c r="A1258" s="40">
        <v>44037</v>
      </c>
      <c r="B1258" s="22">
        <v>44037</v>
      </c>
      <c r="C1258" t="s">
        <v>275</v>
      </c>
      <c r="D1258" s="42">
        <f>VLOOKUP(Pag_Inicio_Corr_mas_casos[[#This Row],[Corregimiento]],Hoja3!$A$2:$D$676,4,0)</f>
        <v>40503</v>
      </c>
      <c r="E1258">
        <v>17</v>
      </c>
    </row>
    <row r="1259" spans="1:5">
      <c r="A1259" s="40">
        <v>44037</v>
      </c>
      <c r="B1259" s="22">
        <v>44037</v>
      </c>
      <c r="C1259" t="s">
        <v>235</v>
      </c>
      <c r="D1259" s="42">
        <f>VLOOKUP(Pag_Inicio_Corr_mas_casos[[#This Row],[Corregimiento]],Hoja3!$A$2:$D$676,4,0)</f>
        <v>80815</v>
      </c>
      <c r="E1259">
        <v>13</v>
      </c>
    </row>
    <row r="1260" spans="1:5">
      <c r="A1260" s="40">
        <v>44037</v>
      </c>
      <c r="B1260" s="22">
        <v>44037</v>
      </c>
      <c r="C1260" t="s">
        <v>252</v>
      </c>
      <c r="D1260" s="42">
        <f>VLOOKUP(Pag_Inicio_Corr_mas_casos[[#This Row],[Corregimiento]],Hoja3!$A$2:$D$676,4,0)</f>
        <v>30104</v>
      </c>
      <c r="E1260">
        <v>11</v>
      </c>
    </row>
    <row r="1261" spans="1:5">
      <c r="A1261" s="40">
        <v>44037</v>
      </c>
      <c r="B1261" s="22">
        <v>44037</v>
      </c>
      <c r="C1261" t="s">
        <v>228</v>
      </c>
      <c r="D1261" s="42">
        <f>VLOOKUP(Pag_Inicio_Corr_mas_casos[[#This Row],[Corregimiento]],Hoja3!$A$2:$D$676,4,0)</f>
        <v>10201</v>
      </c>
      <c r="E1261">
        <v>43</v>
      </c>
    </row>
    <row r="1262" spans="1:5">
      <c r="A1262" s="40">
        <v>44037</v>
      </c>
      <c r="B1262" s="22">
        <v>44037</v>
      </c>
      <c r="C1262" t="s">
        <v>232</v>
      </c>
      <c r="D1262" s="42">
        <f>VLOOKUP(Pag_Inicio_Corr_mas_casos[[#This Row],[Corregimiento]],Hoja3!$A$2:$D$676,4,0)</f>
        <v>80501</v>
      </c>
      <c r="E1262">
        <v>12</v>
      </c>
    </row>
    <row r="1263" spans="1:5">
      <c r="A1263" s="40">
        <v>44037</v>
      </c>
      <c r="B1263" s="22">
        <v>44037</v>
      </c>
      <c r="C1263" t="s">
        <v>226</v>
      </c>
      <c r="D1263" s="42">
        <f>VLOOKUP(Pag_Inicio_Corr_mas_casos[[#This Row],[Corregimiento]],Hoja3!$A$2:$D$676,4,0)</f>
        <v>30107</v>
      </c>
      <c r="E1263">
        <v>19</v>
      </c>
    </row>
    <row r="1264" spans="1:5">
      <c r="A1264" s="40">
        <v>44037</v>
      </c>
      <c r="B1264" s="22">
        <v>44037</v>
      </c>
      <c r="C1264" t="s">
        <v>222</v>
      </c>
      <c r="D1264" s="42">
        <f>VLOOKUP(Pag_Inicio_Corr_mas_casos[[#This Row],[Corregimiento]],Hoja3!$A$2:$D$676,4,0)</f>
        <v>40601</v>
      </c>
      <c r="E1264">
        <v>39</v>
      </c>
    </row>
    <row r="1265" spans="1:5">
      <c r="A1265" s="40">
        <v>44037</v>
      </c>
      <c r="B1265" s="22">
        <v>44037</v>
      </c>
      <c r="C1265" t="s">
        <v>240</v>
      </c>
      <c r="D1265" s="42">
        <f>VLOOKUP(Pag_Inicio_Corr_mas_casos[[#This Row],[Corregimiento]],Hoja3!$A$2:$D$676,4,0)</f>
        <v>80826</v>
      </c>
      <c r="E1265">
        <v>11</v>
      </c>
    </row>
    <row r="1266" spans="1:5">
      <c r="A1266" s="40">
        <v>44037</v>
      </c>
      <c r="B1266" s="22">
        <v>44037</v>
      </c>
      <c r="C1266" t="s">
        <v>215</v>
      </c>
      <c r="D1266" s="42">
        <f>VLOOKUP(Pag_Inicio_Corr_mas_casos[[#This Row],[Corregimiento]],Hoja3!$A$2:$D$676,4,0)</f>
        <v>80823</v>
      </c>
      <c r="E1266">
        <v>13</v>
      </c>
    </row>
    <row r="1267" spans="1:5">
      <c r="A1267" s="40">
        <v>44037</v>
      </c>
      <c r="B1267" s="22">
        <v>44037</v>
      </c>
      <c r="C1267" t="s">
        <v>220</v>
      </c>
      <c r="D1267" s="42">
        <f>VLOOKUP(Pag_Inicio_Corr_mas_casos[[#This Row],[Corregimiento]],Hoja3!$A$2:$D$676,4,0)</f>
        <v>80812</v>
      </c>
      <c r="E1267">
        <v>15</v>
      </c>
    </row>
    <row r="1268" spans="1:5">
      <c r="A1268" s="40">
        <v>44037</v>
      </c>
      <c r="B1268" s="22">
        <v>44037</v>
      </c>
      <c r="C1268" t="s">
        <v>212</v>
      </c>
      <c r="D1268" s="42">
        <f>VLOOKUP(Pag_Inicio_Corr_mas_casos[[#This Row],[Corregimiento]],Hoja3!$A$2:$D$676,4,0)</f>
        <v>80816</v>
      </c>
      <c r="E1268">
        <v>24</v>
      </c>
    </row>
    <row r="1269" spans="1:5">
      <c r="A1269" s="40">
        <v>44037</v>
      </c>
      <c r="B1269" s="22">
        <v>44037</v>
      </c>
      <c r="C1269" t="s">
        <v>234</v>
      </c>
      <c r="D1269" s="42">
        <f>VLOOKUP(Pag_Inicio_Corr_mas_casos[[#This Row],[Corregimiento]],Hoja3!$A$2:$D$676,4,0)</f>
        <v>80820</v>
      </c>
      <c r="E1269">
        <v>17</v>
      </c>
    </row>
    <row r="1270" spans="1:5">
      <c r="A1270" s="40">
        <v>44037</v>
      </c>
      <c r="B1270" s="22">
        <v>44037</v>
      </c>
      <c r="C1270" t="s">
        <v>213</v>
      </c>
      <c r="D1270" s="42">
        <f>VLOOKUP(Pag_Inicio_Corr_mas_casos[[#This Row],[Corregimiento]],Hoja3!$A$2:$D$676,4,0)</f>
        <v>80817</v>
      </c>
      <c r="E1270">
        <v>24</v>
      </c>
    </row>
    <row r="1271" spans="1:5">
      <c r="A1271" s="40">
        <v>44037</v>
      </c>
      <c r="B1271" s="22">
        <v>44037</v>
      </c>
      <c r="C1271" t="s">
        <v>309</v>
      </c>
      <c r="D1271" s="42">
        <f>VLOOKUP(Pag_Inicio_Corr_mas_casos[[#This Row],[Corregimiento]],Hoja3!$A$2:$D$676,4,0)</f>
        <v>20606</v>
      </c>
      <c r="E1271">
        <v>16</v>
      </c>
    </row>
    <row r="1272" spans="1:5">
      <c r="A1272" s="40">
        <v>44037</v>
      </c>
      <c r="B1272" s="22">
        <v>44037</v>
      </c>
      <c r="C1272" t="s">
        <v>230</v>
      </c>
      <c r="D1272" s="42">
        <f>VLOOKUP(Pag_Inicio_Corr_mas_casos[[#This Row],[Corregimiento]],Hoja3!$A$2:$D$676,4,0)</f>
        <v>80813</v>
      </c>
      <c r="E1272">
        <v>19</v>
      </c>
    </row>
    <row r="1273" spans="1:5">
      <c r="A1273" s="40">
        <v>44037</v>
      </c>
      <c r="B1273" s="22">
        <v>44037</v>
      </c>
      <c r="C1273" t="s">
        <v>246</v>
      </c>
      <c r="D1273" s="42">
        <f>VLOOKUP(Pag_Inicio_Corr_mas_casos[[#This Row],[Corregimiento]],Hoja3!$A$2:$D$676,4,0)</f>
        <v>40201</v>
      </c>
      <c r="E1273">
        <v>15</v>
      </c>
    </row>
    <row r="1274" spans="1:5">
      <c r="A1274" s="40">
        <v>44037</v>
      </c>
      <c r="B1274" s="22">
        <v>44037</v>
      </c>
      <c r="C1274" t="s">
        <v>251</v>
      </c>
      <c r="D1274" s="42">
        <f>VLOOKUP(Pag_Inicio_Corr_mas_casos[[#This Row],[Corregimiento]],Hoja3!$A$2:$D$676,4,0)</f>
        <v>81009</v>
      </c>
      <c r="E1274">
        <v>11</v>
      </c>
    </row>
    <row r="1275" spans="1:5">
      <c r="A1275" s="40">
        <v>44037</v>
      </c>
      <c r="B1275" s="22">
        <v>44037</v>
      </c>
      <c r="C1275" t="s">
        <v>245</v>
      </c>
      <c r="D1275" s="42">
        <f>VLOOKUP(Pag_Inicio_Corr_mas_casos[[#This Row],[Corregimiento]],Hoja3!$A$2:$D$676,4,0)</f>
        <v>80809</v>
      </c>
      <c r="E1275">
        <v>22</v>
      </c>
    </row>
    <row r="1276" spans="1:5">
      <c r="A1276" s="40">
        <v>44037</v>
      </c>
      <c r="B1276" s="22">
        <v>44037</v>
      </c>
      <c r="C1276" t="s">
        <v>242</v>
      </c>
      <c r="D1276" s="42">
        <f>VLOOKUP(Pag_Inicio_Corr_mas_casos[[#This Row],[Corregimiento]],Hoja3!$A$2:$D$676,4,0)</f>
        <v>80803</v>
      </c>
      <c r="E1276">
        <v>11</v>
      </c>
    </row>
    <row r="1277" spans="1:5">
      <c r="A1277" s="40">
        <v>44037</v>
      </c>
      <c r="B1277" s="22">
        <v>44037</v>
      </c>
      <c r="C1277" t="s">
        <v>217</v>
      </c>
      <c r="D1277" s="42">
        <f>VLOOKUP(Pag_Inicio_Corr_mas_casos[[#This Row],[Corregimiento]],Hoja3!$A$2:$D$676,4,0)</f>
        <v>80819</v>
      </c>
      <c r="E1277">
        <v>27</v>
      </c>
    </row>
    <row r="1278" spans="1:5">
      <c r="A1278" s="40">
        <v>44037</v>
      </c>
      <c r="B1278" s="22">
        <v>44037</v>
      </c>
      <c r="C1278" t="s">
        <v>206</v>
      </c>
      <c r="D1278" s="42">
        <f>VLOOKUP(Pag_Inicio_Corr_mas_casos[[#This Row],[Corregimiento]],Hoja3!$A$2:$D$676,4,0)</f>
        <v>130106</v>
      </c>
      <c r="E1278">
        <v>18</v>
      </c>
    </row>
    <row r="1279" spans="1:5">
      <c r="A1279" s="40">
        <v>44037</v>
      </c>
      <c r="B1279" s="22">
        <v>44037</v>
      </c>
      <c r="C1279" t="s">
        <v>310</v>
      </c>
      <c r="D1279" s="42">
        <f>VLOOKUP(Pag_Inicio_Corr_mas_casos[[#This Row],[Corregimiento]],Hoja3!$A$2:$D$676,4,0)</f>
        <v>41401</v>
      </c>
      <c r="E1279">
        <v>16</v>
      </c>
    </row>
    <row r="1280" spans="1:5">
      <c r="A1280" s="40">
        <v>44038</v>
      </c>
      <c r="B1280" s="22">
        <v>44038</v>
      </c>
      <c r="C1280" t="s">
        <v>209</v>
      </c>
      <c r="D1280" s="42">
        <f>VLOOKUP(Pag_Inicio_Corr_mas_casos[[#This Row],[Corregimiento]],Hoja3!$A$2:$D$676,4,0)</f>
        <v>80821</v>
      </c>
      <c r="E1280">
        <v>41</v>
      </c>
    </row>
    <row r="1281" spans="1:5">
      <c r="A1281" s="40">
        <v>44038</v>
      </c>
      <c r="B1281" s="22">
        <v>44038</v>
      </c>
      <c r="C1281" t="s">
        <v>304</v>
      </c>
      <c r="D1281" s="42">
        <f>VLOOKUP(Pag_Inicio_Corr_mas_casos[[#This Row],[Corregimiento]],Hoja3!$A$2:$D$676,4,0)</f>
        <v>100102</v>
      </c>
      <c r="E1281">
        <v>43</v>
      </c>
    </row>
    <row r="1282" spans="1:5">
      <c r="A1282" s="40">
        <v>44038</v>
      </c>
      <c r="B1282" s="22">
        <v>44038</v>
      </c>
      <c r="C1282" t="s">
        <v>214</v>
      </c>
      <c r="D1282" s="42">
        <f>VLOOKUP(Pag_Inicio_Corr_mas_casos[[#This Row],[Corregimiento]],Hoja3!$A$2:$D$676,4,0)</f>
        <v>80822</v>
      </c>
      <c r="E1282">
        <v>30</v>
      </c>
    </row>
    <row r="1283" spans="1:5">
      <c r="A1283" s="40">
        <v>44038</v>
      </c>
      <c r="B1283" s="22">
        <v>44038</v>
      </c>
      <c r="C1283" t="s">
        <v>216</v>
      </c>
      <c r="D1283" s="42">
        <f>VLOOKUP(Pag_Inicio_Corr_mas_casos[[#This Row],[Corregimiento]],Hoja3!$A$2:$D$676,4,0)</f>
        <v>81001</v>
      </c>
      <c r="E1283">
        <v>21</v>
      </c>
    </row>
    <row r="1284" spans="1:5">
      <c r="A1284" s="40">
        <v>44038</v>
      </c>
      <c r="B1284" s="22">
        <v>44038</v>
      </c>
      <c r="C1284" t="s">
        <v>219</v>
      </c>
      <c r="D1284" s="42">
        <f>VLOOKUP(Pag_Inicio_Corr_mas_casos[[#This Row],[Corregimiento]],Hoja3!$A$2:$D$676,4,0)</f>
        <v>81006</v>
      </c>
      <c r="E1284">
        <v>11</v>
      </c>
    </row>
    <row r="1285" spans="1:5">
      <c r="A1285" s="40">
        <v>44038</v>
      </c>
      <c r="B1285" s="22">
        <v>44038</v>
      </c>
      <c r="C1285" t="s">
        <v>204</v>
      </c>
      <c r="D1285" s="42">
        <f>VLOOKUP(Pag_Inicio_Corr_mas_casos[[#This Row],[Corregimiento]],Hoja3!$A$2:$D$676,4,0)</f>
        <v>130101</v>
      </c>
      <c r="E1285">
        <v>50</v>
      </c>
    </row>
    <row r="1286" spans="1:5">
      <c r="A1286" s="40">
        <v>44038</v>
      </c>
      <c r="B1286" s="22">
        <v>44038</v>
      </c>
      <c r="C1286" t="s">
        <v>253</v>
      </c>
      <c r="D1286" s="42">
        <f>VLOOKUP(Pag_Inicio_Corr_mas_casos[[#This Row],[Corregimiento]],Hoja3!$A$2:$D$676,4,0)</f>
        <v>130701</v>
      </c>
      <c r="E1286">
        <v>13</v>
      </c>
    </row>
    <row r="1287" spans="1:5">
      <c r="A1287" s="40">
        <v>44038</v>
      </c>
      <c r="B1287" s="22">
        <v>44038</v>
      </c>
      <c r="C1287" t="s">
        <v>221</v>
      </c>
      <c r="D1287" s="42">
        <f>VLOOKUP(Pag_Inicio_Corr_mas_casos[[#This Row],[Corregimiento]],Hoja3!$A$2:$D$676,4,0)</f>
        <v>130702</v>
      </c>
      <c r="E1287">
        <v>23</v>
      </c>
    </row>
    <row r="1288" spans="1:5">
      <c r="A1288" s="40">
        <v>44038</v>
      </c>
      <c r="B1288" s="22">
        <v>44038</v>
      </c>
      <c r="C1288" t="s">
        <v>210</v>
      </c>
      <c r="D1288" s="42">
        <f>VLOOKUP(Pag_Inicio_Corr_mas_casos[[#This Row],[Corregimiento]],Hoja3!$A$2:$D$676,4,0)</f>
        <v>81007</v>
      </c>
      <c r="E1288">
        <v>26</v>
      </c>
    </row>
    <row r="1289" spans="1:5">
      <c r="A1289" s="40">
        <v>44038</v>
      </c>
      <c r="B1289" s="22">
        <v>44038</v>
      </c>
      <c r="C1289" t="s">
        <v>205</v>
      </c>
      <c r="D1289" s="42">
        <f>VLOOKUP(Pag_Inicio_Corr_mas_casos[[#This Row],[Corregimiento]],Hoja3!$A$2:$D$676,4,0)</f>
        <v>81002</v>
      </c>
      <c r="E1289">
        <v>36</v>
      </c>
    </row>
    <row r="1290" spans="1:5">
      <c r="A1290" s="40">
        <v>44038</v>
      </c>
      <c r="B1290" s="22">
        <v>44038</v>
      </c>
      <c r="C1290" t="s">
        <v>223</v>
      </c>
      <c r="D1290" s="42">
        <f>VLOOKUP(Pag_Inicio_Corr_mas_casos[[#This Row],[Corregimiento]],Hoja3!$A$2:$D$676,4,0)</f>
        <v>80806</v>
      </c>
      <c r="E1290">
        <v>26</v>
      </c>
    </row>
    <row r="1291" spans="1:5">
      <c r="A1291" s="40">
        <v>44038</v>
      </c>
      <c r="B1291" s="22">
        <v>44038</v>
      </c>
      <c r="C1291" t="s">
        <v>275</v>
      </c>
      <c r="D1291" s="42">
        <f>VLOOKUP(Pag_Inicio_Corr_mas_casos[[#This Row],[Corregimiento]],Hoja3!$A$2:$D$676,4,0)</f>
        <v>40503</v>
      </c>
      <c r="E1291">
        <v>15</v>
      </c>
    </row>
    <row r="1292" spans="1:5">
      <c r="A1292" s="40">
        <v>44038</v>
      </c>
      <c r="B1292" s="22">
        <v>44038</v>
      </c>
      <c r="C1292" t="s">
        <v>218</v>
      </c>
      <c r="D1292" s="42">
        <f>VLOOKUP(Pag_Inicio_Corr_mas_casos[[#This Row],[Corregimiento]],Hoja3!$A$2:$D$676,4,0)</f>
        <v>130107</v>
      </c>
      <c r="E1292">
        <v>26</v>
      </c>
    </row>
    <row r="1293" spans="1:5">
      <c r="A1293" s="40">
        <v>44038</v>
      </c>
      <c r="B1293" s="22">
        <v>44038</v>
      </c>
      <c r="C1293" t="s">
        <v>235</v>
      </c>
      <c r="D1293" s="42">
        <f>VLOOKUP(Pag_Inicio_Corr_mas_casos[[#This Row],[Corregimiento]],Hoja3!$A$2:$D$676,4,0)</f>
        <v>80815</v>
      </c>
      <c r="E1293">
        <v>34</v>
      </c>
    </row>
    <row r="1294" spans="1:5">
      <c r="A1294" s="40">
        <v>44038</v>
      </c>
      <c r="B1294" s="22">
        <v>44038</v>
      </c>
      <c r="C1294" t="s">
        <v>252</v>
      </c>
      <c r="D1294" s="42">
        <f>VLOOKUP(Pag_Inicio_Corr_mas_casos[[#This Row],[Corregimiento]],Hoja3!$A$2:$D$676,4,0)</f>
        <v>30104</v>
      </c>
      <c r="E1294">
        <v>35</v>
      </c>
    </row>
    <row r="1295" spans="1:5">
      <c r="A1295" s="40">
        <v>44038</v>
      </c>
      <c r="B1295" s="22">
        <v>44038</v>
      </c>
      <c r="C1295" t="s">
        <v>232</v>
      </c>
      <c r="D1295" s="42">
        <f>VLOOKUP(Pag_Inicio_Corr_mas_casos[[#This Row],[Corregimiento]],Hoja3!$A$2:$D$676,4,0)</f>
        <v>80501</v>
      </c>
      <c r="E1295">
        <v>22</v>
      </c>
    </row>
    <row r="1296" spans="1:5">
      <c r="A1296" s="40">
        <v>44038</v>
      </c>
      <c r="B1296" s="22">
        <v>44038</v>
      </c>
      <c r="C1296" t="s">
        <v>226</v>
      </c>
      <c r="D1296" s="42">
        <f>VLOOKUP(Pag_Inicio_Corr_mas_casos[[#This Row],[Corregimiento]],Hoja3!$A$2:$D$676,4,0)</f>
        <v>30107</v>
      </c>
      <c r="E1296">
        <v>26</v>
      </c>
    </row>
    <row r="1297" spans="1:5">
      <c r="A1297" s="40">
        <v>44038</v>
      </c>
      <c r="B1297" s="22">
        <v>44038</v>
      </c>
      <c r="C1297" t="s">
        <v>281</v>
      </c>
      <c r="D1297" s="42">
        <f>VLOOKUP(Pag_Inicio_Corr_mas_casos[[#This Row],[Corregimiento]],Hoja3!$A$2:$D$676,4,0)</f>
        <v>30115</v>
      </c>
      <c r="E1297">
        <v>21</v>
      </c>
    </row>
    <row r="1298" spans="1:5">
      <c r="A1298" s="40">
        <v>44038</v>
      </c>
      <c r="B1298" s="22">
        <v>44038</v>
      </c>
      <c r="C1298" t="s">
        <v>222</v>
      </c>
      <c r="D1298" s="42">
        <f>VLOOKUP(Pag_Inicio_Corr_mas_casos[[#This Row],[Corregimiento]],Hoja3!$A$2:$D$676,4,0)</f>
        <v>40601</v>
      </c>
      <c r="E1298">
        <v>50</v>
      </c>
    </row>
    <row r="1299" spans="1:5">
      <c r="A1299" s="40">
        <v>44038</v>
      </c>
      <c r="B1299" s="22">
        <v>44038</v>
      </c>
      <c r="C1299" t="s">
        <v>289</v>
      </c>
      <c r="D1299" s="42">
        <f>VLOOKUP(Pag_Inicio_Corr_mas_casos[[#This Row],[Corregimiento]],Hoja3!$A$2:$D$676,4,0)</f>
        <v>40701</v>
      </c>
      <c r="E1299">
        <v>15</v>
      </c>
    </row>
    <row r="1300" spans="1:5">
      <c r="A1300" s="40">
        <v>44038</v>
      </c>
      <c r="B1300" s="22">
        <v>44038</v>
      </c>
      <c r="C1300" t="s">
        <v>240</v>
      </c>
      <c r="D1300" s="42">
        <f>VLOOKUP(Pag_Inicio_Corr_mas_casos[[#This Row],[Corregimiento]],Hoja3!$A$2:$D$676,4,0)</f>
        <v>80826</v>
      </c>
      <c r="E1300">
        <v>28</v>
      </c>
    </row>
    <row r="1301" spans="1:5">
      <c r="A1301" s="40">
        <v>44038</v>
      </c>
      <c r="B1301" s="22">
        <v>44038</v>
      </c>
      <c r="C1301" t="s">
        <v>207</v>
      </c>
      <c r="D1301" s="42">
        <f>VLOOKUP(Pag_Inicio_Corr_mas_casos[[#This Row],[Corregimiento]],Hoja3!$A$2:$D$676,4,0)</f>
        <v>80802</v>
      </c>
      <c r="E1301">
        <v>11</v>
      </c>
    </row>
    <row r="1302" spans="1:5">
      <c r="A1302" s="40">
        <v>44038</v>
      </c>
      <c r="B1302" s="22">
        <v>44038</v>
      </c>
      <c r="C1302" t="s">
        <v>215</v>
      </c>
      <c r="D1302" s="42">
        <f>VLOOKUP(Pag_Inicio_Corr_mas_casos[[#This Row],[Corregimiento]],Hoja3!$A$2:$D$676,4,0)</f>
        <v>80823</v>
      </c>
      <c r="E1302">
        <v>26</v>
      </c>
    </row>
    <row r="1303" spans="1:5">
      <c r="A1303" s="40">
        <v>44038</v>
      </c>
      <c r="B1303" s="22">
        <v>44038</v>
      </c>
      <c r="C1303" t="s">
        <v>239</v>
      </c>
      <c r="D1303" s="42">
        <f>VLOOKUP(Pag_Inicio_Corr_mas_casos[[#This Row],[Corregimiento]],Hoja3!$A$2:$D$676,4,0)</f>
        <v>130708</v>
      </c>
      <c r="E1303">
        <v>25</v>
      </c>
    </row>
    <row r="1304" spans="1:5">
      <c r="A1304" s="40">
        <v>44038</v>
      </c>
      <c r="B1304" s="22">
        <v>44038</v>
      </c>
      <c r="C1304" t="s">
        <v>196</v>
      </c>
      <c r="D1304" s="42">
        <f>VLOOKUP(Pag_Inicio_Corr_mas_casos[[#This Row],[Corregimiento]],Hoja3!$A$2:$D$676,4,0)</f>
        <v>130709</v>
      </c>
      <c r="E1304">
        <v>15</v>
      </c>
    </row>
    <row r="1305" spans="1:5">
      <c r="A1305" s="40">
        <v>44038</v>
      </c>
      <c r="B1305" s="22">
        <v>44038</v>
      </c>
      <c r="C1305" t="s">
        <v>250</v>
      </c>
      <c r="D1305" s="42">
        <f>VLOOKUP(Pag_Inicio_Corr_mas_casos[[#This Row],[Corregimiento]],Hoja3!$A$2:$D$676,4,0)</f>
        <v>81003</v>
      </c>
      <c r="E1305">
        <v>11</v>
      </c>
    </row>
    <row r="1306" spans="1:5">
      <c r="A1306" s="40">
        <v>44038</v>
      </c>
      <c r="B1306" s="22">
        <v>44038</v>
      </c>
      <c r="C1306" t="s">
        <v>208</v>
      </c>
      <c r="D1306" s="42">
        <f>VLOOKUP(Pag_Inicio_Corr_mas_casos[[#This Row],[Corregimiento]],Hoja3!$A$2:$D$676,4,0)</f>
        <v>130102</v>
      </c>
      <c r="E1306">
        <v>15</v>
      </c>
    </row>
    <row r="1307" spans="1:5">
      <c r="A1307" s="40">
        <v>44038</v>
      </c>
      <c r="B1307" s="22">
        <v>44038</v>
      </c>
      <c r="C1307" t="s">
        <v>220</v>
      </c>
      <c r="D1307" s="42">
        <f>VLOOKUP(Pag_Inicio_Corr_mas_casos[[#This Row],[Corregimiento]],Hoja3!$A$2:$D$676,4,0)</f>
        <v>80812</v>
      </c>
      <c r="E1307">
        <v>27</v>
      </c>
    </row>
    <row r="1308" spans="1:5">
      <c r="A1308" s="40">
        <v>44038</v>
      </c>
      <c r="B1308" s="22">
        <v>44038</v>
      </c>
      <c r="C1308" t="s">
        <v>212</v>
      </c>
      <c r="D1308" s="42">
        <f>VLOOKUP(Pag_Inicio_Corr_mas_casos[[#This Row],[Corregimiento]],Hoja3!$A$2:$D$676,4,0)</f>
        <v>80816</v>
      </c>
      <c r="E1308">
        <v>29</v>
      </c>
    </row>
    <row r="1309" spans="1:5">
      <c r="A1309" s="40">
        <v>44038</v>
      </c>
      <c r="B1309" s="22">
        <v>44038</v>
      </c>
      <c r="C1309" t="s">
        <v>234</v>
      </c>
      <c r="D1309" s="42">
        <f>VLOOKUP(Pag_Inicio_Corr_mas_casos[[#This Row],[Corregimiento]],Hoja3!$A$2:$D$676,4,0)</f>
        <v>80820</v>
      </c>
      <c r="E1309">
        <v>23</v>
      </c>
    </row>
    <row r="1310" spans="1:5">
      <c r="A1310" s="40">
        <v>44038</v>
      </c>
      <c r="B1310" s="22">
        <v>44038</v>
      </c>
      <c r="C1310" t="s">
        <v>211</v>
      </c>
      <c r="D1310" s="42">
        <f>VLOOKUP(Pag_Inicio_Corr_mas_casos[[#This Row],[Corregimiento]],Hoja3!$A$2:$D$676,4,0)</f>
        <v>81008</v>
      </c>
      <c r="E1310">
        <v>32</v>
      </c>
    </row>
    <row r="1311" spans="1:5">
      <c r="A1311" s="40">
        <v>44038</v>
      </c>
      <c r="B1311" s="22">
        <v>44038</v>
      </c>
      <c r="C1311" t="s">
        <v>213</v>
      </c>
      <c r="D1311" s="42">
        <f>VLOOKUP(Pag_Inicio_Corr_mas_casos[[#This Row],[Corregimiento]],Hoja3!$A$2:$D$676,4,0)</f>
        <v>80817</v>
      </c>
      <c r="E1311">
        <v>26</v>
      </c>
    </row>
    <row r="1312" spans="1:5">
      <c r="A1312" s="40">
        <v>44038</v>
      </c>
      <c r="B1312" s="22">
        <v>44038</v>
      </c>
      <c r="C1312" t="s">
        <v>230</v>
      </c>
      <c r="D1312" s="42">
        <f>VLOOKUP(Pag_Inicio_Corr_mas_casos[[#This Row],[Corregimiento]],Hoja3!$A$2:$D$676,4,0)</f>
        <v>80813</v>
      </c>
      <c r="E1312">
        <v>35</v>
      </c>
    </row>
    <row r="1313" spans="1:5">
      <c r="A1313" s="40">
        <v>44038</v>
      </c>
      <c r="B1313" s="22">
        <v>44038</v>
      </c>
      <c r="C1313" t="s">
        <v>249</v>
      </c>
      <c r="D1313" s="42">
        <f>VLOOKUP(Pag_Inicio_Corr_mas_casos[[#This Row],[Corregimiento]],Hoja3!$A$2:$D$676,4,0)</f>
        <v>130717</v>
      </c>
      <c r="E1313">
        <v>14</v>
      </c>
    </row>
    <row r="1314" spans="1:5">
      <c r="A1314" s="40">
        <v>44038</v>
      </c>
      <c r="B1314" s="22">
        <v>44038</v>
      </c>
      <c r="C1314" t="s">
        <v>295</v>
      </c>
      <c r="D1314" s="42">
        <f>VLOOKUP(Pag_Inicio_Corr_mas_casos[[#This Row],[Corregimiento]],Hoja3!$A$2:$D$676,4,0)</f>
        <v>30110</v>
      </c>
      <c r="E1314">
        <v>11</v>
      </c>
    </row>
    <row r="1315" spans="1:5">
      <c r="A1315" s="40">
        <v>44038</v>
      </c>
      <c r="B1315" s="22">
        <v>44038</v>
      </c>
      <c r="C1315" t="s">
        <v>259</v>
      </c>
      <c r="D1315" s="42">
        <f>VLOOKUP(Pag_Inicio_Corr_mas_casos[[#This Row],[Corregimiento]],Hoja3!$A$2:$D$676,4,0)</f>
        <v>30111</v>
      </c>
      <c r="E1315">
        <v>29</v>
      </c>
    </row>
    <row r="1316" spans="1:5">
      <c r="A1316" s="40">
        <v>44038</v>
      </c>
      <c r="B1316" s="22">
        <v>44038</v>
      </c>
      <c r="C1316" t="s">
        <v>245</v>
      </c>
      <c r="D1316" s="42">
        <f>VLOOKUP(Pag_Inicio_Corr_mas_casos[[#This Row],[Corregimiento]],Hoja3!$A$2:$D$676,4,0)</f>
        <v>80809</v>
      </c>
      <c r="E1316">
        <v>27</v>
      </c>
    </row>
    <row r="1317" spans="1:5">
      <c r="A1317" s="40">
        <v>44038</v>
      </c>
      <c r="B1317" s="22">
        <v>44038</v>
      </c>
      <c r="C1317" t="s">
        <v>227</v>
      </c>
      <c r="D1317" s="42">
        <f>VLOOKUP(Pag_Inicio_Corr_mas_casos[[#This Row],[Corregimiento]],Hoja3!$A$2:$D$676,4,0)</f>
        <v>30113</v>
      </c>
      <c r="E1317">
        <v>13</v>
      </c>
    </row>
    <row r="1318" spans="1:5">
      <c r="A1318" s="40">
        <v>44038</v>
      </c>
      <c r="B1318" s="22">
        <v>44038</v>
      </c>
      <c r="C1318" t="s">
        <v>217</v>
      </c>
      <c r="D1318" s="42">
        <f>VLOOKUP(Pag_Inicio_Corr_mas_casos[[#This Row],[Corregimiento]],Hoja3!$A$2:$D$676,4,0)</f>
        <v>80819</v>
      </c>
      <c r="E1318">
        <v>48</v>
      </c>
    </row>
    <row r="1319" spans="1:5">
      <c r="A1319" s="40">
        <v>44038</v>
      </c>
      <c r="B1319" s="22">
        <v>44038</v>
      </c>
      <c r="C1319" t="s">
        <v>206</v>
      </c>
      <c r="D1319" s="42">
        <f>VLOOKUP(Pag_Inicio_Corr_mas_casos[[#This Row],[Corregimiento]],Hoja3!$A$2:$D$676,4,0)</f>
        <v>130106</v>
      </c>
      <c r="E1319">
        <v>51</v>
      </c>
    </row>
    <row r="1320" spans="1:5">
      <c r="A1320" s="40">
        <v>44039</v>
      </c>
      <c r="B1320" s="22">
        <v>44039</v>
      </c>
      <c r="C1320" t="s">
        <v>209</v>
      </c>
      <c r="D1320" s="42">
        <f>VLOOKUP(Pag_Inicio_Corr_mas_casos[[#This Row],[Corregimiento]],Hoja3!$A$2:$D$676,4,0)</f>
        <v>80821</v>
      </c>
      <c r="E1320">
        <v>23</v>
      </c>
    </row>
    <row r="1321" spans="1:5">
      <c r="A1321" s="40">
        <v>44039</v>
      </c>
      <c r="B1321" s="22">
        <v>44039</v>
      </c>
      <c r="C1321" t="s">
        <v>214</v>
      </c>
      <c r="D1321" s="42">
        <f>VLOOKUP(Pag_Inicio_Corr_mas_casos[[#This Row],[Corregimiento]],Hoja3!$A$2:$D$676,4,0)</f>
        <v>80822</v>
      </c>
      <c r="E1321">
        <v>12</v>
      </c>
    </row>
    <row r="1322" spans="1:5">
      <c r="A1322" s="40">
        <v>44039</v>
      </c>
      <c r="B1322" s="22">
        <v>44039</v>
      </c>
      <c r="C1322" t="s">
        <v>216</v>
      </c>
      <c r="D1322" s="42">
        <f>VLOOKUP(Pag_Inicio_Corr_mas_casos[[#This Row],[Corregimiento]],Hoja3!$A$2:$D$676,4,0)</f>
        <v>81001</v>
      </c>
      <c r="E1322">
        <v>13</v>
      </c>
    </row>
    <row r="1323" spans="1:5">
      <c r="A1323" s="40">
        <v>44039</v>
      </c>
      <c r="B1323" s="22">
        <v>44039</v>
      </c>
      <c r="C1323" t="s">
        <v>219</v>
      </c>
      <c r="D1323" s="42">
        <f>VLOOKUP(Pag_Inicio_Corr_mas_casos[[#This Row],[Corregimiento]],Hoja3!$A$2:$D$676,4,0)</f>
        <v>81006</v>
      </c>
      <c r="E1323">
        <v>14</v>
      </c>
    </row>
    <row r="1324" spans="1:5">
      <c r="A1324" s="40">
        <v>44039</v>
      </c>
      <c r="B1324" s="22">
        <v>44039</v>
      </c>
      <c r="C1324" t="s">
        <v>204</v>
      </c>
      <c r="D1324" s="42">
        <f>VLOOKUP(Pag_Inicio_Corr_mas_casos[[#This Row],[Corregimiento]],Hoja3!$A$2:$D$676,4,0)</f>
        <v>130101</v>
      </c>
      <c r="E1324">
        <v>42</v>
      </c>
    </row>
    <row r="1325" spans="1:5">
      <c r="A1325" s="40">
        <v>44039</v>
      </c>
      <c r="B1325" s="22">
        <v>44039</v>
      </c>
      <c r="C1325" t="s">
        <v>253</v>
      </c>
      <c r="D1325" s="42">
        <f>VLOOKUP(Pag_Inicio_Corr_mas_casos[[#This Row],[Corregimiento]],Hoja3!$A$2:$D$676,4,0)</f>
        <v>130701</v>
      </c>
      <c r="E1325">
        <v>11</v>
      </c>
    </row>
    <row r="1326" spans="1:5">
      <c r="A1326" s="40">
        <v>44039</v>
      </c>
      <c r="B1326" s="22">
        <v>44039</v>
      </c>
      <c r="C1326" t="s">
        <v>221</v>
      </c>
      <c r="D1326" s="42">
        <f>VLOOKUP(Pag_Inicio_Corr_mas_casos[[#This Row],[Corregimiento]],Hoja3!$A$2:$D$676,4,0)</f>
        <v>130702</v>
      </c>
      <c r="E1326">
        <v>24</v>
      </c>
    </row>
    <row r="1327" spans="1:5">
      <c r="A1327" s="40">
        <v>44039</v>
      </c>
      <c r="B1327" s="22">
        <v>44039</v>
      </c>
      <c r="C1327" t="s">
        <v>210</v>
      </c>
      <c r="D1327" s="42">
        <f>VLOOKUP(Pag_Inicio_Corr_mas_casos[[#This Row],[Corregimiento]],Hoja3!$A$2:$D$676,4,0)</f>
        <v>81007</v>
      </c>
      <c r="E1327">
        <v>34</v>
      </c>
    </row>
    <row r="1328" spans="1:5">
      <c r="A1328" s="40">
        <v>44039</v>
      </c>
      <c r="B1328" s="22">
        <v>44039</v>
      </c>
      <c r="C1328" t="s">
        <v>205</v>
      </c>
      <c r="D1328" s="42">
        <f>VLOOKUP(Pag_Inicio_Corr_mas_casos[[#This Row],[Corregimiento]],Hoja3!$A$2:$D$676,4,0)</f>
        <v>81002</v>
      </c>
      <c r="E1328">
        <v>50</v>
      </c>
    </row>
    <row r="1329" spans="1:5">
      <c r="A1329" s="40">
        <v>44039</v>
      </c>
      <c r="B1329" s="22">
        <v>44039</v>
      </c>
      <c r="C1329" t="s">
        <v>288</v>
      </c>
      <c r="D1329" s="42">
        <f>VLOOKUP(Pag_Inicio_Corr_mas_casos[[#This Row],[Corregimiento]],Hoja3!$A$2:$D$676,4,0)</f>
        <v>30103</v>
      </c>
      <c r="E1329">
        <v>13</v>
      </c>
    </row>
    <row r="1330" spans="1:5">
      <c r="A1330" s="40">
        <v>44039</v>
      </c>
      <c r="B1330" s="22">
        <v>44039</v>
      </c>
      <c r="C1330" t="s">
        <v>218</v>
      </c>
      <c r="D1330" s="42">
        <f>VLOOKUP(Pag_Inicio_Corr_mas_casos[[#This Row],[Corregimiento]],Hoja3!$A$2:$D$676,4,0)</f>
        <v>130107</v>
      </c>
      <c r="E1330">
        <v>18</v>
      </c>
    </row>
    <row r="1331" spans="1:5">
      <c r="A1331" s="40">
        <v>44039</v>
      </c>
      <c r="B1331" s="22">
        <v>44039</v>
      </c>
      <c r="C1331" t="s">
        <v>235</v>
      </c>
      <c r="D1331" s="42">
        <f>VLOOKUP(Pag_Inicio_Corr_mas_casos[[#This Row],[Corregimiento]],Hoja3!$A$2:$D$676,4,0)</f>
        <v>80815</v>
      </c>
      <c r="E1331">
        <v>35</v>
      </c>
    </row>
    <row r="1332" spans="1:5">
      <c r="A1332" s="40">
        <v>44039</v>
      </c>
      <c r="B1332" s="22">
        <v>44039</v>
      </c>
      <c r="C1332" t="s">
        <v>252</v>
      </c>
      <c r="D1332" s="42">
        <f>VLOOKUP(Pag_Inicio_Corr_mas_casos[[#This Row],[Corregimiento]],Hoja3!$A$2:$D$676,4,0)</f>
        <v>30104</v>
      </c>
      <c r="E1332">
        <v>14</v>
      </c>
    </row>
    <row r="1333" spans="1:5">
      <c r="A1333" s="40">
        <v>44039</v>
      </c>
      <c r="B1333" s="22">
        <v>44039</v>
      </c>
      <c r="C1333" t="s">
        <v>224</v>
      </c>
      <c r="D1333" s="42">
        <f>VLOOKUP(Pag_Inicio_Corr_mas_casos[[#This Row],[Corregimiento]],Hoja3!$A$2:$D$676,4,0)</f>
        <v>130108</v>
      </c>
      <c r="E1333">
        <v>15</v>
      </c>
    </row>
    <row r="1334" spans="1:5">
      <c r="A1334" s="40">
        <v>44039</v>
      </c>
      <c r="B1334" s="22">
        <v>44039</v>
      </c>
      <c r="C1334" t="s">
        <v>232</v>
      </c>
      <c r="D1334" s="42">
        <f>VLOOKUP(Pag_Inicio_Corr_mas_casos[[#This Row],[Corregimiento]],Hoja3!$A$2:$D$676,4,0)</f>
        <v>80501</v>
      </c>
      <c r="E1334">
        <v>25</v>
      </c>
    </row>
    <row r="1335" spans="1:5">
      <c r="A1335" s="40">
        <v>44039</v>
      </c>
      <c r="B1335" s="22">
        <v>44039</v>
      </c>
      <c r="C1335" t="s">
        <v>226</v>
      </c>
      <c r="D1335" s="42">
        <f>VLOOKUP(Pag_Inicio_Corr_mas_casos[[#This Row],[Corregimiento]],Hoja3!$A$2:$D$676,4,0)</f>
        <v>30107</v>
      </c>
      <c r="E1335">
        <v>18</v>
      </c>
    </row>
    <row r="1336" spans="1:5">
      <c r="A1336" s="40">
        <v>44039</v>
      </c>
      <c r="B1336" s="22">
        <v>44039</v>
      </c>
      <c r="C1336" t="s">
        <v>281</v>
      </c>
      <c r="D1336" s="42">
        <f>VLOOKUP(Pag_Inicio_Corr_mas_casos[[#This Row],[Corregimiento]],Hoja3!$A$2:$D$676,4,0)</f>
        <v>30115</v>
      </c>
      <c r="E1336">
        <v>14</v>
      </c>
    </row>
    <row r="1337" spans="1:5">
      <c r="A1337" s="40">
        <v>44039</v>
      </c>
      <c r="B1337" s="22">
        <v>44039</v>
      </c>
      <c r="C1337" t="s">
        <v>240</v>
      </c>
      <c r="D1337" s="42">
        <f>VLOOKUP(Pag_Inicio_Corr_mas_casos[[#This Row],[Corregimiento]],Hoja3!$A$2:$D$676,4,0)</f>
        <v>80826</v>
      </c>
      <c r="E1337">
        <v>15</v>
      </c>
    </row>
    <row r="1338" spans="1:5">
      <c r="A1338" s="40">
        <v>44039</v>
      </c>
      <c r="B1338" s="22">
        <v>44039</v>
      </c>
      <c r="C1338" t="s">
        <v>215</v>
      </c>
      <c r="D1338" s="42">
        <f>VLOOKUP(Pag_Inicio_Corr_mas_casos[[#This Row],[Corregimiento]],Hoja3!$A$2:$D$676,4,0)</f>
        <v>80823</v>
      </c>
      <c r="E1338">
        <v>20</v>
      </c>
    </row>
    <row r="1339" spans="1:5">
      <c r="A1339" s="40">
        <v>44039</v>
      </c>
      <c r="B1339" s="22">
        <v>44039</v>
      </c>
      <c r="C1339" t="s">
        <v>239</v>
      </c>
      <c r="D1339" s="42">
        <f>VLOOKUP(Pag_Inicio_Corr_mas_casos[[#This Row],[Corregimiento]],Hoja3!$A$2:$D$676,4,0)</f>
        <v>130708</v>
      </c>
      <c r="E1339">
        <v>20</v>
      </c>
    </row>
    <row r="1340" spans="1:5">
      <c r="A1340" s="40">
        <v>44039</v>
      </c>
      <c r="B1340" s="22">
        <v>44039</v>
      </c>
      <c r="C1340" t="s">
        <v>196</v>
      </c>
      <c r="D1340" s="42">
        <f>VLOOKUP(Pag_Inicio_Corr_mas_casos[[#This Row],[Corregimiento]],Hoja3!$A$2:$D$676,4,0)</f>
        <v>130709</v>
      </c>
      <c r="E1340">
        <v>13</v>
      </c>
    </row>
    <row r="1341" spans="1:5">
      <c r="A1341" s="40">
        <v>44039</v>
      </c>
      <c r="B1341" s="22">
        <v>44039</v>
      </c>
      <c r="C1341" t="s">
        <v>250</v>
      </c>
      <c r="D1341" s="42">
        <f>VLOOKUP(Pag_Inicio_Corr_mas_casos[[#This Row],[Corregimiento]],Hoja3!$A$2:$D$676,4,0)</f>
        <v>81003</v>
      </c>
      <c r="E1341">
        <v>17</v>
      </c>
    </row>
    <row r="1342" spans="1:5">
      <c r="A1342" s="40">
        <v>44039</v>
      </c>
      <c r="B1342" s="22">
        <v>44039</v>
      </c>
      <c r="C1342" t="s">
        <v>208</v>
      </c>
      <c r="D1342" s="42">
        <f>VLOOKUP(Pag_Inicio_Corr_mas_casos[[#This Row],[Corregimiento]],Hoja3!$A$2:$D$676,4,0)</f>
        <v>130102</v>
      </c>
      <c r="E1342">
        <v>20</v>
      </c>
    </row>
    <row r="1343" spans="1:5">
      <c r="A1343" s="40">
        <v>44039</v>
      </c>
      <c r="B1343" s="22">
        <v>44039</v>
      </c>
      <c r="C1343" t="s">
        <v>220</v>
      </c>
      <c r="D1343" s="42">
        <f>VLOOKUP(Pag_Inicio_Corr_mas_casos[[#This Row],[Corregimiento]],Hoja3!$A$2:$D$676,4,0)</f>
        <v>80812</v>
      </c>
      <c r="E1343">
        <v>30</v>
      </c>
    </row>
    <row r="1344" spans="1:5">
      <c r="A1344" s="40">
        <v>44039</v>
      </c>
      <c r="B1344" s="22">
        <v>44039</v>
      </c>
      <c r="C1344" t="s">
        <v>212</v>
      </c>
      <c r="D1344" s="42">
        <f>VLOOKUP(Pag_Inicio_Corr_mas_casos[[#This Row],[Corregimiento]],Hoja3!$A$2:$D$676,4,0)</f>
        <v>80816</v>
      </c>
      <c r="E1344">
        <v>16</v>
      </c>
    </row>
    <row r="1345" spans="1:5">
      <c r="A1345" s="40">
        <v>44039</v>
      </c>
      <c r="B1345" s="22">
        <v>44039</v>
      </c>
      <c r="C1345" t="s">
        <v>234</v>
      </c>
      <c r="D1345" s="42">
        <f>VLOOKUP(Pag_Inicio_Corr_mas_casos[[#This Row],[Corregimiento]],Hoja3!$A$2:$D$676,4,0)</f>
        <v>80820</v>
      </c>
      <c r="E1345">
        <v>39</v>
      </c>
    </row>
    <row r="1346" spans="1:5">
      <c r="A1346" s="40">
        <v>44039</v>
      </c>
      <c r="B1346" s="22">
        <v>44039</v>
      </c>
      <c r="C1346" t="s">
        <v>280</v>
      </c>
      <c r="D1346" s="42">
        <f>VLOOKUP(Pag_Inicio_Corr_mas_casos[[#This Row],[Corregimiento]],Hoja3!$A$2:$D$676,4,0)</f>
        <v>81004</v>
      </c>
      <c r="E1346">
        <v>15</v>
      </c>
    </row>
    <row r="1347" spans="1:5">
      <c r="A1347" s="40">
        <v>44039</v>
      </c>
      <c r="B1347" s="22">
        <v>44039</v>
      </c>
      <c r="C1347" t="s">
        <v>211</v>
      </c>
      <c r="D1347" s="42">
        <f>VLOOKUP(Pag_Inicio_Corr_mas_casos[[#This Row],[Corregimiento]],Hoja3!$A$2:$D$676,4,0)</f>
        <v>81008</v>
      </c>
      <c r="E1347">
        <v>24</v>
      </c>
    </row>
    <row r="1348" spans="1:5">
      <c r="A1348" s="40">
        <v>44039</v>
      </c>
      <c r="B1348" s="22">
        <v>44039</v>
      </c>
      <c r="C1348" t="s">
        <v>213</v>
      </c>
      <c r="D1348" s="42">
        <f>VLOOKUP(Pag_Inicio_Corr_mas_casos[[#This Row],[Corregimiento]],Hoja3!$A$2:$D$676,4,0)</f>
        <v>80817</v>
      </c>
      <c r="E1348">
        <v>22</v>
      </c>
    </row>
    <row r="1349" spans="1:5">
      <c r="A1349" s="40">
        <v>44039</v>
      </c>
      <c r="B1349" s="22">
        <v>44039</v>
      </c>
      <c r="C1349" t="s">
        <v>225</v>
      </c>
      <c r="D1349" s="42">
        <f>VLOOKUP(Pag_Inicio_Corr_mas_casos[[#This Row],[Corregimiento]],Hoja3!$A$2:$D$676,4,0)</f>
        <v>80810</v>
      </c>
      <c r="E1349">
        <v>11</v>
      </c>
    </row>
    <row r="1350" spans="1:5">
      <c r="A1350" s="40">
        <v>44039</v>
      </c>
      <c r="B1350" s="22">
        <v>44039</v>
      </c>
      <c r="C1350" t="s">
        <v>230</v>
      </c>
      <c r="D1350" s="42">
        <f>VLOOKUP(Pag_Inicio_Corr_mas_casos[[#This Row],[Corregimiento]],Hoja3!$A$2:$D$676,4,0)</f>
        <v>80813</v>
      </c>
      <c r="E1350">
        <v>23</v>
      </c>
    </row>
    <row r="1351" spans="1:5">
      <c r="A1351" s="40">
        <v>44039</v>
      </c>
      <c r="B1351" s="22">
        <v>44039</v>
      </c>
      <c r="C1351" t="s">
        <v>268</v>
      </c>
      <c r="D1351" s="42">
        <f>VLOOKUP(Pag_Inicio_Corr_mas_casos[[#This Row],[Corregimiento]],Hoja3!$A$2:$D$676,4,0)</f>
        <v>130716</v>
      </c>
      <c r="E1351">
        <v>12</v>
      </c>
    </row>
    <row r="1352" spans="1:5">
      <c r="A1352" s="40">
        <v>44039</v>
      </c>
      <c r="B1352" s="22">
        <v>44039</v>
      </c>
      <c r="C1352" t="s">
        <v>249</v>
      </c>
      <c r="D1352" s="42">
        <f>VLOOKUP(Pag_Inicio_Corr_mas_casos[[#This Row],[Corregimiento]],Hoja3!$A$2:$D$676,4,0)</f>
        <v>130717</v>
      </c>
      <c r="E1352">
        <v>19</v>
      </c>
    </row>
    <row r="1353" spans="1:5">
      <c r="A1353" s="40">
        <v>44039</v>
      </c>
      <c r="B1353" s="22">
        <v>44039</v>
      </c>
      <c r="C1353" t="s">
        <v>251</v>
      </c>
      <c r="D1353" s="42">
        <f>VLOOKUP(Pag_Inicio_Corr_mas_casos[[#This Row],[Corregimiento]],Hoja3!$A$2:$D$676,4,0)</f>
        <v>81009</v>
      </c>
      <c r="E1353">
        <v>14</v>
      </c>
    </row>
    <row r="1354" spans="1:5">
      <c r="A1354" s="40">
        <v>44039</v>
      </c>
      <c r="B1354" s="22">
        <v>44039</v>
      </c>
      <c r="C1354" t="s">
        <v>259</v>
      </c>
      <c r="D1354" s="42">
        <f>VLOOKUP(Pag_Inicio_Corr_mas_casos[[#This Row],[Corregimiento]],Hoja3!$A$2:$D$676,4,0)</f>
        <v>30111</v>
      </c>
      <c r="E1354">
        <v>31</v>
      </c>
    </row>
    <row r="1355" spans="1:5">
      <c r="A1355" s="40">
        <v>44039</v>
      </c>
      <c r="B1355" s="22">
        <v>44039</v>
      </c>
      <c r="C1355" t="s">
        <v>217</v>
      </c>
      <c r="D1355" s="42">
        <f>VLOOKUP(Pag_Inicio_Corr_mas_casos[[#This Row],[Corregimiento]],Hoja3!$A$2:$D$676,4,0)</f>
        <v>80819</v>
      </c>
      <c r="E1355">
        <v>42</v>
      </c>
    </row>
    <row r="1356" spans="1:5">
      <c r="A1356" s="40">
        <v>44039</v>
      </c>
      <c r="B1356" s="22">
        <v>44039</v>
      </c>
      <c r="C1356" t="s">
        <v>267</v>
      </c>
      <c r="D1356" s="42">
        <f>VLOOKUP(Pag_Inicio_Corr_mas_casos[[#This Row],[Corregimiento]],Hoja3!$A$2:$D$676,4,0)</f>
        <v>81005</v>
      </c>
      <c r="E1356">
        <v>16</v>
      </c>
    </row>
    <row r="1357" spans="1:5">
      <c r="A1357" s="40">
        <v>44039</v>
      </c>
      <c r="B1357" s="22">
        <v>44039</v>
      </c>
      <c r="C1357" t="s">
        <v>206</v>
      </c>
      <c r="D1357" s="42">
        <f>VLOOKUP(Pag_Inicio_Corr_mas_casos[[#This Row],[Corregimiento]],Hoja3!$A$2:$D$676,4,0)</f>
        <v>130106</v>
      </c>
      <c r="E1357">
        <v>27</v>
      </c>
    </row>
    <row r="1358" spans="1:5">
      <c r="A1358" s="40">
        <v>44040</v>
      </c>
      <c r="B1358" s="22">
        <v>44040</v>
      </c>
      <c r="C1358" t="s">
        <v>209</v>
      </c>
      <c r="D1358" s="42">
        <f>VLOOKUP(Pag_Inicio_Corr_mas_casos[[#This Row],[Corregimiento]],Hoja3!$A$2:$D$676,4,0)</f>
        <v>80821</v>
      </c>
      <c r="E1358">
        <v>11</v>
      </c>
    </row>
    <row r="1359" spans="1:5">
      <c r="A1359" s="40">
        <v>44040</v>
      </c>
      <c r="B1359" s="22">
        <v>44040</v>
      </c>
      <c r="C1359" t="s">
        <v>204</v>
      </c>
      <c r="D1359" s="42">
        <f>VLOOKUP(Pag_Inicio_Corr_mas_casos[[#This Row],[Corregimiento]],Hoja3!$A$2:$D$676,4,0)</f>
        <v>130101</v>
      </c>
      <c r="E1359">
        <v>11</v>
      </c>
    </row>
    <row r="1360" spans="1:5">
      <c r="A1360" s="40">
        <v>44040</v>
      </c>
      <c r="B1360" s="22">
        <v>44040</v>
      </c>
      <c r="C1360" t="s">
        <v>223</v>
      </c>
      <c r="D1360" s="42">
        <f>VLOOKUP(Pag_Inicio_Corr_mas_casos[[#This Row],[Corregimiento]],Hoja3!$A$2:$D$676,4,0)</f>
        <v>80806</v>
      </c>
      <c r="E1360">
        <v>15</v>
      </c>
    </row>
    <row r="1361" spans="1:5">
      <c r="A1361" s="40">
        <v>44040</v>
      </c>
      <c r="B1361" s="22">
        <v>44040</v>
      </c>
      <c r="C1361" t="s">
        <v>235</v>
      </c>
      <c r="D1361" s="42">
        <f>VLOOKUP(Pag_Inicio_Corr_mas_casos[[#This Row],[Corregimiento]],Hoja3!$A$2:$D$676,4,0)</f>
        <v>80815</v>
      </c>
      <c r="E1361">
        <v>14</v>
      </c>
    </row>
    <row r="1362" spans="1:5">
      <c r="A1362" s="40">
        <v>44040</v>
      </c>
      <c r="B1362" s="22">
        <v>44040</v>
      </c>
      <c r="C1362" t="s">
        <v>232</v>
      </c>
      <c r="D1362" s="42">
        <f>VLOOKUP(Pag_Inicio_Corr_mas_casos[[#This Row],[Corregimiento]],Hoja3!$A$2:$D$676,4,0)</f>
        <v>80501</v>
      </c>
      <c r="E1362">
        <v>18</v>
      </c>
    </row>
    <row r="1363" spans="1:5">
      <c r="A1363" s="40">
        <v>44040</v>
      </c>
      <c r="B1363" s="22">
        <v>44040</v>
      </c>
      <c r="C1363" t="s">
        <v>226</v>
      </c>
      <c r="D1363" s="42">
        <f>VLOOKUP(Pag_Inicio_Corr_mas_casos[[#This Row],[Corregimiento]],Hoja3!$A$2:$D$676,4,0)</f>
        <v>30107</v>
      </c>
      <c r="E1363">
        <v>20</v>
      </c>
    </row>
    <row r="1364" spans="1:5">
      <c r="A1364" s="40">
        <v>44040</v>
      </c>
      <c r="B1364" s="22">
        <v>44040</v>
      </c>
      <c r="C1364" t="s">
        <v>286</v>
      </c>
      <c r="D1364" s="42">
        <f>VLOOKUP(Pag_Inicio_Corr_mas_casos[[#This Row],[Corregimiento]],Hoja3!$A$2:$D$676,4,0)</f>
        <v>10206</v>
      </c>
      <c r="E1364">
        <v>11</v>
      </c>
    </row>
    <row r="1365" spans="1:5">
      <c r="A1365" s="40">
        <v>44040</v>
      </c>
      <c r="B1365" s="22">
        <v>44040</v>
      </c>
      <c r="C1365" t="s">
        <v>208</v>
      </c>
      <c r="D1365" s="42">
        <f>VLOOKUP(Pag_Inicio_Corr_mas_casos[[#This Row],[Corregimiento]],Hoja3!$A$2:$D$676,4,0)</f>
        <v>130102</v>
      </c>
      <c r="E1365">
        <v>12</v>
      </c>
    </row>
    <row r="1366" spans="1:5">
      <c r="A1366" s="40">
        <v>44040</v>
      </c>
      <c r="B1366" s="22">
        <v>44040</v>
      </c>
      <c r="C1366" t="s">
        <v>220</v>
      </c>
      <c r="D1366" s="42">
        <f>VLOOKUP(Pag_Inicio_Corr_mas_casos[[#This Row],[Corregimiento]],Hoja3!$A$2:$D$676,4,0)</f>
        <v>80812</v>
      </c>
      <c r="E1366">
        <v>20</v>
      </c>
    </row>
    <row r="1367" spans="1:5">
      <c r="A1367" s="40">
        <v>44040</v>
      </c>
      <c r="B1367" s="22">
        <v>44040</v>
      </c>
      <c r="C1367" t="s">
        <v>211</v>
      </c>
      <c r="D1367" s="42">
        <f>VLOOKUP(Pag_Inicio_Corr_mas_casos[[#This Row],[Corregimiento]],Hoja3!$A$2:$D$676,4,0)</f>
        <v>81008</v>
      </c>
      <c r="E1367">
        <v>17</v>
      </c>
    </row>
    <row r="1368" spans="1:5">
      <c r="A1368" s="40">
        <v>44040</v>
      </c>
      <c r="B1368" s="22">
        <v>44040</v>
      </c>
      <c r="C1368" t="s">
        <v>213</v>
      </c>
      <c r="D1368" s="42">
        <f>VLOOKUP(Pag_Inicio_Corr_mas_casos[[#This Row],[Corregimiento]],Hoja3!$A$2:$D$676,4,0)</f>
        <v>80817</v>
      </c>
      <c r="E1368">
        <v>20</v>
      </c>
    </row>
    <row r="1369" spans="1:5">
      <c r="A1369" s="40">
        <v>44040</v>
      </c>
      <c r="B1369" s="22">
        <v>44040</v>
      </c>
      <c r="C1369" t="s">
        <v>225</v>
      </c>
      <c r="D1369" s="42">
        <f>VLOOKUP(Pag_Inicio_Corr_mas_casos[[#This Row],[Corregimiento]],Hoja3!$A$2:$D$676,4,0)</f>
        <v>80810</v>
      </c>
      <c r="E1369">
        <v>12</v>
      </c>
    </row>
    <row r="1370" spans="1:5">
      <c r="A1370" s="40">
        <v>44040</v>
      </c>
      <c r="B1370" s="22">
        <v>44040</v>
      </c>
      <c r="C1370" t="s">
        <v>230</v>
      </c>
      <c r="D1370" s="42">
        <f>VLOOKUP(Pag_Inicio_Corr_mas_casos[[#This Row],[Corregimiento]],Hoja3!$A$2:$D$676,4,0)</f>
        <v>80813</v>
      </c>
      <c r="E1370">
        <v>18</v>
      </c>
    </row>
    <row r="1371" spans="1:5">
      <c r="A1371" s="40">
        <v>44040</v>
      </c>
      <c r="B1371" s="22">
        <v>44040</v>
      </c>
      <c r="C1371" t="s">
        <v>249</v>
      </c>
      <c r="D1371" s="42">
        <f>VLOOKUP(Pag_Inicio_Corr_mas_casos[[#This Row],[Corregimiento]],Hoja3!$A$2:$D$676,4,0)</f>
        <v>130717</v>
      </c>
      <c r="E1371">
        <v>12</v>
      </c>
    </row>
    <row r="1372" spans="1:5">
      <c r="A1372" s="40">
        <v>44040</v>
      </c>
      <c r="B1372" s="22">
        <v>44040</v>
      </c>
      <c r="C1372" t="s">
        <v>237</v>
      </c>
      <c r="D1372" s="42">
        <f>VLOOKUP(Pag_Inicio_Corr_mas_casos[[#This Row],[Corregimiento]],Hoja3!$A$2:$D$676,4,0)</f>
        <v>80811</v>
      </c>
      <c r="E1372">
        <v>15</v>
      </c>
    </row>
    <row r="1373" spans="1:5">
      <c r="A1373" s="40">
        <v>44040</v>
      </c>
      <c r="B1373" s="22">
        <v>44040</v>
      </c>
      <c r="C1373" t="s">
        <v>251</v>
      </c>
      <c r="D1373" s="42">
        <f>VLOOKUP(Pag_Inicio_Corr_mas_casos[[#This Row],[Corregimiento]],Hoja3!$A$2:$D$676,4,0)</f>
        <v>81009</v>
      </c>
      <c r="E1373">
        <v>11</v>
      </c>
    </row>
    <row r="1374" spans="1:5">
      <c r="A1374" s="40">
        <v>44040</v>
      </c>
      <c r="B1374" s="22">
        <v>44040</v>
      </c>
      <c r="C1374" t="s">
        <v>245</v>
      </c>
      <c r="D1374" s="42">
        <f>VLOOKUP(Pag_Inicio_Corr_mas_casos[[#This Row],[Corregimiento]],Hoja3!$A$2:$D$676,4,0)</f>
        <v>80809</v>
      </c>
      <c r="E1374">
        <v>15</v>
      </c>
    </row>
    <row r="1375" spans="1:5">
      <c r="A1375" s="40">
        <v>44040</v>
      </c>
      <c r="B1375" s="22">
        <v>44040</v>
      </c>
      <c r="C1375" t="s">
        <v>217</v>
      </c>
      <c r="D1375" s="42">
        <f>VLOOKUP(Pag_Inicio_Corr_mas_casos[[#This Row],[Corregimiento]],Hoja3!$A$2:$D$676,4,0)</f>
        <v>80819</v>
      </c>
      <c r="E1375">
        <v>16</v>
      </c>
    </row>
    <row r="1376" spans="1:5">
      <c r="A1376" s="40">
        <v>44040</v>
      </c>
      <c r="B1376" s="22">
        <v>44040</v>
      </c>
      <c r="C1376" t="s">
        <v>206</v>
      </c>
      <c r="D1376" s="42">
        <f>VLOOKUP(Pag_Inicio_Corr_mas_casos[[#This Row],[Corregimiento]],Hoja3!$A$2:$D$676,4,0)</f>
        <v>130106</v>
      </c>
      <c r="E1376">
        <v>14</v>
      </c>
    </row>
    <row r="1377" spans="1:5">
      <c r="A1377" s="40">
        <v>44041</v>
      </c>
      <c r="B1377" s="22">
        <v>44041</v>
      </c>
      <c r="C1377" t="s">
        <v>209</v>
      </c>
      <c r="D1377" s="42">
        <f>VLOOKUP(Pag_Inicio_Corr_mas_casos[[#This Row],[Corregimiento]],Hoja3!$A$2:$D$676,4,0)</f>
        <v>80821</v>
      </c>
      <c r="E1377">
        <v>25</v>
      </c>
    </row>
    <row r="1378" spans="1:5">
      <c r="A1378" s="40">
        <v>44041</v>
      </c>
      <c r="B1378" s="22">
        <v>44041</v>
      </c>
      <c r="C1378" t="s">
        <v>214</v>
      </c>
      <c r="D1378" s="42">
        <f>VLOOKUP(Pag_Inicio_Corr_mas_casos[[#This Row],[Corregimiento]],Hoja3!$A$2:$D$676,4,0)</f>
        <v>80822</v>
      </c>
      <c r="E1378">
        <v>28</v>
      </c>
    </row>
    <row r="1379" spans="1:5">
      <c r="A1379" s="40">
        <v>44041</v>
      </c>
      <c r="B1379" s="22">
        <v>44041</v>
      </c>
      <c r="C1379" t="s">
        <v>311</v>
      </c>
      <c r="D1379" s="42">
        <f>VLOOKUP(Pag_Inicio_Corr_mas_casos[[#This Row],[Corregimiento]],Hoja3!$A$2:$D$676,4,0)</f>
        <v>120302</v>
      </c>
      <c r="E1379">
        <v>13</v>
      </c>
    </row>
    <row r="1380" spans="1:5">
      <c r="A1380" s="40">
        <v>44041</v>
      </c>
      <c r="B1380" s="22">
        <v>44041</v>
      </c>
      <c r="C1380" t="s">
        <v>219</v>
      </c>
      <c r="D1380" s="42">
        <f>VLOOKUP(Pag_Inicio_Corr_mas_casos[[#This Row],[Corregimiento]],Hoja3!$A$2:$D$676,4,0)</f>
        <v>81006</v>
      </c>
      <c r="E1380">
        <v>12</v>
      </c>
    </row>
    <row r="1381" spans="1:5">
      <c r="A1381" s="40">
        <v>44041</v>
      </c>
      <c r="B1381" s="22">
        <v>44041</v>
      </c>
      <c r="C1381" t="s">
        <v>204</v>
      </c>
      <c r="D1381" s="42">
        <f>VLOOKUP(Pag_Inicio_Corr_mas_casos[[#This Row],[Corregimiento]],Hoja3!$A$2:$D$676,4,0)</f>
        <v>130101</v>
      </c>
      <c r="E1381">
        <v>14</v>
      </c>
    </row>
    <row r="1382" spans="1:5">
      <c r="A1382" s="40">
        <v>44041</v>
      </c>
      <c r="B1382" s="22">
        <v>44041</v>
      </c>
      <c r="C1382" t="s">
        <v>253</v>
      </c>
      <c r="D1382" s="42">
        <f>VLOOKUP(Pag_Inicio_Corr_mas_casos[[#This Row],[Corregimiento]],Hoja3!$A$2:$D$676,4,0)</f>
        <v>130701</v>
      </c>
      <c r="E1382">
        <v>21</v>
      </c>
    </row>
    <row r="1383" spans="1:5">
      <c r="A1383" s="40">
        <v>44041</v>
      </c>
      <c r="B1383" s="22">
        <v>44041</v>
      </c>
      <c r="C1383" t="s">
        <v>210</v>
      </c>
      <c r="D1383" s="42">
        <f>VLOOKUP(Pag_Inicio_Corr_mas_casos[[#This Row],[Corregimiento]],Hoja3!$A$2:$D$676,4,0)</f>
        <v>81007</v>
      </c>
      <c r="E1383">
        <v>15</v>
      </c>
    </row>
    <row r="1384" spans="1:5">
      <c r="A1384" s="40">
        <v>44041</v>
      </c>
      <c r="B1384" s="22">
        <v>44041</v>
      </c>
      <c r="C1384" t="s">
        <v>205</v>
      </c>
      <c r="D1384" s="42">
        <f>VLOOKUP(Pag_Inicio_Corr_mas_casos[[#This Row],[Corregimiento]],Hoja3!$A$2:$D$676,4,0)</f>
        <v>81002</v>
      </c>
      <c r="E1384">
        <v>23</v>
      </c>
    </row>
    <row r="1385" spans="1:5">
      <c r="A1385" s="40">
        <v>44041</v>
      </c>
      <c r="B1385" s="22">
        <v>44041</v>
      </c>
      <c r="C1385" t="s">
        <v>256</v>
      </c>
      <c r="D1385" s="42">
        <f>VLOOKUP(Pag_Inicio_Corr_mas_casos[[#This Row],[Corregimiento]],Hoja3!$A$2:$D$676,4,0)</f>
        <v>80807</v>
      </c>
      <c r="E1385">
        <v>15</v>
      </c>
    </row>
    <row r="1386" spans="1:5">
      <c r="A1386" s="40">
        <v>44041</v>
      </c>
      <c r="B1386" s="22">
        <v>44041</v>
      </c>
      <c r="C1386" t="s">
        <v>235</v>
      </c>
      <c r="D1386" s="42">
        <f>VLOOKUP(Pag_Inicio_Corr_mas_casos[[#This Row],[Corregimiento]],Hoja3!$A$2:$D$676,4,0)</f>
        <v>80815</v>
      </c>
      <c r="E1386">
        <v>21</v>
      </c>
    </row>
    <row r="1387" spans="1:5">
      <c r="A1387" s="40">
        <v>44041</v>
      </c>
      <c r="B1387" s="22">
        <v>44041</v>
      </c>
      <c r="C1387" t="s">
        <v>252</v>
      </c>
      <c r="D1387" s="42">
        <f>VLOOKUP(Pag_Inicio_Corr_mas_casos[[#This Row],[Corregimiento]],Hoja3!$A$2:$D$676,4,0)</f>
        <v>30104</v>
      </c>
      <c r="E1387">
        <v>12</v>
      </c>
    </row>
    <row r="1388" spans="1:5">
      <c r="A1388" s="40">
        <v>44041</v>
      </c>
      <c r="B1388" s="22">
        <v>44041</v>
      </c>
      <c r="C1388" t="s">
        <v>290</v>
      </c>
      <c r="D1388" s="42">
        <f>VLOOKUP(Pag_Inicio_Corr_mas_casos[[#This Row],[Corregimiento]],Hoja3!$A$2:$D$676,4,0)</f>
        <v>41402</v>
      </c>
      <c r="E1388">
        <v>30</v>
      </c>
    </row>
    <row r="1389" spans="1:5">
      <c r="A1389" s="40">
        <v>44041</v>
      </c>
      <c r="B1389" s="22">
        <v>44041</v>
      </c>
      <c r="C1389" t="s">
        <v>222</v>
      </c>
      <c r="D1389" s="42">
        <f>VLOOKUP(Pag_Inicio_Corr_mas_casos[[#This Row],[Corregimiento]],Hoja3!$A$2:$D$676,4,0)</f>
        <v>40601</v>
      </c>
      <c r="E1389">
        <v>25</v>
      </c>
    </row>
    <row r="1390" spans="1:5">
      <c r="A1390" s="40">
        <v>44041</v>
      </c>
      <c r="B1390" s="22">
        <v>44041</v>
      </c>
      <c r="C1390" t="s">
        <v>215</v>
      </c>
      <c r="D1390" s="42">
        <f>VLOOKUP(Pag_Inicio_Corr_mas_casos[[#This Row],[Corregimiento]],Hoja3!$A$2:$D$676,4,0)</f>
        <v>80823</v>
      </c>
      <c r="E1390">
        <v>20</v>
      </c>
    </row>
    <row r="1391" spans="1:5">
      <c r="A1391" s="40">
        <v>44041</v>
      </c>
      <c r="B1391" s="22">
        <v>44041</v>
      </c>
      <c r="C1391" t="s">
        <v>239</v>
      </c>
      <c r="D1391" s="42">
        <f>VLOOKUP(Pag_Inicio_Corr_mas_casos[[#This Row],[Corregimiento]],Hoja3!$A$2:$D$676,4,0)</f>
        <v>130708</v>
      </c>
      <c r="E1391">
        <v>12</v>
      </c>
    </row>
    <row r="1392" spans="1:5">
      <c r="A1392" s="40">
        <v>44041</v>
      </c>
      <c r="B1392" s="22">
        <v>44041</v>
      </c>
      <c r="C1392" t="s">
        <v>250</v>
      </c>
      <c r="D1392" s="42">
        <f>VLOOKUP(Pag_Inicio_Corr_mas_casos[[#This Row],[Corregimiento]],Hoja3!$A$2:$D$676,4,0)</f>
        <v>81003</v>
      </c>
      <c r="E1392">
        <v>14</v>
      </c>
    </row>
    <row r="1393" spans="1:5">
      <c r="A1393" s="40">
        <v>44041</v>
      </c>
      <c r="B1393" s="22">
        <v>44041</v>
      </c>
      <c r="C1393" t="s">
        <v>208</v>
      </c>
      <c r="D1393" s="42">
        <f>VLOOKUP(Pag_Inicio_Corr_mas_casos[[#This Row],[Corregimiento]],Hoja3!$A$2:$D$676,4,0)</f>
        <v>130102</v>
      </c>
      <c r="E1393">
        <v>24</v>
      </c>
    </row>
    <row r="1394" spans="1:5">
      <c r="A1394" s="40">
        <v>44041</v>
      </c>
      <c r="B1394" s="22">
        <v>44041</v>
      </c>
      <c r="C1394" t="s">
        <v>220</v>
      </c>
      <c r="D1394" s="42">
        <f>VLOOKUP(Pag_Inicio_Corr_mas_casos[[#This Row],[Corregimiento]],Hoja3!$A$2:$D$676,4,0)</f>
        <v>80812</v>
      </c>
      <c r="E1394">
        <v>18</v>
      </c>
    </row>
    <row r="1395" spans="1:5">
      <c r="A1395" s="40">
        <v>44041</v>
      </c>
      <c r="B1395" s="22">
        <v>44041</v>
      </c>
      <c r="C1395" t="s">
        <v>212</v>
      </c>
      <c r="D1395" s="42">
        <f>VLOOKUP(Pag_Inicio_Corr_mas_casos[[#This Row],[Corregimiento]],Hoja3!$A$2:$D$676,4,0)</f>
        <v>80816</v>
      </c>
      <c r="E1395">
        <v>12</v>
      </c>
    </row>
    <row r="1396" spans="1:5">
      <c r="A1396" s="40">
        <v>44041</v>
      </c>
      <c r="B1396" s="22">
        <v>44041</v>
      </c>
      <c r="C1396" t="s">
        <v>308</v>
      </c>
      <c r="D1396" s="42">
        <f>VLOOKUP(Pag_Inicio_Corr_mas_casos[[#This Row],[Corregimiento]],Hoja3!$A$2:$D$676,4,0)</f>
        <v>40606</v>
      </c>
      <c r="E1396">
        <v>12</v>
      </c>
    </row>
    <row r="1397" spans="1:5">
      <c r="A1397" s="40">
        <v>44041</v>
      </c>
      <c r="B1397" s="22">
        <v>44041</v>
      </c>
      <c r="C1397" t="s">
        <v>234</v>
      </c>
      <c r="D1397" s="42">
        <f>VLOOKUP(Pag_Inicio_Corr_mas_casos[[#This Row],[Corregimiento]],Hoja3!$A$2:$D$676,4,0)</f>
        <v>80820</v>
      </c>
      <c r="E1397">
        <v>15</v>
      </c>
    </row>
    <row r="1398" spans="1:5">
      <c r="A1398" s="40">
        <v>44041</v>
      </c>
      <c r="B1398" s="22">
        <v>44041</v>
      </c>
      <c r="C1398" t="s">
        <v>211</v>
      </c>
      <c r="D1398" s="42">
        <f>VLOOKUP(Pag_Inicio_Corr_mas_casos[[#This Row],[Corregimiento]],Hoja3!$A$2:$D$676,4,0)</f>
        <v>81008</v>
      </c>
      <c r="E1398">
        <v>12</v>
      </c>
    </row>
    <row r="1399" spans="1:5">
      <c r="A1399" s="40">
        <v>44041</v>
      </c>
      <c r="B1399" s="22">
        <v>44041</v>
      </c>
      <c r="C1399" t="s">
        <v>213</v>
      </c>
      <c r="D1399" s="42">
        <f>VLOOKUP(Pag_Inicio_Corr_mas_casos[[#This Row],[Corregimiento]],Hoja3!$A$2:$D$676,4,0)</f>
        <v>80817</v>
      </c>
      <c r="E1399">
        <v>36</v>
      </c>
    </row>
    <row r="1400" spans="1:5">
      <c r="A1400" s="40">
        <v>44041</v>
      </c>
      <c r="B1400" s="22">
        <v>44041</v>
      </c>
      <c r="C1400" t="s">
        <v>230</v>
      </c>
      <c r="D1400" s="42">
        <f>VLOOKUP(Pag_Inicio_Corr_mas_casos[[#This Row],[Corregimiento]],Hoja3!$A$2:$D$676,4,0)</f>
        <v>80813</v>
      </c>
      <c r="E1400">
        <v>29</v>
      </c>
    </row>
    <row r="1401" spans="1:5">
      <c r="A1401" s="40">
        <v>44041</v>
      </c>
      <c r="B1401" s="22">
        <v>44041</v>
      </c>
      <c r="C1401" t="s">
        <v>295</v>
      </c>
      <c r="D1401" s="42">
        <f>VLOOKUP(Pag_Inicio_Corr_mas_casos[[#This Row],[Corregimiento]],Hoja3!$A$2:$D$676,4,0)</f>
        <v>30110</v>
      </c>
      <c r="E1401">
        <v>12</v>
      </c>
    </row>
    <row r="1402" spans="1:5">
      <c r="A1402" s="40">
        <v>44041</v>
      </c>
      <c r="B1402" s="22">
        <v>44041</v>
      </c>
      <c r="C1402" t="s">
        <v>237</v>
      </c>
      <c r="D1402" s="42">
        <f>VLOOKUP(Pag_Inicio_Corr_mas_casos[[#This Row],[Corregimiento]],Hoja3!$A$2:$D$676,4,0)</f>
        <v>80811</v>
      </c>
      <c r="E1402">
        <v>12</v>
      </c>
    </row>
    <row r="1403" spans="1:5">
      <c r="A1403" s="40">
        <v>44041</v>
      </c>
      <c r="B1403" s="22">
        <v>44041</v>
      </c>
      <c r="C1403" t="s">
        <v>259</v>
      </c>
      <c r="D1403" s="42">
        <f>VLOOKUP(Pag_Inicio_Corr_mas_casos[[#This Row],[Corregimiento]],Hoja3!$A$2:$D$676,4,0)</f>
        <v>30111</v>
      </c>
      <c r="E1403">
        <v>15</v>
      </c>
    </row>
    <row r="1404" spans="1:5">
      <c r="A1404" s="40">
        <v>44041</v>
      </c>
      <c r="B1404" s="22">
        <v>44041</v>
      </c>
      <c r="C1404" t="s">
        <v>245</v>
      </c>
      <c r="D1404" s="42">
        <f>VLOOKUP(Pag_Inicio_Corr_mas_casos[[#This Row],[Corregimiento]],Hoja3!$A$2:$D$676,4,0)</f>
        <v>80809</v>
      </c>
      <c r="E1404">
        <v>18</v>
      </c>
    </row>
    <row r="1405" spans="1:5">
      <c r="A1405" s="40">
        <v>44041</v>
      </c>
      <c r="B1405" s="22">
        <v>44041</v>
      </c>
      <c r="C1405" t="s">
        <v>242</v>
      </c>
      <c r="D1405" s="42">
        <f>VLOOKUP(Pag_Inicio_Corr_mas_casos[[#This Row],[Corregimiento]],Hoja3!$A$2:$D$676,4,0)</f>
        <v>80803</v>
      </c>
      <c r="E1405">
        <v>14</v>
      </c>
    </row>
    <row r="1406" spans="1:5">
      <c r="A1406" s="40">
        <v>44041</v>
      </c>
      <c r="B1406" s="22">
        <v>44041</v>
      </c>
      <c r="C1406" t="s">
        <v>217</v>
      </c>
      <c r="D1406" s="42">
        <f>VLOOKUP(Pag_Inicio_Corr_mas_casos[[#This Row],[Corregimiento]],Hoja3!$A$2:$D$676,4,0)</f>
        <v>80819</v>
      </c>
      <c r="E1406">
        <v>23</v>
      </c>
    </row>
    <row r="1407" spans="1:5">
      <c r="A1407" s="40">
        <v>44041</v>
      </c>
      <c r="B1407" s="22">
        <v>44041</v>
      </c>
      <c r="C1407" t="s">
        <v>243</v>
      </c>
      <c r="D1407" s="42">
        <f>VLOOKUP(Pag_Inicio_Corr_mas_casos[[#This Row],[Corregimiento]],Hoja3!$A$2:$D$676,4,0)</f>
        <v>130105</v>
      </c>
      <c r="E1407">
        <v>16</v>
      </c>
    </row>
    <row r="1408" spans="1:5">
      <c r="A1408" s="40">
        <v>44041</v>
      </c>
      <c r="B1408" s="22">
        <v>44041</v>
      </c>
      <c r="C1408" t="s">
        <v>206</v>
      </c>
      <c r="D1408" s="42">
        <f>VLOOKUP(Pag_Inicio_Corr_mas_casos[[#This Row],[Corregimiento]],Hoja3!$A$2:$D$676,4,0)</f>
        <v>130106</v>
      </c>
      <c r="E1408">
        <v>46</v>
      </c>
    </row>
    <row r="1409" spans="1:5">
      <c r="A1409" s="40">
        <v>44042</v>
      </c>
      <c r="B1409" s="22">
        <v>44042</v>
      </c>
      <c r="C1409" t="s">
        <v>209</v>
      </c>
      <c r="D1409" s="42">
        <f>VLOOKUP(Pag_Inicio_Corr_mas_casos[[#This Row],[Corregimiento]],Hoja3!$A$2:$D$676,4,0)</f>
        <v>80821</v>
      </c>
      <c r="E1409">
        <v>24</v>
      </c>
    </row>
    <row r="1410" spans="1:5">
      <c r="A1410" s="40">
        <v>44042</v>
      </c>
      <c r="B1410" s="22">
        <v>44042</v>
      </c>
      <c r="C1410" t="s">
        <v>304</v>
      </c>
      <c r="D1410" s="42">
        <f>VLOOKUP(Pag_Inicio_Corr_mas_casos[[#This Row],[Corregimiento]],Hoja3!$A$2:$D$676,4,0)</f>
        <v>100102</v>
      </c>
      <c r="E1410">
        <v>23</v>
      </c>
    </row>
    <row r="1411" spans="1:5">
      <c r="A1411" s="40">
        <v>44042</v>
      </c>
      <c r="B1411" s="22">
        <v>44042</v>
      </c>
      <c r="C1411" t="s">
        <v>214</v>
      </c>
      <c r="D1411" s="42">
        <f>VLOOKUP(Pag_Inicio_Corr_mas_casos[[#This Row],[Corregimiento]],Hoja3!$A$2:$D$676,4,0)</f>
        <v>80822</v>
      </c>
      <c r="E1411">
        <v>26</v>
      </c>
    </row>
    <row r="1412" spans="1:5">
      <c r="A1412" s="40">
        <v>44042</v>
      </c>
      <c r="B1412" s="22">
        <v>44042</v>
      </c>
      <c r="C1412" t="s">
        <v>216</v>
      </c>
      <c r="D1412" s="42">
        <f>VLOOKUP(Pag_Inicio_Corr_mas_casos[[#This Row],[Corregimiento]],Hoja3!$A$2:$D$676,4,0)</f>
        <v>81001</v>
      </c>
      <c r="E1412">
        <v>21</v>
      </c>
    </row>
    <row r="1413" spans="1:5">
      <c r="A1413" s="40">
        <v>44042</v>
      </c>
      <c r="B1413" s="22">
        <v>44042</v>
      </c>
      <c r="C1413" t="s">
        <v>219</v>
      </c>
      <c r="D1413" s="42">
        <f>VLOOKUP(Pag_Inicio_Corr_mas_casos[[#This Row],[Corregimiento]],Hoja3!$A$2:$D$676,4,0)</f>
        <v>81006</v>
      </c>
      <c r="E1413">
        <v>18</v>
      </c>
    </row>
    <row r="1414" spans="1:5">
      <c r="A1414" s="40">
        <v>44042</v>
      </c>
      <c r="B1414" s="22">
        <v>44042</v>
      </c>
      <c r="C1414" t="s">
        <v>204</v>
      </c>
      <c r="D1414" s="42">
        <f>VLOOKUP(Pag_Inicio_Corr_mas_casos[[#This Row],[Corregimiento]],Hoja3!$A$2:$D$676,4,0)</f>
        <v>130101</v>
      </c>
      <c r="E1414">
        <v>30</v>
      </c>
    </row>
    <row r="1415" spans="1:5">
      <c r="A1415" s="40">
        <v>44042</v>
      </c>
      <c r="B1415" s="22">
        <v>44042</v>
      </c>
      <c r="C1415" t="s">
        <v>221</v>
      </c>
      <c r="D1415" s="42">
        <f>VLOOKUP(Pag_Inicio_Corr_mas_casos[[#This Row],[Corregimiento]],Hoja3!$A$2:$D$676,4,0)</f>
        <v>130702</v>
      </c>
      <c r="E1415">
        <v>11</v>
      </c>
    </row>
    <row r="1416" spans="1:5">
      <c r="A1416" s="40">
        <v>44042</v>
      </c>
      <c r="B1416" s="22">
        <v>44042</v>
      </c>
      <c r="C1416" t="s">
        <v>210</v>
      </c>
      <c r="D1416" s="42">
        <f>VLOOKUP(Pag_Inicio_Corr_mas_casos[[#This Row],[Corregimiento]],Hoja3!$A$2:$D$676,4,0)</f>
        <v>81007</v>
      </c>
      <c r="E1416">
        <v>18</v>
      </c>
    </row>
    <row r="1417" spans="1:5">
      <c r="A1417" s="40">
        <v>44042</v>
      </c>
      <c r="B1417" s="22">
        <v>44042</v>
      </c>
      <c r="C1417" t="s">
        <v>205</v>
      </c>
      <c r="D1417" s="42">
        <f>VLOOKUP(Pag_Inicio_Corr_mas_casos[[#This Row],[Corregimiento]],Hoja3!$A$2:$D$676,4,0)</f>
        <v>81002</v>
      </c>
      <c r="E1417">
        <v>37</v>
      </c>
    </row>
    <row r="1418" spans="1:5">
      <c r="A1418" s="40">
        <v>44042</v>
      </c>
      <c r="B1418" s="22">
        <v>44042</v>
      </c>
      <c r="C1418" t="s">
        <v>235</v>
      </c>
      <c r="D1418" s="42">
        <f>VLOOKUP(Pag_Inicio_Corr_mas_casos[[#This Row],[Corregimiento]],Hoja3!$A$2:$D$676,4,0)</f>
        <v>80815</v>
      </c>
      <c r="E1418">
        <v>13</v>
      </c>
    </row>
    <row r="1419" spans="1:5">
      <c r="A1419" s="40">
        <v>44042</v>
      </c>
      <c r="B1419" s="22">
        <v>44042</v>
      </c>
      <c r="C1419" t="s">
        <v>252</v>
      </c>
      <c r="D1419" s="42">
        <f>VLOOKUP(Pag_Inicio_Corr_mas_casos[[#This Row],[Corregimiento]],Hoja3!$A$2:$D$676,4,0)</f>
        <v>30104</v>
      </c>
      <c r="E1419">
        <v>11</v>
      </c>
    </row>
    <row r="1420" spans="1:5">
      <c r="A1420" s="40">
        <v>44042</v>
      </c>
      <c r="B1420" s="22">
        <v>44042</v>
      </c>
      <c r="C1420" t="s">
        <v>281</v>
      </c>
      <c r="D1420" s="42">
        <f>VLOOKUP(Pag_Inicio_Corr_mas_casos[[#This Row],[Corregimiento]],Hoja3!$A$2:$D$676,4,0)</f>
        <v>30115</v>
      </c>
      <c r="E1420">
        <v>11</v>
      </c>
    </row>
    <row r="1421" spans="1:5">
      <c r="A1421" s="40">
        <v>44042</v>
      </c>
      <c r="B1421" s="22">
        <v>44042</v>
      </c>
      <c r="C1421" t="s">
        <v>222</v>
      </c>
      <c r="D1421" s="42">
        <f>VLOOKUP(Pag_Inicio_Corr_mas_casos[[#This Row],[Corregimiento]],Hoja3!$A$2:$D$676,4,0)</f>
        <v>40601</v>
      </c>
      <c r="E1421">
        <v>14</v>
      </c>
    </row>
    <row r="1422" spans="1:5">
      <c r="A1422" s="40">
        <v>44042</v>
      </c>
      <c r="B1422" s="22">
        <v>44042</v>
      </c>
      <c r="C1422" t="s">
        <v>240</v>
      </c>
      <c r="D1422" s="42">
        <f>VLOOKUP(Pag_Inicio_Corr_mas_casos[[#This Row],[Corregimiento]],Hoja3!$A$2:$D$676,4,0)</f>
        <v>80826</v>
      </c>
      <c r="E1422">
        <v>12</v>
      </c>
    </row>
    <row r="1423" spans="1:5">
      <c r="A1423" s="40">
        <v>44042</v>
      </c>
      <c r="B1423" s="22">
        <v>44042</v>
      </c>
      <c r="C1423" t="s">
        <v>215</v>
      </c>
      <c r="D1423" s="42">
        <f>VLOOKUP(Pag_Inicio_Corr_mas_casos[[#This Row],[Corregimiento]],Hoja3!$A$2:$D$676,4,0)</f>
        <v>80823</v>
      </c>
      <c r="E1423">
        <v>16</v>
      </c>
    </row>
    <row r="1424" spans="1:5">
      <c r="A1424" s="40">
        <v>44042</v>
      </c>
      <c r="B1424" s="22">
        <v>44042</v>
      </c>
      <c r="C1424" t="s">
        <v>239</v>
      </c>
      <c r="D1424" s="42">
        <f>VLOOKUP(Pag_Inicio_Corr_mas_casos[[#This Row],[Corregimiento]],Hoja3!$A$2:$D$676,4,0)</f>
        <v>130708</v>
      </c>
      <c r="E1424">
        <v>14</v>
      </c>
    </row>
    <row r="1425" spans="1:5">
      <c r="A1425" s="40">
        <v>44042</v>
      </c>
      <c r="B1425" s="22">
        <v>44042</v>
      </c>
      <c r="C1425" t="s">
        <v>312</v>
      </c>
      <c r="D1425" s="42">
        <f>VLOOKUP(Pag_Inicio_Corr_mas_casos[[#This Row],[Corregimiento]],Hoja3!$A$2:$D$676,4,0)</f>
        <v>120402</v>
      </c>
      <c r="E1425">
        <v>11</v>
      </c>
    </row>
    <row r="1426" spans="1:5">
      <c r="A1426" s="40">
        <v>44042</v>
      </c>
      <c r="B1426" s="22">
        <v>44042</v>
      </c>
      <c r="C1426" t="s">
        <v>208</v>
      </c>
      <c r="D1426" s="42">
        <f>VLOOKUP(Pag_Inicio_Corr_mas_casos[[#This Row],[Corregimiento]],Hoja3!$A$2:$D$676,4,0)</f>
        <v>130102</v>
      </c>
      <c r="E1426">
        <v>11</v>
      </c>
    </row>
    <row r="1427" spans="1:5">
      <c r="A1427" s="40">
        <v>44042</v>
      </c>
      <c r="B1427" s="22">
        <v>44042</v>
      </c>
      <c r="C1427" t="s">
        <v>220</v>
      </c>
      <c r="D1427" s="42">
        <f>VLOOKUP(Pag_Inicio_Corr_mas_casos[[#This Row],[Corregimiento]],Hoja3!$A$2:$D$676,4,0)</f>
        <v>80812</v>
      </c>
      <c r="E1427">
        <v>19</v>
      </c>
    </row>
    <row r="1428" spans="1:5">
      <c r="A1428" s="40">
        <v>44042</v>
      </c>
      <c r="B1428" s="22">
        <v>44042</v>
      </c>
      <c r="C1428" t="s">
        <v>212</v>
      </c>
      <c r="D1428" s="42">
        <f>VLOOKUP(Pag_Inicio_Corr_mas_casos[[#This Row],[Corregimiento]],Hoja3!$A$2:$D$676,4,0)</f>
        <v>80816</v>
      </c>
      <c r="E1428">
        <v>11</v>
      </c>
    </row>
    <row r="1429" spans="1:5">
      <c r="A1429" s="40">
        <v>44042</v>
      </c>
      <c r="B1429" s="22">
        <v>44042</v>
      </c>
      <c r="C1429" t="s">
        <v>234</v>
      </c>
      <c r="D1429" s="42">
        <f>VLOOKUP(Pag_Inicio_Corr_mas_casos[[#This Row],[Corregimiento]],Hoja3!$A$2:$D$676,4,0)</f>
        <v>80820</v>
      </c>
      <c r="E1429">
        <v>14</v>
      </c>
    </row>
    <row r="1430" spans="1:5">
      <c r="A1430" s="40">
        <v>44042</v>
      </c>
      <c r="B1430" s="22">
        <v>44042</v>
      </c>
      <c r="C1430" t="s">
        <v>211</v>
      </c>
      <c r="D1430" s="42">
        <f>VLOOKUP(Pag_Inicio_Corr_mas_casos[[#This Row],[Corregimiento]],Hoja3!$A$2:$D$676,4,0)</f>
        <v>81008</v>
      </c>
      <c r="E1430">
        <v>12</v>
      </c>
    </row>
    <row r="1431" spans="1:5">
      <c r="A1431" s="40">
        <v>44042</v>
      </c>
      <c r="B1431" s="22">
        <v>44042</v>
      </c>
      <c r="C1431" t="s">
        <v>213</v>
      </c>
      <c r="D1431" s="42">
        <f>VLOOKUP(Pag_Inicio_Corr_mas_casos[[#This Row],[Corregimiento]],Hoja3!$A$2:$D$676,4,0)</f>
        <v>80817</v>
      </c>
      <c r="E1431">
        <v>26</v>
      </c>
    </row>
    <row r="1432" spans="1:5">
      <c r="A1432" s="40">
        <v>44042</v>
      </c>
      <c r="B1432" s="22">
        <v>44042</v>
      </c>
      <c r="C1432" t="s">
        <v>225</v>
      </c>
      <c r="D1432" s="42">
        <f>VLOOKUP(Pag_Inicio_Corr_mas_casos[[#This Row],[Corregimiento]],Hoja3!$A$2:$D$676,4,0)</f>
        <v>80810</v>
      </c>
      <c r="E1432">
        <v>11</v>
      </c>
    </row>
    <row r="1433" spans="1:5">
      <c r="A1433" s="40">
        <v>44042</v>
      </c>
      <c r="B1433" s="22">
        <v>44042</v>
      </c>
      <c r="C1433" t="s">
        <v>230</v>
      </c>
      <c r="D1433" s="42">
        <f>VLOOKUP(Pag_Inicio_Corr_mas_casos[[#This Row],[Corregimiento]],Hoja3!$A$2:$D$676,4,0)</f>
        <v>80813</v>
      </c>
      <c r="E1433">
        <v>32</v>
      </c>
    </row>
    <row r="1434" spans="1:5">
      <c r="A1434" s="40">
        <v>44042</v>
      </c>
      <c r="B1434" s="22">
        <v>44042</v>
      </c>
      <c r="C1434" t="s">
        <v>233</v>
      </c>
      <c r="D1434" s="42">
        <f>VLOOKUP(Pag_Inicio_Corr_mas_casos[[#This Row],[Corregimiento]],Hoja3!$A$2:$D$676,4,0)</f>
        <v>80808</v>
      </c>
      <c r="E1434">
        <v>18</v>
      </c>
    </row>
    <row r="1435" spans="1:5">
      <c r="A1435" s="40">
        <v>44042</v>
      </c>
      <c r="B1435" s="22">
        <v>44042</v>
      </c>
      <c r="C1435" t="s">
        <v>249</v>
      </c>
      <c r="D1435" s="42">
        <f>VLOOKUP(Pag_Inicio_Corr_mas_casos[[#This Row],[Corregimiento]],Hoja3!$A$2:$D$676,4,0)</f>
        <v>130717</v>
      </c>
      <c r="E1435">
        <v>16</v>
      </c>
    </row>
    <row r="1436" spans="1:5">
      <c r="A1436" s="40">
        <v>44042</v>
      </c>
      <c r="B1436" s="22">
        <v>44042</v>
      </c>
      <c r="C1436" t="s">
        <v>217</v>
      </c>
      <c r="D1436" s="42">
        <f>VLOOKUP(Pag_Inicio_Corr_mas_casos[[#This Row],[Corregimiento]],Hoja3!$A$2:$D$676,4,0)</f>
        <v>80819</v>
      </c>
      <c r="E1436">
        <v>44</v>
      </c>
    </row>
    <row r="1437" spans="1:5">
      <c r="A1437" s="40">
        <v>44042</v>
      </c>
      <c r="B1437" s="22">
        <v>44042</v>
      </c>
      <c r="C1437" t="s">
        <v>313</v>
      </c>
      <c r="D1437" s="42">
        <f>VLOOKUP(Pag_Inicio_Corr_mas_casos[[#This Row],[Corregimiento]],Hoja3!$A$2:$D$676,4,0)</f>
        <v>100104</v>
      </c>
      <c r="E1437">
        <v>16</v>
      </c>
    </row>
    <row r="1438" spans="1:5">
      <c r="A1438" s="40">
        <v>44042</v>
      </c>
      <c r="B1438" s="22">
        <v>44042</v>
      </c>
      <c r="C1438" t="s">
        <v>206</v>
      </c>
      <c r="D1438" s="42">
        <f>VLOOKUP(Pag_Inicio_Corr_mas_casos[[#This Row],[Corregimiento]],Hoja3!$A$2:$D$676,4,0)</f>
        <v>130106</v>
      </c>
      <c r="E1438">
        <v>18</v>
      </c>
    </row>
    <row r="1439" spans="1:5">
      <c r="A1439" s="40">
        <v>44043</v>
      </c>
      <c r="B1439" s="22">
        <v>44043</v>
      </c>
      <c r="C1439" t="s">
        <v>209</v>
      </c>
      <c r="D1439" s="42">
        <f>VLOOKUP(Pag_Inicio_Corr_mas_casos[[#This Row],[Corregimiento]],Hoja3!$A$2:$D$676,4,0)</f>
        <v>80821</v>
      </c>
      <c r="E1439">
        <v>21</v>
      </c>
    </row>
    <row r="1440" spans="1:5">
      <c r="A1440" s="40">
        <v>44043</v>
      </c>
      <c r="B1440" s="22">
        <v>44043</v>
      </c>
      <c r="C1440" t="s">
        <v>214</v>
      </c>
      <c r="D1440" s="42">
        <f>VLOOKUP(Pag_Inicio_Corr_mas_casos[[#This Row],[Corregimiento]],Hoja3!$A$2:$D$676,4,0)</f>
        <v>80822</v>
      </c>
      <c r="E1440">
        <v>20</v>
      </c>
    </row>
    <row r="1441" spans="1:5">
      <c r="A1441" s="40">
        <v>44043</v>
      </c>
      <c r="B1441" s="22">
        <v>44043</v>
      </c>
      <c r="C1441" t="s">
        <v>216</v>
      </c>
      <c r="D1441" s="42">
        <f>VLOOKUP(Pag_Inicio_Corr_mas_casos[[#This Row],[Corregimiento]],Hoja3!$A$2:$D$676,4,0)</f>
        <v>81001</v>
      </c>
      <c r="E1441">
        <v>11</v>
      </c>
    </row>
    <row r="1442" spans="1:5">
      <c r="A1442" s="40">
        <v>44043</v>
      </c>
      <c r="B1442" s="22">
        <v>44043</v>
      </c>
      <c r="C1442" t="s">
        <v>204</v>
      </c>
      <c r="D1442" s="42">
        <f>VLOOKUP(Pag_Inicio_Corr_mas_casos[[#This Row],[Corregimiento]],Hoja3!$A$2:$D$676,4,0)</f>
        <v>130101</v>
      </c>
      <c r="E1442">
        <v>45</v>
      </c>
    </row>
    <row r="1443" spans="1:5">
      <c r="A1443" s="40">
        <v>44043</v>
      </c>
      <c r="B1443" s="22">
        <v>44043</v>
      </c>
      <c r="C1443" t="s">
        <v>253</v>
      </c>
      <c r="D1443" s="42">
        <f>VLOOKUP(Pag_Inicio_Corr_mas_casos[[#This Row],[Corregimiento]],Hoja3!$A$2:$D$676,4,0)</f>
        <v>130701</v>
      </c>
      <c r="E1443">
        <v>19</v>
      </c>
    </row>
    <row r="1444" spans="1:5">
      <c r="A1444" s="40">
        <v>44043</v>
      </c>
      <c r="B1444" s="22">
        <v>44043</v>
      </c>
      <c r="C1444" t="s">
        <v>221</v>
      </c>
      <c r="D1444" s="42">
        <f>VLOOKUP(Pag_Inicio_Corr_mas_casos[[#This Row],[Corregimiento]],Hoja3!$A$2:$D$676,4,0)</f>
        <v>130702</v>
      </c>
      <c r="E1444">
        <v>14</v>
      </c>
    </row>
    <row r="1445" spans="1:5">
      <c r="A1445" s="40">
        <v>44043</v>
      </c>
      <c r="B1445" s="22">
        <v>44043</v>
      </c>
      <c r="C1445" t="s">
        <v>210</v>
      </c>
      <c r="D1445" s="42">
        <f>VLOOKUP(Pag_Inicio_Corr_mas_casos[[#This Row],[Corregimiento]],Hoja3!$A$2:$D$676,4,0)</f>
        <v>81007</v>
      </c>
      <c r="E1445">
        <v>13</v>
      </c>
    </row>
    <row r="1446" spans="1:5">
      <c r="A1446" s="40">
        <v>44043</v>
      </c>
      <c r="B1446" s="22">
        <v>44043</v>
      </c>
      <c r="C1446" t="s">
        <v>205</v>
      </c>
      <c r="D1446" s="42">
        <f>VLOOKUP(Pag_Inicio_Corr_mas_casos[[#This Row],[Corregimiento]],Hoja3!$A$2:$D$676,4,0)</f>
        <v>81002</v>
      </c>
      <c r="E1446">
        <v>14</v>
      </c>
    </row>
    <row r="1447" spans="1:5">
      <c r="A1447" s="40">
        <v>44043</v>
      </c>
      <c r="B1447" s="22">
        <v>44043</v>
      </c>
      <c r="C1447" t="s">
        <v>256</v>
      </c>
      <c r="D1447" s="42">
        <f>VLOOKUP(Pag_Inicio_Corr_mas_casos[[#This Row],[Corregimiento]],Hoja3!$A$2:$D$676,4,0)</f>
        <v>80807</v>
      </c>
      <c r="E1447">
        <v>13</v>
      </c>
    </row>
    <row r="1448" spans="1:5">
      <c r="A1448" s="40">
        <v>44043</v>
      </c>
      <c r="B1448" s="22">
        <v>44043</v>
      </c>
      <c r="C1448" t="s">
        <v>218</v>
      </c>
      <c r="D1448" s="42">
        <f>VLOOKUP(Pag_Inicio_Corr_mas_casos[[#This Row],[Corregimiento]],Hoja3!$A$2:$D$676,4,0)</f>
        <v>130107</v>
      </c>
      <c r="E1448">
        <v>25</v>
      </c>
    </row>
    <row r="1449" spans="1:5">
      <c r="A1449" s="40">
        <v>44043</v>
      </c>
      <c r="B1449" s="22">
        <v>44043</v>
      </c>
      <c r="C1449" t="s">
        <v>252</v>
      </c>
      <c r="D1449" s="42">
        <f>VLOOKUP(Pag_Inicio_Corr_mas_casos[[#This Row],[Corregimiento]],Hoja3!$A$2:$D$676,4,0)</f>
        <v>30104</v>
      </c>
      <c r="E1449">
        <v>16</v>
      </c>
    </row>
    <row r="1450" spans="1:5">
      <c r="A1450" s="40">
        <v>44043</v>
      </c>
      <c r="B1450" s="22">
        <v>44043</v>
      </c>
      <c r="C1450" t="s">
        <v>232</v>
      </c>
      <c r="D1450" s="42">
        <f>VLOOKUP(Pag_Inicio_Corr_mas_casos[[#This Row],[Corregimiento]],Hoja3!$A$2:$D$676,4,0)</f>
        <v>80501</v>
      </c>
      <c r="E1450">
        <v>18</v>
      </c>
    </row>
    <row r="1451" spans="1:5">
      <c r="A1451" s="40">
        <v>44043</v>
      </c>
      <c r="B1451" s="22">
        <v>44043</v>
      </c>
      <c r="C1451" t="s">
        <v>281</v>
      </c>
      <c r="D1451" s="42">
        <f>VLOOKUP(Pag_Inicio_Corr_mas_casos[[#This Row],[Corregimiento]],Hoja3!$A$2:$D$676,4,0)</f>
        <v>30115</v>
      </c>
      <c r="E1451">
        <v>18</v>
      </c>
    </row>
    <row r="1452" spans="1:5">
      <c r="A1452" s="40">
        <v>44043</v>
      </c>
      <c r="B1452" s="22">
        <v>44043</v>
      </c>
      <c r="C1452" t="s">
        <v>222</v>
      </c>
      <c r="D1452" s="42">
        <f>VLOOKUP(Pag_Inicio_Corr_mas_casos[[#This Row],[Corregimiento]],Hoja3!$A$2:$D$676,4,0)</f>
        <v>40601</v>
      </c>
      <c r="E1452">
        <v>19</v>
      </c>
    </row>
    <row r="1453" spans="1:5">
      <c r="A1453" s="40">
        <v>44043</v>
      </c>
      <c r="B1453" s="22">
        <v>44043</v>
      </c>
      <c r="C1453" t="s">
        <v>289</v>
      </c>
      <c r="D1453" s="42">
        <f>VLOOKUP(Pag_Inicio_Corr_mas_casos[[#This Row],[Corregimiento]],Hoja3!$A$2:$D$676,4,0)</f>
        <v>40701</v>
      </c>
      <c r="E1453">
        <v>11</v>
      </c>
    </row>
    <row r="1454" spans="1:5">
      <c r="A1454" s="40">
        <v>44043</v>
      </c>
      <c r="B1454" s="22">
        <v>44043</v>
      </c>
      <c r="C1454" t="s">
        <v>215</v>
      </c>
      <c r="D1454" s="42">
        <f>VLOOKUP(Pag_Inicio_Corr_mas_casos[[#This Row],[Corregimiento]],Hoja3!$A$2:$D$676,4,0)</f>
        <v>80823</v>
      </c>
      <c r="E1454">
        <v>11</v>
      </c>
    </row>
    <row r="1455" spans="1:5">
      <c r="A1455" s="40">
        <v>44043</v>
      </c>
      <c r="B1455" s="22">
        <v>44043</v>
      </c>
      <c r="C1455" t="s">
        <v>239</v>
      </c>
      <c r="D1455" s="42">
        <f>VLOOKUP(Pag_Inicio_Corr_mas_casos[[#This Row],[Corregimiento]],Hoja3!$A$2:$D$676,4,0)</f>
        <v>130708</v>
      </c>
      <c r="E1455">
        <v>17</v>
      </c>
    </row>
    <row r="1456" spans="1:5">
      <c r="A1456" s="40">
        <v>44043</v>
      </c>
      <c r="B1456" s="22">
        <v>44043</v>
      </c>
      <c r="C1456" t="s">
        <v>208</v>
      </c>
      <c r="D1456" s="42">
        <f>VLOOKUP(Pag_Inicio_Corr_mas_casos[[#This Row],[Corregimiento]],Hoja3!$A$2:$D$676,4,0)</f>
        <v>130102</v>
      </c>
      <c r="E1456">
        <v>16</v>
      </c>
    </row>
    <row r="1457" spans="1:5">
      <c r="A1457" s="40">
        <v>44043</v>
      </c>
      <c r="B1457" s="22">
        <v>44043</v>
      </c>
      <c r="C1457" t="s">
        <v>220</v>
      </c>
      <c r="D1457" s="42">
        <f>VLOOKUP(Pag_Inicio_Corr_mas_casos[[#This Row],[Corregimiento]],Hoja3!$A$2:$D$676,4,0)</f>
        <v>80812</v>
      </c>
      <c r="E1457">
        <v>15</v>
      </c>
    </row>
    <row r="1458" spans="1:5">
      <c r="A1458" s="40">
        <v>44043</v>
      </c>
      <c r="B1458" s="22">
        <v>44043</v>
      </c>
      <c r="C1458" t="s">
        <v>314</v>
      </c>
      <c r="D1458" s="42">
        <f>VLOOKUP(Pag_Inicio_Corr_mas_casos[[#This Row],[Corregimiento]],Hoja3!$A$2:$D$676,4,0)</f>
        <v>40501</v>
      </c>
      <c r="E1458">
        <v>17</v>
      </c>
    </row>
    <row r="1459" spans="1:5">
      <c r="A1459" s="40">
        <v>44043</v>
      </c>
      <c r="B1459" s="22">
        <v>44043</v>
      </c>
      <c r="C1459" t="s">
        <v>308</v>
      </c>
      <c r="D1459" s="42">
        <f>VLOOKUP(Pag_Inicio_Corr_mas_casos[[#This Row],[Corregimiento]],Hoja3!$A$2:$D$676,4,0)</f>
        <v>40606</v>
      </c>
      <c r="E1459">
        <v>12</v>
      </c>
    </row>
    <row r="1460" spans="1:5">
      <c r="A1460" s="40">
        <v>44043</v>
      </c>
      <c r="B1460" s="22">
        <v>44043</v>
      </c>
      <c r="C1460" t="s">
        <v>234</v>
      </c>
      <c r="D1460" s="42">
        <f>VLOOKUP(Pag_Inicio_Corr_mas_casos[[#This Row],[Corregimiento]],Hoja3!$A$2:$D$676,4,0)</f>
        <v>80820</v>
      </c>
      <c r="E1460">
        <v>17</v>
      </c>
    </row>
    <row r="1461" spans="1:5">
      <c r="A1461" s="40">
        <v>44043</v>
      </c>
      <c r="B1461" s="22">
        <v>44043</v>
      </c>
      <c r="C1461" t="s">
        <v>315</v>
      </c>
      <c r="D1461" s="42">
        <f>VLOOKUP(Pag_Inicio_Corr_mas_casos[[#This Row],[Corregimiento]],Hoja3!$A$2:$D$676,4,0)</f>
        <v>91008</v>
      </c>
      <c r="E1461">
        <v>15</v>
      </c>
    </row>
    <row r="1462" spans="1:5">
      <c r="A1462" s="40">
        <v>44043</v>
      </c>
      <c r="B1462" s="22">
        <v>44043</v>
      </c>
      <c r="C1462" t="s">
        <v>213</v>
      </c>
      <c r="D1462" s="42">
        <f>VLOOKUP(Pag_Inicio_Corr_mas_casos[[#This Row],[Corregimiento]],Hoja3!$A$2:$D$676,4,0)</f>
        <v>80817</v>
      </c>
      <c r="E1462">
        <v>14</v>
      </c>
    </row>
    <row r="1463" spans="1:5">
      <c r="A1463" s="40">
        <v>44043</v>
      </c>
      <c r="B1463" s="22">
        <v>44043</v>
      </c>
      <c r="C1463" t="s">
        <v>230</v>
      </c>
      <c r="D1463" s="42">
        <f>VLOOKUP(Pag_Inicio_Corr_mas_casos[[#This Row],[Corregimiento]],Hoja3!$A$2:$D$676,4,0)</f>
        <v>80813</v>
      </c>
      <c r="E1463">
        <v>17</v>
      </c>
    </row>
    <row r="1464" spans="1:5">
      <c r="A1464" s="40">
        <v>44043</v>
      </c>
      <c r="B1464" s="22">
        <v>44043</v>
      </c>
      <c r="C1464" t="s">
        <v>249</v>
      </c>
      <c r="D1464" s="42">
        <f>VLOOKUP(Pag_Inicio_Corr_mas_casos[[#This Row],[Corregimiento]],Hoja3!$A$2:$D$676,4,0)</f>
        <v>130717</v>
      </c>
      <c r="E1464">
        <v>15</v>
      </c>
    </row>
    <row r="1465" spans="1:5">
      <c r="A1465" s="40">
        <v>44043</v>
      </c>
      <c r="B1465" s="22">
        <v>44043</v>
      </c>
      <c r="C1465" t="s">
        <v>259</v>
      </c>
      <c r="D1465" s="42">
        <f>VLOOKUP(Pag_Inicio_Corr_mas_casos[[#This Row],[Corregimiento]],Hoja3!$A$2:$D$676,4,0)</f>
        <v>30111</v>
      </c>
      <c r="E1465">
        <v>11</v>
      </c>
    </row>
    <row r="1466" spans="1:5">
      <c r="A1466" s="40">
        <v>44043</v>
      </c>
      <c r="B1466" s="22">
        <v>44043</v>
      </c>
      <c r="C1466" t="s">
        <v>245</v>
      </c>
      <c r="D1466" s="42">
        <f>VLOOKUP(Pag_Inicio_Corr_mas_casos[[#This Row],[Corregimiento]],Hoja3!$A$2:$D$676,4,0)</f>
        <v>80809</v>
      </c>
      <c r="E1466">
        <v>12</v>
      </c>
    </row>
    <row r="1467" spans="1:5">
      <c r="A1467" s="40">
        <v>44043</v>
      </c>
      <c r="B1467" s="22">
        <v>44043</v>
      </c>
      <c r="C1467" t="s">
        <v>217</v>
      </c>
      <c r="D1467" s="42">
        <f>VLOOKUP(Pag_Inicio_Corr_mas_casos[[#This Row],[Corregimiento]],Hoja3!$A$2:$D$676,4,0)</f>
        <v>80819</v>
      </c>
      <c r="E1467">
        <v>15</v>
      </c>
    </row>
    <row r="1468" spans="1:5">
      <c r="A1468" s="40">
        <v>44043</v>
      </c>
      <c r="B1468" s="22">
        <v>44043</v>
      </c>
      <c r="C1468" t="s">
        <v>206</v>
      </c>
      <c r="D1468" s="42">
        <f>VLOOKUP(Pag_Inicio_Corr_mas_casos[[#This Row],[Corregimiento]],Hoja3!$A$2:$D$676,4,0)</f>
        <v>130106</v>
      </c>
      <c r="E1468">
        <v>28</v>
      </c>
    </row>
    <row r="1469" spans="1:5">
      <c r="A1469" s="40">
        <v>44044</v>
      </c>
      <c r="B1469" s="22">
        <v>44044</v>
      </c>
      <c r="C1469" t="s">
        <v>209</v>
      </c>
      <c r="D1469" s="42">
        <f>VLOOKUP(Pag_Inicio_Corr_mas_casos[[#This Row],[Corregimiento]],Hoja3!$A$2:$D$676,4,0)</f>
        <v>80821</v>
      </c>
      <c r="E1469">
        <v>39</v>
      </c>
    </row>
    <row r="1470" spans="1:5">
      <c r="A1470" s="40">
        <v>44044</v>
      </c>
      <c r="B1470" s="22">
        <v>44044</v>
      </c>
      <c r="C1470" t="s">
        <v>304</v>
      </c>
      <c r="D1470" s="42">
        <f>VLOOKUP(Pag_Inicio_Corr_mas_casos[[#This Row],[Corregimiento]],Hoja3!$A$2:$D$676,4,0)</f>
        <v>100102</v>
      </c>
      <c r="E1470">
        <v>11</v>
      </c>
    </row>
    <row r="1471" spans="1:5">
      <c r="A1471" s="40">
        <v>44044</v>
      </c>
      <c r="B1471" s="22">
        <v>44044</v>
      </c>
      <c r="C1471" t="s">
        <v>214</v>
      </c>
      <c r="D1471" s="42">
        <f>VLOOKUP(Pag_Inicio_Corr_mas_casos[[#This Row],[Corregimiento]],Hoja3!$A$2:$D$676,4,0)</f>
        <v>80822</v>
      </c>
      <c r="E1471">
        <v>14</v>
      </c>
    </row>
    <row r="1472" spans="1:5">
      <c r="A1472" s="40">
        <v>44044</v>
      </c>
      <c r="B1472" s="22">
        <v>44044</v>
      </c>
      <c r="C1472" t="s">
        <v>216</v>
      </c>
      <c r="D1472" s="42">
        <f>VLOOKUP(Pag_Inicio_Corr_mas_casos[[#This Row],[Corregimiento]],Hoja3!$A$2:$D$676,4,0)</f>
        <v>81001</v>
      </c>
      <c r="E1472">
        <v>13</v>
      </c>
    </row>
    <row r="1473" spans="1:5">
      <c r="A1473" s="40">
        <v>44044</v>
      </c>
      <c r="B1473" s="22">
        <v>44044</v>
      </c>
      <c r="C1473" t="s">
        <v>219</v>
      </c>
      <c r="D1473" s="42">
        <f>VLOOKUP(Pag_Inicio_Corr_mas_casos[[#This Row],[Corregimiento]],Hoja3!$A$2:$D$676,4,0)</f>
        <v>81006</v>
      </c>
      <c r="E1473">
        <v>21</v>
      </c>
    </row>
    <row r="1474" spans="1:5">
      <c r="A1474" s="40">
        <v>44044</v>
      </c>
      <c r="B1474" s="22">
        <v>44044</v>
      </c>
      <c r="C1474" t="s">
        <v>204</v>
      </c>
      <c r="D1474" s="42">
        <f>VLOOKUP(Pag_Inicio_Corr_mas_casos[[#This Row],[Corregimiento]],Hoja3!$A$2:$D$676,4,0)</f>
        <v>130101</v>
      </c>
      <c r="E1474">
        <v>32</v>
      </c>
    </row>
    <row r="1475" spans="1:5">
      <c r="A1475" s="40">
        <v>44044</v>
      </c>
      <c r="B1475" s="22">
        <v>44044</v>
      </c>
      <c r="C1475" t="s">
        <v>221</v>
      </c>
      <c r="D1475" s="42">
        <f>VLOOKUP(Pag_Inicio_Corr_mas_casos[[#This Row],[Corregimiento]],Hoja3!$A$2:$D$676,4,0)</f>
        <v>130702</v>
      </c>
      <c r="E1475">
        <v>11</v>
      </c>
    </row>
    <row r="1476" spans="1:5">
      <c r="A1476" s="40">
        <v>44044</v>
      </c>
      <c r="B1476" s="22">
        <v>44044</v>
      </c>
      <c r="C1476" t="s">
        <v>210</v>
      </c>
      <c r="D1476" s="42">
        <f>VLOOKUP(Pag_Inicio_Corr_mas_casos[[#This Row],[Corregimiento]],Hoja3!$A$2:$D$676,4,0)</f>
        <v>81007</v>
      </c>
      <c r="E1476">
        <v>40</v>
      </c>
    </row>
    <row r="1477" spans="1:5">
      <c r="A1477" s="40">
        <v>44044</v>
      </c>
      <c r="B1477" s="22">
        <v>44044</v>
      </c>
      <c r="C1477" t="s">
        <v>205</v>
      </c>
      <c r="D1477" s="42">
        <f>VLOOKUP(Pag_Inicio_Corr_mas_casos[[#This Row],[Corregimiento]],Hoja3!$A$2:$D$676,4,0)</f>
        <v>81002</v>
      </c>
      <c r="E1477">
        <v>16</v>
      </c>
    </row>
    <row r="1478" spans="1:5">
      <c r="A1478" s="40">
        <v>44044</v>
      </c>
      <c r="B1478" s="22">
        <v>44044</v>
      </c>
      <c r="C1478" t="s">
        <v>223</v>
      </c>
      <c r="D1478" s="42">
        <f>VLOOKUP(Pag_Inicio_Corr_mas_casos[[#This Row],[Corregimiento]],Hoja3!$A$2:$D$676,4,0)</f>
        <v>80806</v>
      </c>
      <c r="E1478">
        <v>22</v>
      </c>
    </row>
    <row r="1479" spans="1:5">
      <c r="A1479" s="40">
        <v>44044</v>
      </c>
      <c r="B1479" s="22">
        <v>44044</v>
      </c>
      <c r="C1479" t="s">
        <v>275</v>
      </c>
      <c r="D1479" s="42">
        <f>VLOOKUP(Pag_Inicio_Corr_mas_casos[[#This Row],[Corregimiento]],Hoja3!$A$2:$D$676,4,0)</f>
        <v>40503</v>
      </c>
      <c r="E1479">
        <v>13</v>
      </c>
    </row>
    <row r="1480" spans="1:5">
      <c r="A1480" s="40">
        <v>44044</v>
      </c>
      <c r="B1480" s="22">
        <v>44044</v>
      </c>
      <c r="C1480" t="s">
        <v>218</v>
      </c>
      <c r="D1480" s="42">
        <f>VLOOKUP(Pag_Inicio_Corr_mas_casos[[#This Row],[Corregimiento]],Hoja3!$A$2:$D$676,4,0)</f>
        <v>130107</v>
      </c>
      <c r="E1480">
        <v>26</v>
      </c>
    </row>
    <row r="1481" spans="1:5">
      <c r="A1481" s="40">
        <v>44044</v>
      </c>
      <c r="B1481" s="22">
        <v>44044</v>
      </c>
      <c r="C1481" t="s">
        <v>235</v>
      </c>
      <c r="D1481" s="42">
        <f>VLOOKUP(Pag_Inicio_Corr_mas_casos[[#This Row],[Corregimiento]],Hoja3!$A$2:$D$676,4,0)</f>
        <v>80815</v>
      </c>
      <c r="E1481">
        <v>22</v>
      </c>
    </row>
    <row r="1482" spans="1:5">
      <c r="A1482" s="40">
        <v>44044</v>
      </c>
      <c r="B1482" s="22">
        <v>44044</v>
      </c>
      <c r="C1482" t="s">
        <v>252</v>
      </c>
      <c r="D1482" s="42">
        <f>VLOOKUP(Pag_Inicio_Corr_mas_casos[[#This Row],[Corregimiento]],Hoja3!$A$2:$D$676,4,0)</f>
        <v>30104</v>
      </c>
      <c r="E1482">
        <v>17</v>
      </c>
    </row>
    <row r="1483" spans="1:5">
      <c r="A1483" s="40">
        <v>44044</v>
      </c>
      <c r="B1483" s="22">
        <v>44044</v>
      </c>
      <c r="C1483" t="s">
        <v>232</v>
      </c>
      <c r="D1483" s="42">
        <f>VLOOKUP(Pag_Inicio_Corr_mas_casos[[#This Row],[Corregimiento]],Hoja3!$A$2:$D$676,4,0)</f>
        <v>80501</v>
      </c>
      <c r="E1483">
        <v>18</v>
      </c>
    </row>
    <row r="1484" spans="1:5">
      <c r="A1484" s="40">
        <v>44044</v>
      </c>
      <c r="B1484" s="22">
        <v>44044</v>
      </c>
      <c r="C1484" t="s">
        <v>226</v>
      </c>
      <c r="D1484" s="42">
        <f>VLOOKUP(Pag_Inicio_Corr_mas_casos[[#This Row],[Corregimiento]],Hoja3!$A$2:$D$676,4,0)</f>
        <v>30107</v>
      </c>
      <c r="E1484">
        <v>27</v>
      </c>
    </row>
    <row r="1485" spans="1:5">
      <c r="A1485" s="40">
        <v>44044</v>
      </c>
      <c r="B1485" s="22">
        <v>44044</v>
      </c>
      <c r="C1485" t="s">
        <v>222</v>
      </c>
      <c r="D1485" s="42">
        <f>VLOOKUP(Pag_Inicio_Corr_mas_casos[[#This Row],[Corregimiento]],Hoja3!$A$2:$D$676,4,0)</f>
        <v>40601</v>
      </c>
      <c r="E1485">
        <v>23</v>
      </c>
    </row>
    <row r="1486" spans="1:5">
      <c r="A1486" s="40">
        <v>44044</v>
      </c>
      <c r="B1486" s="22">
        <v>44044</v>
      </c>
      <c r="C1486" t="s">
        <v>240</v>
      </c>
      <c r="D1486" s="42">
        <f>VLOOKUP(Pag_Inicio_Corr_mas_casos[[#This Row],[Corregimiento]],Hoja3!$A$2:$D$676,4,0)</f>
        <v>80826</v>
      </c>
      <c r="E1486">
        <v>11</v>
      </c>
    </row>
    <row r="1487" spans="1:5">
      <c r="A1487" s="40">
        <v>44044</v>
      </c>
      <c r="B1487" s="22">
        <v>44044</v>
      </c>
      <c r="C1487" t="s">
        <v>215</v>
      </c>
      <c r="D1487" s="42">
        <f>VLOOKUP(Pag_Inicio_Corr_mas_casos[[#This Row],[Corregimiento]],Hoja3!$A$2:$D$676,4,0)</f>
        <v>80823</v>
      </c>
      <c r="E1487">
        <v>18</v>
      </c>
    </row>
    <row r="1488" spans="1:5">
      <c r="A1488" s="40">
        <v>44044</v>
      </c>
      <c r="B1488" s="22">
        <v>44044</v>
      </c>
      <c r="C1488" t="s">
        <v>239</v>
      </c>
      <c r="D1488" s="42">
        <f>VLOOKUP(Pag_Inicio_Corr_mas_casos[[#This Row],[Corregimiento]],Hoja3!$A$2:$D$676,4,0)</f>
        <v>130708</v>
      </c>
      <c r="E1488">
        <v>17</v>
      </c>
    </row>
    <row r="1489" spans="1:5">
      <c r="A1489" s="40">
        <v>44044</v>
      </c>
      <c r="B1489" s="22">
        <v>44044</v>
      </c>
      <c r="C1489" t="s">
        <v>220</v>
      </c>
      <c r="D1489" s="42">
        <f>VLOOKUP(Pag_Inicio_Corr_mas_casos[[#This Row],[Corregimiento]],Hoja3!$A$2:$D$676,4,0)</f>
        <v>80812</v>
      </c>
      <c r="E1489">
        <v>27</v>
      </c>
    </row>
    <row r="1490" spans="1:5">
      <c r="A1490" s="40">
        <v>44044</v>
      </c>
      <c r="B1490" s="22">
        <v>44044</v>
      </c>
      <c r="C1490" t="s">
        <v>212</v>
      </c>
      <c r="D1490" s="42">
        <f>VLOOKUP(Pag_Inicio_Corr_mas_casos[[#This Row],[Corregimiento]],Hoja3!$A$2:$D$676,4,0)</f>
        <v>80816</v>
      </c>
      <c r="E1490">
        <v>14</v>
      </c>
    </row>
    <row r="1491" spans="1:5">
      <c r="A1491" s="40">
        <v>44044</v>
      </c>
      <c r="B1491" s="22">
        <v>44044</v>
      </c>
      <c r="C1491" t="s">
        <v>234</v>
      </c>
      <c r="D1491" s="42">
        <f>VLOOKUP(Pag_Inicio_Corr_mas_casos[[#This Row],[Corregimiento]],Hoja3!$A$2:$D$676,4,0)</f>
        <v>80820</v>
      </c>
      <c r="E1491">
        <v>34</v>
      </c>
    </row>
    <row r="1492" spans="1:5">
      <c r="A1492" s="40">
        <v>44044</v>
      </c>
      <c r="B1492" s="22">
        <v>44044</v>
      </c>
      <c r="C1492" t="s">
        <v>211</v>
      </c>
      <c r="D1492" s="42">
        <f>VLOOKUP(Pag_Inicio_Corr_mas_casos[[#This Row],[Corregimiento]],Hoja3!$A$2:$D$676,4,0)</f>
        <v>81008</v>
      </c>
      <c r="E1492">
        <v>11</v>
      </c>
    </row>
    <row r="1493" spans="1:5">
      <c r="A1493" s="40">
        <v>44044</v>
      </c>
      <c r="B1493" s="22">
        <v>44044</v>
      </c>
      <c r="C1493" t="s">
        <v>213</v>
      </c>
      <c r="D1493" s="42">
        <f>VLOOKUP(Pag_Inicio_Corr_mas_casos[[#This Row],[Corregimiento]],Hoja3!$A$2:$D$676,4,0)</f>
        <v>80817</v>
      </c>
      <c r="E1493">
        <v>24</v>
      </c>
    </row>
    <row r="1494" spans="1:5">
      <c r="A1494" s="40">
        <v>44044</v>
      </c>
      <c r="B1494" s="22">
        <v>44044</v>
      </c>
      <c r="C1494" t="s">
        <v>230</v>
      </c>
      <c r="D1494" s="42">
        <f>VLOOKUP(Pag_Inicio_Corr_mas_casos[[#This Row],[Corregimiento]],Hoja3!$A$2:$D$676,4,0)</f>
        <v>80813</v>
      </c>
      <c r="E1494">
        <v>34</v>
      </c>
    </row>
    <row r="1495" spans="1:5">
      <c r="A1495" s="40">
        <v>44044</v>
      </c>
      <c r="B1495" s="22">
        <v>44044</v>
      </c>
      <c r="C1495" t="s">
        <v>268</v>
      </c>
      <c r="D1495" s="42">
        <f>VLOOKUP(Pag_Inicio_Corr_mas_casos[[#This Row],[Corregimiento]],Hoja3!$A$2:$D$676,4,0)</f>
        <v>130716</v>
      </c>
      <c r="E1495">
        <v>11</v>
      </c>
    </row>
    <row r="1496" spans="1:5">
      <c r="A1496" s="40">
        <v>44044</v>
      </c>
      <c r="B1496" s="22">
        <v>44044</v>
      </c>
      <c r="C1496" t="s">
        <v>237</v>
      </c>
      <c r="D1496" s="42">
        <f>VLOOKUP(Pag_Inicio_Corr_mas_casos[[#This Row],[Corregimiento]],Hoja3!$A$2:$D$676,4,0)</f>
        <v>80811</v>
      </c>
      <c r="E1496">
        <v>12</v>
      </c>
    </row>
    <row r="1497" spans="1:5">
      <c r="A1497" s="40">
        <v>44044</v>
      </c>
      <c r="B1497" s="22">
        <v>44044</v>
      </c>
      <c r="C1497" t="s">
        <v>251</v>
      </c>
      <c r="D1497" s="42">
        <f>VLOOKUP(Pag_Inicio_Corr_mas_casos[[#This Row],[Corregimiento]],Hoja3!$A$2:$D$676,4,0)</f>
        <v>81009</v>
      </c>
      <c r="E1497">
        <v>18</v>
      </c>
    </row>
    <row r="1498" spans="1:5">
      <c r="A1498" s="40">
        <v>44044</v>
      </c>
      <c r="B1498" s="22">
        <v>44044</v>
      </c>
      <c r="C1498" t="s">
        <v>245</v>
      </c>
      <c r="D1498" s="42">
        <f>VLOOKUP(Pag_Inicio_Corr_mas_casos[[#This Row],[Corregimiento]],Hoja3!$A$2:$D$676,4,0)</f>
        <v>80809</v>
      </c>
      <c r="E1498">
        <v>18</v>
      </c>
    </row>
    <row r="1499" spans="1:5">
      <c r="A1499" s="40">
        <v>44044</v>
      </c>
      <c r="B1499" s="22">
        <v>44044</v>
      </c>
      <c r="C1499" t="s">
        <v>217</v>
      </c>
      <c r="D1499" s="42">
        <f>VLOOKUP(Pag_Inicio_Corr_mas_casos[[#This Row],[Corregimiento]],Hoja3!$A$2:$D$676,4,0)</f>
        <v>80819</v>
      </c>
      <c r="E1499">
        <v>64</v>
      </c>
    </row>
    <row r="1500" spans="1:5">
      <c r="A1500" s="40">
        <v>44044</v>
      </c>
      <c r="B1500" s="22">
        <v>44044</v>
      </c>
      <c r="C1500" t="s">
        <v>243</v>
      </c>
      <c r="D1500" s="42">
        <f>VLOOKUP(Pag_Inicio_Corr_mas_casos[[#This Row],[Corregimiento]],Hoja3!$A$2:$D$676,4,0)</f>
        <v>130105</v>
      </c>
      <c r="E1500">
        <v>19</v>
      </c>
    </row>
    <row r="1501" spans="1:5">
      <c r="A1501" s="40">
        <v>44044</v>
      </c>
      <c r="B1501" s="22">
        <v>44044</v>
      </c>
      <c r="C1501" t="s">
        <v>206</v>
      </c>
      <c r="D1501" s="42">
        <f>VLOOKUP(Pag_Inicio_Corr_mas_casos[[#This Row],[Corregimiento]],Hoja3!$A$2:$D$676,4,0)</f>
        <v>130106</v>
      </c>
      <c r="E1501">
        <v>34</v>
      </c>
    </row>
    <row r="1502" spans="1:5">
      <c r="A1502" s="40">
        <v>44045</v>
      </c>
      <c r="B1502" s="22">
        <v>44045</v>
      </c>
      <c r="C1502" t="s">
        <v>209</v>
      </c>
      <c r="D1502" s="42">
        <f>VLOOKUP(Pag_Inicio_Corr_mas_casos[[#This Row],[Corregimiento]],Hoja3!$A$2:$D$676,4,0)</f>
        <v>80821</v>
      </c>
      <c r="E1502">
        <v>41</v>
      </c>
    </row>
    <row r="1503" spans="1:5">
      <c r="A1503" s="40">
        <v>44045</v>
      </c>
      <c r="B1503" s="22">
        <v>44045</v>
      </c>
      <c r="C1503" t="s">
        <v>214</v>
      </c>
      <c r="D1503" s="42">
        <f>VLOOKUP(Pag_Inicio_Corr_mas_casos[[#This Row],[Corregimiento]],Hoja3!$A$2:$D$676,4,0)</f>
        <v>80822</v>
      </c>
      <c r="E1503">
        <v>23</v>
      </c>
    </row>
    <row r="1504" spans="1:5">
      <c r="A1504" s="40">
        <v>44045</v>
      </c>
      <c r="B1504" s="22">
        <v>44045</v>
      </c>
      <c r="C1504" t="s">
        <v>204</v>
      </c>
      <c r="D1504" s="42">
        <f>VLOOKUP(Pag_Inicio_Corr_mas_casos[[#This Row],[Corregimiento]],Hoja3!$A$2:$D$676,4,0)</f>
        <v>130101</v>
      </c>
      <c r="E1504">
        <v>17</v>
      </c>
    </row>
    <row r="1505" spans="1:5">
      <c r="A1505" s="40">
        <v>44045</v>
      </c>
      <c r="B1505" s="22">
        <v>44045</v>
      </c>
      <c r="C1505" t="s">
        <v>221</v>
      </c>
      <c r="D1505" s="42">
        <f>VLOOKUP(Pag_Inicio_Corr_mas_casos[[#This Row],[Corregimiento]],Hoja3!$A$2:$D$676,4,0)</f>
        <v>130702</v>
      </c>
      <c r="E1505">
        <v>13</v>
      </c>
    </row>
    <row r="1506" spans="1:5">
      <c r="A1506" s="40">
        <v>44045</v>
      </c>
      <c r="B1506" s="22">
        <v>44045</v>
      </c>
      <c r="C1506" t="s">
        <v>210</v>
      </c>
      <c r="D1506" s="42">
        <f>VLOOKUP(Pag_Inicio_Corr_mas_casos[[#This Row],[Corregimiento]],Hoja3!$A$2:$D$676,4,0)</f>
        <v>81007</v>
      </c>
      <c r="E1506">
        <v>30</v>
      </c>
    </row>
    <row r="1507" spans="1:5">
      <c r="A1507" s="40">
        <v>44045</v>
      </c>
      <c r="B1507" s="22">
        <v>44045</v>
      </c>
      <c r="C1507" t="s">
        <v>205</v>
      </c>
      <c r="D1507" s="42">
        <f>VLOOKUP(Pag_Inicio_Corr_mas_casos[[#This Row],[Corregimiento]],Hoja3!$A$2:$D$676,4,0)</f>
        <v>81002</v>
      </c>
      <c r="E1507">
        <v>18</v>
      </c>
    </row>
    <row r="1508" spans="1:5">
      <c r="A1508" s="40">
        <v>44045</v>
      </c>
      <c r="B1508" s="22">
        <v>44045</v>
      </c>
      <c r="C1508" t="s">
        <v>223</v>
      </c>
      <c r="D1508" s="42">
        <f>VLOOKUP(Pag_Inicio_Corr_mas_casos[[#This Row],[Corregimiento]],Hoja3!$A$2:$D$676,4,0)</f>
        <v>80806</v>
      </c>
      <c r="E1508">
        <v>15</v>
      </c>
    </row>
    <row r="1509" spans="1:5">
      <c r="A1509" s="40">
        <v>44045</v>
      </c>
      <c r="B1509" s="22">
        <v>44045</v>
      </c>
      <c r="C1509" t="s">
        <v>218</v>
      </c>
      <c r="D1509" s="42">
        <f>VLOOKUP(Pag_Inicio_Corr_mas_casos[[#This Row],[Corregimiento]],Hoja3!$A$2:$D$676,4,0)</f>
        <v>130107</v>
      </c>
      <c r="E1509">
        <v>12</v>
      </c>
    </row>
    <row r="1510" spans="1:5">
      <c r="A1510" s="40">
        <v>44045</v>
      </c>
      <c r="B1510" s="22">
        <v>44045</v>
      </c>
      <c r="C1510" t="s">
        <v>235</v>
      </c>
      <c r="D1510" s="42">
        <f>VLOOKUP(Pag_Inicio_Corr_mas_casos[[#This Row],[Corregimiento]],Hoja3!$A$2:$D$676,4,0)</f>
        <v>80815</v>
      </c>
      <c r="E1510">
        <v>26</v>
      </c>
    </row>
    <row r="1511" spans="1:5">
      <c r="A1511" s="40">
        <v>44045</v>
      </c>
      <c r="B1511" s="22">
        <v>44045</v>
      </c>
      <c r="C1511" t="s">
        <v>307</v>
      </c>
      <c r="D1511" s="42">
        <f>VLOOKUP(Pag_Inicio_Corr_mas_casos[[#This Row],[Corregimiento]],Hoja3!$A$2:$D$676,4,0)</f>
        <v>90301</v>
      </c>
      <c r="E1511">
        <v>15</v>
      </c>
    </row>
    <row r="1512" spans="1:5">
      <c r="A1512" s="40">
        <v>44045</v>
      </c>
      <c r="B1512" s="22">
        <v>44045</v>
      </c>
      <c r="C1512" t="s">
        <v>252</v>
      </c>
      <c r="D1512" s="42">
        <f>VLOOKUP(Pag_Inicio_Corr_mas_casos[[#This Row],[Corregimiento]],Hoja3!$A$2:$D$676,4,0)</f>
        <v>30104</v>
      </c>
      <c r="E1512">
        <v>24</v>
      </c>
    </row>
    <row r="1513" spans="1:5">
      <c r="A1513" s="40">
        <v>44045</v>
      </c>
      <c r="B1513" s="22">
        <v>44045</v>
      </c>
      <c r="C1513" t="s">
        <v>224</v>
      </c>
      <c r="D1513" s="42">
        <f>VLOOKUP(Pag_Inicio_Corr_mas_casos[[#This Row],[Corregimiento]],Hoja3!$A$2:$D$676,4,0)</f>
        <v>130108</v>
      </c>
      <c r="E1513">
        <v>12</v>
      </c>
    </row>
    <row r="1514" spans="1:5">
      <c r="A1514" s="40">
        <v>44045</v>
      </c>
      <c r="B1514" s="22">
        <v>44045</v>
      </c>
      <c r="C1514" t="s">
        <v>226</v>
      </c>
      <c r="D1514" s="42">
        <f>VLOOKUP(Pag_Inicio_Corr_mas_casos[[#This Row],[Corregimiento]],Hoja3!$A$2:$D$676,4,0)</f>
        <v>30107</v>
      </c>
      <c r="E1514">
        <v>14</v>
      </c>
    </row>
    <row r="1515" spans="1:5">
      <c r="A1515" s="40">
        <v>44045</v>
      </c>
      <c r="B1515" s="22">
        <v>44045</v>
      </c>
      <c r="C1515" t="s">
        <v>222</v>
      </c>
      <c r="D1515" s="42">
        <f>VLOOKUP(Pag_Inicio_Corr_mas_casos[[#This Row],[Corregimiento]],Hoja3!$A$2:$D$676,4,0)</f>
        <v>40601</v>
      </c>
      <c r="E1515">
        <v>19</v>
      </c>
    </row>
    <row r="1516" spans="1:5">
      <c r="A1516" s="40">
        <v>44045</v>
      </c>
      <c r="B1516" s="22">
        <v>44045</v>
      </c>
      <c r="C1516" t="s">
        <v>240</v>
      </c>
      <c r="D1516" s="42">
        <f>VLOOKUP(Pag_Inicio_Corr_mas_casos[[#This Row],[Corregimiento]],Hoja3!$A$2:$D$676,4,0)</f>
        <v>80826</v>
      </c>
      <c r="E1516">
        <v>12</v>
      </c>
    </row>
    <row r="1517" spans="1:5">
      <c r="A1517" s="40">
        <v>44045</v>
      </c>
      <c r="B1517" s="22">
        <v>44045</v>
      </c>
      <c r="C1517" t="s">
        <v>215</v>
      </c>
      <c r="D1517" s="42">
        <f>VLOOKUP(Pag_Inicio_Corr_mas_casos[[#This Row],[Corregimiento]],Hoja3!$A$2:$D$676,4,0)</f>
        <v>80823</v>
      </c>
      <c r="E1517">
        <v>28</v>
      </c>
    </row>
    <row r="1518" spans="1:5">
      <c r="A1518" s="40">
        <v>44045</v>
      </c>
      <c r="B1518" s="22">
        <v>44045</v>
      </c>
      <c r="C1518" t="s">
        <v>208</v>
      </c>
      <c r="D1518" s="42">
        <f>VLOOKUP(Pag_Inicio_Corr_mas_casos[[#This Row],[Corregimiento]],Hoja3!$A$2:$D$676,4,0)</f>
        <v>130102</v>
      </c>
      <c r="E1518">
        <v>19</v>
      </c>
    </row>
    <row r="1519" spans="1:5">
      <c r="A1519" s="40">
        <v>44045</v>
      </c>
      <c r="B1519" s="22">
        <v>44045</v>
      </c>
      <c r="C1519" t="s">
        <v>220</v>
      </c>
      <c r="D1519" s="42">
        <f>VLOOKUP(Pag_Inicio_Corr_mas_casos[[#This Row],[Corregimiento]],Hoja3!$A$2:$D$676,4,0)</f>
        <v>80812</v>
      </c>
      <c r="E1519">
        <v>25</v>
      </c>
    </row>
    <row r="1520" spans="1:5">
      <c r="A1520" s="40">
        <v>44045</v>
      </c>
      <c r="B1520" s="22">
        <v>44045</v>
      </c>
      <c r="C1520" t="s">
        <v>282</v>
      </c>
      <c r="D1520" s="42">
        <f>VLOOKUP(Pag_Inicio_Corr_mas_casos[[#This Row],[Corregimiento]],Hoja3!$A$2:$D$676,4,0)</f>
        <v>120701</v>
      </c>
      <c r="E1520">
        <v>11</v>
      </c>
    </row>
    <row r="1521" spans="1:5">
      <c r="A1521" s="40">
        <v>44045</v>
      </c>
      <c r="B1521" s="22">
        <v>44045</v>
      </c>
      <c r="C1521" t="s">
        <v>254</v>
      </c>
      <c r="D1521" s="42">
        <f>VLOOKUP(Pag_Inicio_Corr_mas_casos[[#This Row],[Corregimiento]],Hoja3!$A$2:$D$676,4,0)</f>
        <v>80804</v>
      </c>
      <c r="E1521">
        <v>12</v>
      </c>
    </row>
    <row r="1522" spans="1:5">
      <c r="A1522" s="40">
        <v>44045</v>
      </c>
      <c r="B1522" s="22">
        <v>44045</v>
      </c>
      <c r="C1522" t="s">
        <v>212</v>
      </c>
      <c r="D1522" s="42">
        <f>VLOOKUP(Pag_Inicio_Corr_mas_casos[[#This Row],[Corregimiento]],Hoja3!$A$2:$D$676,4,0)</f>
        <v>80816</v>
      </c>
      <c r="E1522">
        <v>19</v>
      </c>
    </row>
    <row r="1523" spans="1:5">
      <c r="A1523" s="40">
        <v>44045</v>
      </c>
      <c r="B1523" s="22">
        <v>44045</v>
      </c>
      <c r="C1523" t="s">
        <v>234</v>
      </c>
      <c r="D1523" s="42">
        <f>VLOOKUP(Pag_Inicio_Corr_mas_casos[[#This Row],[Corregimiento]],Hoja3!$A$2:$D$676,4,0)</f>
        <v>80820</v>
      </c>
      <c r="E1523">
        <v>25</v>
      </c>
    </row>
    <row r="1524" spans="1:5">
      <c r="A1524" s="40">
        <v>44045</v>
      </c>
      <c r="B1524" s="22">
        <v>44045</v>
      </c>
      <c r="C1524" t="s">
        <v>280</v>
      </c>
      <c r="D1524" s="42">
        <f>VLOOKUP(Pag_Inicio_Corr_mas_casos[[#This Row],[Corregimiento]],Hoja3!$A$2:$D$676,4,0)</f>
        <v>81004</v>
      </c>
      <c r="E1524">
        <v>12</v>
      </c>
    </row>
    <row r="1525" spans="1:5">
      <c r="A1525" s="40">
        <v>44045</v>
      </c>
      <c r="B1525" s="22">
        <v>44045</v>
      </c>
      <c r="C1525" t="s">
        <v>211</v>
      </c>
      <c r="D1525" s="42">
        <f>VLOOKUP(Pag_Inicio_Corr_mas_casos[[#This Row],[Corregimiento]],Hoja3!$A$2:$D$676,4,0)</f>
        <v>81008</v>
      </c>
      <c r="E1525">
        <v>16</v>
      </c>
    </row>
    <row r="1526" spans="1:5">
      <c r="A1526" s="40">
        <v>44045</v>
      </c>
      <c r="B1526" s="22">
        <v>44045</v>
      </c>
      <c r="C1526" t="s">
        <v>213</v>
      </c>
      <c r="D1526" s="42">
        <f>VLOOKUP(Pag_Inicio_Corr_mas_casos[[#This Row],[Corregimiento]],Hoja3!$A$2:$D$676,4,0)</f>
        <v>80817</v>
      </c>
      <c r="E1526">
        <v>33</v>
      </c>
    </row>
    <row r="1527" spans="1:5">
      <c r="A1527" s="40">
        <v>44045</v>
      </c>
      <c r="B1527" s="22">
        <v>44045</v>
      </c>
      <c r="C1527" t="s">
        <v>225</v>
      </c>
      <c r="D1527" s="42">
        <f>VLOOKUP(Pag_Inicio_Corr_mas_casos[[#This Row],[Corregimiento]],Hoja3!$A$2:$D$676,4,0)</f>
        <v>80810</v>
      </c>
      <c r="E1527">
        <v>12</v>
      </c>
    </row>
    <row r="1528" spans="1:5">
      <c r="A1528" s="40">
        <v>44045</v>
      </c>
      <c r="B1528" s="22">
        <v>44045</v>
      </c>
      <c r="C1528" t="s">
        <v>230</v>
      </c>
      <c r="D1528" s="42">
        <f>VLOOKUP(Pag_Inicio_Corr_mas_casos[[#This Row],[Corregimiento]],Hoja3!$A$2:$D$676,4,0)</f>
        <v>80813</v>
      </c>
      <c r="E1528">
        <v>14</v>
      </c>
    </row>
    <row r="1529" spans="1:5">
      <c r="A1529" s="40">
        <v>44045</v>
      </c>
      <c r="B1529" s="22">
        <v>44045</v>
      </c>
      <c r="C1529" t="s">
        <v>316</v>
      </c>
      <c r="D1529" s="42">
        <f>VLOOKUP(Pag_Inicio_Corr_mas_casos[[#This Row],[Corregimiento]],Hoja3!$A$2:$D$676,4,0)</f>
        <v>30401</v>
      </c>
      <c r="E1529">
        <v>17</v>
      </c>
    </row>
    <row r="1530" spans="1:5">
      <c r="A1530" s="40">
        <v>44045</v>
      </c>
      <c r="B1530" s="22">
        <v>44045</v>
      </c>
      <c r="C1530" t="s">
        <v>251</v>
      </c>
      <c r="D1530" s="42">
        <f>VLOOKUP(Pag_Inicio_Corr_mas_casos[[#This Row],[Corregimiento]],Hoja3!$A$2:$D$676,4,0)</f>
        <v>81009</v>
      </c>
      <c r="E1530">
        <v>11</v>
      </c>
    </row>
    <row r="1531" spans="1:5">
      <c r="A1531" s="40">
        <v>44045</v>
      </c>
      <c r="B1531" s="22">
        <v>44045</v>
      </c>
      <c r="C1531" t="s">
        <v>259</v>
      </c>
      <c r="D1531" s="42">
        <f>VLOOKUP(Pag_Inicio_Corr_mas_casos[[#This Row],[Corregimiento]],Hoja3!$A$2:$D$676,4,0)</f>
        <v>30111</v>
      </c>
      <c r="E1531">
        <v>22</v>
      </c>
    </row>
    <row r="1532" spans="1:5">
      <c r="A1532" s="40">
        <v>44045</v>
      </c>
      <c r="B1532" s="22">
        <v>44045</v>
      </c>
      <c r="C1532" t="s">
        <v>242</v>
      </c>
      <c r="D1532" s="42">
        <f>VLOOKUP(Pag_Inicio_Corr_mas_casos[[#This Row],[Corregimiento]],Hoja3!$A$2:$D$676,4,0)</f>
        <v>80803</v>
      </c>
      <c r="E1532">
        <v>12</v>
      </c>
    </row>
    <row r="1533" spans="1:5">
      <c r="A1533" s="40">
        <v>44045</v>
      </c>
      <c r="B1533" s="22">
        <v>44045</v>
      </c>
      <c r="C1533" t="s">
        <v>217</v>
      </c>
      <c r="D1533" s="42">
        <f>VLOOKUP(Pag_Inicio_Corr_mas_casos[[#This Row],[Corregimiento]],Hoja3!$A$2:$D$676,4,0)</f>
        <v>80819</v>
      </c>
      <c r="E1533">
        <v>41</v>
      </c>
    </row>
    <row r="1534" spans="1:5">
      <c r="A1534" s="40">
        <v>44045</v>
      </c>
      <c r="B1534" s="22">
        <v>44045</v>
      </c>
      <c r="C1534" t="s">
        <v>243</v>
      </c>
      <c r="D1534" s="42">
        <f>VLOOKUP(Pag_Inicio_Corr_mas_casos[[#This Row],[Corregimiento]],Hoja3!$A$2:$D$676,4,0)</f>
        <v>130105</v>
      </c>
      <c r="E1534">
        <v>15</v>
      </c>
    </row>
    <row r="1535" spans="1:5">
      <c r="A1535" s="40">
        <v>44045</v>
      </c>
      <c r="B1535" s="22">
        <v>44045</v>
      </c>
      <c r="C1535" t="s">
        <v>206</v>
      </c>
      <c r="D1535" s="42">
        <f>VLOOKUP(Pag_Inicio_Corr_mas_casos[[#This Row],[Corregimiento]],Hoja3!$A$2:$D$676,4,0)</f>
        <v>130106</v>
      </c>
      <c r="E1535">
        <v>36</v>
      </c>
    </row>
    <row r="1536" spans="1:5">
      <c r="A1536" s="40">
        <v>44046</v>
      </c>
      <c r="B1536" s="22">
        <v>44046</v>
      </c>
      <c r="C1536" t="s">
        <v>209</v>
      </c>
      <c r="D1536" s="42">
        <f>VLOOKUP(Pag_Inicio_Corr_mas_casos[[#This Row],[Corregimiento]],Hoja3!$A$2:$D$676,4,0)</f>
        <v>80821</v>
      </c>
      <c r="E1536">
        <v>34</v>
      </c>
    </row>
    <row r="1537" spans="1:5">
      <c r="A1537" s="40">
        <v>44046</v>
      </c>
      <c r="B1537" s="22">
        <v>44046</v>
      </c>
      <c r="C1537" t="s">
        <v>214</v>
      </c>
      <c r="D1537" s="42">
        <f>VLOOKUP(Pag_Inicio_Corr_mas_casos[[#This Row],[Corregimiento]],Hoja3!$A$2:$D$676,4,0)</f>
        <v>80822</v>
      </c>
      <c r="E1537">
        <v>22</v>
      </c>
    </row>
    <row r="1538" spans="1:5">
      <c r="A1538" s="40">
        <v>44046</v>
      </c>
      <c r="B1538" s="22">
        <v>44046</v>
      </c>
      <c r="C1538" t="s">
        <v>204</v>
      </c>
      <c r="D1538" s="42">
        <f>VLOOKUP(Pag_Inicio_Corr_mas_casos[[#This Row],[Corregimiento]],Hoja3!$A$2:$D$676,4,0)</f>
        <v>130101</v>
      </c>
      <c r="E1538">
        <v>20</v>
      </c>
    </row>
    <row r="1539" spans="1:5">
      <c r="A1539" s="40">
        <v>44046</v>
      </c>
      <c r="B1539" s="22">
        <v>44046</v>
      </c>
      <c r="C1539" t="s">
        <v>221</v>
      </c>
      <c r="D1539" s="42">
        <f>VLOOKUP(Pag_Inicio_Corr_mas_casos[[#This Row],[Corregimiento]],Hoja3!$A$2:$D$676,4,0)</f>
        <v>130702</v>
      </c>
      <c r="E1539">
        <v>12</v>
      </c>
    </row>
    <row r="1540" spans="1:5">
      <c r="A1540" s="40">
        <v>44046</v>
      </c>
      <c r="B1540" s="22">
        <v>44046</v>
      </c>
      <c r="C1540" t="s">
        <v>210</v>
      </c>
      <c r="D1540" s="42">
        <f>VLOOKUP(Pag_Inicio_Corr_mas_casos[[#This Row],[Corregimiento]],Hoja3!$A$2:$D$676,4,0)</f>
        <v>81007</v>
      </c>
      <c r="E1540">
        <v>43</v>
      </c>
    </row>
    <row r="1541" spans="1:5">
      <c r="A1541" s="40">
        <v>44046</v>
      </c>
      <c r="B1541" s="22">
        <v>44046</v>
      </c>
      <c r="C1541" t="s">
        <v>205</v>
      </c>
      <c r="D1541" s="42">
        <f>VLOOKUP(Pag_Inicio_Corr_mas_casos[[#This Row],[Corregimiento]],Hoja3!$A$2:$D$676,4,0)</f>
        <v>81002</v>
      </c>
      <c r="E1541">
        <v>22</v>
      </c>
    </row>
    <row r="1542" spans="1:5">
      <c r="A1542" s="40">
        <v>44046</v>
      </c>
      <c r="B1542" s="22">
        <v>44046</v>
      </c>
      <c r="C1542" t="s">
        <v>218</v>
      </c>
      <c r="D1542" s="42">
        <f>VLOOKUP(Pag_Inicio_Corr_mas_casos[[#This Row],[Corregimiento]],Hoja3!$A$2:$D$676,4,0)</f>
        <v>130107</v>
      </c>
      <c r="E1542">
        <v>32</v>
      </c>
    </row>
    <row r="1543" spans="1:5">
      <c r="A1543" s="40">
        <v>44046</v>
      </c>
      <c r="B1543" s="22">
        <v>44046</v>
      </c>
      <c r="C1543" t="s">
        <v>235</v>
      </c>
      <c r="D1543" s="42">
        <f>VLOOKUP(Pag_Inicio_Corr_mas_casos[[#This Row],[Corregimiento]],Hoja3!$A$2:$D$676,4,0)</f>
        <v>80815</v>
      </c>
      <c r="E1543">
        <v>19</v>
      </c>
    </row>
    <row r="1544" spans="1:5">
      <c r="A1544" s="40">
        <v>44046</v>
      </c>
      <c r="B1544" s="22">
        <v>44046</v>
      </c>
      <c r="C1544" t="s">
        <v>232</v>
      </c>
      <c r="D1544" s="42">
        <f>VLOOKUP(Pag_Inicio_Corr_mas_casos[[#This Row],[Corregimiento]],Hoja3!$A$2:$D$676,4,0)</f>
        <v>80501</v>
      </c>
      <c r="E1544">
        <v>23</v>
      </c>
    </row>
    <row r="1545" spans="1:5">
      <c r="A1545" s="40">
        <v>44046</v>
      </c>
      <c r="B1545" s="22">
        <v>44046</v>
      </c>
      <c r="C1545" t="s">
        <v>226</v>
      </c>
      <c r="D1545" s="42">
        <f>VLOOKUP(Pag_Inicio_Corr_mas_casos[[#This Row],[Corregimiento]],Hoja3!$A$2:$D$676,4,0)</f>
        <v>30107</v>
      </c>
      <c r="E1545">
        <v>12</v>
      </c>
    </row>
    <row r="1546" spans="1:5">
      <c r="A1546" s="40">
        <v>44046</v>
      </c>
      <c r="B1546" s="22">
        <v>44046</v>
      </c>
      <c r="C1546" t="s">
        <v>222</v>
      </c>
      <c r="D1546" s="42">
        <f>VLOOKUP(Pag_Inicio_Corr_mas_casos[[#This Row],[Corregimiento]],Hoja3!$A$2:$D$676,4,0)</f>
        <v>40601</v>
      </c>
      <c r="E1546">
        <v>15</v>
      </c>
    </row>
    <row r="1547" spans="1:5">
      <c r="A1547" s="40">
        <v>44046</v>
      </c>
      <c r="B1547" s="22">
        <v>44046</v>
      </c>
      <c r="C1547" t="s">
        <v>215</v>
      </c>
      <c r="D1547" s="42">
        <f>VLOOKUP(Pag_Inicio_Corr_mas_casos[[#This Row],[Corregimiento]],Hoja3!$A$2:$D$676,4,0)</f>
        <v>80823</v>
      </c>
      <c r="E1547">
        <v>16</v>
      </c>
    </row>
    <row r="1548" spans="1:5">
      <c r="A1548" s="40">
        <v>44046</v>
      </c>
      <c r="B1548" s="22">
        <v>44046</v>
      </c>
      <c r="C1548" t="s">
        <v>239</v>
      </c>
      <c r="D1548" s="42">
        <f>VLOOKUP(Pag_Inicio_Corr_mas_casos[[#This Row],[Corregimiento]],Hoja3!$A$2:$D$676,4,0)</f>
        <v>130708</v>
      </c>
      <c r="E1548">
        <v>20</v>
      </c>
    </row>
    <row r="1549" spans="1:5">
      <c r="A1549" s="40">
        <v>44046</v>
      </c>
      <c r="B1549" s="22">
        <v>44046</v>
      </c>
      <c r="C1549" t="s">
        <v>250</v>
      </c>
      <c r="D1549" s="42">
        <f>VLOOKUP(Pag_Inicio_Corr_mas_casos[[#This Row],[Corregimiento]],Hoja3!$A$2:$D$676,4,0)</f>
        <v>81003</v>
      </c>
      <c r="E1549">
        <v>15</v>
      </c>
    </row>
    <row r="1550" spans="1:5">
      <c r="A1550" s="40">
        <v>44046</v>
      </c>
      <c r="B1550" s="22">
        <v>44046</v>
      </c>
      <c r="C1550" t="s">
        <v>208</v>
      </c>
      <c r="D1550" s="42">
        <f>VLOOKUP(Pag_Inicio_Corr_mas_casos[[#This Row],[Corregimiento]],Hoja3!$A$2:$D$676,4,0)</f>
        <v>130102</v>
      </c>
      <c r="E1550">
        <v>16</v>
      </c>
    </row>
    <row r="1551" spans="1:5">
      <c r="A1551" s="40">
        <v>44046</v>
      </c>
      <c r="B1551" s="22">
        <v>44046</v>
      </c>
      <c r="C1551" t="s">
        <v>220</v>
      </c>
      <c r="D1551" s="42">
        <f>VLOOKUP(Pag_Inicio_Corr_mas_casos[[#This Row],[Corregimiento]],Hoja3!$A$2:$D$676,4,0)</f>
        <v>80812</v>
      </c>
      <c r="E1551">
        <v>22</v>
      </c>
    </row>
    <row r="1552" spans="1:5">
      <c r="A1552" s="40">
        <v>44046</v>
      </c>
      <c r="B1552" s="22">
        <v>44046</v>
      </c>
      <c r="C1552" t="s">
        <v>234</v>
      </c>
      <c r="D1552" s="42">
        <f>VLOOKUP(Pag_Inicio_Corr_mas_casos[[#This Row],[Corregimiento]],Hoja3!$A$2:$D$676,4,0)</f>
        <v>80820</v>
      </c>
      <c r="E1552">
        <v>12</v>
      </c>
    </row>
    <row r="1553" spans="1:5">
      <c r="A1553" s="40">
        <v>44046</v>
      </c>
      <c r="B1553" s="22">
        <v>44046</v>
      </c>
      <c r="C1553" t="s">
        <v>211</v>
      </c>
      <c r="D1553" s="42">
        <f>VLOOKUP(Pag_Inicio_Corr_mas_casos[[#This Row],[Corregimiento]],Hoja3!$A$2:$D$676,4,0)</f>
        <v>81008</v>
      </c>
      <c r="E1553">
        <v>32</v>
      </c>
    </row>
    <row r="1554" spans="1:5">
      <c r="A1554" s="40">
        <v>44046</v>
      </c>
      <c r="B1554" s="22">
        <v>44046</v>
      </c>
      <c r="C1554" t="s">
        <v>213</v>
      </c>
      <c r="D1554" s="42">
        <f>VLOOKUP(Pag_Inicio_Corr_mas_casos[[#This Row],[Corregimiento]],Hoja3!$A$2:$D$676,4,0)</f>
        <v>80817</v>
      </c>
      <c r="E1554">
        <v>29</v>
      </c>
    </row>
    <row r="1555" spans="1:5">
      <c r="A1555" s="40">
        <v>44046</v>
      </c>
      <c r="B1555" s="22">
        <v>44046</v>
      </c>
      <c r="C1555" t="s">
        <v>225</v>
      </c>
      <c r="D1555" s="42">
        <f>VLOOKUP(Pag_Inicio_Corr_mas_casos[[#This Row],[Corregimiento]],Hoja3!$A$2:$D$676,4,0)</f>
        <v>80810</v>
      </c>
      <c r="E1555">
        <v>12</v>
      </c>
    </row>
    <row r="1556" spans="1:5">
      <c r="A1556" s="40">
        <v>44046</v>
      </c>
      <c r="B1556" s="22">
        <v>44046</v>
      </c>
      <c r="C1556" t="s">
        <v>230</v>
      </c>
      <c r="D1556" s="42">
        <f>VLOOKUP(Pag_Inicio_Corr_mas_casos[[#This Row],[Corregimiento]],Hoja3!$A$2:$D$676,4,0)</f>
        <v>80813</v>
      </c>
      <c r="E1556">
        <v>36</v>
      </c>
    </row>
    <row r="1557" spans="1:5">
      <c r="A1557" s="40">
        <v>44046</v>
      </c>
      <c r="B1557" s="22">
        <v>44046</v>
      </c>
      <c r="C1557" t="s">
        <v>249</v>
      </c>
      <c r="D1557" s="42">
        <f>VLOOKUP(Pag_Inicio_Corr_mas_casos[[#This Row],[Corregimiento]],Hoja3!$A$2:$D$676,4,0)</f>
        <v>130717</v>
      </c>
      <c r="E1557">
        <v>13</v>
      </c>
    </row>
    <row r="1558" spans="1:5">
      <c r="A1558" s="40">
        <v>44046</v>
      </c>
      <c r="B1558" s="22">
        <v>44046</v>
      </c>
      <c r="C1558" t="s">
        <v>251</v>
      </c>
      <c r="D1558" s="42">
        <f>VLOOKUP(Pag_Inicio_Corr_mas_casos[[#This Row],[Corregimiento]],Hoja3!$A$2:$D$676,4,0)</f>
        <v>81009</v>
      </c>
      <c r="E1558">
        <v>11</v>
      </c>
    </row>
    <row r="1559" spans="1:5">
      <c r="A1559" s="40">
        <v>44046</v>
      </c>
      <c r="B1559" s="22">
        <v>44046</v>
      </c>
      <c r="C1559" t="s">
        <v>317</v>
      </c>
      <c r="D1559" s="42">
        <f>VLOOKUP(Pag_Inicio_Corr_mas_casos[[#This Row],[Corregimiento]],Hoja3!$A$2:$D$676,4,0)</f>
        <v>10105</v>
      </c>
      <c r="E1559">
        <v>16</v>
      </c>
    </row>
    <row r="1560" spans="1:5">
      <c r="A1560" s="40">
        <v>44046</v>
      </c>
      <c r="B1560" s="22">
        <v>44046</v>
      </c>
      <c r="C1560" t="s">
        <v>217</v>
      </c>
      <c r="D1560" s="42">
        <f>VLOOKUP(Pag_Inicio_Corr_mas_casos[[#This Row],[Corregimiento]],Hoja3!$A$2:$D$676,4,0)</f>
        <v>80819</v>
      </c>
      <c r="E1560">
        <v>36</v>
      </c>
    </row>
    <row r="1561" spans="1:5">
      <c r="A1561" s="40">
        <v>44046</v>
      </c>
      <c r="B1561" s="22">
        <v>44046</v>
      </c>
      <c r="C1561" t="s">
        <v>267</v>
      </c>
      <c r="D1561" s="42">
        <f>VLOOKUP(Pag_Inicio_Corr_mas_casos[[#This Row],[Corregimiento]],Hoja3!$A$2:$D$676,4,0)</f>
        <v>81005</v>
      </c>
      <c r="E1561">
        <v>15</v>
      </c>
    </row>
    <row r="1562" spans="1:5">
      <c r="A1562" s="40">
        <v>44046</v>
      </c>
      <c r="B1562" s="22">
        <v>44046</v>
      </c>
      <c r="C1562" t="s">
        <v>206</v>
      </c>
      <c r="D1562" s="42">
        <f>VLOOKUP(Pag_Inicio_Corr_mas_casos[[#This Row],[Corregimiento]],Hoja3!$A$2:$D$676,4,0)</f>
        <v>130106</v>
      </c>
      <c r="E1562">
        <v>34</v>
      </c>
    </row>
    <row r="1563" spans="1:5">
      <c r="A1563" s="40">
        <v>44047</v>
      </c>
      <c r="B1563" s="22">
        <v>44047</v>
      </c>
      <c r="C1563" t="s">
        <v>209</v>
      </c>
      <c r="D1563" s="42">
        <f>VLOOKUP(Pag_Inicio_Corr_mas_casos[[#This Row],[Corregimiento]],Hoja3!$A$2:$D$676,4,0)</f>
        <v>80821</v>
      </c>
      <c r="E1563">
        <v>19</v>
      </c>
    </row>
    <row r="1564" spans="1:5">
      <c r="A1564" s="40">
        <v>44047</v>
      </c>
      <c r="B1564" s="22">
        <v>44047</v>
      </c>
      <c r="C1564" t="s">
        <v>214</v>
      </c>
      <c r="D1564" s="42">
        <f>VLOOKUP(Pag_Inicio_Corr_mas_casos[[#This Row],[Corregimiento]],Hoja3!$A$2:$D$676,4,0)</f>
        <v>80822</v>
      </c>
      <c r="E1564">
        <v>45</v>
      </c>
    </row>
    <row r="1565" spans="1:5">
      <c r="A1565" s="40">
        <v>44047</v>
      </c>
      <c r="B1565" s="22">
        <v>44047</v>
      </c>
      <c r="C1565" t="s">
        <v>277</v>
      </c>
      <c r="D1565" s="42">
        <f>VLOOKUP(Pag_Inicio_Corr_mas_casos[[#This Row],[Corregimiento]],Hoja3!$A$2:$D$676,4,0)</f>
        <v>10401</v>
      </c>
      <c r="E1565">
        <v>11</v>
      </c>
    </row>
    <row r="1566" spans="1:5">
      <c r="A1566" s="40">
        <v>44047</v>
      </c>
      <c r="B1566" s="22">
        <v>44047</v>
      </c>
      <c r="C1566" t="s">
        <v>216</v>
      </c>
      <c r="D1566" s="42">
        <f>VLOOKUP(Pag_Inicio_Corr_mas_casos[[#This Row],[Corregimiento]],Hoja3!$A$2:$D$676,4,0)</f>
        <v>81001</v>
      </c>
      <c r="E1566">
        <v>30</v>
      </c>
    </row>
    <row r="1567" spans="1:5">
      <c r="A1567" s="40">
        <v>44047</v>
      </c>
      <c r="B1567" s="22">
        <v>44047</v>
      </c>
      <c r="C1567" t="s">
        <v>204</v>
      </c>
      <c r="D1567" s="42">
        <f>VLOOKUP(Pag_Inicio_Corr_mas_casos[[#This Row],[Corregimiento]],Hoja3!$A$2:$D$676,4,0)</f>
        <v>130101</v>
      </c>
      <c r="E1567">
        <v>15</v>
      </c>
    </row>
    <row r="1568" spans="1:5">
      <c r="A1568" s="40">
        <v>44047</v>
      </c>
      <c r="B1568" s="22">
        <v>44047</v>
      </c>
      <c r="C1568" t="s">
        <v>210</v>
      </c>
      <c r="D1568" s="42">
        <f>VLOOKUP(Pag_Inicio_Corr_mas_casos[[#This Row],[Corregimiento]],Hoja3!$A$2:$D$676,4,0)</f>
        <v>81007</v>
      </c>
      <c r="E1568">
        <v>31</v>
      </c>
    </row>
    <row r="1569" spans="1:5">
      <c r="A1569" s="40">
        <v>44047</v>
      </c>
      <c r="B1569" s="22">
        <v>44047</v>
      </c>
      <c r="C1569" t="s">
        <v>205</v>
      </c>
      <c r="D1569" s="42">
        <f>VLOOKUP(Pag_Inicio_Corr_mas_casos[[#This Row],[Corregimiento]],Hoja3!$A$2:$D$676,4,0)</f>
        <v>81002</v>
      </c>
      <c r="E1569">
        <v>28</v>
      </c>
    </row>
    <row r="1570" spans="1:5">
      <c r="A1570" s="40">
        <v>44047</v>
      </c>
      <c r="B1570" s="22">
        <v>44047</v>
      </c>
      <c r="C1570" t="s">
        <v>218</v>
      </c>
      <c r="D1570" s="42">
        <f>VLOOKUP(Pag_Inicio_Corr_mas_casos[[#This Row],[Corregimiento]],Hoja3!$A$2:$D$676,4,0)</f>
        <v>130107</v>
      </c>
      <c r="E1570">
        <v>26</v>
      </c>
    </row>
    <row r="1571" spans="1:5">
      <c r="A1571" s="40">
        <v>44047</v>
      </c>
      <c r="B1571" s="22">
        <v>44047</v>
      </c>
      <c r="C1571" t="s">
        <v>235</v>
      </c>
      <c r="D1571" s="42">
        <f>VLOOKUP(Pag_Inicio_Corr_mas_casos[[#This Row],[Corregimiento]],Hoja3!$A$2:$D$676,4,0)</f>
        <v>80815</v>
      </c>
      <c r="E1571">
        <v>33</v>
      </c>
    </row>
    <row r="1572" spans="1:5">
      <c r="A1572" s="40">
        <v>44047</v>
      </c>
      <c r="B1572" s="22">
        <v>44047</v>
      </c>
      <c r="C1572" t="s">
        <v>252</v>
      </c>
      <c r="D1572" s="42">
        <f>VLOOKUP(Pag_Inicio_Corr_mas_casos[[#This Row],[Corregimiento]],Hoja3!$A$2:$D$676,4,0)</f>
        <v>30104</v>
      </c>
      <c r="E1572">
        <v>13</v>
      </c>
    </row>
    <row r="1573" spans="1:5">
      <c r="A1573" s="40">
        <v>44047</v>
      </c>
      <c r="B1573" s="22">
        <v>44047</v>
      </c>
      <c r="C1573" t="s">
        <v>226</v>
      </c>
      <c r="D1573" s="42">
        <f>VLOOKUP(Pag_Inicio_Corr_mas_casos[[#This Row],[Corregimiento]],Hoja3!$A$2:$D$676,4,0)</f>
        <v>30107</v>
      </c>
      <c r="E1573">
        <v>12</v>
      </c>
    </row>
    <row r="1574" spans="1:5">
      <c r="A1574" s="40">
        <v>44047</v>
      </c>
      <c r="B1574" s="22">
        <v>44047</v>
      </c>
      <c r="C1574" t="s">
        <v>250</v>
      </c>
      <c r="D1574" s="42">
        <f>VLOOKUP(Pag_Inicio_Corr_mas_casos[[#This Row],[Corregimiento]],Hoja3!$A$2:$D$676,4,0)</f>
        <v>81003</v>
      </c>
      <c r="E1574">
        <v>12</v>
      </c>
    </row>
    <row r="1575" spans="1:5">
      <c r="A1575" s="40">
        <v>44047</v>
      </c>
      <c r="B1575" s="22">
        <v>44047</v>
      </c>
      <c r="C1575" t="s">
        <v>208</v>
      </c>
      <c r="D1575" s="42">
        <f>VLOOKUP(Pag_Inicio_Corr_mas_casos[[#This Row],[Corregimiento]],Hoja3!$A$2:$D$676,4,0)</f>
        <v>130102</v>
      </c>
      <c r="E1575">
        <v>17</v>
      </c>
    </row>
    <row r="1576" spans="1:5">
      <c r="A1576" s="40">
        <v>44047</v>
      </c>
      <c r="B1576" s="22">
        <v>44047</v>
      </c>
      <c r="C1576" t="s">
        <v>220</v>
      </c>
      <c r="D1576" s="42">
        <f>VLOOKUP(Pag_Inicio_Corr_mas_casos[[#This Row],[Corregimiento]],Hoja3!$A$2:$D$676,4,0)</f>
        <v>80812</v>
      </c>
      <c r="E1576">
        <v>16</v>
      </c>
    </row>
    <row r="1577" spans="1:5">
      <c r="A1577" s="40">
        <v>44047</v>
      </c>
      <c r="B1577" s="22">
        <v>44047</v>
      </c>
      <c r="C1577" t="s">
        <v>212</v>
      </c>
      <c r="D1577" s="42">
        <f>VLOOKUP(Pag_Inicio_Corr_mas_casos[[#This Row],[Corregimiento]],Hoja3!$A$2:$D$676,4,0)</f>
        <v>80816</v>
      </c>
      <c r="E1577">
        <v>29</v>
      </c>
    </row>
    <row r="1578" spans="1:5">
      <c r="A1578" s="40">
        <v>44047</v>
      </c>
      <c r="B1578" s="22">
        <v>44047</v>
      </c>
      <c r="C1578" t="s">
        <v>280</v>
      </c>
      <c r="D1578" s="42">
        <f>VLOOKUP(Pag_Inicio_Corr_mas_casos[[#This Row],[Corregimiento]],Hoja3!$A$2:$D$676,4,0)</f>
        <v>81004</v>
      </c>
      <c r="E1578">
        <v>12</v>
      </c>
    </row>
    <row r="1579" spans="1:5">
      <c r="A1579" s="40">
        <v>44047</v>
      </c>
      <c r="B1579" s="22">
        <v>44047</v>
      </c>
      <c r="C1579" t="s">
        <v>211</v>
      </c>
      <c r="D1579" s="42">
        <f>VLOOKUP(Pag_Inicio_Corr_mas_casos[[#This Row],[Corregimiento]],Hoja3!$A$2:$D$676,4,0)</f>
        <v>81008</v>
      </c>
      <c r="E1579">
        <v>15</v>
      </c>
    </row>
    <row r="1580" spans="1:5">
      <c r="A1580" s="40">
        <v>44047</v>
      </c>
      <c r="B1580" s="22">
        <v>44047</v>
      </c>
      <c r="C1580" t="s">
        <v>213</v>
      </c>
      <c r="D1580" s="42">
        <f>VLOOKUP(Pag_Inicio_Corr_mas_casos[[#This Row],[Corregimiento]],Hoja3!$A$2:$D$676,4,0)</f>
        <v>80817</v>
      </c>
      <c r="E1580">
        <v>37</v>
      </c>
    </row>
    <row r="1581" spans="1:5">
      <c r="A1581" s="40">
        <v>44047</v>
      </c>
      <c r="B1581" s="22">
        <v>44047</v>
      </c>
      <c r="C1581" t="s">
        <v>225</v>
      </c>
      <c r="D1581" s="42">
        <f>VLOOKUP(Pag_Inicio_Corr_mas_casos[[#This Row],[Corregimiento]],Hoja3!$A$2:$D$676,4,0)</f>
        <v>80810</v>
      </c>
      <c r="E1581">
        <v>15</v>
      </c>
    </row>
    <row r="1582" spans="1:5">
      <c r="A1582" s="40">
        <v>44047</v>
      </c>
      <c r="B1582" s="22">
        <v>44047</v>
      </c>
      <c r="C1582" t="s">
        <v>233</v>
      </c>
      <c r="D1582" s="42">
        <f>VLOOKUP(Pag_Inicio_Corr_mas_casos[[#This Row],[Corregimiento]],Hoja3!$A$2:$D$676,4,0)</f>
        <v>80808</v>
      </c>
      <c r="E1582">
        <v>16</v>
      </c>
    </row>
    <row r="1583" spans="1:5">
      <c r="A1583" s="40">
        <v>44047</v>
      </c>
      <c r="B1583" s="22">
        <v>44047</v>
      </c>
      <c r="C1583" t="s">
        <v>318</v>
      </c>
      <c r="D1583" s="42">
        <f>VLOOKUP(Pag_Inicio_Corr_mas_casos[[#This Row],[Corregimiento]],Hoja3!$A$2:$D$676,4,0)</f>
        <v>10305</v>
      </c>
      <c r="E1583">
        <v>28</v>
      </c>
    </row>
    <row r="1584" spans="1:5">
      <c r="A1584" s="40">
        <v>44047</v>
      </c>
      <c r="B1584" s="22">
        <v>44047</v>
      </c>
      <c r="C1584" t="s">
        <v>251</v>
      </c>
      <c r="D1584" s="42">
        <f>VLOOKUP(Pag_Inicio_Corr_mas_casos[[#This Row],[Corregimiento]],Hoja3!$A$2:$D$676,4,0)</f>
        <v>81009</v>
      </c>
      <c r="E1584">
        <v>11</v>
      </c>
    </row>
    <row r="1585" spans="1:5">
      <c r="A1585" s="40">
        <v>44047</v>
      </c>
      <c r="B1585" s="22">
        <v>44047</v>
      </c>
      <c r="C1585" t="s">
        <v>245</v>
      </c>
      <c r="D1585" s="42">
        <f>VLOOKUP(Pag_Inicio_Corr_mas_casos[[#This Row],[Corregimiento]],Hoja3!$A$2:$D$676,4,0)</f>
        <v>80809</v>
      </c>
      <c r="E1585">
        <v>11</v>
      </c>
    </row>
    <row r="1586" spans="1:5">
      <c r="A1586" s="40">
        <v>44047</v>
      </c>
      <c r="B1586" s="22">
        <v>44047</v>
      </c>
      <c r="C1586" t="s">
        <v>242</v>
      </c>
      <c r="D1586" s="42">
        <f>VLOOKUP(Pag_Inicio_Corr_mas_casos[[#This Row],[Corregimiento]],Hoja3!$A$2:$D$676,4,0)</f>
        <v>80803</v>
      </c>
      <c r="E1586">
        <v>11</v>
      </c>
    </row>
    <row r="1587" spans="1:5">
      <c r="A1587" s="40">
        <v>44047</v>
      </c>
      <c r="B1587" s="22">
        <v>44047</v>
      </c>
      <c r="C1587" t="s">
        <v>261</v>
      </c>
      <c r="D1587" s="42">
        <f>VLOOKUP(Pag_Inicio_Corr_mas_casos[[#This Row],[Corregimiento]],Hoja3!$A$2:$D$676,4,0)</f>
        <v>91001</v>
      </c>
      <c r="E1587">
        <v>15</v>
      </c>
    </row>
    <row r="1588" spans="1:5">
      <c r="A1588" s="40">
        <v>44047</v>
      </c>
      <c r="B1588" s="22">
        <v>44047</v>
      </c>
      <c r="C1588" t="s">
        <v>217</v>
      </c>
      <c r="D1588" s="42">
        <f>VLOOKUP(Pag_Inicio_Corr_mas_casos[[#This Row],[Corregimiento]],Hoja3!$A$2:$D$676,4,0)</f>
        <v>80819</v>
      </c>
      <c r="E1588">
        <v>25</v>
      </c>
    </row>
    <row r="1589" spans="1:5">
      <c r="A1589" s="40">
        <v>44047</v>
      </c>
      <c r="B1589" s="22">
        <v>44047</v>
      </c>
      <c r="C1589" t="s">
        <v>206</v>
      </c>
      <c r="D1589" s="42">
        <f>VLOOKUP(Pag_Inicio_Corr_mas_casos[[#This Row],[Corregimiento]],Hoja3!$A$2:$D$676,4,0)</f>
        <v>130106</v>
      </c>
      <c r="E1589">
        <v>11</v>
      </c>
    </row>
    <row r="1590" spans="1:5">
      <c r="A1590" s="40">
        <v>44048</v>
      </c>
      <c r="B1590" s="22">
        <v>44048</v>
      </c>
      <c r="C1590" t="s">
        <v>209</v>
      </c>
      <c r="D1590" s="42">
        <f>VLOOKUP(Pag_Inicio_Corr_mas_casos[[#This Row],[Corregimiento]],Hoja3!$A$2:$D$676,4,0)</f>
        <v>80821</v>
      </c>
      <c r="E1590">
        <v>17</v>
      </c>
    </row>
    <row r="1591" spans="1:5">
      <c r="A1591" s="40">
        <v>44048</v>
      </c>
      <c r="B1591" s="22">
        <v>44048</v>
      </c>
      <c r="C1591" t="s">
        <v>214</v>
      </c>
      <c r="D1591" s="42">
        <f>VLOOKUP(Pag_Inicio_Corr_mas_casos[[#This Row],[Corregimiento]],Hoja3!$A$2:$D$676,4,0)</f>
        <v>80822</v>
      </c>
      <c r="E1591">
        <v>17</v>
      </c>
    </row>
    <row r="1592" spans="1:5">
      <c r="A1592" s="40">
        <v>44048</v>
      </c>
      <c r="B1592" s="22">
        <v>44048</v>
      </c>
      <c r="C1592" t="s">
        <v>204</v>
      </c>
      <c r="D1592" s="42">
        <f>VLOOKUP(Pag_Inicio_Corr_mas_casos[[#This Row],[Corregimiento]],Hoja3!$A$2:$D$676,4,0)</f>
        <v>130101</v>
      </c>
      <c r="E1592">
        <v>16</v>
      </c>
    </row>
    <row r="1593" spans="1:5">
      <c r="A1593" s="40">
        <v>44048</v>
      </c>
      <c r="B1593" s="22">
        <v>44048</v>
      </c>
      <c r="C1593" t="s">
        <v>253</v>
      </c>
      <c r="D1593" s="42">
        <f>VLOOKUP(Pag_Inicio_Corr_mas_casos[[#This Row],[Corregimiento]],Hoja3!$A$2:$D$676,4,0)</f>
        <v>130701</v>
      </c>
      <c r="E1593">
        <v>14</v>
      </c>
    </row>
    <row r="1594" spans="1:5">
      <c r="A1594" s="40">
        <v>44048</v>
      </c>
      <c r="B1594" s="22">
        <v>44048</v>
      </c>
      <c r="C1594" t="s">
        <v>210</v>
      </c>
      <c r="D1594" s="42">
        <f>VLOOKUP(Pag_Inicio_Corr_mas_casos[[#This Row],[Corregimiento]],Hoja3!$A$2:$D$676,4,0)</f>
        <v>81007</v>
      </c>
      <c r="E1594">
        <v>25</v>
      </c>
    </row>
    <row r="1595" spans="1:5">
      <c r="A1595" s="40">
        <v>44048</v>
      </c>
      <c r="B1595" s="22">
        <v>44048</v>
      </c>
      <c r="C1595" t="s">
        <v>205</v>
      </c>
      <c r="D1595" s="42">
        <f>VLOOKUP(Pag_Inicio_Corr_mas_casos[[#This Row],[Corregimiento]],Hoja3!$A$2:$D$676,4,0)</f>
        <v>81002</v>
      </c>
      <c r="E1595">
        <v>11</v>
      </c>
    </row>
    <row r="1596" spans="1:5">
      <c r="A1596" s="40">
        <v>44048</v>
      </c>
      <c r="B1596" s="22">
        <v>44048</v>
      </c>
      <c r="C1596" t="s">
        <v>218</v>
      </c>
      <c r="D1596" s="42">
        <f>VLOOKUP(Pag_Inicio_Corr_mas_casos[[#This Row],[Corregimiento]],Hoja3!$A$2:$D$676,4,0)</f>
        <v>130107</v>
      </c>
      <c r="E1596">
        <v>15</v>
      </c>
    </row>
    <row r="1597" spans="1:5">
      <c r="A1597" s="40">
        <v>44048</v>
      </c>
      <c r="B1597" s="22">
        <v>44048</v>
      </c>
      <c r="C1597" t="s">
        <v>235</v>
      </c>
      <c r="D1597" s="42">
        <f>VLOOKUP(Pag_Inicio_Corr_mas_casos[[#This Row],[Corregimiento]],Hoja3!$A$2:$D$676,4,0)</f>
        <v>80815</v>
      </c>
      <c r="E1597">
        <v>21</v>
      </c>
    </row>
    <row r="1598" spans="1:5">
      <c r="A1598" s="40">
        <v>44048</v>
      </c>
      <c r="B1598" s="22">
        <v>44048</v>
      </c>
      <c r="C1598" t="s">
        <v>252</v>
      </c>
      <c r="D1598" s="42">
        <f>VLOOKUP(Pag_Inicio_Corr_mas_casos[[#This Row],[Corregimiento]],Hoja3!$A$2:$D$676,4,0)</f>
        <v>30104</v>
      </c>
      <c r="E1598">
        <v>12</v>
      </c>
    </row>
    <row r="1599" spans="1:5">
      <c r="A1599" s="40">
        <v>44048</v>
      </c>
      <c r="B1599" s="22">
        <v>44048</v>
      </c>
      <c r="C1599" t="s">
        <v>232</v>
      </c>
      <c r="D1599" s="42">
        <f>VLOOKUP(Pag_Inicio_Corr_mas_casos[[#This Row],[Corregimiento]],Hoja3!$A$2:$D$676,4,0)</f>
        <v>80501</v>
      </c>
      <c r="E1599">
        <v>19</v>
      </c>
    </row>
    <row r="1600" spans="1:5">
      <c r="A1600" s="40">
        <v>44048</v>
      </c>
      <c r="B1600" s="22">
        <v>44048</v>
      </c>
      <c r="C1600" t="s">
        <v>226</v>
      </c>
      <c r="D1600" s="42">
        <f>VLOOKUP(Pag_Inicio_Corr_mas_casos[[#This Row],[Corregimiento]],Hoja3!$A$2:$D$676,4,0)</f>
        <v>30107</v>
      </c>
      <c r="E1600">
        <v>32</v>
      </c>
    </row>
    <row r="1601" spans="1:5">
      <c r="A1601" s="40">
        <v>44048</v>
      </c>
      <c r="B1601" s="22">
        <v>44048</v>
      </c>
      <c r="C1601" t="s">
        <v>215</v>
      </c>
      <c r="D1601" s="42">
        <f>VLOOKUP(Pag_Inicio_Corr_mas_casos[[#This Row],[Corregimiento]],Hoja3!$A$2:$D$676,4,0)</f>
        <v>80823</v>
      </c>
      <c r="E1601">
        <v>12</v>
      </c>
    </row>
    <row r="1602" spans="1:5">
      <c r="A1602" s="40">
        <v>44048</v>
      </c>
      <c r="B1602" s="22">
        <v>44048</v>
      </c>
      <c r="C1602" t="s">
        <v>239</v>
      </c>
      <c r="D1602" s="42">
        <f>VLOOKUP(Pag_Inicio_Corr_mas_casos[[#This Row],[Corregimiento]],Hoja3!$A$2:$D$676,4,0)</f>
        <v>130708</v>
      </c>
      <c r="E1602">
        <v>16</v>
      </c>
    </row>
    <row r="1603" spans="1:5">
      <c r="A1603" s="40">
        <v>44048</v>
      </c>
      <c r="B1603" s="22">
        <v>44048</v>
      </c>
      <c r="C1603" t="s">
        <v>208</v>
      </c>
      <c r="D1603" s="42">
        <f>VLOOKUP(Pag_Inicio_Corr_mas_casos[[#This Row],[Corregimiento]],Hoja3!$A$2:$D$676,4,0)</f>
        <v>130102</v>
      </c>
      <c r="E1603">
        <v>15</v>
      </c>
    </row>
    <row r="1604" spans="1:5">
      <c r="A1604" s="40">
        <v>44048</v>
      </c>
      <c r="B1604" s="22">
        <v>44048</v>
      </c>
      <c r="C1604" t="s">
        <v>220</v>
      </c>
      <c r="D1604" s="42">
        <f>VLOOKUP(Pag_Inicio_Corr_mas_casos[[#This Row],[Corregimiento]],Hoja3!$A$2:$D$676,4,0)</f>
        <v>80812</v>
      </c>
      <c r="E1604">
        <v>18</v>
      </c>
    </row>
    <row r="1605" spans="1:5">
      <c r="A1605" s="40">
        <v>44048</v>
      </c>
      <c r="B1605" s="22">
        <v>44048</v>
      </c>
      <c r="C1605" t="s">
        <v>234</v>
      </c>
      <c r="D1605" s="42">
        <f>VLOOKUP(Pag_Inicio_Corr_mas_casos[[#This Row],[Corregimiento]],Hoja3!$A$2:$D$676,4,0)</f>
        <v>80820</v>
      </c>
      <c r="E1605">
        <v>19</v>
      </c>
    </row>
    <row r="1606" spans="1:5">
      <c r="A1606" s="40">
        <v>44048</v>
      </c>
      <c r="B1606" s="22">
        <v>44048</v>
      </c>
      <c r="C1606" t="s">
        <v>211</v>
      </c>
      <c r="D1606" s="42">
        <f>VLOOKUP(Pag_Inicio_Corr_mas_casos[[#This Row],[Corregimiento]],Hoja3!$A$2:$D$676,4,0)</f>
        <v>81008</v>
      </c>
      <c r="E1606">
        <v>11</v>
      </c>
    </row>
    <row r="1607" spans="1:5">
      <c r="A1607" s="40">
        <v>44048</v>
      </c>
      <c r="B1607" s="22">
        <v>44048</v>
      </c>
      <c r="C1607" t="s">
        <v>213</v>
      </c>
      <c r="D1607" s="42">
        <f>VLOOKUP(Pag_Inicio_Corr_mas_casos[[#This Row],[Corregimiento]],Hoja3!$A$2:$D$676,4,0)</f>
        <v>80817</v>
      </c>
      <c r="E1607">
        <v>12</v>
      </c>
    </row>
    <row r="1608" spans="1:5">
      <c r="A1608" s="40">
        <v>44048</v>
      </c>
      <c r="B1608" s="22">
        <v>44048</v>
      </c>
      <c r="C1608" t="s">
        <v>249</v>
      </c>
      <c r="D1608" s="42">
        <f>VLOOKUP(Pag_Inicio_Corr_mas_casos[[#This Row],[Corregimiento]],Hoja3!$A$2:$D$676,4,0)</f>
        <v>130717</v>
      </c>
      <c r="E1608">
        <v>17</v>
      </c>
    </row>
    <row r="1609" spans="1:5">
      <c r="A1609" s="40">
        <v>44048</v>
      </c>
      <c r="B1609" s="22">
        <v>44048</v>
      </c>
      <c r="C1609" t="s">
        <v>259</v>
      </c>
      <c r="D1609" s="42">
        <f>VLOOKUP(Pag_Inicio_Corr_mas_casos[[#This Row],[Corregimiento]],Hoja3!$A$2:$D$676,4,0)</f>
        <v>30111</v>
      </c>
      <c r="E1609">
        <v>11</v>
      </c>
    </row>
    <row r="1610" spans="1:5">
      <c r="A1610" s="40">
        <v>44048</v>
      </c>
      <c r="B1610" s="22">
        <v>44048</v>
      </c>
      <c r="C1610" t="s">
        <v>261</v>
      </c>
      <c r="D1610" s="42">
        <f>VLOOKUP(Pag_Inicio_Corr_mas_casos[[#This Row],[Corregimiento]],Hoja3!$A$2:$D$676,4,0)</f>
        <v>91001</v>
      </c>
      <c r="E1610">
        <v>13</v>
      </c>
    </row>
    <row r="1611" spans="1:5">
      <c r="A1611" s="40">
        <v>44048</v>
      </c>
      <c r="B1611" s="22">
        <v>44048</v>
      </c>
      <c r="C1611" t="s">
        <v>217</v>
      </c>
      <c r="D1611" s="42">
        <f>VLOOKUP(Pag_Inicio_Corr_mas_casos[[#This Row],[Corregimiento]],Hoja3!$A$2:$D$676,4,0)</f>
        <v>80819</v>
      </c>
      <c r="E1611">
        <v>33</v>
      </c>
    </row>
    <row r="1612" spans="1:5">
      <c r="A1612" s="40">
        <v>44048</v>
      </c>
      <c r="B1612" s="22">
        <v>44048</v>
      </c>
      <c r="C1612" t="s">
        <v>206</v>
      </c>
      <c r="D1612" s="42">
        <f>VLOOKUP(Pag_Inicio_Corr_mas_casos[[#This Row],[Corregimiento]],Hoja3!$A$2:$D$676,4,0)</f>
        <v>130106</v>
      </c>
      <c r="E1612">
        <v>44</v>
      </c>
    </row>
    <row r="1613" spans="1:5">
      <c r="A1613" s="40">
        <v>44049</v>
      </c>
      <c r="B1613" s="22">
        <v>44049</v>
      </c>
      <c r="C1613" t="s">
        <v>273</v>
      </c>
      <c r="D1613" s="42">
        <f>VLOOKUP(Pag_Inicio_Corr_mas_casos[[#This Row],[Corregimiento]],Hoja3!$A$2:$D$676,4,0)</f>
        <v>20101</v>
      </c>
      <c r="E1613">
        <v>44</v>
      </c>
    </row>
    <row r="1614" spans="1:5">
      <c r="A1614" s="40">
        <v>44049</v>
      </c>
      <c r="B1614" s="22">
        <v>44049</v>
      </c>
      <c r="C1614" t="s">
        <v>275</v>
      </c>
      <c r="D1614" s="42">
        <f>VLOOKUP(Pag_Inicio_Corr_mas_casos[[#This Row],[Corregimiento]],Hoja3!$A$2:$D$676,4,0)</f>
        <v>40503</v>
      </c>
      <c r="E1614">
        <v>37</v>
      </c>
    </row>
    <row r="1615" spans="1:5">
      <c r="A1615" s="40">
        <v>44049</v>
      </c>
      <c r="B1615" s="22">
        <v>44049</v>
      </c>
      <c r="C1615" t="s">
        <v>206</v>
      </c>
      <c r="D1615" s="42">
        <f>VLOOKUP(Pag_Inicio_Corr_mas_casos[[#This Row],[Corregimiento]],Hoja3!$A$2:$D$676,4,0)</f>
        <v>130106</v>
      </c>
      <c r="E1615">
        <v>35</v>
      </c>
    </row>
    <row r="1616" spans="1:5">
      <c r="A1616" s="40">
        <v>44049</v>
      </c>
      <c r="B1616" s="22">
        <v>44049</v>
      </c>
      <c r="C1616" t="s">
        <v>222</v>
      </c>
      <c r="D1616" s="42">
        <f>VLOOKUP(Pag_Inicio_Corr_mas_casos[[#This Row],[Corregimiento]],Hoja3!$A$2:$D$676,4,0)</f>
        <v>40601</v>
      </c>
      <c r="E1616">
        <v>34</v>
      </c>
    </row>
    <row r="1617" spans="1:5">
      <c r="A1617" s="40">
        <v>44049</v>
      </c>
      <c r="B1617" s="22">
        <v>44049</v>
      </c>
      <c r="C1617" t="s">
        <v>204</v>
      </c>
      <c r="D1617" s="42">
        <f>VLOOKUP(Pag_Inicio_Corr_mas_casos[[#This Row],[Corregimiento]],Hoja3!$A$2:$D$676,4,0)</f>
        <v>130101</v>
      </c>
      <c r="E1617">
        <v>30</v>
      </c>
    </row>
    <row r="1618" spans="1:5">
      <c r="A1618" s="40">
        <v>44049</v>
      </c>
      <c r="B1618" s="22">
        <v>44049</v>
      </c>
      <c r="C1618" t="s">
        <v>252</v>
      </c>
      <c r="D1618" s="42">
        <f>VLOOKUP(Pag_Inicio_Corr_mas_casos[[#This Row],[Corregimiento]],Hoja3!$A$2:$D$676,4,0)</f>
        <v>30104</v>
      </c>
      <c r="E1618">
        <v>30</v>
      </c>
    </row>
    <row r="1619" spans="1:5">
      <c r="A1619" s="40">
        <v>44049</v>
      </c>
      <c r="B1619" s="22">
        <v>44049</v>
      </c>
      <c r="C1619" t="s">
        <v>217</v>
      </c>
      <c r="D1619" s="42">
        <f>VLOOKUP(Pag_Inicio_Corr_mas_casos[[#This Row],[Corregimiento]],Hoja3!$A$2:$D$676,4,0)</f>
        <v>80819</v>
      </c>
      <c r="E1619">
        <v>26</v>
      </c>
    </row>
    <row r="1620" spans="1:5">
      <c r="A1620" s="40">
        <v>44049</v>
      </c>
      <c r="B1620" s="22">
        <v>44049</v>
      </c>
      <c r="C1620" t="s">
        <v>214</v>
      </c>
      <c r="D1620" s="42">
        <f>VLOOKUP(Pag_Inicio_Corr_mas_casos[[#This Row],[Corregimiento]],Hoja3!$A$2:$D$676,4,0)</f>
        <v>80822</v>
      </c>
      <c r="E1620">
        <v>25</v>
      </c>
    </row>
    <row r="1621" spans="1:5">
      <c r="A1621" s="40">
        <v>44049</v>
      </c>
      <c r="B1621" s="22">
        <v>44049</v>
      </c>
      <c r="C1621" t="s">
        <v>213</v>
      </c>
      <c r="D1621" s="42">
        <f>VLOOKUP(Pag_Inicio_Corr_mas_casos[[#This Row],[Corregimiento]],Hoja3!$A$2:$D$676,4,0)</f>
        <v>80817</v>
      </c>
      <c r="E1621">
        <v>25</v>
      </c>
    </row>
    <row r="1622" spans="1:5">
      <c r="A1622" s="40">
        <v>44049</v>
      </c>
      <c r="B1622" s="22">
        <v>44049</v>
      </c>
      <c r="C1622" t="s">
        <v>210</v>
      </c>
      <c r="D1622" s="42">
        <f>VLOOKUP(Pag_Inicio_Corr_mas_casos[[#This Row],[Corregimiento]],Hoja3!$A$2:$D$676,4,0)</f>
        <v>81007</v>
      </c>
      <c r="E1622">
        <v>24</v>
      </c>
    </row>
    <row r="1623" spans="1:5">
      <c r="A1623" s="40">
        <v>44049</v>
      </c>
      <c r="B1623" s="22">
        <v>44049</v>
      </c>
      <c r="C1623" t="s">
        <v>253</v>
      </c>
      <c r="D1623" s="42">
        <f>VLOOKUP(Pag_Inicio_Corr_mas_casos[[#This Row],[Corregimiento]],Hoja3!$A$2:$D$676,4,0)</f>
        <v>130701</v>
      </c>
      <c r="E1623">
        <v>23</v>
      </c>
    </row>
    <row r="1624" spans="1:5">
      <c r="A1624" s="40">
        <v>44049</v>
      </c>
      <c r="B1624" s="22">
        <v>44049</v>
      </c>
      <c r="C1624" t="s">
        <v>230</v>
      </c>
      <c r="D1624" s="42">
        <f>VLOOKUP(Pag_Inicio_Corr_mas_casos[[#This Row],[Corregimiento]],Hoja3!$A$2:$D$676,4,0)</f>
        <v>80813</v>
      </c>
      <c r="E1624">
        <v>22</v>
      </c>
    </row>
    <row r="1625" spans="1:5">
      <c r="A1625" s="40">
        <v>44049</v>
      </c>
      <c r="B1625" s="22">
        <v>44049</v>
      </c>
      <c r="C1625" t="s">
        <v>234</v>
      </c>
      <c r="D1625" s="42">
        <f>VLOOKUP(Pag_Inicio_Corr_mas_casos[[#This Row],[Corregimiento]],Hoja3!$A$2:$D$676,4,0)</f>
        <v>80820</v>
      </c>
      <c r="E1625">
        <v>21</v>
      </c>
    </row>
    <row r="1626" spans="1:5">
      <c r="A1626" s="40">
        <v>44049</v>
      </c>
      <c r="B1626" s="22">
        <v>44049</v>
      </c>
      <c r="C1626" t="s">
        <v>239</v>
      </c>
      <c r="D1626" s="42">
        <f>VLOOKUP(Pag_Inicio_Corr_mas_casos[[#This Row],[Corregimiento]],Hoja3!$A$2:$D$676,4,0)</f>
        <v>130708</v>
      </c>
      <c r="E1626">
        <v>19</v>
      </c>
    </row>
    <row r="1627" spans="1:5">
      <c r="A1627" s="40">
        <v>44049</v>
      </c>
      <c r="B1627" s="22">
        <v>44049</v>
      </c>
      <c r="C1627" t="s">
        <v>212</v>
      </c>
      <c r="D1627" s="42">
        <f>VLOOKUP(Pag_Inicio_Corr_mas_casos[[#This Row],[Corregimiento]],Hoja3!$A$2:$D$676,4,0)</f>
        <v>80816</v>
      </c>
      <c r="E1627">
        <v>19</v>
      </c>
    </row>
    <row r="1628" spans="1:5">
      <c r="A1628" s="40">
        <v>44049</v>
      </c>
      <c r="B1628" s="22">
        <v>44049</v>
      </c>
      <c r="C1628" t="s">
        <v>308</v>
      </c>
      <c r="D1628" s="42">
        <f>VLOOKUP(Pag_Inicio_Corr_mas_casos[[#This Row],[Corregimiento]],Hoja3!$A$2:$D$676,4,0)</f>
        <v>40606</v>
      </c>
      <c r="E1628">
        <v>18</v>
      </c>
    </row>
    <row r="1629" spans="1:5">
      <c r="A1629" s="40">
        <v>44049</v>
      </c>
      <c r="B1629" s="22">
        <v>44049</v>
      </c>
      <c r="C1629" t="s">
        <v>209</v>
      </c>
      <c r="D1629" s="42">
        <f>VLOOKUP(Pag_Inicio_Corr_mas_casos[[#This Row],[Corregimiento]],Hoja3!$A$2:$D$676,4,0)</f>
        <v>80821</v>
      </c>
      <c r="E1629">
        <v>17</v>
      </c>
    </row>
    <row r="1630" spans="1:5">
      <c r="A1630" s="40">
        <v>44049</v>
      </c>
      <c r="B1630" s="22">
        <v>44049</v>
      </c>
      <c r="C1630" t="s">
        <v>211</v>
      </c>
      <c r="D1630" s="42">
        <f>VLOOKUP(Pag_Inicio_Corr_mas_casos[[#This Row],[Corregimiento]],Hoja3!$A$2:$D$676,4,0)</f>
        <v>81008</v>
      </c>
      <c r="E1630">
        <v>17</v>
      </c>
    </row>
    <row r="1631" spans="1:5">
      <c r="A1631" s="40">
        <v>44049</v>
      </c>
      <c r="B1631" s="22">
        <v>44049</v>
      </c>
      <c r="C1631" t="s">
        <v>216</v>
      </c>
      <c r="D1631" s="42">
        <f>VLOOKUP(Pag_Inicio_Corr_mas_casos[[#This Row],[Corregimiento]],Hoja3!$A$2:$D$676,4,0)</f>
        <v>81001</v>
      </c>
      <c r="E1631">
        <v>16</v>
      </c>
    </row>
    <row r="1632" spans="1:5">
      <c r="A1632" s="40">
        <v>44049</v>
      </c>
      <c r="B1632" s="22">
        <v>44049</v>
      </c>
      <c r="C1632" t="s">
        <v>221</v>
      </c>
      <c r="D1632" s="42">
        <f>VLOOKUP(Pag_Inicio_Corr_mas_casos[[#This Row],[Corregimiento]],Hoja3!$A$2:$D$676,4,0)</f>
        <v>130702</v>
      </c>
      <c r="E1632">
        <v>15</v>
      </c>
    </row>
    <row r="1633" spans="1:5">
      <c r="A1633" s="40">
        <v>44049</v>
      </c>
      <c r="B1633" s="22">
        <v>44049</v>
      </c>
      <c r="C1633" t="s">
        <v>230</v>
      </c>
      <c r="D1633" s="42">
        <f>VLOOKUP(Pag_Inicio_Corr_mas_casos[[#This Row],[Corregimiento]],Hoja3!$A$2:$D$676,4,0)</f>
        <v>80813</v>
      </c>
      <c r="E1633">
        <v>15</v>
      </c>
    </row>
    <row r="1634" spans="1:5">
      <c r="A1634" s="40">
        <v>44049</v>
      </c>
      <c r="B1634" s="22">
        <v>44049</v>
      </c>
      <c r="C1634" t="s">
        <v>249</v>
      </c>
      <c r="D1634" s="42">
        <f>VLOOKUP(Pag_Inicio_Corr_mas_casos[[#This Row],[Corregimiento]],Hoja3!$A$2:$D$676,4,0)</f>
        <v>130717</v>
      </c>
      <c r="E1634">
        <v>15</v>
      </c>
    </row>
    <row r="1635" spans="1:5">
      <c r="A1635" s="40">
        <v>44049</v>
      </c>
      <c r="B1635" s="22">
        <v>44049</v>
      </c>
      <c r="C1635" t="s">
        <v>260</v>
      </c>
      <c r="D1635" s="42">
        <f>VLOOKUP(Pag_Inicio_Corr_mas_casos[[#This Row],[Corregimiento]],Hoja3!$A$2:$D$676,4,0)</f>
        <v>130706</v>
      </c>
      <c r="E1635">
        <v>13</v>
      </c>
    </row>
    <row r="1636" spans="1:5">
      <c r="A1636" s="40">
        <v>44049</v>
      </c>
      <c r="B1636" s="22">
        <v>44049</v>
      </c>
      <c r="C1636" t="s">
        <v>225</v>
      </c>
      <c r="D1636" s="42">
        <f>VLOOKUP(Pag_Inicio_Corr_mas_casos[[#This Row],[Corregimiento]],Hoja3!$A$2:$D$676,4,0)</f>
        <v>80810</v>
      </c>
      <c r="E1636">
        <v>13</v>
      </c>
    </row>
    <row r="1637" spans="1:5">
      <c r="A1637" s="40">
        <v>44049</v>
      </c>
      <c r="B1637" s="22">
        <v>44049</v>
      </c>
      <c r="C1637" t="s">
        <v>267</v>
      </c>
      <c r="D1637" s="42">
        <f>VLOOKUP(Pag_Inicio_Corr_mas_casos[[#This Row],[Corregimiento]],Hoja3!$A$2:$D$676,4,0)</f>
        <v>81005</v>
      </c>
      <c r="E1637">
        <v>13</v>
      </c>
    </row>
    <row r="1638" spans="1:5">
      <c r="A1638" s="40">
        <v>44049</v>
      </c>
      <c r="B1638" s="22">
        <v>44049</v>
      </c>
      <c r="C1638" t="s">
        <v>205</v>
      </c>
      <c r="D1638" s="42">
        <f>VLOOKUP(Pag_Inicio_Corr_mas_casos[[#This Row],[Corregimiento]],Hoja3!$A$2:$D$676,4,0)</f>
        <v>81002</v>
      </c>
      <c r="E1638">
        <v>12</v>
      </c>
    </row>
    <row r="1639" spans="1:5">
      <c r="A1639" s="40">
        <v>44049</v>
      </c>
      <c r="B1639" s="22">
        <v>44049</v>
      </c>
      <c r="C1639" t="s">
        <v>302</v>
      </c>
      <c r="D1639" s="42">
        <f>VLOOKUP(Pag_Inicio_Corr_mas_casos[[#This Row],[Corregimiento]],Hoja3!$A$2:$D$676,4,0)</f>
        <v>10207</v>
      </c>
      <c r="E1639">
        <v>12</v>
      </c>
    </row>
    <row r="1640" spans="1:5">
      <c r="A1640" s="40">
        <v>44049</v>
      </c>
      <c r="B1640" s="22">
        <v>44049</v>
      </c>
      <c r="C1640" t="s">
        <v>251</v>
      </c>
      <c r="D1640" s="42">
        <f>VLOOKUP(Pag_Inicio_Corr_mas_casos[[#This Row],[Corregimiento]],Hoja3!$A$2:$D$676,4,0)</f>
        <v>81009</v>
      </c>
      <c r="E1640">
        <v>12</v>
      </c>
    </row>
    <row r="1641" spans="1:5">
      <c r="A1641" s="40">
        <v>44049</v>
      </c>
      <c r="B1641" s="22">
        <v>44049</v>
      </c>
      <c r="C1641" t="s">
        <v>288</v>
      </c>
      <c r="D1641" s="42">
        <f>VLOOKUP(Pag_Inicio_Corr_mas_casos[[#This Row],[Corregimiento]],Hoja3!$A$2:$D$676,4,0)</f>
        <v>30103</v>
      </c>
      <c r="E1641">
        <v>11</v>
      </c>
    </row>
    <row r="1642" spans="1:5">
      <c r="A1642" s="40">
        <v>44049</v>
      </c>
      <c r="B1642" s="22">
        <v>44049</v>
      </c>
      <c r="C1642" t="s">
        <v>226</v>
      </c>
      <c r="D1642" s="42">
        <f>VLOOKUP(Pag_Inicio_Corr_mas_casos[[#This Row],[Corregimiento]],Hoja3!$A$2:$D$676,4,0)</f>
        <v>30107</v>
      </c>
      <c r="E1642">
        <v>11</v>
      </c>
    </row>
    <row r="1643" spans="1:5">
      <c r="A1643" s="40">
        <v>44049</v>
      </c>
      <c r="B1643" s="22">
        <v>44049</v>
      </c>
      <c r="C1643" t="s">
        <v>220</v>
      </c>
      <c r="D1643" s="42">
        <f>VLOOKUP(Pag_Inicio_Corr_mas_casos[[#This Row],[Corregimiento]],Hoja3!$A$2:$D$676,4,0)</f>
        <v>80812</v>
      </c>
      <c r="E1643">
        <v>11</v>
      </c>
    </row>
    <row r="1644" spans="1:5">
      <c r="A1644" s="40">
        <v>44049</v>
      </c>
      <c r="B1644" s="22">
        <v>44049</v>
      </c>
      <c r="C1644" t="s">
        <v>246</v>
      </c>
      <c r="D1644" s="42">
        <f>VLOOKUP(Pag_Inicio_Corr_mas_casos[[#This Row],[Corregimiento]],Hoja3!$A$2:$D$676,4,0)</f>
        <v>40201</v>
      </c>
      <c r="E1644">
        <v>28</v>
      </c>
    </row>
    <row r="1645" spans="1:5">
      <c r="A1645" s="40">
        <v>44049</v>
      </c>
      <c r="B1645" s="22">
        <v>44049</v>
      </c>
      <c r="C1645" t="s">
        <v>237</v>
      </c>
      <c r="D1645" s="42">
        <f>VLOOKUP(Pag_Inicio_Corr_mas_casos[[#This Row],[Corregimiento]],Hoja3!$A$2:$D$676,4,0)</f>
        <v>80811</v>
      </c>
      <c r="E1645">
        <v>11</v>
      </c>
    </row>
    <row r="1646" spans="1:5">
      <c r="A1646" s="40">
        <v>44049</v>
      </c>
      <c r="B1646" s="22">
        <v>44049</v>
      </c>
      <c r="C1646" t="s">
        <v>310</v>
      </c>
      <c r="D1646" s="42">
        <f>VLOOKUP(Pag_Inicio_Corr_mas_casos[[#This Row],[Corregimiento]],Hoja3!$A$2:$D$676,4,0)</f>
        <v>41401</v>
      </c>
      <c r="E1646">
        <v>11</v>
      </c>
    </row>
    <row r="1647" spans="1:5">
      <c r="A1647" s="40">
        <v>44050</v>
      </c>
      <c r="B1647" s="22">
        <v>44050</v>
      </c>
      <c r="C1647" t="s">
        <v>230</v>
      </c>
      <c r="D1647" s="42">
        <f>VLOOKUP(Pag_Inicio_Corr_mas_casos[[#This Row],[Corregimiento]],Hoja3!$A$2:$D$676,4,0)</f>
        <v>80813</v>
      </c>
      <c r="E1647">
        <v>38</v>
      </c>
    </row>
    <row r="1648" spans="1:5">
      <c r="A1648" s="40">
        <v>44050</v>
      </c>
      <c r="B1648" s="22">
        <v>44050</v>
      </c>
      <c r="C1648" t="s">
        <v>209</v>
      </c>
      <c r="D1648" s="42">
        <f>VLOOKUP(Pag_Inicio_Corr_mas_casos[[#This Row],[Corregimiento]],Hoja3!$A$2:$D$676,4,0)</f>
        <v>80821</v>
      </c>
      <c r="E1648">
        <v>35</v>
      </c>
    </row>
    <row r="1649" spans="1:5">
      <c r="A1649" s="40">
        <v>44050</v>
      </c>
      <c r="B1649" s="22">
        <v>44050</v>
      </c>
      <c r="C1649" t="s">
        <v>204</v>
      </c>
      <c r="D1649" s="42">
        <f>VLOOKUP(Pag_Inicio_Corr_mas_casos[[#This Row],[Corregimiento]],Hoja3!$A$2:$D$676,4,0)</f>
        <v>130101</v>
      </c>
      <c r="E1649">
        <v>34</v>
      </c>
    </row>
    <row r="1650" spans="1:5">
      <c r="A1650" s="40">
        <v>44050</v>
      </c>
      <c r="B1650" s="22">
        <v>44050</v>
      </c>
      <c r="C1650" t="s">
        <v>234</v>
      </c>
      <c r="D1650" s="42">
        <f>VLOOKUP(Pag_Inicio_Corr_mas_casos[[#This Row],[Corregimiento]],Hoja3!$A$2:$D$676,4,0)</f>
        <v>80820</v>
      </c>
      <c r="E1650">
        <v>34</v>
      </c>
    </row>
    <row r="1651" spans="1:5">
      <c r="A1651" s="40">
        <v>44050</v>
      </c>
      <c r="B1651" s="22">
        <v>44050</v>
      </c>
      <c r="C1651" t="s">
        <v>206</v>
      </c>
      <c r="D1651" s="42">
        <f>VLOOKUP(Pag_Inicio_Corr_mas_casos[[#This Row],[Corregimiento]],Hoja3!$A$2:$D$676,4,0)</f>
        <v>130106</v>
      </c>
      <c r="E1651">
        <v>33</v>
      </c>
    </row>
    <row r="1652" spans="1:5">
      <c r="A1652" s="40">
        <v>44050</v>
      </c>
      <c r="B1652" s="22">
        <v>44050</v>
      </c>
      <c r="C1652" t="s">
        <v>210</v>
      </c>
      <c r="D1652" s="42">
        <f>VLOOKUP(Pag_Inicio_Corr_mas_casos[[#This Row],[Corregimiento]],Hoja3!$A$2:$D$676,4,0)</f>
        <v>81007</v>
      </c>
      <c r="E1652">
        <v>32</v>
      </c>
    </row>
    <row r="1653" spans="1:5">
      <c r="A1653" s="40">
        <v>44050</v>
      </c>
      <c r="B1653" s="22">
        <v>44050</v>
      </c>
      <c r="C1653" t="s">
        <v>222</v>
      </c>
      <c r="D1653" s="42">
        <f>VLOOKUP(Pag_Inicio_Corr_mas_casos[[#This Row],[Corregimiento]],Hoja3!$A$2:$D$676,4,0)</f>
        <v>40601</v>
      </c>
      <c r="E1653">
        <v>29</v>
      </c>
    </row>
    <row r="1654" spans="1:5">
      <c r="A1654" s="40">
        <v>44050</v>
      </c>
      <c r="B1654" s="22">
        <v>44050</v>
      </c>
      <c r="C1654" t="s">
        <v>304</v>
      </c>
      <c r="D1654" s="42">
        <f>VLOOKUP(Pag_Inicio_Corr_mas_casos[[#This Row],[Corregimiento]],Hoja3!$A$2:$D$676,4,0)</f>
        <v>100102</v>
      </c>
      <c r="E1654">
        <v>25</v>
      </c>
    </row>
    <row r="1655" spans="1:5">
      <c r="A1655" s="40">
        <v>44050</v>
      </c>
      <c r="B1655" s="22">
        <v>44050</v>
      </c>
      <c r="C1655" t="s">
        <v>296</v>
      </c>
      <c r="D1655" s="42">
        <f>VLOOKUP(Pag_Inicio_Corr_mas_casos[[#This Row],[Corregimiento]],Hoja3!$A$2:$D$676,4,0)</f>
        <v>120805</v>
      </c>
      <c r="E1655">
        <v>25</v>
      </c>
    </row>
    <row r="1656" spans="1:5">
      <c r="A1656" s="40">
        <v>44050</v>
      </c>
      <c r="B1656" s="22">
        <v>44050</v>
      </c>
      <c r="C1656" t="s">
        <v>218</v>
      </c>
      <c r="D1656" s="42">
        <f>VLOOKUP(Pag_Inicio_Corr_mas_casos[[#This Row],[Corregimiento]],Hoja3!$A$2:$D$676,4,0)</f>
        <v>130107</v>
      </c>
      <c r="E1656">
        <v>22</v>
      </c>
    </row>
    <row r="1657" spans="1:5">
      <c r="A1657" s="40">
        <v>44050</v>
      </c>
      <c r="B1657" s="22">
        <v>44050</v>
      </c>
      <c r="C1657" t="s">
        <v>239</v>
      </c>
      <c r="D1657" s="42">
        <f>VLOOKUP(Pag_Inicio_Corr_mas_casos[[#This Row],[Corregimiento]],Hoja3!$A$2:$D$676,4,0)</f>
        <v>130708</v>
      </c>
      <c r="E1657">
        <v>22</v>
      </c>
    </row>
    <row r="1658" spans="1:5">
      <c r="A1658" s="40">
        <v>44050</v>
      </c>
      <c r="B1658" s="22">
        <v>44050</v>
      </c>
      <c r="C1658" t="s">
        <v>213</v>
      </c>
      <c r="D1658" s="42">
        <f>VLOOKUP(Pag_Inicio_Corr_mas_casos[[#This Row],[Corregimiento]],Hoja3!$A$2:$D$676,4,0)</f>
        <v>80817</v>
      </c>
      <c r="E1658">
        <v>22</v>
      </c>
    </row>
    <row r="1659" spans="1:5">
      <c r="A1659" s="40">
        <v>44050</v>
      </c>
      <c r="B1659" s="22">
        <v>44050</v>
      </c>
      <c r="C1659" t="s">
        <v>205</v>
      </c>
      <c r="D1659" s="42">
        <f>VLOOKUP(Pag_Inicio_Corr_mas_casos[[#This Row],[Corregimiento]],Hoja3!$A$2:$D$676,4,0)</f>
        <v>81002</v>
      </c>
      <c r="E1659">
        <v>21</v>
      </c>
    </row>
    <row r="1660" spans="1:5">
      <c r="A1660" s="40">
        <v>44050</v>
      </c>
      <c r="B1660" s="22">
        <v>44050</v>
      </c>
      <c r="C1660" t="s">
        <v>212</v>
      </c>
      <c r="D1660" s="42">
        <f>VLOOKUP(Pag_Inicio_Corr_mas_casos[[#This Row],[Corregimiento]],Hoja3!$A$2:$D$676,4,0)</f>
        <v>80816</v>
      </c>
      <c r="E1660">
        <v>21</v>
      </c>
    </row>
    <row r="1661" spans="1:5">
      <c r="A1661" s="40">
        <v>44050</v>
      </c>
      <c r="B1661" s="22">
        <v>44050</v>
      </c>
      <c r="C1661" t="s">
        <v>217</v>
      </c>
      <c r="D1661" s="42">
        <f>VLOOKUP(Pag_Inicio_Corr_mas_casos[[#This Row],[Corregimiento]],Hoja3!$A$2:$D$676,4,0)</f>
        <v>80819</v>
      </c>
      <c r="E1661">
        <v>18</v>
      </c>
    </row>
    <row r="1662" spans="1:5">
      <c r="A1662" s="40">
        <v>44050</v>
      </c>
      <c r="B1662" s="22">
        <v>44050</v>
      </c>
      <c r="C1662" t="s">
        <v>221</v>
      </c>
      <c r="D1662" s="42">
        <f>VLOOKUP(Pag_Inicio_Corr_mas_casos[[#This Row],[Corregimiento]],Hoja3!$A$2:$D$676,4,0)</f>
        <v>130702</v>
      </c>
      <c r="E1662">
        <v>15</v>
      </c>
    </row>
    <row r="1663" spans="1:5">
      <c r="A1663" s="40">
        <v>44050</v>
      </c>
      <c r="B1663" s="22">
        <v>44050</v>
      </c>
      <c r="C1663" t="s">
        <v>223</v>
      </c>
      <c r="D1663" s="42">
        <f>VLOOKUP(Pag_Inicio_Corr_mas_casos[[#This Row],[Corregimiento]],Hoja3!$A$2:$D$676,4,0)</f>
        <v>80806</v>
      </c>
      <c r="E1663">
        <v>14</v>
      </c>
    </row>
    <row r="1664" spans="1:5">
      <c r="A1664" s="40">
        <v>44050</v>
      </c>
      <c r="B1664" s="22">
        <v>44050</v>
      </c>
      <c r="C1664" t="s">
        <v>208</v>
      </c>
      <c r="D1664" s="42">
        <f>VLOOKUP(Pag_Inicio_Corr_mas_casos[[#This Row],[Corregimiento]],Hoja3!$A$2:$D$676,4,0)</f>
        <v>130102</v>
      </c>
      <c r="E1664">
        <v>14</v>
      </c>
    </row>
    <row r="1665" spans="1:5">
      <c r="A1665" s="40">
        <v>44050</v>
      </c>
      <c r="B1665" s="22">
        <v>44050</v>
      </c>
      <c r="C1665" t="s">
        <v>243</v>
      </c>
      <c r="D1665" s="42">
        <f>VLOOKUP(Pag_Inicio_Corr_mas_casos[[#This Row],[Corregimiento]],Hoja3!$A$2:$D$676,4,0)</f>
        <v>130105</v>
      </c>
      <c r="E1665">
        <v>14</v>
      </c>
    </row>
    <row r="1666" spans="1:5">
      <c r="A1666" s="40">
        <v>44050</v>
      </c>
      <c r="B1666" s="22">
        <v>44050</v>
      </c>
      <c r="C1666" t="s">
        <v>267</v>
      </c>
      <c r="D1666" s="42">
        <f>VLOOKUP(Pag_Inicio_Corr_mas_casos[[#This Row],[Corregimiento]],Hoja3!$A$2:$D$676,4,0)</f>
        <v>81005</v>
      </c>
      <c r="E1666">
        <v>14</v>
      </c>
    </row>
    <row r="1667" spans="1:5">
      <c r="A1667" s="40">
        <v>44050</v>
      </c>
      <c r="B1667" s="22">
        <v>44050</v>
      </c>
      <c r="C1667" t="s">
        <v>246</v>
      </c>
      <c r="D1667" s="42">
        <f>VLOOKUP(Pag_Inicio_Corr_mas_casos[[#This Row],[Corregimiento]],Hoja3!$A$2:$D$676,4,0)</f>
        <v>40201</v>
      </c>
      <c r="E1667">
        <v>13</v>
      </c>
    </row>
    <row r="1668" spans="1:5">
      <c r="A1668" s="40">
        <v>44050</v>
      </c>
      <c r="B1668" s="22">
        <v>44050</v>
      </c>
      <c r="C1668" t="s">
        <v>241</v>
      </c>
      <c r="D1668" s="42">
        <f>VLOOKUP(Pag_Inicio_Corr_mas_casos[[#This Row],[Corregimiento]],Hoja3!$A$2:$D$676,4,0)</f>
        <v>50208</v>
      </c>
      <c r="E1668">
        <v>13</v>
      </c>
    </row>
    <row r="1669" spans="1:5">
      <c r="A1669" s="40">
        <v>44050</v>
      </c>
      <c r="B1669" s="22">
        <v>44050</v>
      </c>
      <c r="C1669" t="s">
        <v>216</v>
      </c>
      <c r="D1669" s="42">
        <f>VLOOKUP(Pag_Inicio_Corr_mas_casos[[#This Row],[Corregimiento]],Hoja3!$A$2:$D$676,4,0)</f>
        <v>81001</v>
      </c>
      <c r="E1669">
        <v>12</v>
      </c>
    </row>
    <row r="1670" spans="1:5">
      <c r="A1670" s="40">
        <v>44050</v>
      </c>
      <c r="B1670" s="22">
        <v>44050</v>
      </c>
      <c r="C1670" t="s">
        <v>219</v>
      </c>
      <c r="D1670" s="42">
        <f>VLOOKUP(Pag_Inicio_Corr_mas_casos[[#This Row],[Corregimiento]],Hoja3!$A$2:$D$676,4,0)</f>
        <v>81006</v>
      </c>
      <c r="E1670">
        <v>12</v>
      </c>
    </row>
    <row r="1671" spans="1:5">
      <c r="A1671" s="40">
        <v>44050</v>
      </c>
      <c r="B1671" s="22">
        <v>44050</v>
      </c>
      <c r="C1671" t="s">
        <v>256</v>
      </c>
      <c r="D1671" s="42">
        <f>VLOOKUP(Pag_Inicio_Corr_mas_casos[[#This Row],[Corregimiento]],Hoja3!$A$2:$D$676,4,0)</f>
        <v>80807</v>
      </c>
      <c r="E1671">
        <v>12</v>
      </c>
    </row>
    <row r="1672" spans="1:5">
      <c r="A1672" s="40">
        <v>44050</v>
      </c>
      <c r="B1672" s="22">
        <v>44050</v>
      </c>
      <c r="C1672" t="s">
        <v>261</v>
      </c>
      <c r="D1672" s="42">
        <f>VLOOKUP(Pag_Inicio_Corr_mas_casos[[#This Row],[Corregimiento]],Hoja3!$A$2:$D$676,4,0)</f>
        <v>91001</v>
      </c>
      <c r="E1672">
        <v>12</v>
      </c>
    </row>
    <row r="1673" spans="1:5">
      <c r="A1673" s="40">
        <v>44050</v>
      </c>
      <c r="B1673" s="22">
        <v>44050</v>
      </c>
      <c r="C1673" t="s">
        <v>277</v>
      </c>
      <c r="D1673" s="42">
        <f>VLOOKUP(Pag_Inicio_Corr_mas_casos[[#This Row],[Corregimiento]],Hoja3!$A$2:$D$676,4,0)</f>
        <v>10401</v>
      </c>
      <c r="E1673">
        <v>11</v>
      </c>
    </row>
    <row r="1674" spans="1:5">
      <c r="A1674" s="40">
        <v>44050</v>
      </c>
      <c r="B1674" s="22">
        <v>44050</v>
      </c>
      <c r="C1674" t="s">
        <v>319</v>
      </c>
      <c r="D1674" s="42">
        <f>VLOOKUP(Pag_Inicio_Corr_mas_casos[[#This Row],[Corregimiento]],Hoja3!$A$2:$D$676,4,0)</f>
        <v>40610</v>
      </c>
      <c r="E1674">
        <v>11</v>
      </c>
    </row>
    <row r="1675" spans="1:5">
      <c r="A1675" s="40">
        <v>44051</v>
      </c>
      <c r="B1675" s="22">
        <v>44051</v>
      </c>
      <c r="C1675" t="s">
        <v>217</v>
      </c>
      <c r="D1675" s="42">
        <f>VLOOKUP(Pag_Inicio_Corr_mas_casos[[#This Row],[Corregimiento]],Hoja3!$A$2:$D$676,4,0)</f>
        <v>80819</v>
      </c>
      <c r="E1675">
        <v>33</v>
      </c>
    </row>
    <row r="1676" spans="1:5">
      <c r="A1676" s="40">
        <v>44051</v>
      </c>
      <c r="B1676" s="22">
        <v>44051</v>
      </c>
      <c r="C1676" t="s">
        <v>205</v>
      </c>
      <c r="D1676" s="42">
        <f>VLOOKUP(Pag_Inicio_Corr_mas_casos[[#This Row],[Corregimiento]],Hoja3!$A$2:$D$676,4,0)</f>
        <v>81002</v>
      </c>
      <c r="E1676">
        <v>29</v>
      </c>
    </row>
    <row r="1677" spans="1:5">
      <c r="A1677" s="40">
        <v>44051</v>
      </c>
      <c r="B1677" s="22">
        <v>44051</v>
      </c>
      <c r="C1677" t="s">
        <v>216</v>
      </c>
      <c r="D1677" s="42">
        <f>VLOOKUP(Pag_Inicio_Corr_mas_casos[[#This Row],[Corregimiento]],Hoja3!$A$2:$D$676,4,0)</f>
        <v>81001</v>
      </c>
      <c r="E1677">
        <v>23</v>
      </c>
    </row>
    <row r="1678" spans="1:5">
      <c r="A1678" s="40">
        <v>44051</v>
      </c>
      <c r="B1678" s="22">
        <v>44051</v>
      </c>
      <c r="C1678" t="s">
        <v>230</v>
      </c>
      <c r="D1678" s="42">
        <f>VLOOKUP(Pag_Inicio_Corr_mas_casos[[#This Row],[Corregimiento]],Hoja3!$A$2:$D$676,4,0)</f>
        <v>80813</v>
      </c>
      <c r="E1678">
        <v>20</v>
      </c>
    </row>
    <row r="1679" spans="1:5">
      <c r="A1679" s="40">
        <v>44051</v>
      </c>
      <c r="B1679" s="22">
        <v>44051</v>
      </c>
      <c r="C1679" t="s">
        <v>206</v>
      </c>
      <c r="D1679" s="42">
        <f>VLOOKUP(Pag_Inicio_Corr_mas_casos[[#This Row],[Corregimiento]],Hoja3!$A$2:$D$676,4,0)</f>
        <v>130106</v>
      </c>
      <c r="E1679">
        <v>20</v>
      </c>
    </row>
    <row r="1680" spans="1:5">
      <c r="A1680" s="40">
        <v>44051</v>
      </c>
      <c r="B1680" s="22">
        <v>44051</v>
      </c>
      <c r="C1680" t="s">
        <v>211</v>
      </c>
      <c r="D1680" s="42">
        <f>VLOOKUP(Pag_Inicio_Corr_mas_casos[[#This Row],[Corregimiento]],Hoja3!$A$2:$D$676,4,0)</f>
        <v>81008</v>
      </c>
      <c r="E1680">
        <v>18</v>
      </c>
    </row>
    <row r="1681" spans="1:5">
      <c r="A1681" s="40">
        <v>44051</v>
      </c>
      <c r="B1681" s="22">
        <v>44051</v>
      </c>
      <c r="C1681" t="s">
        <v>213</v>
      </c>
      <c r="D1681" s="42">
        <f>VLOOKUP(Pag_Inicio_Corr_mas_casos[[#This Row],[Corregimiento]],Hoja3!$A$2:$D$676,4,0)</f>
        <v>80817</v>
      </c>
      <c r="E1681">
        <v>18</v>
      </c>
    </row>
    <row r="1682" spans="1:5">
      <c r="A1682" s="40">
        <v>44051</v>
      </c>
      <c r="B1682" s="22">
        <v>44051</v>
      </c>
      <c r="C1682" t="s">
        <v>225</v>
      </c>
      <c r="D1682" s="42">
        <f>VLOOKUP(Pag_Inicio_Corr_mas_casos[[#This Row],[Corregimiento]],Hoja3!$A$2:$D$676,4,0)</f>
        <v>80810</v>
      </c>
      <c r="E1682">
        <v>18</v>
      </c>
    </row>
    <row r="1683" spans="1:5">
      <c r="A1683" s="40">
        <v>44051</v>
      </c>
      <c r="B1683" s="22">
        <v>44051</v>
      </c>
      <c r="C1683" t="s">
        <v>209</v>
      </c>
      <c r="D1683" s="42">
        <f>VLOOKUP(Pag_Inicio_Corr_mas_casos[[#This Row],[Corregimiento]],Hoja3!$A$2:$D$676,4,0)</f>
        <v>80821</v>
      </c>
      <c r="E1683">
        <v>17</v>
      </c>
    </row>
    <row r="1684" spans="1:5">
      <c r="A1684" s="40">
        <v>44051</v>
      </c>
      <c r="B1684" s="22">
        <v>44051</v>
      </c>
      <c r="C1684" t="s">
        <v>243</v>
      </c>
      <c r="D1684" s="42">
        <f>VLOOKUP(Pag_Inicio_Corr_mas_casos[[#This Row],[Corregimiento]],Hoja3!$A$2:$D$676,4,0)</f>
        <v>130105</v>
      </c>
      <c r="E1684">
        <v>16</v>
      </c>
    </row>
    <row r="1685" spans="1:5">
      <c r="A1685" s="40">
        <v>44051</v>
      </c>
      <c r="B1685" s="22">
        <v>44051</v>
      </c>
      <c r="C1685" t="s">
        <v>253</v>
      </c>
      <c r="D1685" s="42">
        <f>VLOOKUP(Pag_Inicio_Corr_mas_casos[[#This Row],[Corregimiento]],Hoja3!$A$2:$D$676,4,0)</f>
        <v>130701</v>
      </c>
      <c r="E1685">
        <v>15</v>
      </c>
    </row>
    <row r="1686" spans="1:5">
      <c r="A1686" s="40">
        <v>44051</v>
      </c>
      <c r="B1686" s="22">
        <v>44051</v>
      </c>
      <c r="C1686" t="s">
        <v>220</v>
      </c>
      <c r="D1686" s="42">
        <f>VLOOKUP(Pag_Inicio_Corr_mas_casos[[#This Row],[Corregimiento]],Hoja3!$A$2:$D$676,4,0)</f>
        <v>80812</v>
      </c>
      <c r="E1686">
        <v>15</v>
      </c>
    </row>
    <row r="1687" spans="1:5">
      <c r="A1687" s="40">
        <v>44051</v>
      </c>
      <c r="B1687" s="22">
        <v>44051</v>
      </c>
      <c r="C1687" t="s">
        <v>222</v>
      </c>
      <c r="D1687" s="42">
        <f>VLOOKUP(Pag_Inicio_Corr_mas_casos[[#This Row],[Corregimiento]],Hoja3!$A$2:$D$676,4,0)</f>
        <v>40601</v>
      </c>
      <c r="E1687">
        <v>14</v>
      </c>
    </row>
    <row r="1688" spans="1:5">
      <c r="A1688" s="40">
        <v>44051</v>
      </c>
      <c r="B1688" s="22">
        <v>44051</v>
      </c>
      <c r="C1688" t="s">
        <v>267</v>
      </c>
      <c r="D1688" s="42">
        <f>VLOOKUP(Pag_Inicio_Corr_mas_casos[[#This Row],[Corregimiento]],Hoja3!$A$2:$D$676,4,0)</f>
        <v>81005</v>
      </c>
      <c r="E1688">
        <v>14</v>
      </c>
    </row>
    <row r="1689" spans="1:5">
      <c r="A1689" s="40">
        <v>44051</v>
      </c>
      <c r="B1689" s="22">
        <v>44051</v>
      </c>
      <c r="C1689" t="s">
        <v>304</v>
      </c>
      <c r="D1689" s="42">
        <f>VLOOKUP(Pag_Inicio_Corr_mas_casos[[#This Row],[Corregimiento]],Hoja3!$A$2:$D$676,4,0)</f>
        <v>100102</v>
      </c>
      <c r="E1689">
        <v>13</v>
      </c>
    </row>
    <row r="1690" spans="1:5">
      <c r="A1690" s="40">
        <v>44051</v>
      </c>
      <c r="B1690" s="22">
        <v>44051</v>
      </c>
      <c r="C1690" t="s">
        <v>210</v>
      </c>
      <c r="D1690" s="42">
        <f>VLOOKUP(Pag_Inicio_Corr_mas_casos[[#This Row],[Corregimiento]],Hoja3!$A$2:$D$676,4,0)</f>
        <v>81007</v>
      </c>
      <c r="E1690">
        <v>13</v>
      </c>
    </row>
    <row r="1691" spans="1:5">
      <c r="A1691" s="40">
        <v>44051</v>
      </c>
      <c r="B1691" s="22">
        <v>44051</v>
      </c>
      <c r="C1691" t="s">
        <v>214</v>
      </c>
      <c r="D1691" s="42">
        <f>VLOOKUP(Pag_Inicio_Corr_mas_casos[[#This Row],[Corregimiento]],Hoja3!$A$2:$D$676,4,0)</f>
        <v>80822</v>
      </c>
      <c r="E1691">
        <v>12</v>
      </c>
    </row>
    <row r="1692" spans="1:5">
      <c r="A1692" s="40">
        <v>44051</v>
      </c>
      <c r="B1692" s="22">
        <v>44051</v>
      </c>
      <c r="C1692" t="s">
        <v>250</v>
      </c>
      <c r="D1692" s="42">
        <f>VLOOKUP(Pag_Inicio_Corr_mas_casos[[#This Row],[Corregimiento]],Hoja3!$A$2:$D$676,4,0)</f>
        <v>81003</v>
      </c>
      <c r="E1692">
        <v>12</v>
      </c>
    </row>
    <row r="1693" spans="1:5">
      <c r="A1693" s="40">
        <v>44051</v>
      </c>
      <c r="B1693" s="22">
        <v>44051</v>
      </c>
      <c r="C1693" t="s">
        <v>234</v>
      </c>
      <c r="D1693" s="42">
        <f>VLOOKUP(Pag_Inicio_Corr_mas_casos[[#This Row],[Corregimiento]],Hoja3!$A$2:$D$676,4,0)</f>
        <v>80820</v>
      </c>
      <c r="E1693">
        <v>12</v>
      </c>
    </row>
    <row r="1694" spans="1:5">
      <c r="A1694" s="40">
        <v>44051</v>
      </c>
      <c r="B1694" s="22">
        <v>44051</v>
      </c>
      <c r="C1694" t="s">
        <v>315</v>
      </c>
      <c r="D1694" s="42">
        <f>VLOOKUP(Pag_Inicio_Corr_mas_casos[[#This Row],[Corregimiento]],Hoja3!$A$2:$D$676,4,0)</f>
        <v>91008</v>
      </c>
      <c r="E1694">
        <v>12</v>
      </c>
    </row>
    <row r="1695" spans="1:5">
      <c r="A1695" s="40">
        <v>44051</v>
      </c>
      <c r="B1695" s="22">
        <v>44051</v>
      </c>
      <c r="C1695" t="s">
        <v>245</v>
      </c>
      <c r="D1695" s="42">
        <f>VLOOKUP(Pag_Inicio_Corr_mas_casos[[#This Row],[Corregimiento]],Hoja3!$A$2:$D$676,4,0)</f>
        <v>80809</v>
      </c>
      <c r="E1695">
        <v>12</v>
      </c>
    </row>
    <row r="1696" spans="1:5">
      <c r="A1696" s="40">
        <v>44051</v>
      </c>
      <c r="B1696" s="22">
        <v>44051</v>
      </c>
      <c r="C1696" t="s">
        <v>307</v>
      </c>
      <c r="D1696" s="42">
        <f>VLOOKUP(Pag_Inicio_Corr_mas_casos[[#This Row],[Corregimiento]],Hoja3!$A$2:$D$676,4,0)</f>
        <v>90301</v>
      </c>
      <c r="E1696">
        <v>11</v>
      </c>
    </row>
    <row r="1697" spans="1:5">
      <c r="A1697" s="40">
        <v>44051</v>
      </c>
      <c r="B1697" s="22">
        <v>44051</v>
      </c>
      <c r="C1697" t="s">
        <v>230</v>
      </c>
      <c r="D1697" s="42">
        <f>VLOOKUP(Pag_Inicio_Corr_mas_casos[[#This Row],[Corregimiento]],Hoja3!$A$2:$D$676,4,0)</f>
        <v>80813</v>
      </c>
      <c r="E1697">
        <v>11</v>
      </c>
    </row>
    <row r="1698" spans="1:5">
      <c r="A1698" s="40">
        <v>44051</v>
      </c>
      <c r="B1698" s="22">
        <v>44051</v>
      </c>
      <c r="C1698" t="s">
        <v>251</v>
      </c>
      <c r="D1698" s="42">
        <f>VLOOKUP(Pag_Inicio_Corr_mas_casos[[#This Row],[Corregimiento]],Hoja3!$A$2:$D$676,4,0)</f>
        <v>81009</v>
      </c>
      <c r="E1698">
        <v>11</v>
      </c>
    </row>
    <row r="1699" spans="1:5">
      <c r="A1699" s="40">
        <v>44052</v>
      </c>
      <c r="B1699" s="22">
        <v>44052</v>
      </c>
      <c r="C1699" t="s">
        <v>209</v>
      </c>
      <c r="D1699" s="42">
        <f>VLOOKUP(Pag_Inicio_Corr_mas_casos[[#This Row],[Corregimiento]],Hoja3!$A$2:$D$676,4,0)</f>
        <v>80821</v>
      </c>
      <c r="E1699">
        <v>42</v>
      </c>
    </row>
    <row r="1700" spans="1:5">
      <c r="A1700" s="40">
        <v>44052</v>
      </c>
      <c r="B1700" s="22">
        <v>44052</v>
      </c>
      <c r="C1700" t="s">
        <v>204</v>
      </c>
      <c r="D1700" s="42">
        <f>VLOOKUP(Pag_Inicio_Corr_mas_casos[[#This Row],[Corregimiento]],Hoja3!$A$2:$D$676,4,0)</f>
        <v>130101</v>
      </c>
      <c r="E1700">
        <v>32</v>
      </c>
    </row>
    <row r="1701" spans="1:5">
      <c r="A1701" s="40">
        <v>44052</v>
      </c>
      <c r="B1701" s="22">
        <v>44052</v>
      </c>
      <c r="C1701" t="s">
        <v>217</v>
      </c>
      <c r="D1701" s="42">
        <f>VLOOKUP(Pag_Inicio_Corr_mas_casos[[#This Row],[Corregimiento]],Hoja3!$A$2:$D$676,4,0)</f>
        <v>80819</v>
      </c>
      <c r="E1701">
        <v>29</v>
      </c>
    </row>
    <row r="1702" spans="1:5">
      <c r="A1702" s="40">
        <v>44052</v>
      </c>
      <c r="B1702" s="22">
        <v>44052</v>
      </c>
      <c r="C1702" t="s">
        <v>230</v>
      </c>
      <c r="D1702" s="42">
        <f>VLOOKUP(Pag_Inicio_Corr_mas_casos[[#This Row],[Corregimiento]],Hoja3!$A$2:$D$676,4,0)</f>
        <v>80813</v>
      </c>
      <c r="E1702">
        <v>28</v>
      </c>
    </row>
    <row r="1703" spans="1:5">
      <c r="A1703" s="40">
        <v>44052</v>
      </c>
      <c r="B1703" s="22">
        <v>44052</v>
      </c>
      <c r="C1703" t="s">
        <v>206</v>
      </c>
      <c r="D1703" s="42">
        <f>VLOOKUP(Pag_Inicio_Corr_mas_casos[[#This Row],[Corregimiento]],Hoja3!$A$2:$D$676,4,0)</f>
        <v>130106</v>
      </c>
      <c r="E1703">
        <v>27</v>
      </c>
    </row>
    <row r="1704" spans="1:5">
      <c r="A1704" s="40">
        <v>44052</v>
      </c>
      <c r="B1704" s="22">
        <v>44052</v>
      </c>
      <c r="C1704" t="s">
        <v>218</v>
      </c>
      <c r="D1704" s="42">
        <f>VLOOKUP(Pag_Inicio_Corr_mas_casos[[#This Row],[Corregimiento]],Hoja3!$A$2:$D$676,4,0)</f>
        <v>130107</v>
      </c>
      <c r="E1704">
        <v>20</v>
      </c>
    </row>
    <row r="1705" spans="1:5">
      <c r="A1705" s="40">
        <v>44052</v>
      </c>
      <c r="B1705" s="22">
        <v>44052</v>
      </c>
      <c r="C1705" t="s">
        <v>234</v>
      </c>
      <c r="D1705" s="42">
        <f>VLOOKUP(Pag_Inicio_Corr_mas_casos[[#This Row],[Corregimiento]],Hoja3!$A$2:$D$676,4,0)</f>
        <v>80820</v>
      </c>
      <c r="E1705">
        <v>17</v>
      </c>
    </row>
    <row r="1706" spans="1:5">
      <c r="A1706" s="40">
        <v>44052</v>
      </c>
      <c r="B1706" s="22">
        <v>44052</v>
      </c>
      <c r="C1706" t="s">
        <v>222</v>
      </c>
      <c r="D1706" s="42">
        <f>VLOOKUP(Pag_Inicio_Corr_mas_casos[[#This Row],[Corregimiento]],Hoja3!$A$2:$D$676,4,0)</f>
        <v>40601</v>
      </c>
      <c r="E1706">
        <v>16</v>
      </c>
    </row>
    <row r="1707" spans="1:5">
      <c r="A1707" s="40">
        <v>44052</v>
      </c>
      <c r="B1707" s="22">
        <v>44052</v>
      </c>
      <c r="C1707" t="s">
        <v>213</v>
      </c>
      <c r="D1707" s="42">
        <f>VLOOKUP(Pag_Inicio_Corr_mas_casos[[#This Row],[Corregimiento]],Hoja3!$A$2:$D$676,4,0)</f>
        <v>80817</v>
      </c>
      <c r="E1707">
        <v>16</v>
      </c>
    </row>
    <row r="1708" spans="1:5">
      <c r="A1708" s="40">
        <v>44052</v>
      </c>
      <c r="B1708" s="22">
        <v>44052</v>
      </c>
      <c r="C1708" t="s">
        <v>235</v>
      </c>
      <c r="D1708" s="42">
        <f>VLOOKUP(Pag_Inicio_Corr_mas_casos[[#This Row],[Corregimiento]],Hoja3!$A$2:$D$676,4,0)</f>
        <v>80815</v>
      </c>
      <c r="E1708">
        <v>15</v>
      </c>
    </row>
    <row r="1709" spans="1:5">
      <c r="A1709" s="40">
        <v>44052</v>
      </c>
      <c r="B1709" s="22">
        <v>44052</v>
      </c>
      <c r="C1709" t="s">
        <v>253</v>
      </c>
      <c r="D1709" s="42">
        <f>VLOOKUP(Pag_Inicio_Corr_mas_casos[[#This Row],[Corregimiento]],Hoja3!$A$2:$D$676,4,0)</f>
        <v>130701</v>
      </c>
      <c r="E1709">
        <v>13</v>
      </c>
    </row>
    <row r="1710" spans="1:5">
      <c r="A1710" s="40">
        <v>44052</v>
      </c>
      <c r="B1710" s="22">
        <v>44052</v>
      </c>
      <c r="C1710" t="s">
        <v>205</v>
      </c>
      <c r="D1710" s="42">
        <f>VLOOKUP(Pag_Inicio_Corr_mas_casos[[#This Row],[Corregimiento]],Hoja3!$A$2:$D$676,4,0)</f>
        <v>81002</v>
      </c>
      <c r="E1710">
        <v>13</v>
      </c>
    </row>
    <row r="1711" spans="1:5">
      <c r="A1711" s="40">
        <v>44052</v>
      </c>
      <c r="B1711" s="22">
        <v>44052</v>
      </c>
      <c r="C1711" t="s">
        <v>211</v>
      </c>
      <c r="D1711" s="42">
        <f>VLOOKUP(Pag_Inicio_Corr_mas_casos[[#This Row],[Corregimiento]],Hoja3!$A$2:$D$676,4,0)</f>
        <v>81008</v>
      </c>
      <c r="E1711">
        <v>11</v>
      </c>
    </row>
    <row r="1712" spans="1:5">
      <c r="A1712" s="40">
        <v>44053</v>
      </c>
      <c r="B1712" s="22">
        <v>44053</v>
      </c>
      <c r="C1712" t="s">
        <v>214</v>
      </c>
      <c r="D1712" s="42">
        <f>VLOOKUP(Pag_Inicio_Corr_mas_casos[[#This Row],[Corregimiento]],Hoja3!$A$2:$D$676,4,0)</f>
        <v>80822</v>
      </c>
      <c r="E1712">
        <v>32</v>
      </c>
    </row>
    <row r="1713" spans="1:11">
      <c r="A1713" s="40">
        <v>44053</v>
      </c>
      <c r="B1713" s="22">
        <v>44053</v>
      </c>
      <c r="C1713" t="s">
        <v>213</v>
      </c>
      <c r="D1713" s="42">
        <f>VLOOKUP(Pag_Inicio_Corr_mas_casos[[#This Row],[Corregimiento]],Hoja3!$A$2:$D$676,4,0)</f>
        <v>80817</v>
      </c>
      <c r="E1713">
        <v>30</v>
      </c>
    </row>
    <row r="1714" spans="1:11">
      <c r="A1714" s="40">
        <v>44053</v>
      </c>
      <c r="B1714" s="22">
        <v>44053</v>
      </c>
      <c r="C1714" t="s">
        <v>230</v>
      </c>
      <c r="D1714" s="42">
        <f>VLOOKUP(Pag_Inicio_Corr_mas_casos[[#This Row],[Corregimiento]],Hoja3!$A$2:$D$676,4,0)</f>
        <v>80813</v>
      </c>
      <c r="E1714">
        <v>29</v>
      </c>
    </row>
    <row r="1715" spans="1:11">
      <c r="A1715" s="40">
        <v>44053</v>
      </c>
      <c r="B1715" s="22">
        <v>44053</v>
      </c>
      <c r="C1715" t="s">
        <v>217</v>
      </c>
      <c r="D1715" s="42">
        <f>VLOOKUP(Pag_Inicio_Corr_mas_casos[[#This Row],[Corregimiento]],Hoja3!$A$2:$D$676,4,0)</f>
        <v>80819</v>
      </c>
      <c r="E1715">
        <v>27</v>
      </c>
    </row>
    <row r="1716" spans="1:11">
      <c r="A1716" s="40">
        <v>44053</v>
      </c>
      <c r="B1716" s="22">
        <v>44053</v>
      </c>
      <c r="C1716" t="s">
        <v>210</v>
      </c>
      <c r="D1716" s="42">
        <f>VLOOKUP(Pag_Inicio_Corr_mas_casos[[#This Row],[Corregimiento]],Hoja3!$A$2:$D$676,4,0)</f>
        <v>81007</v>
      </c>
      <c r="E1716">
        <v>24</v>
      </c>
    </row>
    <row r="1717" spans="1:11">
      <c r="A1717" s="40">
        <v>44053</v>
      </c>
      <c r="B1717" s="22">
        <v>44053</v>
      </c>
      <c r="C1717" t="s">
        <v>222</v>
      </c>
      <c r="D1717" s="42">
        <f>VLOOKUP(Pag_Inicio_Corr_mas_casos[[#This Row],[Corregimiento]],Hoja3!$A$2:$D$676,4,0)</f>
        <v>40601</v>
      </c>
      <c r="E1717">
        <v>24</v>
      </c>
    </row>
    <row r="1718" spans="1:11">
      <c r="A1718" s="40">
        <v>44053</v>
      </c>
      <c r="B1718" s="22">
        <v>44053</v>
      </c>
      <c r="C1718" t="s">
        <v>235</v>
      </c>
      <c r="D1718" s="42">
        <f>VLOOKUP(Pag_Inicio_Corr_mas_casos[[#This Row],[Corregimiento]],Hoja3!$A$2:$D$676,4,0)</f>
        <v>80815</v>
      </c>
      <c r="E1718">
        <v>22</v>
      </c>
    </row>
    <row r="1719" spans="1:11">
      <c r="A1719" s="40">
        <v>44053</v>
      </c>
      <c r="B1719" s="22">
        <v>44053</v>
      </c>
      <c r="C1719" t="s">
        <v>205</v>
      </c>
      <c r="D1719" s="42">
        <f>VLOOKUP(Pag_Inicio_Corr_mas_casos[[#This Row],[Corregimiento]],Hoja3!$A$2:$D$676,4,0)</f>
        <v>81002</v>
      </c>
      <c r="E1719">
        <v>17</v>
      </c>
    </row>
    <row r="1720" spans="1:11">
      <c r="A1720" s="40">
        <v>44053</v>
      </c>
      <c r="B1720" s="22">
        <v>44053</v>
      </c>
      <c r="C1720" t="s">
        <v>320</v>
      </c>
      <c r="D1720" s="42">
        <f>VLOOKUP(Pag_Inicio_Corr_mas_casos[[#This Row],[Corregimiento]],Hoja3!$A$2:$D$676,4,0)</f>
        <v>120309</v>
      </c>
      <c r="E1720">
        <v>17</v>
      </c>
    </row>
    <row r="1721" spans="1:11">
      <c r="A1721" s="40">
        <v>44053</v>
      </c>
      <c r="B1721" s="22">
        <v>44053</v>
      </c>
      <c r="C1721" t="s">
        <v>259</v>
      </c>
      <c r="D1721" s="42">
        <f>VLOOKUP(Pag_Inicio_Corr_mas_casos[[#This Row],[Corregimiento]],Hoja3!$A$2:$D$676,4,0)</f>
        <v>30111</v>
      </c>
      <c r="E1721">
        <v>17</v>
      </c>
    </row>
    <row r="1722" spans="1:11">
      <c r="A1722" s="40">
        <v>44053</v>
      </c>
      <c r="B1722" s="22">
        <v>44053</v>
      </c>
      <c r="C1722" t="s">
        <v>234</v>
      </c>
      <c r="D1722" s="42">
        <f>VLOOKUP(Pag_Inicio_Corr_mas_casos[[#This Row],[Corregimiento]],Hoja3!$A$2:$D$676,4,0)</f>
        <v>80820</v>
      </c>
      <c r="E1722">
        <v>16</v>
      </c>
    </row>
    <row r="1723" spans="1:11">
      <c r="A1723" s="40">
        <v>44053</v>
      </c>
      <c r="B1723" s="22">
        <v>44053</v>
      </c>
      <c r="C1723" t="s">
        <v>223</v>
      </c>
      <c r="D1723" s="42">
        <f>VLOOKUP(Pag_Inicio_Corr_mas_casos[[#This Row],[Corregimiento]],Hoja3!$A$2:$D$676,4,0)</f>
        <v>80806</v>
      </c>
      <c r="E1723">
        <v>15</v>
      </c>
    </row>
    <row r="1724" spans="1:11">
      <c r="A1724" s="40">
        <v>44053</v>
      </c>
      <c r="B1724" s="22">
        <v>44053</v>
      </c>
      <c r="C1724" t="s">
        <v>215</v>
      </c>
      <c r="D1724" s="42">
        <f>VLOOKUP(Pag_Inicio_Corr_mas_casos[[#This Row],[Corregimiento]],Hoja3!$A$2:$D$676,4,0)</f>
        <v>80823</v>
      </c>
      <c r="E1724">
        <v>16</v>
      </c>
    </row>
    <row r="1725" spans="1:11">
      <c r="A1725" s="40">
        <v>44053</v>
      </c>
      <c r="B1725" s="22">
        <v>44053</v>
      </c>
      <c r="C1725" t="s">
        <v>212</v>
      </c>
      <c r="D1725" s="42">
        <f>VLOOKUP(Pag_Inicio_Corr_mas_casos[[#This Row],[Corregimiento]],Hoja3!$A$2:$D$676,4,0)</f>
        <v>80816</v>
      </c>
      <c r="E1725">
        <v>15</v>
      </c>
    </row>
    <row r="1726" spans="1:11">
      <c r="A1726" s="40">
        <v>44053</v>
      </c>
      <c r="B1726" s="22">
        <v>44053</v>
      </c>
      <c r="C1726" t="s">
        <v>308</v>
      </c>
      <c r="D1726" s="42">
        <f>VLOOKUP(Pag_Inicio_Corr_mas_casos[[#This Row],[Corregimiento]],Hoja3!$A$2:$D$676,4,0)</f>
        <v>40606</v>
      </c>
      <c r="E1726">
        <v>15</v>
      </c>
    </row>
    <row r="1727" spans="1:11">
      <c r="A1727" s="40">
        <v>44053</v>
      </c>
      <c r="B1727" s="22">
        <v>44053</v>
      </c>
      <c r="C1727" t="s">
        <v>208</v>
      </c>
      <c r="D1727" s="42">
        <f>VLOOKUP(Pag_Inicio_Corr_mas_casos[[#This Row],[Corregimiento]],Hoja3!$A$2:$D$676,4,0)</f>
        <v>130102</v>
      </c>
      <c r="E1727">
        <v>15</v>
      </c>
    </row>
    <row r="1728" spans="1:11">
      <c r="A1728" s="40">
        <v>44053</v>
      </c>
      <c r="B1728" s="22">
        <v>44053</v>
      </c>
      <c r="C1728" t="s">
        <v>225</v>
      </c>
      <c r="D1728" s="42">
        <f>VLOOKUP(Pag_Inicio_Corr_mas_casos[[#This Row],[Corregimiento]],Hoja3!$A$2:$D$676,4,0)</f>
        <v>80810</v>
      </c>
      <c r="E1728">
        <v>14</v>
      </c>
      <c r="K1728" s="79"/>
    </row>
    <row r="1729" spans="1:7">
      <c r="A1729" s="40">
        <v>44053</v>
      </c>
      <c r="B1729" s="22">
        <v>44053</v>
      </c>
      <c r="C1729" t="s">
        <v>321</v>
      </c>
      <c r="D1729" s="42">
        <f>VLOOKUP(Pag_Inicio_Corr_mas_casos[[#This Row],[Corregimiento]],Hoja3!$A$2:$D$676,4,0)</f>
        <v>120303</v>
      </c>
      <c r="E1729">
        <v>13</v>
      </c>
    </row>
    <row r="1730" spans="1:7">
      <c r="A1730" s="40">
        <v>44053</v>
      </c>
      <c r="B1730" s="22">
        <v>44053</v>
      </c>
      <c r="C1730" t="s">
        <v>239</v>
      </c>
      <c r="D1730" s="42">
        <f>VLOOKUP(Pag_Inicio_Corr_mas_casos[[#This Row],[Corregimiento]],Hoja3!$A$2:$D$676,4,0)</f>
        <v>130708</v>
      </c>
      <c r="E1730">
        <v>13</v>
      </c>
    </row>
    <row r="1731" spans="1:7">
      <c r="A1731" s="40">
        <v>44053</v>
      </c>
      <c r="B1731" s="22">
        <v>44053</v>
      </c>
      <c r="C1731" t="s">
        <v>209</v>
      </c>
      <c r="D1731" s="42">
        <f>VLOOKUP(Pag_Inicio_Corr_mas_casos[[#This Row],[Corregimiento]],Hoja3!$A$2:$D$676,4,0)</f>
        <v>80821</v>
      </c>
      <c r="E1731">
        <v>12</v>
      </c>
    </row>
    <row r="1732" spans="1:7">
      <c r="A1732" s="40">
        <v>44053</v>
      </c>
      <c r="B1732" s="22">
        <v>44053</v>
      </c>
      <c r="C1732" t="s">
        <v>288</v>
      </c>
      <c r="D1732" s="42">
        <f>VLOOKUP(Pag_Inicio_Corr_mas_casos[[#This Row],[Corregimiento]],Hoja3!$A$2:$D$676,4,0)</f>
        <v>30103</v>
      </c>
      <c r="E1732">
        <v>12</v>
      </c>
    </row>
    <row r="1733" spans="1:7">
      <c r="A1733" s="40">
        <v>44053</v>
      </c>
      <c r="B1733" s="22">
        <v>44053</v>
      </c>
      <c r="C1733" t="s">
        <v>224</v>
      </c>
      <c r="D1733" s="42">
        <f>VLOOKUP(Pag_Inicio_Corr_mas_casos[[#This Row],[Corregimiento]],Hoja3!$A$2:$D$676,4,0)</f>
        <v>130108</v>
      </c>
      <c r="E1733">
        <v>11</v>
      </c>
    </row>
    <row r="1734" spans="1:7">
      <c r="A1734" s="40">
        <v>44053</v>
      </c>
      <c r="B1734" s="22">
        <v>44053</v>
      </c>
      <c r="C1734" t="s">
        <v>211</v>
      </c>
      <c r="D1734" s="42">
        <f>VLOOKUP(Pag_Inicio_Corr_mas_casos[[#This Row],[Corregimiento]],Hoja3!$A$2:$D$676,4,0)</f>
        <v>81008</v>
      </c>
      <c r="E1734">
        <v>11</v>
      </c>
    </row>
    <row r="1735" spans="1:7">
      <c r="A1735" s="40">
        <v>44053</v>
      </c>
      <c r="B1735" s="22">
        <v>44053</v>
      </c>
      <c r="C1735" t="s">
        <v>227</v>
      </c>
      <c r="D1735" s="42">
        <f>VLOOKUP(Pag_Inicio_Corr_mas_casos[[#This Row],[Corregimiento]],Hoja3!$A$2:$D$676,4,0)</f>
        <v>30113</v>
      </c>
      <c r="E1735">
        <v>11</v>
      </c>
    </row>
    <row r="1736" spans="1:7">
      <c r="A1736" s="62">
        <v>44054</v>
      </c>
      <c r="B1736" s="63">
        <v>44054</v>
      </c>
      <c r="C1736" s="64" t="s">
        <v>210</v>
      </c>
      <c r="D1736" s="78">
        <f>VLOOKUP(Pag_Inicio_Corr_mas_casos[[#This Row],[Corregimiento]],Hoja3!$A$2:$D$676,4,0)</f>
        <v>81007</v>
      </c>
      <c r="E1736" s="64">
        <v>36</v>
      </c>
      <c r="F1736">
        <v>1</v>
      </c>
      <c r="G1736">
        <f>SUM(F1736:F1763)</f>
        <v>28</v>
      </c>
    </row>
    <row r="1737" spans="1:7">
      <c r="A1737" s="62">
        <v>44054</v>
      </c>
      <c r="B1737" s="63">
        <v>44054</v>
      </c>
      <c r="C1737" s="64" t="s">
        <v>209</v>
      </c>
      <c r="D1737" s="78">
        <f>VLOOKUP(Pag_Inicio_Corr_mas_casos[[#This Row],[Corregimiento]],Hoja3!$A$2:$D$676,4,0)</f>
        <v>80821</v>
      </c>
      <c r="E1737" s="64">
        <v>32</v>
      </c>
      <c r="F1737">
        <v>1</v>
      </c>
    </row>
    <row r="1738" spans="1:7">
      <c r="A1738" s="62">
        <v>44054</v>
      </c>
      <c r="B1738" s="63">
        <v>44054</v>
      </c>
      <c r="C1738" s="64" t="s">
        <v>217</v>
      </c>
      <c r="D1738" s="78">
        <f>VLOOKUP(Pag_Inicio_Corr_mas_casos[[#This Row],[Corregimiento]],Hoja3!$A$2:$D$676,4,0)</f>
        <v>80819</v>
      </c>
      <c r="E1738" s="64">
        <v>31</v>
      </c>
      <c r="F1738">
        <v>1</v>
      </c>
    </row>
    <row r="1739" spans="1:7">
      <c r="A1739" s="62">
        <v>44054</v>
      </c>
      <c r="B1739" s="63">
        <v>44054</v>
      </c>
      <c r="C1739" s="64" t="s">
        <v>208</v>
      </c>
      <c r="D1739" s="78">
        <f>VLOOKUP(Pag_Inicio_Corr_mas_casos[[#This Row],[Corregimiento]],Hoja3!$A$2:$D$676,4,0)</f>
        <v>130102</v>
      </c>
      <c r="E1739" s="64">
        <v>29</v>
      </c>
      <c r="F1739">
        <v>1</v>
      </c>
    </row>
    <row r="1740" spans="1:7">
      <c r="A1740" s="62">
        <v>44054</v>
      </c>
      <c r="B1740" s="63">
        <v>44054</v>
      </c>
      <c r="C1740" s="64" t="s">
        <v>250</v>
      </c>
      <c r="D1740" s="78">
        <f>VLOOKUP(Pag_Inicio_Corr_mas_casos[[#This Row],[Corregimiento]],Hoja3!$A$2:$D$676,4,0)</f>
        <v>81003</v>
      </c>
      <c r="E1740" s="64">
        <v>28</v>
      </c>
      <c r="F1740">
        <v>1</v>
      </c>
    </row>
    <row r="1741" spans="1:7">
      <c r="A1741" s="62">
        <v>44054</v>
      </c>
      <c r="B1741" s="63">
        <v>44054</v>
      </c>
      <c r="C1741" s="64" t="s">
        <v>214</v>
      </c>
      <c r="D1741" s="78">
        <f>VLOOKUP(Pag_Inicio_Corr_mas_casos[[#This Row],[Corregimiento]],Hoja3!$A$2:$D$676,4,0)</f>
        <v>80822</v>
      </c>
      <c r="E1741" s="64">
        <v>27</v>
      </c>
      <c r="F1741">
        <v>1</v>
      </c>
    </row>
    <row r="1742" spans="1:7">
      <c r="A1742" s="62">
        <v>44054</v>
      </c>
      <c r="B1742" s="63">
        <v>44054</v>
      </c>
      <c r="C1742" s="64" t="s">
        <v>213</v>
      </c>
      <c r="D1742" s="78">
        <f>VLOOKUP(Pag_Inicio_Corr_mas_casos[[#This Row],[Corregimiento]],Hoja3!$A$2:$D$676,4,0)</f>
        <v>80817</v>
      </c>
      <c r="E1742" s="64">
        <v>23</v>
      </c>
      <c r="F1742">
        <v>1</v>
      </c>
    </row>
    <row r="1743" spans="1:7">
      <c r="A1743" s="62">
        <v>44054</v>
      </c>
      <c r="B1743" s="63">
        <v>44054</v>
      </c>
      <c r="C1743" s="64" t="s">
        <v>220</v>
      </c>
      <c r="D1743" s="78">
        <f>VLOOKUP(Pag_Inicio_Corr_mas_casos[[#This Row],[Corregimiento]],Hoja3!$A$2:$D$676,4,0)</f>
        <v>80812</v>
      </c>
      <c r="E1743" s="64">
        <v>20</v>
      </c>
      <c r="F1743">
        <v>1</v>
      </c>
    </row>
    <row r="1744" spans="1:7">
      <c r="A1744" s="62">
        <v>44054</v>
      </c>
      <c r="B1744" s="63">
        <v>44054</v>
      </c>
      <c r="C1744" s="64" t="s">
        <v>230</v>
      </c>
      <c r="D1744" s="78">
        <f>VLOOKUP(Pag_Inicio_Corr_mas_casos[[#This Row],[Corregimiento]],Hoja3!$A$2:$D$676,4,0)</f>
        <v>80813</v>
      </c>
      <c r="E1744" s="64">
        <v>20</v>
      </c>
      <c r="F1744">
        <v>1</v>
      </c>
    </row>
    <row r="1745" spans="1:6">
      <c r="A1745" s="62">
        <v>44054</v>
      </c>
      <c r="B1745" s="63">
        <v>44054</v>
      </c>
      <c r="C1745" s="64" t="s">
        <v>239</v>
      </c>
      <c r="D1745" s="78">
        <f>VLOOKUP(Pag_Inicio_Corr_mas_casos[[#This Row],[Corregimiento]],Hoja3!$A$2:$D$676,4,0)</f>
        <v>130708</v>
      </c>
      <c r="E1745" s="64">
        <v>19</v>
      </c>
      <c r="F1745">
        <v>1</v>
      </c>
    </row>
    <row r="1746" spans="1:6">
      <c r="A1746" s="62">
        <v>44054</v>
      </c>
      <c r="B1746" s="63">
        <v>44054</v>
      </c>
      <c r="C1746" s="64" t="s">
        <v>251</v>
      </c>
      <c r="D1746" s="78">
        <f>VLOOKUP(Pag_Inicio_Corr_mas_casos[[#This Row],[Corregimiento]],Hoja3!$A$2:$D$676,4,0)</f>
        <v>81009</v>
      </c>
      <c r="E1746" s="64">
        <v>19</v>
      </c>
      <c r="F1746">
        <v>1</v>
      </c>
    </row>
    <row r="1747" spans="1:6">
      <c r="A1747" s="62">
        <v>44054</v>
      </c>
      <c r="B1747" s="63">
        <v>44054</v>
      </c>
      <c r="C1747" s="64" t="s">
        <v>235</v>
      </c>
      <c r="D1747" s="78">
        <f>VLOOKUP(Pag_Inicio_Corr_mas_casos[[#This Row],[Corregimiento]],Hoja3!$A$2:$D$676,4,0)</f>
        <v>80815</v>
      </c>
      <c r="E1747" s="64">
        <v>18</v>
      </c>
      <c r="F1747">
        <v>1</v>
      </c>
    </row>
    <row r="1748" spans="1:6">
      <c r="A1748" s="62">
        <v>44054</v>
      </c>
      <c r="B1748" s="63">
        <v>44054</v>
      </c>
      <c r="C1748" s="64" t="s">
        <v>212</v>
      </c>
      <c r="D1748" s="78">
        <f>VLOOKUP(Pag_Inicio_Corr_mas_casos[[#This Row],[Corregimiento]],Hoja3!$A$2:$D$676,4,0)</f>
        <v>80816</v>
      </c>
      <c r="E1748" s="64">
        <v>18</v>
      </c>
      <c r="F1748">
        <v>1</v>
      </c>
    </row>
    <row r="1749" spans="1:6">
      <c r="A1749" s="62">
        <v>44054</v>
      </c>
      <c r="B1749" s="63">
        <v>44054</v>
      </c>
      <c r="C1749" s="64" t="s">
        <v>218</v>
      </c>
      <c r="D1749" s="78">
        <f>VLOOKUP(Pag_Inicio_Corr_mas_casos[[#This Row],[Corregimiento]],Hoja3!$A$2:$D$676,4,0)</f>
        <v>130107</v>
      </c>
      <c r="E1749" s="64">
        <v>16</v>
      </c>
      <c r="F1749">
        <v>1</v>
      </c>
    </row>
    <row r="1750" spans="1:6">
      <c r="A1750" s="62">
        <v>44054</v>
      </c>
      <c r="B1750" s="63">
        <v>44054</v>
      </c>
      <c r="C1750" s="64" t="s">
        <v>215</v>
      </c>
      <c r="D1750" s="78">
        <f>VLOOKUP(Pag_Inicio_Corr_mas_casos[[#This Row],[Corregimiento]],Hoja3!$A$2:$D$676,4,0)</f>
        <v>80823</v>
      </c>
      <c r="E1750" s="64">
        <v>16</v>
      </c>
      <c r="F1750">
        <v>1</v>
      </c>
    </row>
    <row r="1751" spans="1:6">
      <c r="A1751" s="62">
        <v>44054</v>
      </c>
      <c r="B1751" s="63">
        <v>44054</v>
      </c>
      <c r="C1751" s="64" t="s">
        <v>205</v>
      </c>
      <c r="D1751" s="78">
        <f>VLOOKUP(Pag_Inicio_Corr_mas_casos[[#This Row],[Corregimiento]],Hoja3!$A$2:$D$676,4,0)</f>
        <v>81002</v>
      </c>
      <c r="E1751" s="64">
        <v>14</v>
      </c>
      <c r="F1751">
        <v>1</v>
      </c>
    </row>
    <row r="1752" spans="1:6">
      <c r="A1752" s="62">
        <v>44054</v>
      </c>
      <c r="B1752" s="63">
        <v>44054</v>
      </c>
      <c r="C1752" s="64" t="s">
        <v>260</v>
      </c>
      <c r="D1752" s="78">
        <f>VLOOKUP(Pag_Inicio_Corr_mas_casos[[#This Row],[Corregimiento]],Hoja3!$A$2:$D$676,4,0)</f>
        <v>130706</v>
      </c>
      <c r="E1752" s="64">
        <v>14</v>
      </c>
      <c r="F1752">
        <v>1</v>
      </c>
    </row>
    <row r="1753" spans="1:6">
      <c r="A1753" s="62">
        <v>44054</v>
      </c>
      <c r="B1753" s="63">
        <v>44054</v>
      </c>
      <c r="C1753" s="64" t="s">
        <v>268</v>
      </c>
      <c r="D1753" s="78">
        <f>VLOOKUP(Pag_Inicio_Corr_mas_casos[[#This Row],[Corregimiento]],Hoja3!$A$2:$D$676,4,0)</f>
        <v>130716</v>
      </c>
      <c r="E1753" s="64">
        <v>14</v>
      </c>
      <c r="F1753">
        <v>1</v>
      </c>
    </row>
    <row r="1754" spans="1:6">
      <c r="A1754" s="62">
        <v>44054</v>
      </c>
      <c r="B1754" s="63">
        <v>44054</v>
      </c>
      <c r="C1754" s="64" t="s">
        <v>249</v>
      </c>
      <c r="D1754" s="78">
        <f>VLOOKUP(Pag_Inicio_Corr_mas_casos[[#This Row],[Corregimiento]],Hoja3!$A$2:$D$676,4,0)</f>
        <v>130717</v>
      </c>
      <c r="E1754" s="64">
        <v>13</v>
      </c>
      <c r="F1754">
        <v>1</v>
      </c>
    </row>
    <row r="1755" spans="1:6">
      <c r="A1755" s="62">
        <v>44054</v>
      </c>
      <c r="B1755" s="63">
        <v>44054</v>
      </c>
      <c r="C1755" s="64" t="s">
        <v>245</v>
      </c>
      <c r="D1755" s="78">
        <f>VLOOKUP(Pag_Inicio_Corr_mas_casos[[#This Row],[Corregimiento]],Hoja3!$A$2:$D$676,4,0)</f>
        <v>80809</v>
      </c>
      <c r="E1755" s="64">
        <v>13</v>
      </c>
      <c r="F1755">
        <v>1</v>
      </c>
    </row>
    <row r="1756" spans="1:6">
      <c r="A1756" s="62">
        <v>44054</v>
      </c>
      <c r="B1756" s="63">
        <v>44054</v>
      </c>
      <c r="C1756" s="64" t="s">
        <v>253</v>
      </c>
      <c r="D1756" s="78">
        <f>VLOOKUP(Pag_Inicio_Corr_mas_casos[[#This Row],[Corregimiento]],Hoja3!$A$2:$D$676,4,0)</f>
        <v>130701</v>
      </c>
      <c r="E1756" s="64">
        <v>12</v>
      </c>
      <c r="F1756">
        <v>1</v>
      </c>
    </row>
    <row r="1757" spans="1:6">
      <c r="A1757" s="62">
        <v>44054</v>
      </c>
      <c r="B1757" s="63">
        <v>44054</v>
      </c>
      <c r="C1757" s="64" t="s">
        <v>221</v>
      </c>
      <c r="D1757" s="78">
        <f>VLOOKUP(Pag_Inicio_Corr_mas_casos[[#This Row],[Corregimiento]],Hoja3!$A$2:$D$676,4,0)</f>
        <v>130702</v>
      </c>
      <c r="E1757" s="64">
        <v>12</v>
      </c>
      <c r="F1757">
        <v>1</v>
      </c>
    </row>
    <row r="1758" spans="1:6">
      <c r="A1758" s="62">
        <v>44054</v>
      </c>
      <c r="B1758" s="63">
        <v>44054</v>
      </c>
      <c r="C1758" s="64" t="s">
        <v>222</v>
      </c>
      <c r="D1758" s="78">
        <f>VLOOKUP(Pag_Inicio_Corr_mas_casos[[#This Row],[Corregimiento]],Hoja3!$A$2:$D$676,4,0)</f>
        <v>40601</v>
      </c>
      <c r="E1758" s="64">
        <v>12</v>
      </c>
      <c r="F1758">
        <v>1</v>
      </c>
    </row>
    <row r="1759" spans="1:6">
      <c r="A1759" s="62">
        <v>44054</v>
      </c>
      <c r="B1759" s="63">
        <v>44054</v>
      </c>
      <c r="C1759" s="64" t="s">
        <v>322</v>
      </c>
      <c r="D1759" s="78">
        <f>VLOOKUP(Pag_Inicio_Corr_mas_casos[[#This Row],[Corregimiento]],Hoja3!$A$2:$D$676,4,0)</f>
        <v>130705</v>
      </c>
      <c r="E1759" s="64">
        <v>12</v>
      </c>
      <c r="F1759">
        <v>1</v>
      </c>
    </row>
    <row r="1760" spans="1:6">
      <c r="A1760" s="62">
        <v>44054</v>
      </c>
      <c r="B1760" s="63">
        <v>44054</v>
      </c>
      <c r="C1760" s="64" t="s">
        <v>206</v>
      </c>
      <c r="D1760" s="78">
        <f>VLOOKUP(Pag_Inicio_Corr_mas_casos[[#This Row],[Corregimiento]],Hoja3!$A$2:$D$676,4,0)</f>
        <v>130106</v>
      </c>
      <c r="E1760" s="64">
        <v>12</v>
      </c>
      <c r="F1760">
        <v>1</v>
      </c>
    </row>
    <row r="1761" spans="1:7">
      <c r="A1761" s="62">
        <v>44054</v>
      </c>
      <c r="B1761" s="63">
        <v>44054</v>
      </c>
      <c r="C1761" s="64" t="s">
        <v>304</v>
      </c>
      <c r="D1761" s="78">
        <f>VLOOKUP(Pag_Inicio_Corr_mas_casos[[#This Row],[Corregimiento]],Hoja3!$A$2:$D$676,4,0)</f>
        <v>100102</v>
      </c>
      <c r="E1761" s="64">
        <v>11</v>
      </c>
      <c r="F1761">
        <v>1</v>
      </c>
    </row>
    <row r="1762" spans="1:7">
      <c r="A1762" s="62">
        <v>44054</v>
      </c>
      <c r="B1762" s="63">
        <v>44054</v>
      </c>
      <c r="C1762" s="64" t="s">
        <v>204</v>
      </c>
      <c r="D1762" s="78">
        <f>VLOOKUP(Pag_Inicio_Corr_mas_casos[[#This Row],[Corregimiento]],Hoja3!$A$2:$D$676,4,0)</f>
        <v>130101</v>
      </c>
      <c r="E1762" s="64">
        <v>11</v>
      </c>
      <c r="F1762">
        <v>1</v>
      </c>
    </row>
    <row r="1763" spans="1:7">
      <c r="A1763" s="62">
        <v>44054</v>
      </c>
      <c r="B1763" s="63">
        <v>44054</v>
      </c>
      <c r="C1763" s="64" t="s">
        <v>237</v>
      </c>
      <c r="D1763" s="78">
        <f>VLOOKUP(Pag_Inicio_Corr_mas_casos[[#This Row],[Corregimiento]],Hoja3!$A$2:$D$676,4,0)</f>
        <v>80811</v>
      </c>
      <c r="E1763" s="64">
        <v>11</v>
      </c>
      <c r="F1763">
        <v>1</v>
      </c>
    </row>
    <row r="1764" spans="1:7">
      <c r="A1764" s="58">
        <v>44055</v>
      </c>
      <c r="B1764" s="59">
        <v>44055</v>
      </c>
      <c r="C1764" s="60" t="s">
        <v>206</v>
      </c>
      <c r="D1764" s="61">
        <f>VLOOKUP(Pag_Inicio_Corr_mas_casos[[#This Row],[Corregimiento]],Hoja3!$A$2:$D$676,4,0)</f>
        <v>130106</v>
      </c>
      <c r="E1764" s="60">
        <v>36</v>
      </c>
      <c r="F1764">
        <v>1</v>
      </c>
      <c r="G1764">
        <f>SUM(F1764:F1794)</f>
        <v>31</v>
      </c>
    </row>
    <row r="1765" spans="1:7">
      <c r="A1765" s="58">
        <v>44055</v>
      </c>
      <c r="B1765" s="59">
        <v>44055</v>
      </c>
      <c r="C1765" s="60" t="s">
        <v>217</v>
      </c>
      <c r="D1765" s="61">
        <f>VLOOKUP(Pag_Inicio_Corr_mas_casos[[#This Row],[Corregimiento]],Hoja3!$A$2:$D$676,4,0)</f>
        <v>80819</v>
      </c>
      <c r="E1765" s="60">
        <v>34</v>
      </c>
      <c r="F1765">
        <v>1</v>
      </c>
    </row>
    <row r="1766" spans="1:7">
      <c r="A1766" s="58">
        <v>44055</v>
      </c>
      <c r="B1766" s="59">
        <v>44055</v>
      </c>
      <c r="C1766" s="60" t="s">
        <v>204</v>
      </c>
      <c r="D1766" s="61">
        <f>VLOOKUP(Pag_Inicio_Corr_mas_casos[[#This Row],[Corregimiento]],Hoja3!$A$2:$D$676,4,0)</f>
        <v>130101</v>
      </c>
      <c r="E1766" s="60">
        <v>33</v>
      </c>
      <c r="F1766">
        <v>1</v>
      </c>
    </row>
    <row r="1767" spans="1:7">
      <c r="A1767" s="58">
        <v>44055</v>
      </c>
      <c r="B1767" s="59">
        <v>44055</v>
      </c>
      <c r="C1767" s="60" t="s">
        <v>230</v>
      </c>
      <c r="D1767" s="61">
        <f>VLOOKUP(Pag_Inicio_Corr_mas_casos[[#This Row],[Corregimiento]],Hoja3!$A$2:$D$676,4,0)</f>
        <v>80813</v>
      </c>
      <c r="E1767" s="60">
        <v>32</v>
      </c>
      <c r="F1767">
        <v>1</v>
      </c>
    </row>
    <row r="1768" spans="1:7">
      <c r="A1768" s="58">
        <v>44055</v>
      </c>
      <c r="B1768" s="59">
        <v>44055</v>
      </c>
      <c r="C1768" s="60" t="s">
        <v>210</v>
      </c>
      <c r="D1768" s="61">
        <f>VLOOKUP(Pag_Inicio_Corr_mas_casos[[#This Row],[Corregimiento]],Hoja3!$A$2:$D$676,4,0)</f>
        <v>81007</v>
      </c>
      <c r="E1768" s="60">
        <v>31</v>
      </c>
      <c r="F1768">
        <v>1</v>
      </c>
    </row>
    <row r="1769" spans="1:7">
      <c r="A1769" s="58">
        <v>44055</v>
      </c>
      <c r="B1769" s="59">
        <v>44055</v>
      </c>
      <c r="C1769" s="60" t="s">
        <v>208</v>
      </c>
      <c r="D1769" s="61">
        <f>VLOOKUP(Pag_Inicio_Corr_mas_casos[[#This Row],[Corregimiento]],Hoja3!$A$2:$D$676,4,0)</f>
        <v>130102</v>
      </c>
      <c r="E1769" s="60">
        <v>23</v>
      </c>
      <c r="F1769">
        <v>1</v>
      </c>
    </row>
    <row r="1770" spans="1:7">
      <c r="A1770" s="58">
        <v>44055</v>
      </c>
      <c r="B1770" s="59">
        <v>44055</v>
      </c>
      <c r="C1770" s="60" t="s">
        <v>213</v>
      </c>
      <c r="D1770" s="61">
        <f>VLOOKUP(Pag_Inicio_Corr_mas_casos[[#This Row],[Corregimiento]],Hoja3!$A$2:$D$676,4,0)</f>
        <v>80817</v>
      </c>
      <c r="E1770" s="60">
        <v>23</v>
      </c>
      <c r="F1770">
        <v>1</v>
      </c>
    </row>
    <row r="1771" spans="1:7">
      <c r="A1771" s="58">
        <v>44055</v>
      </c>
      <c r="B1771" s="59">
        <v>44055</v>
      </c>
      <c r="C1771" s="60" t="s">
        <v>214</v>
      </c>
      <c r="D1771" s="61">
        <f>VLOOKUP(Pag_Inicio_Corr_mas_casos[[#This Row],[Corregimiento]],Hoja3!$A$2:$D$676,4,0)</f>
        <v>80822</v>
      </c>
      <c r="E1771" s="60">
        <v>22</v>
      </c>
      <c r="F1771">
        <v>1</v>
      </c>
    </row>
    <row r="1772" spans="1:7">
      <c r="A1772" s="58">
        <v>44055</v>
      </c>
      <c r="B1772" s="59">
        <v>44055</v>
      </c>
      <c r="C1772" s="60" t="s">
        <v>212</v>
      </c>
      <c r="D1772" s="61">
        <f>VLOOKUP(Pag_Inicio_Corr_mas_casos[[#This Row],[Corregimiento]],Hoja3!$A$2:$D$676,4,0)</f>
        <v>80816</v>
      </c>
      <c r="E1772" s="60">
        <v>20</v>
      </c>
      <c r="F1772">
        <v>1</v>
      </c>
    </row>
    <row r="1773" spans="1:7">
      <c r="A1773" s="58">
        <v>44055</v>
      </c>
      <c r="B1773" s="59">
        <v>44055</v>
      </c>
      <c r="C1773" s="60" t="s">
        <v>209</v>
      </c>
      <c r="D1773" s="61">
        <f>VLOOKUP(Pag_Inicio_Corr_mas_casos[[#This Row],[Corregimiento]],Hoja3!$A$2:$D$676,4,0)</f>
        <v>80821</v>
      </c>
      <c r="E1773" s="60">
        <v>19</v>
      </c>
      <c r="F1773">
        <v>1</v>
      </c>
    </row>
    <row r="1774" spans="1:7">
      <c r="A1774" s="58">
        <v>44055</v>
      </c>
      <c r="B1774" s="59">
        <v>44055</v>
      </c>
      <c r="C1774" s="60" t="s">
        <v>205</v>
      </c>
      <c r="D1774" s="61">
        <f>VLOOKUP(Pag_Inicio_Corr_mas_casos[[#This Row],[Corregimiento]],Hoja3!$A$2:$D$676,4,0)</f>
        <v>81002</v>
      </c>
      <c r="E1774" s="60">
        <v>19</v>
      </c>
      <c r="F1774">
        <v>1</v>
      </c>
    </row>
    <row r="1775" spans="1:7">
      <c r="A1775" s="58">
        <v>44055</v>
      </c>
      <c r="B1775" s="59">
        <v>44055</v>
      </c>
      <c r="C1775" s="60" t="s">
        <v>234</v>
      </c>
      <c r="D1775" s="61">
        <f>VLOOKUP(Pag_Inicio_Corr_mas_casos[[#This Row],[Corregimiento]],Hoja3!$A$2:$D$676,4,0)</f>
        <v>80820</v>
      </c>
      <c r="E1775" s="60">
        <v>19</v>
      </c>
      <c r="F1775">
        <v>1</v>
      </c>
    </row>
    <row r="1776" spans="1:7">
      <c r="A1776" s="58">
        <v>44055</v>
      </c>
      <c r="B1776" s="59">
        <v>44055</v>
      </c>
      <c r="C1776" s="60" t="s">
        <v>243</v>
      </c>
      <c r="D1776" s="61">
        <f>VLOOKUP(Pag_Inicio_Corr_mas_casos[[#This Row],[Corregimiento]],Hoja3!$A$2:$D$676,4,0)</f>
        <v>130105</v>
      </c>
      <c r="E1776" s="60">
        <v>19</v>
      </c>
      <c r="F1776">
        <v>1</v>
      </c>
    </row>
    <row r="1777" spans="1:6">
      <c r="A1777" s="58">
        <v>44055</v>
      </c>
      <c r="B1777" s="59">
        <v>44055</v>
      </c>
      <c r="C1777" s="60" t="s">
        <v>232</v>
      </c>
      <c r="D1777" s="61">
        <f>VLOOKUP(Pag_Inicio_Corr_mas_casos[[#This Row],[Corregimiento]],Hoja3!$A$2:$D$676,4,0)</f>
        <v>80501</v>
      </c>
      <c r="E1777" s="60">
        <v>17</v>
      </c>
      <c r="F1777">
        <v>1</v>
      </c>
    </row>
    <row r="1778" spans="1:6">
      <c r="A1778" s="58">
        <v>44055</v>
      </c>
      <c r="B1778" s="59">
        <v>44055</v>
      </c>
      <c r="C1778" s="60" t="s">
        <v>220</v>
      </c>
      <c r="D1778" s="61">
        <f>VLOOKUP(Pag_Inicio_Corr_mas_casos[[#This Row],[Corregimiento]],Hoja3!$A$2:$D$676,4,0)</f>
        <v>80812</v>
      </c>
      <c r="E1778" s="60">
        <v>17</v>
      </c>
      <c r="F1778">
        <v>1</v>
      </c>
    </row>
    <row r="1779" spans="1:6">
      <c r="A1779" s="58">
        <v>44055</v>
      </c>
      <c r="B1779" s="59">
        <v>44055</v>
      </c>
      <c r="C1779" s="60" t="s">
        <v>223</v>
      </c>
      <c r="D1779" s="61">
        <f>VLOOKUP(Pag_Inicio_Corr_mas_casos[[#This Row],[Corregimiento]],Hoja3!$A$2:$D$676,4,0)</f>
        <v>80806</v>
      </c>
      <c r="E1779" s="60">
        <v>16</v>
      </c>
      <c r="F1779">
        <v>1</v>
      </c>
    </row>
    <row r="1780" spans="1:6">
      <c r="A1780" s="58">
        <v>44055</v>
      </c>
      <c r="B1780" s="59">
        <v>44055</v>
      </c>
      <c r="C1780" s="60" t="s">
        <v>237</v>
      </c>
      <c r="D1780" s="61">
        <f>VLOOKUP(Pag_Inicio_Corr_mas_casos[[#This Row],[Corregimiento]],Hoja3!$A$2:$D$676,4,0)</f>
        <v>80811</v>
      </c>
      <c r="E1780" s="60">
        <v>16</v>
      </c>
      <c r="F1780">
        <v>1</v>
      </c>
    </row>
    <row r="1781" spans="1:6">
      <c r="A1781" s="58">
        <v>44055</v>
      </c>
      <c r="B1781" s="59">
        <v>44055</v>
      </c>
      <c r="C1781" s="60" t="s">
        <v>222</v>
      </c>
      <c r="D1781" s="61">
        <f>VLOOKUP(Pag_Inicio_Corr_mas_casos[[#This Row],[Corregimiento]],Hoja3!$A$2:$D$676,4,0)</f>
        <v>40601</v>
      </c>
      <c r="E1781" s="60">
        <v>15</v>
      </c>
      <c r="F1781">
        <v>1</v>
      </c>
    </row>
    <row r="1782" spans="1:6">
      <c r="A1782" s="58">
        <v>44055</v>
      </c>
      <c r="B1782" s="59">
        <v>44055</v>
      </c>
      <c r="C1782" s="60" t="s">
        <v>225</v>
      </c>
      <c r="D1782" s="61">
        <f>VLOOKUP(Pag_Inicio_Corr_mas_casos[[#This Row],[Corregimiento]],Hoja3!$A$2:$D$676,4,0)</f>
        <v>80810</v>
      </c>
      <c r="E1782" s="60">
        <v>15</v>
      </c>
      <c r="F1782">
        <v>1</v>
      </c>
    </row>
    <row r="1783" spans="1:6">
      <c r="A1783" s="58">
        <v>44055</v>
      </c>
      <c r="B1783" s="59">
        <v>44055</v>
      </c>
      <c r="C1783" s="60" t="s">
        <v>216</v>
      </c>
      <c r="D1783" s="61">
        <f>VLOOKUP(Pag_Inicio_Corr_mas_casos[[#This Row],[Corregimiento]],Hoja3!$A$2:$D$676,4,0)</f>
        <v>81001</v>
      </c>
      <c r="E1783" s="60">
        <v>14</v>
      </c>
      <c r="F1783">
        <v>1</v>
      </c>
    </row>
    <row r="1784" spans="1:6">
      <c r="A1784" s="58">
        <v>44055</v>
      </c>
      <c r="B1784" s="59">
        <v>44055</v>
      </c>
      <c r="C1784" s="60" t="s">
        <v>257</v>
      </c>
      <c r="D1784" s="61">
        <f>VLOOKUP(Pag_Inicio_Corr_mas_casos[[#This Row],[Corregimiento]],Hoja3!$A$2:$D$676,4,0)</f>
        <v>80814</v>
      </c>
      <c r="E1784" s="60">
        <v>14</v>
      </c>
      <c r="F1784">
        <v>1</v>
      </c>
    </row>
    <row r="1785" spans="1:6">
      <c r="A1785" s="58">
        <v>44055</v>
      </c>
      <c r="B1785" s="59">
        <v>44055</v>
      </c>
      <c r="C1785" s="60" t="s">
        <v>228</v>
      </c>
      <c r="D1785" s="61">
        <f>VLOOKUP(Pag_Inicio_Corr_mas_casos[[#This Row],[Corregimiento]],Hoja3!$A$2:$D$676,4,0)</f>
        <v>10201</v>
      </c>
      <c r="E1785" s="60">
        <v>14</v>
      </c>
      <c r="F1785">
        <v>1</v>
      </c>
    </row>
    <row r="1786" spans="1:6">
      <c r="A1786" s="58">
        <v>44055</v>
      </c>
      <c r="B1786" s="59">
        <v>44055</v>
      </c>
      <c r="C1786" s="60" t="s">
        <v>241</v>
      </c>
      <c r="D1786" s="61">
        <f>VLOOKUP(Pag_Inicio_Corr_mas_casos[[#This Row],[Corregimiento]],Hoja3!$A$2:$D$676,4,0)</f>
        <v>50208</v>
      </c>
      <c r="E1786" s="60">
        <v>14</v>
      </c>
      <c r="F1786">
        <v>1</v>
      </c>
    </row>
    <row r="1787" spans="1:6">
      <c r="A1787" s="58">
        <v>44055</v>
      </c>
      <c r="B1787" s="59">
        <v>44055</v>
      </c>
      <c r="C1787" s="60" t="s">
        <v>219</v>
      </c>
      <c r="D1787" s="61">
        <f>VLOOKUP(Pag_Inicio_Corr_mas_casos[[#This Row],[Corregimiento]],Hoja3!$A$2:$D$676,4,0)</f>
        <v>81006</v>
      </c>
      <c r="E1787" s="60">
        <v>13</v>
      </c>
      <c r="F1787">
        <v>1</v>
      </c>
    </row>
    <row r="1788" spans="1:6">
      <c r="A1788" s="58">
        <v>44055</v>
      </c>
      <c r="B1788" s="59">
        <v>44055</v>
      </c>
      <c r="C1788" s="60" t="s">
        <v>221</v>
      </c>
      <c r="D1788" s="61">
        <f>VLOOKUP(Pag_Inicio_Corr_mas_casos[[#This Row],[Corregimiento]],Hoja3!$A$2:$D$676,4,0)</f>
        <v>130702</v>
      </c>
      <c r="E1788" s="60">
        <v>13</v>
      </c>
      <c r="F1788">
        <v>1</v>
      </c>
    </row>
    <row r="1789" spans="1:6">
      <c r="A1789" s="58">
        <v>44055</v>
      </c>
      <c r="B1789" s="59">
        <v>44055</v>
      </c>
      <c r="C1789" s="60" t="s">
        <v>218</v>
      </c>
      <c r="D1789" s="61">
        <f>VLOOKUP(Pag_Inicio_Corr_mas_casos[[#This Row],[Corregimiento]],Hoja3!$A$2:$D$676,4,0)</f>
        <v>130107</v>
      </c>
      <c r="E1789" s="60">
        <v>13</v>
      </c>
      <c r="F1789">
        <v>1</v>
      </c>
    </row>
    <row r="1790" spans="1:6">
      <c r="A1790" s="58">
        <v>44055</v>
      </c>
      <c r="B1790" s="59">
        <v>44055</v>
      </c>
      <c r="C1790" s="60" t="s">
        <v>239</v>
      </c>
      <c r="D1790" s="61">
        <f>VLOOKUP(Pag_Inicio_Corr_mas_casos[[#This Row],[Corregimiento]],Hoja3!$A$2:$D$676,4,0)</f>
        <v>130708</v>
      </c>
      <c r="E1790" s="60">
        <v>13</v>
      </c>
      <c r="F1790">
        <v>1</v>
      </c>
    </row>
    <row r="1791" spans="1:6">
      <c r="A1791" s="58">
        <v>44055</v>
      </c>
      <c r="B1791" s="59">
        <v>44055</v>
      </c>
      <c r="C1791" s="60" t="s">
        <v>250</v>
      </c>
      <c r="D1791" s="61">
        <f>VLOOKUP(Pag_Inicio_Corr_mas_casos[[#This Row],[Corregimiento]],Hoja3!$A$2:$D$676,4,0)</f>
        <v>81003</v>
      </c>
      <c r="E1791" s="60">
        <v>13</v>
      </c>
      <c r="F1791">
        <v>1</v>
      </c>
    </row>
    <row r="1792" spans="1:6">
      <c r="A1792" s="58">
        <v>44055</v>
      </c>
      <c r="B1792" s="59">
        <v>44055</v>
      </c>
      <c r="C1792" s="60" t="s">
        <v>211</v>
      </c>
      <c r="D1792" s="61">
        <f>VLOOKUP(Pag_Inicio_Corr_mas_casos[[#This Row],[Corregimiento]],Hoja3!$A$2:$D$676,4,0)</f>
        <v>81008</v>
      </c>
      <c r="E1792" s="60">
        <v>13</v>
      </c>
      <c r="F1792">
        <v>1</v>
      </c>
    </row>
    <row r="1793" spans="1:8">
      <c r="A1793" s="58">
        <v>44055</v>
      </c>
      <c r="B1793" s="59">
        <v>44055</v>
      </c>
      <c r="C1793" s="60" t="s">
        <v>235</v>
      </c>
      <c r="D1793" s="61">
        <f>VLOOKUP(Pag_Inicio_Corr_mas_casos[[#This Row],[Corregimiento]],Hoja3!$A$2:$D$676,4,0)</f>
        <v>80815</v>
      </c>
      <c r="E1793" s="60">
        <v>12</v>
      </c>
      <c r="F1793">
        <v>1</v>
      </c>
    </row>
    <row r="1794" spans="1:8">
      <c r="A1794" s="58">
        <v>44055</v>
      </c>
      <c r="B1794" s="59">
        <v>44055</v>
      </c>
      <c r="C1794" s="60" t="s">
        <v>259</v>
      </c>
      <c r="D1794" s="61">
        <f>VLOOKUP(Pag_Inicio_Corr_mas_casos[[#This Row],[Corregimiento]],Hoja3!$A$2:$D$676,4,0)</f>
        <v>30111</v>
      </c>
      <c r="E1794" s="60">
        <v>12</v>
      </c>
      <c r="F1794">
        <v>1</v>
      </c>
    </row>
    <row r="1795" spans="1:8">
      <c r="A1795" s="74">
        <v>44056</v>
      </c>
      <c r="B1795" s="75">
        <v>44056</v>
      </c>
      <c r="C1795" s="76" t="s">
        <v>206</v>
      </c>
      <c r="D1795" s="77">
        <f>VLOOKUP(Pag_Inicio_Corr_mas_casos[[#This Row],[Corregimiento]],Hoja3!$A$2:$D$676,4,0)</f>
        <v>130106</v>
      </c>
      <c r="E1795" s="76">
        <v>37</v>
      </c>
      <c r="F1795">
        <v>1</v>
      </c>
      <c r="H1795">
        <f>SUM(F1795:F1817)</f>
        <v>23</v>
      </c>
    </row>
    <row r="1796" spans="1:8">
      <c r="A1796" s="74">
        <v>44056</v>
      </c>
      <c r="B1796" s="75">
        <v>44056</v>
      </c>
      <c r="C1796" s="76" t="s">
        <v>217</v>
      </c>
      <c r="D1796" s="77">
        <f>VLOOKUP(Pag_Inicio_Corr_mas_casos[[#This Row],[Corregimiento]],Hoja3!$A$2:$D$676,4,0)</f>
        <v>80819</v>
      </c>
      <c r="E1796" s="76">
        <v>32</v>
      </c>
      <c r="F1796">
        <v>1</v>
      </c>
    </row>
    <row r="1797" spans="1:8">
      <c r="A1797" s="74">
        <v>44056</v>
      </c>
      <c r="B1797" s="75">
        <v>44056</v>
      </c>
      <c r="C1797" s="76" t="s">
        <v>209</v>
      </c>
      <c r="D1797" s="77">
        <f>VLOOKUP(Pag_Inicio_Corr_mas_casos[[#This Row],[Corregimiento]],Hoja3!$A$2:$D$676,4,0)</f>
        <v>80821</v>
      </c>
      <c r="E1797" s="76">
        <v>31</v>
      </c>
      <c r="F1797">
        <v>1</v>
      </c>
    </row>
    <row r="1798" spans="1:8">
      <c r="A1798" s="74">
        <v>44056</v>
      </c>
      <c r="B1798" s="75">
        <v>44056</v>
      </c>
      <c r="C1798" s="76" t="s">
        <v>230</v>
      </c>
      <c r="D1798" s="77">
        <f>VLOOKUP(Pag_Inicio_Corr_mas_casos[[#This Row],[Corregimiento]],Hoja3!$A$2:$D$676,4,0)</f>
        <v>80813</v>
      </c>
      <c r="E1798" s="76">
        <v>31</v>
      </c>
      <c r="F1798">
        <v>1</v>
      </c>
    </row>
    <row r="1799" spans="1:8">
      <c r="A1799" s="74">
        <v>44056</v>
      </c>
      <c r="B1799" s="75">
        <v>44056</v>
      </c>
      <c r="C1799" s="76" t="s">
        <v>204</v>
      </c>
      <c r="D1799" s="77">
        <f>VLOOKUP(Pag_Inicio_Corr_mas_casos[[#This Row],[Corregimiento]],Hoja3!$A$2:$D$676,4,0)</f>
        <v>130101</v>
      </c>
      <c r="E1799" s="76">
        <v>25</v>
      </c>
      <c r="F1799">
        <v>1</v>
      </c>
    </row>
    <row r="1800" spans="1:8">
      <c r="A1800" s="74">
        <v>44056</v>
      </c>
      <c r="B1800" s="75">
        <v>44056</v>
      </c>
      <c r="C1800" s="76" t="s">
        <v>235</v>
      </c>
      <c r="D1800" s="77">
        <f>VLOOKUP(Pag_Inicio_Corr_mas_casos[[#This Row],[Corregimiento]],Hoja3!$A$2:$D$676,4,0)</f>
        <v>80815</v>
      </c>
      <c r="E1800" s="76">
        <v>24</v>
      </c>
      <c r="F1800">
        <v>1</v>
      </c>
    </row>
    <row r="1801" spans="1:8">
      <c r="A1801" s="74">
        <v>44056</v>
      </c>
      <c r="B1801" s="75">
        <v>44056</v>
      </c>
      <c r="C1801" s="76" t="s">
        <v>218</v>
      </c>
      <c r="D1801" s="77">
        <f>VLOOKUP(Pag_Inicio_Corr_mas_casos[[#This Row],[Corregimiento]],Hoja3!$A$2:$D$676,4,0)</f>
        <v>130107</v>
      </c>
      <c r="E1801" s="76">
        <v>21</v>
      </c>
      <c r="F1801">
        <v>1</v>
      </c>
    </row>
    <row r="1802" spans="1:8">
      <c r="A1802" s="74">
        <v>44056</v>
      </c>
      <c r="B1802" s="75">
        <v>44056</v>
      </c>
      <c r="C1802" s="76" t="s">
        <v>234</v>
      </c>
      <c r="D1802" s="77">
        <f>VLOOKUP(Pag_Inicio_Corr_mas_casos[[#This Row],[Corregimiento]],Hoja3!$A$2:$D$676,4,0)</f>
        <v>80820</v>
      </c>
      <c r="E1802" s="76">
        <v>21</v>
      </c>
      <c r="F1802">
        <v>1</v>
      </c>
    </row>
    <row r="1803" spans="1:8">
      <c r="A1803" s="74">
        <v>44056</v>
      </c>
      <c r="B1803" s="75">
        <v>44056</v>
      </c>
      <c r="C1803" s="76" t="s">
        <v>221</v>
      </c>
      <c r="D1803" s="77">
        <f>VLOOKUP(Pag_Inicio_Corr_mas_casos[[#This Row],[Corregimiento]],Hoja3!$A$2:$D$676,4,0)</f>
        <v>130702</v>
      </c>
      <c r="E1803" s="76">
        <v>20</v>
      </c>
      <c r="F1803">
        <v>1</v>
      </c>
    </row>
    <row r="1804" spans="1:8">
      <c r="A1804" s="74">
        <v>44056</v>
      </c>
      <c r="B1804" s="75">
        <v>44056</v>
      </c>
      <c r="C1804" s="76" t="s">
        <v>208</v>
      </c>
      <c r="D1804" s="77">
        <f>VLOOKUP(Pag_Inicio_Corr_mas_casos[[#This Row],[Corregimiento]],Hoja3!$A$2:$D$676,4,0)</f>
        <v>130102</v>
      </c>
      <c r="E1804" s="76">
        <v>20</v>
      </c>
      <c r="F1804">
        <v>1</v>
      </c>
    </row>
    <row r="1805" spans="1:8">
      <c r="A1805" s="74">
        <v>44056</v>
      </c>
      <c r="B1805" s="75">
        <v>44056</v>
      </c>
      <c r="C1805" s="76" t="s">
        <v>241</v>
      </c>
      <c r="D1805" s="77">
        <f>VLOOKUP(Pag_Inicio_Corr_mas_casos[[#This Row],[Corregimiento]],Hoja3!$A$2:$D$676,4,0)</f>
        <v>50208</v>
      </c>
      <c r="E1805" s="76">
        <v>20</v>
      </c>
      <c r="F1805">
        <v>1</v>
      </c>
    </row>
    <row r="1806" spans="1:8">
      <c r="A1806" s="74">
        <v>44056</v>
      </c>
      <c r="B1806" s="75">
        <v>44056</v>
      </c>
      <c r="C1806" s="76" t="s">
        <v>213</v>
      </c>
      <c r="D1806" s="77">
        <f>VLOOKUP(Pag_Inicio_Corr_mas_casos[[#This Row],[Corregimiento]],Hoja3!$A$2:$D$676,4,0)</f>
        <v>80817</v>
      </c>
      <c r="E1806" s="76">
        <v>19</v>
      </c>
      <c r="F1806">
        <v>1</v>
      </c>
    </row>
    <row r="1807" spans="1:8">
      <c r="A1807" s="74">
        <v>44056</v>
      </c>
      <c r="B1807" s="75">
        <v>44056</v>
      </c>
      <c r="C1807" s="76" t="s">
        <v>323</v>
      </c>
      <c r="D1807" s="77">
        <f>VLOOKUP(Pag_Inicio_Corr_mas_casos[[#This Row],[Corregimiento]],Hoja3!$A$2:$D$676,4,0)</f>
        <v>30405</v>
      </c>
      <c r="E1807" s="76">
        <v>18</v>
      </c>
      <c r="F1807">
        <v>1</v>
      </c>
    </row>
    <row r="1808" spans="1:8">
      <c r="A1808" s="74">
        <v>44056</v>
      </c>
      <c r="B1808" s="75">
        <v>44056</v>
      </c>
      <c r="C1808" s="76" t="s">
        <v>211</v>
      </c>
      <c r="D1808" s="77">
        <f>VLOOKUP(Pag_Inicio_Corr_mas_casos[[#This Row],[Corregimiento]],Hoja3!$A$2:$D$676,4,0)</f>
        <v>81008</v>
      </c>
      <c r="E1808" s="76">
        <v>18</v>
      </c>
      <c r="F1808">
        <v>1</v>
      </c>
    </row>
    <row r="1809" spans="1:8">
      <c r="A1809" s="74">
        <v>44056</v>
      </c>
      <c r="B1809" s="75">
        <v>44056</v>
      </c>
      <c r="C1809" s="76" t="s">
        <v>205</v>
      </c>
      <c r="D1809" s="77">
        <f>VLOOKUP(Pag_Inicio_Corr_mas_casos[[#This Row],[Corregimiento]],Hoja3!$A$2:$D$676,4,0)</f>
        <v>81002</v>
      </c>
      <c r="E1809" s="76">
        <v>17</v>
      </c>
      <c r="F1809">
        <v>1</v>
      </c>
    </row>
    <row r="1810" spans="1:8">
      <c r="A1810" s="74">
        <v>44056</v>
      </c>
      <c r="B1810" s="75">
        <v>44056</v>
      </c>
      <c r="C1810" s="76" t="s">
        <v>220</v>
      </c>
      <c r="D1810" s="77">
        <f>VLOOKUP(Pag_Inicio_Corr_mas_casos[[#This Row],[Corregimiento]],Hoja3!$A$2:$D$676,4,0)</f>
        <v>80812</v>
      </c>
      <c r="E1810" s="76">
        <v>17</v>
      </c>
      <c r="F1810">
        <v>1</v>
      </c>
    </row>
    <row r="1811" spans="1:8">
      <c r="A1811" s="74">
        <v>44056</v>
      </c>
      <c r="B1811" s="75">
        <v>44056</v>
      </c>
      <c r="C1811" s="76" t="s">
        <v>214</v>
      </c>
      <c r="D1811" s="77">
        <f>VLOOKUP(Pag_Inicio_Corr_mas_casos[[#This Row],[Corregimiento]],Hoja3!$A$2:$D$676,4,0)</f>
        <v>80822</v>
      </c>
      <c r="E1811" s="76">
        <v>15</v>
      </c>
      <c r="F1811">
        <v>1</v>
      </c>
    </row>
    <row r="1812" spans="1:8">
      <c r="A1812" s="74">
        <v>44056</v>
      </c>
      <c r="B1812" s="75">
        <v>44056</v>
      </c>
      <c r="C1812" s="76" t="s">
        <v>324</v>
      </c>
      <c r="D1812" s="77">
        <f>VLOOKUP(Pag_Inicio_Corr_mas_casos[[#This Row],[Corregimiento]],Hoja3!$A$2:$D$676,4,0)</f>
        <v>40612</v>
      </c>
      <c r="E1812" s="76">
        <v>15</v>
      </c>
      <c r="F1812">
        <v>1</v>
      </c>
    </row>
    <row r="1813" spans="1:8">
      <c r="A1813" s="74">
        <v>44056</v>
      </c>
      <c r="B1813" s="75">
        <v>44056</v>
      </c>
      <c r="C1813" s="76" t="s">
        <v>240</v>
      </c>
      <c r="D1813" s="77">
        <f>VLOOKUP(Pag_Inicio_Corr_mas_casos[[#This Row],[Corregimiento]],Hoja3!$A$2:$D$676,4,0)</f>
        <v>80826</v>
      </c>
      <c r="E1813" s="76">
        <v>15</v>
      </c>
      <c r="F1813">
        <v>1</v>
      </c>
    </row>
    <row r="1814" spans="1:8">
      <c r="A1814" s="74">
        <v>44056</v>
      </c>
      <c r="B1814" s="75">
        <v>44056</v>
      </c>
      <c r="C1814" s="76" t="s">
        <v>219</v>
      </c>
      <c r="D1814" s="77">
        <f>VLOOKUP(Pag_Inicio_Corr_mas_casos[[#This Row],[Corregimiento]],Hoja3!$A$2:$D$676,4,0)</f>
        <v>81006</v>
      </c>
      <c r="E1814" s="76">
        <v>12</v>
      </c>
      <c r="F1814">
        <v>1</v>
      </c>
    </row>
    <row r="1815" spans="1:8">
      <c r="A1815" s="74">
        <v>44056</v>
      </c>
      <c r="B1815" s="75">
        <v>44056</v>
      </c>
      <c r="C1815" s="76" t="s">
        <v>268</v>
      </c>
      <c r="D1815" s="77">
        <f>VLOOKUP(Pag_Inicio_Corr_mas_casos[[#This Row],[Corregimiento]],Hoja3!$A$2:$D$676,4,0)</f>
        <v>130716</v>
      </c>
      <c r="E1815" s="76">
        <v>12</v>
      </c>
      <c r="F1815">
        <v>1</v>
      </c>
    </row>
    <row r="1816" spans="1:8">
      <c r="A1816" s="74">
        <v>44056</v>
      </c>
      <c r="B1816" s="75">
        <v>44056</v>
      </c>
      <c r="C1816" s="76" t="s">
        <v>325</v>
      </c>
      <c r="D1816" s="77">
        <f>VLOOKUP(Pag_Inicio_Corr_mas_casos[[#This Row],[Corregimiento]],Hoja3!$A$2:$D$676,4,0)</f>
        <v>40404</v>
      </c>
      <c r="E1816" s="76">
        <v>11</v>
      </c>
      <c r="F1816">
        <v>1</v>
      </c>
    </row>
    <row r="1817" spans="1:8">
      <c r="A1817" s="74">
        <v>44056</v>
      </c>
      <c r="B1817" s="75">
        <v>44056</v>
      </c>
      <c r="C1817" s="76" t="s">
        <v>261</v>
      </c>
      <c r="D1817" s="77">
        <f>VLOOKUP(Pag_Inicio_Corr_mas_casos[[#This Row],[Corregimiento]],Hoja3!$A$2:$D$676,4,0)</f>
        <v>91001</v>
      </c>
      <c r="E1817" s="76">
        <v>11</v>
      </c>
      <c r="F1817">
        <v>1</v>
      </c>
    </row>
    <row r="1818" spans="1:8">
      <c r="A1818" s="73">
        <v>44057</v>
      </c>
      <c r="B1818" s="70">
        <v>44057</v>
      </c>
      <c r="C1818" s="71" t="s">
        <v>213</v>
      </c>
      <c r="D1818" s="72">
        <f>VLOOKUP(Pag_Inicio_Corr_mas_casos[[#This Row],[Corregimiento]],Hoja3!$A$2:$D$676,4,0)</f>
        <v>80817</v>
      </c>
      <c r="E1818" s="71">
        <v>38</v>
      </c>
      <c r="F1818">
        <v>1</v>
      </c>
      <c r="H1818">
        <f>SUM(F1818:F1840)</f>
        <v>23</v>
      </c>
    </row>
    <row r="1819" spans="1:8">
      <c r="A1819" s="73">
        <v>44057</v>
      </c>
      <c r="B1819" s="70">
        <v>44057</v>
      </c>
      <c r="C1819" s="71" t="s">
        <v>235</v>
      </c>
      <c r="D1819" s="72">
        <f>VLOOKUP(Pag_Inicio_Corr_mas_casos[[#This Row],[Corregimiento]],Hoja3!$A$2:$D$676,4,0)</f>
        <v>80815</v>
      </c>
      <c r="E1819" s="71">
        <v>44</v>
      </c>
      <c r="F1819">
        <v>1</v>
      </c>
    </row>
    <row r="1820" spans="1:8">
      <c r="A1820" s="73">
        <v>44057</v>
      </c>
      <c r="B1820" s="70">
        <v>44057</v>
      </c>
      <c r="C1820" s="71" t="s">
        <v>241</v>
      </c>
      <c r="D1820" s="72">
        <f>VLOOKUP(Pag_Inicio_Corr_mas_casos[[#This Row],[Corregimiento]],Hoja3!$A$2:$D$676,4,0)</f>
        <v>50208</v>
      </c>
      <c r="E1820" s="71">
        <v>27</v>
      </c>
      <c r="F1820">
        <v>1</v>
      </c>
    </row>
    <row r="1821" spans="1:8">
      <c r="A1821" s="73">
        <v>44057</v>
      </c>
      <c r="B1821" s="70">
        <v>44057</v>
      </c>
      <c r="C1821" s="71" t="s">
        <v>230</v>
      </c>
      <c r="D1821" s="72">
        <f>VLOOKUP(Pag_Inicio_Corr_mas_casos[[#This Row],[Corregimiento]],Hoja3!$A$2:$D$676,4,0)</f>
        <v>80813</v>
      </c>
      <c r="E1821" s="71">
        <v>27</v>
      </c>
      <c r="F1821">
        <v>1</v>
      </c>
    </row>
    <row r="1822" spans="1:8">
      <c r="A1822" s="73">
        <v>44057</v>
      </c>
      <c r="B1822" s="70">
        <v>44057</v>
      </c>
      <c r="C1822" s="71" t="s">
        <v>209</v>
      </c>
      <c r="D1822" s="72">
        <f>VLOOKUP(Pag_Inicio_Corr_mas_casos[[#This Row],[Corregimiento]],Hoja3!$A$2:$D$676,4,0)</f>
        <v>80821</v>
      </c>
      <c r="E1822" s="71">
        <v>25</v>
      </c>
      <c r="F1822">
        <v>1</v>
      </c>
    </row>
    <row r="1823" spans="1:8">
      <c r="A1823" s="73">
        <v>44057</v>
      </c>
      <c r="B1823" s="70">
        <v>44057</v>
      </c>
      <c r="C1823" s="71" t="s">
        <v>217</v>
      </c>
      <c r="D1823" s="72">
        <f>VLOOKUP(Pag_Inicio_Corr_mas_casos[[#This Row],[Corregimiento]],Hoja3!$A$2:$D$676,4,0)</f>
        <v>80819</v>
      </c>
      <c r="E1823" s="71">
        <v>21</v>
      </c>
      <c r="F1823">
        <v>1</v>
      </c>
    </row>
    <row r="1824" spans="1:8">
      <c r="A1824" s="73">
        <v>44057</v>
      </c>
      <c r="B1824" s="70">
        <v>44057</v>
      </c>
      <c r="C1824" s="71" t="s">
        <v>205</v>
      </c>
      <c r="D1824" s="72">
        <f>VLOOKUP(Pag_Inicio_Corr_mas_casos[[#This Row],[Corregimiento]],Hoja3!$A$2:$D$676,4,0)</f>
        <v>81002</v>
      </c>
      <c r="E1824" s="71">
        <v>20</v>
      </c>
      <c r="F1824">
        <v>1</v>
      </c>
    </row>
    <row r="1825" spans="1:6">
      <c r="A1825" s="73">
        <v>44057</v>
      </c>
      <c r="B1825" s="70">
        <v>44057</v>
      </c>
      <c r="C1825" s="71" t="s">
        <v>239</v>
      </c>
      <c r="D1825" s="72">
        <f>VLOOKUP(Pag_Inicio_Corr_mas_casos[[#This Row],[Corregimiento]],Hoja3!$A$2:$D$676,4,0)</f>
        <v>130708</v>
      </c>
      <c r="E1825" s="71">
        <v>20</v>
      </c>
      <c r="F1825">
        <v>1</v>
      </c>
    </row>
    <row r="1826" spans="1:6">
      <c r="A1826" s="73">
        <v>44057</v>
      </c>
      <c r="B1826" s="70">
        <v>44057</v>
      </c>
      <c r="C1826" s="71" t="s">
        <v>234</v>
      </c>
      <c r="D1826" s="72">
        <f>VLOOKUP(Pag_Inicio_Corr_mas_casos[[#This Row],[Corregimiento]],Hoja3!$A$2:$D$676,4,0)</f>
        <v>80820</v>
      </c>
      <c r="E1826" s="71">
        <v>20</v>
      </c>
      <c r="F1826">
        <v>1</v>
      </c>
    </row>
    <row r="1827" spans="1:6">
      <c r="A1827" s="73">
        <v>44057</v>
      </c>
      <c r="B1827" s="70">
        <v>44057</v>
      </c>
      <c r="C1827" s="71" t="s">
        <v>326</v>
      </c>
      <c r="D1827" s="72">
        <f>VLOOKUP(Pag_Inicio_Corr_mas_casos[[#This Row],[Corregimiento]],Hoja3!$A$2:$D$676,4,0)</f>
        <v>40301</v>
      </c>
      <c r="E1827" s="71">
        <v>18</v>
      </c>
      <c r="F1827">
        <v>1</v>
      </c>
    </row>
    <row r="1828" spans="1:6">
      <c r="A1828" s="73">
        <v>44057</v>
      </c>
      <c r="B1828" s="70">
        <v>44057</v>
      </c>
      <c r="C1828" s="71" t="s">
        <v>220</v>
      </c>
      <c r="D1828" s="72">
        <f>VLOOKUP(Pag_Inicio_Corr_mas_casos[[#This Row],[Corregimiento]],Hoja3!$A$2:$D$676,4,0)</f>
        <v>80812</v>
      </c>
      <c r="E1828" s="71">
        <v>17</v>
      </c>
      <c r="F1828">
        <v>1</v>
      </c>
    </row>
    <row r="1829" spans="1:6">
      <c r="A1829" s="73">
        <v>44057</v>
      </c>
      <c r="B1829" s="70">
        <v>44057</v>
      </c>
      <c r="C1829" s="71" t="s">
        <v>232</v>
      </c>
      <c r="D1829" s="72">
        <f>VLOOKUP(Pag_Inicio_Corr_mas_casos[[#This Row],[Corregimiento]],Hoja3!$A$2:$D$676,4,0)</f>
        <v>80501</v>
      </c>
      <c r="E1829" s="71">
        <v>14</v>
      </c>
      <c r="F1829">
        <v>1</v>
      </c>
    </row>
    <row r="1830" spans="1:6">
      <c r="A1830" s="73">
        <v>44057</v>
      </c>
      <c r="B1830" s="70">
        <v>44057</v>
      </c>
      <c r="C1830" s="71" t="s">
        <v>212</v>
      </c>
      <c r="D1830" s="72">
        <f>VLOOKUP(Pag_Inicio_Corr_mas_casos[[#This Row],[Corregimiento]],Hoja3!$A$2:$D$676,4,0)</f>
        <v>80816</v>
      </c>
      <c r="E1830" s="71">
        <v>14</v>
      </c>
      <c r="F1830">
        <v>1</v>
      </c>
    </row>
    <row r="1831" spans="1:6">
      <c r="A1831" s="73">
        <v>44057</v>
      </c>
      <c r="B1831" s="70">
        <v>44057</v>
      </c>
      <c r="C1831" s="71" t="s">
        <v>237</v>
      </c>
      <c r="D1831" s="72">
        <f>VLOOKUP(Pag_Inicio_Corr_mas_casos[[#This Row],[Corregimiento]],Hoja3!$A$2:$D$676,4,0)</f>
        <v>80811</v>
      </c>
      <c r="E1831" s="71">
        <v>13</v>
      </c>
      <c r="F1831">
        <v>1</v>
      </c>
    </row>
    <row r="1832" spans="1:6">
      <c r="A1832" s="73">
        <v>44057</v>
      </c>
      <c r="B1832" s="70">
        <v>44057</v>
      </c>
      <c r="C1832" s="71" t="s">
        <v>206</v>
      </c>
      <c r="D1832" s="72">
        <f>VLOOKUP(Pag_Inicio_Corr_mas_casos[[#This Row],[Corregimiento]],Hoja3!$A$2:$D$676,4,0)</f>
        <v>130106</v>
      </c>
      <c r="E1832" s="71">
        <v>13</v>
      </c>
      <c r="F1832">
        <v>1</v>
      </c>
    </row>
    <row r="1833" spans="1:6">
      <c r="A1833" s="73">
        <v>44057</v>
      </c>
      <c r="B1833" s="70">
        <v>44057</v>
      </c>
      <c r="C1833" s="71" t="s">
        <v>216</v>
      </c>
      <c r="D1833" s="72">
        <f>VLOOKUP(Pag_Inicio_Corr_mas_casos[[#This Row],[Corregimiento]],Hoja3!$A$2:$D$676,4,0)</f>
        <v>81001</v>
      </c>
      <c r="E1833" s="71">
        <v>12</v>
      </c>
      <c r="F1833">
        <v>1</v>
      </c>
    </row>
    <row r="1834" spans="1:6">
      <c r="A1834" s="73">
        <v>44057</v>
      </c>
      <c r="B1834" s="70">
        <v>44057</v>
      </c>
      <c r="C1834" s="71" t="s">
        <v>204</v>
      </c>
      <c r="D1834" s="72">
        <f>VLOOKUP(Pag_Inicio_Corr_mas_casos[[#This Row],[Corregimiento]],Hoja3!$A$2:$D$676,4,0)</f>
        <v>130101</v>
      </c>
      <c r="E1834" s="71">
        <v>12</v>
      </c>
      <c r="F1834">
        <v>1</v>
      </c>
    </row>
    <row r="1835" spans="1:6">
      <c r="A1835" s="73">
        <v>44057</v>
      </c>
      <c r="B1835" s="70">
        <v>44057</v>
      </c>
      <c r="C1835" s="71" t="s">
        <v>221</v>
      </c>
      <c r="D1835" s="72">
        <f>VLOOKUP(Pag_Inicio_Corr_mas_casos[[#This Row],[Corregimiento]],Hoja3!$A$2:$D$676,4,0)</f>
        <v>130702</v>
      </c>
      <c r="E1835" s="71">
        <v>12</v>
      </c>
      <c r="F1835">
        <v>1</v>
      </c>
    </row>
    <row r="1836" spans="1:6">
      <c r="A1836" s="73">
        <v>44057</v>
      </c>
      <c r="B1836" s="70">
        <v>44057</v>
      </c>
      <c r="C1836" s="71" t="s">
        <v>327</v>
      </c>
      <c r="D1836" s="72">
        <f>VLOOKUP(Pag_Inicio_Corr_mas_casos[[#This Row],[Corregimiento]],Hoja3!$A$2:$D$676,4,0)</f>
        <v>40706</v>
      </c>
      <c r="E1836" s="71">
        <v>12</v>
      </c>
      <c r="F1836">
        <v>1</v>
      </c>
    </row>
    <row r="1837" spans="1:6">
      <c r="A1837" s="73">
        <v>44057</v>
      </c>
      <c r="B1837" s="70">
        <v>44057</v>
      </c>
      <c r="C1837" s="71" t="s">
        <v>259</v>
      </c>
      <c r="D1837" s="72">
        <f>VLOOKUP(Pag_Inicio_Corr_mas_casos[[#This Row],[Corregimiento]],Hoja3!$A$2:$D$676,4,0)</f>
        <v>30111</v>
      </c>
      <c r="E1837" s="71">
        <v>12</v>
      </c>
      <c r="F1837">
        <v>1</v>
      </c>
    </row>
    <row r="1838" spans="1:6">
      <c r="A1838" s="73">
        <v>44057</v>
      </c>
      <c r="B1838" s="70">
        <v>44057</v>
      </c>
      <c r="C1838" s="71" t="s">
        <v>214</v>
      </c>
      <c r="D1838" s="72">
        <f>VLOOKUP(Pag_Inicio_Corr_mas_casos[[#This Row],[Corregimiento]],Hoja3!$A$2:$D$676,4,0)</f>
        <v>80822</v>
      </c>
      <c r="E1838" s="71">
        <v>11</v>
      </c>
      <c r="F1838">
        <v>1</v>
      </c>
    </row>
    <row r="1839" spans="1:6">
      <c r="A1839" s="73">
        <v>44057</v>
      </c>
      <c r="B1839" s="70">
        <v>44057</v>
      </c>
      <c r="C1839" s="71" t="s">
        <v>218</v>
      </c>
      <c r="D1839" s="72">
        <f>VLOOKUP(Pag_Inicio_Corr_mas_casos[[#This Row],[Corregimiento]],Hoja3!$A$2:$D$676,4,0)</f>
        <v>130107</v>
      </c>
      <c r="E1839" s="71">
        <v>11</v>
      </c>
      <c r="F1839">
        <v>1</v>
      </c>
    </row>
    <row r="1840" spans="1:6">
      <c r="A1840" s="73">
        <v>44057</v>
      </c>
      <c r="B1840" s="70">
        <v>44057</v>
      </c>
      <c r="C1840" s="71" t="s">
        <v>261</v>
      </c>
      <c r="D1840" s="72">
        <f>VLOOKUP(Pag_Inicio_Corr_mas_casos[[#This Row],[Corregimiento]],Hoja3!$A$2:$D$676,4,0)</f>
        <v>91001</v>
      </c>
      <c r="E1840" s="71">
        <v>11</v>
      </c>
      <c r="F1840">
        <v>1</v>
      </c>
    </row>
    <row r="1841" spans="1:8">
      <c r="A1841" s="62">
        <v>44058</v>
      </c>
      <c r="B1841" s="63">
        <v>44058</v>
      </c>
      <c r="C1841" s="64" t="s">
        <v>232</v>
      </c>
      <c r="D1841" s="65">
        <f>VLOOKUP(Pag_Inicio_Corr_mas_casos[[#This Row],[Corregimiento]],Hoja3!$A$2:$D$676,4,0)</f>
        <v>80501</v>
      </c>
      <c r="E1841" s="64">
        <v>39</v>
      </c>
      <c r="F1841">
        <v>1</v>
      </c>
      <c r="H1841">
        <f>SUM(F1841:F1856)</f>
        <v>16</v>
      </c>
    </row>
    <row r="1842" spans="1:8">
      <c r="A1842" s="62">
        <v>44058</v>
      </c>
      <c r="B1842" s="63">
        <v>44058</v>
      </c>
      <c r="C1842" s="64" t="s">
        <v>215</v>
      </c>
      <c r="D1842" s="65">
        <f>VLOOKUP(Pag_Inicio_Corr_mas_casos[[#This Row],[Corregimiento]],Hoja3!$A$2:$D$676,4,0)</f>
        <v>80823</v>
      </c>
      <c r="E1842" s="64">
        <v>38</v>
      </c>
      <c r="F1842">
        <v>1</v>
      </c>
    </row>
    <row r="1843" spans="1:8">
      <c r="A1843" s="62">
        <v>44058</v>
      </c>
      <c r="B1843" s="63">
        <v>44058</v>
      </c>
      <c r="C1843" s="64" t="s">
        <v>209</v>
      </c>
      <c r="D1843" s="65">
        <f>VLOOKUP(Pag_Inicio_Corr_mas_casos[[#This Row],[Corregimiento]],Hoja3!$A$2:$D$676,4,0)</f>
        <v>80821</v>
      </c>
      <c r="E1843" s="64">
        <v>37</v>
      </c>
      <c r="F1843">
        <v>1</v>
      </c>
    </row>
    <row r="1844" spans="1:8">
      <c r="A1844" s="62">
        <v>44058</v>
      </c>
      <c r="B1844" s="63">
        <v>44058</v>
      </c>
      <c r="C1844" s="64" t="s">
        <v>210</v>
      </c>
      <c r="D1844" s="65">
        <f>VLOOKUP(Pag_Inicio_Corr_mas_casos[[#This Row],[Corregimiento]],Hoja3!$A$2:$D$676,4,0)</f>
        <v>81007</v>
      </c>
      <c r="E1844" s="64">
        <v>36</v>
      </c>
      <c r="F1844">
        <v>1</v>
      </c>
    </row>
    <row r="1845" spans="1:8">
      <c r="A1845" s="62">
        <v>44058</v>
      </c>
      <c r="B1845" s="63">
        <v>44058</v>
      </c>
      <c r="C1845" s="64" t="s">
        <v>230</v>
      </c>
      <c r="D1845" s="64">
        <v>40607</v>
      </c>
      <c r="E1845" s="64">
        <v>35</v>
      </c>
      <c r="F1845">
        <v>1</v>
      </c>
    </row>
    <row r="1846" spans="1:8">
      <c r="A1846" s="62">
        <v>44058</v>
      </c>
      <c r="B1846" s="63">
        <v>44058</v>
      </c>
      <c r="C1846" s="64" t="s">
        <v>214</v>
      </c>
      <c r="D1846" s="65">
        <f>VLOOKUP(Pag_Inicio_Corr_mas_casos[[#This Row],[Corregimiento]],Hoja3!$A$2:$D$676,4,0)</f>
        <v>80822</v>
      </c>
      <c r="E1846" s="64">
        <v>34</v>
      </c>
      <c r="F1846">
        <v>1</v>
      </c>
    </row>
    <row r="1847" spans="1:8">
      <c r="A1847" s="62">
        <v>44058</v>
      </c>
      <c r="B1847" s="63">
        <v>44058</v>
      </c>
      <c r="C1847" s="64" t="s">
        <v>216</v>
      </c>
      <c r="D1847" s="65">
        <f>VLOOKUP(Pag_Inicio_Corr_mas_casos[[#This Row],[Corregimiento]],Hoja3!$A$2:$D$676,4,0)</f>
        <v>81001</v>
      </c>
      <c r="E1847" s="64">
        <v>33</v>
      </c>
      <c r="F1847">
        <v>1</v>
      </c>
    </row>
    <row r="1848" spans="1:8">
      <c r="A1848" s="62">
        <v>44058</v>
      </c>
      <c r="B1848" s="63">
        <v>44058</v>
      </c>
      <c r="C1848" s="64" t="s">
        <v>235</v>
      </c>
      <c r="D1848" s="65">
        <f>VLOOKUP(Pag_Inicio_Corr_mas_casos[[#This Row],[Corregimiento]],Hoja3!$A$2:$D$676,4,0)</f>
        <v>80815</v>
      </c>
      <c r="E1848" s="64">
        <v>59</v>
      </c>
      <c r="F1848">
        <v>1</v>
      </c>
    </row>
    <row r="1849" spans="1:8">
      <c r="A1849" s="62">
        <v>44058</v>
      </c>
      <c r="B1849" s="63">
        <v>44058</v>
      </c>
      <c r="C1849" s="64" t="s">
        <v>196</v>
      </c>
      <c r="D1849" s="65">
        <f>VLOOKUP(Pag_Inicio_Corr_mas_casos[[#This Row],[Corregimiento]],Hoja3!$A$2:$D$676,4,0)</f>
        <v>130709</v>
      </c>
      <c r="E1849" s="64">
        <v>30</v>
      </c>
      <c r="F1849">
        <v>1</v>
      </c>
    </row>
    <row r="1850" spans="1:8">
      <c r="A1850" s="62">
        <v>44058</v>
      </c>
      <c r="B1850" s="63">
        <v>44058</v>
      </c>
      <c r="C1850" s="64" t="s">
        <v>204</v>
      </c>
      <c r="D1850" s="65">
        <f>VLOOKUP(Pag_Inicio_Corr_mas_casos[[#This Row],[Corregimiento]],Hoja3!$A$2:$D$676,4,0)</f>
        <v>130101</v>
      </c>
      <c r="E1850" s="64">
        <v>27</v>
      </c>
      <c r="F1850">
        <v>1</v>
      </c>
    </row>
    <row r="1851" spans="1:8">
      <c r="A1851" s="62">
        <v>44058</v>
      </c>
      <c r="B1851" s="63">
        <v>44058</v>
      </c>
      <c r="C1851" s="64" t="s">
        <v>234</v>
      </c>
      <c r="D1851" s="65">
        <f>VLOOKUP(Pag_Inicio_Corr_mas_casos[[#This Row],[Corregimiento]],Hoja3!$A$2:$D$676,4,0)</f>
        <v>80820</v>
      </c>
      <c r="E1851" s="64">
        <v>27</v>
      </c>
      <c r="F1851">
        <v>1</v>
      </c>
    </row>
    <row r="1852" spans="1:8">
      <c r="A1852" s="62">
        <v>44058</v>
      </c>
      <c r="B1852" s="63">
        <v>44058</v>
      </c>
      <c r="C1852" s="64" t="s">
        <v>205</v>
      </c>
      <c r="D1852" s="65">
        <f>VLOOKUP(Pag_Inicio_Corr_mas_casos[[#This Row],[Corregimiento]],Hoja3!$A$2:$D$676,4,0)</f>
        <v>81002</v>
      </c>
      <c r="E1852" s="64">
        <v>24</v>
      </c>
      <c r="F1852">
        <v>1</v>
      </c>
    </row>
    <row r="1853" spans="1:8">
      <c r="A1853" s="62">
        <v>44058</v>
      </c>
      <c r="B1853" s="63">
        <v>44058</v>
      </c>
      <c r="C1853" s="64" t="s">
        <v>260</v>
      </c>
      <c r="D1853" s="65">
        <f>VLOOKUP(Pag_Inicio_Corr_mas_casos[[#This Row],[Corregimiento]],Hoja3!$A$2:$D$676,4,0)</f>
        <v>130706</v>
      </c>
      <c r="E1853" s="64">
        <v>23</v>
      </c>
      <c r="F1853">
        <v>1</v>
      </c>
    </row>
    <row r="1854" spans="1:8">
      <c r="A1854" s="62">
        <v>44058</v>
      </c>
      <c r="B1854" s="63">
        <v>44058</v>
      </c>
      <c r="C1854" s="64" t="s">
        <v>239</v>
      </c>
      <c r="D1854" s="65">
        <f>VLOOKUP(Pag_Inicio_Corr_mas_casos[[#This Row],[Corregimiento]],Hoja3!$A$2:$D$676,4,0)</f>
        <v>130708</v>
      </c>
      <c r="E1854" s="64">
        <v>22</v>
      </c>
      <c r="F1854">
        <v>1</v>
      </c>
    </row>
    <row r="1855" spans="1:8">
      <c r="A1855" s="62">
        <v>44058</v>
      </c>
      <c r="B1855" s="63">
        <v>44058</v>
      </c>
      <c r="C1855" s="64" t="s">
        <v>230</v>
      </c>
      <c r="D1855" s="65">
        <f>VLOOKUP(Pag_Inicio_Corr_mas_casos[[#This Row],[Corregimiento]],Hoja3!$A$2:$D$676,4,0)</f>
        <v>80813</v>
      </c>
      <c r="E1855" s="64">
        <v>22</v>
      </c>
      <c r="F1855">
        <v>1</v>
      </c>
    </row>
    <row r="1856" spans="1:8">
      <c r="A1856" s="62">
        <v>44058</v>
      </c>
      <c r="B1856" s="63">
        <v>44058</v>
      </c>
      <c r="C1856" s="64" t="s">
        <v>251</v>
      </c>
      <c r="D1856" s="65">
        <f>VLOOKUP(Pag_Inicio_Corr_mas_casos[[#This Row],[Corregimiento]],Hoja3!$A$2:$D$676,4,0)</f>
        <v>81009</v>
      </c>
      <c r="E1856" s="64">
        <v>21</v>
      </c>
      <c r="F1856">
        <v>1</v>
      </c>
    </row>
    <row r="1857" spans="1:8">
      <c r="A1857" s="58">
        <v>44059</v>
      </c>
      <c r="B1857" s="59">
        <v>44059</v>
      </c>
      <c r="C1857" s="60" t="s">
        <v>217</v>
      </c>
      <c r="D1857" s="61">
        <f>VLOOKUP(Pag_Inicio_Corr_mas_casos[[#This Row],[Corregimiento]],Hoja3!$A$2:$D$676,4,0)</f>
        <v>80819</v>
      </c>
      <c r="E1857" s="60">
        <v>29</v>
      </c>
      <c r="F1857">
        <v>1</v>
      </c>
      <c r="H1857">
        <f>SUM(F1857:F1872)</f>
        <v>16</v>
      </c>
    </row>
    <row r="1858" spans="1:8">
      <c r="A1858" s="58">
        <v>44059</v>
      </c>
      <c r="B1858" s="59">
        <v>44059</v>
      </c>
      <c r="C1858" s="60" t="s">
        <v>209</v>
      </c>
      <c r="D1858" s="61">
        <f>VLOOKUP(Pag_Inicio_Corr_mas_casos[[#This Row],[Corregimiento]],Hoja3!$A$2:$D$676,4,0)</f>
        <v>80821</v>
      </c>
      <c r="E1858" s="60">
        <v>25</v>
      </c>
      <c r="F1858">
        <v>1</v>
      </c>
    </row>
    <row r="1859" spans="1:8">
      <c r="A1859" s="58">
        <v>44059</v>
      </c>
      <c r="B1859" s="59">
        <v>44059</v>
      </c>
      <c r="C1859" s="60" t="s">
        <v>239</v>
      </c>
      <c r="D1859" s="61">
        <f>VLOOKUP(Pag_Inicio_Corr_mas_casos[[#This Row],[Corregimiento]],Hoja3!$A$2:$D$676,4,0)</f>
        <v>130708</v>
      </c>
      <c r="E1859" s="60">
        <v>22</v>
      </c>
      <c r="F1859">
        <v>1</v>
      </c>
    </row>
    <row r="1860" spans="1:8">
      <c r="A1860" s="58">
        <v>44059</v>
      </c>
      <c r="B1860" s="59">
        <v>44059</v>
      </c>
      <c r="C1860" s="60" t="s">
        <v>213</v>
      </c>
      <c r="D1860" s="61">
        <f>VLOOKUP(Pag_Inicio_Corr_mas_casos[[#This Row],[Corregimiento]],Hoja3!$A$2:$D$676,4,0)</f>
        <v>80817</v>
      </c>
      <c r="E1860" s="60">
        <v>22</v>
      </c>
      <c r="F1860">
        <v>1</v>
      </c>
    </row>
    <row r="1861" spans="1:8">
      <c r="A1861" s="58">
        <v>44059</v>
      </c>
      <c r="B1861" s="59">
        <v>44059</v>
      </c>
      <c r="C1861" s="60" t="s">
        <v>206</v>
      </c>
      <c r="D1861" s="61">
        <f>VLOOKUP(Pag_Inicio_Corr_mas_casos[[#This Row],[Corregimiento]],Hoja3!$A$2:$D$676,4,0)</f>
        <v>130106</v>
      </c>
      <c r="E1861" s="60">
        <v>18</v>
      </c>
      <c r="F1861">
        <v>1</v>
      </c>
    </row>
    <row r="1862" spans="1:8">
      <c r="A1862" s="58">
        <v>44059</v>
      </c>
      <c r="B1862" s="59">
        <v>44059</v>
      </c>
      <c r="C1862" s="60" t="s">
        <v>205</v>
      </c>
      <c r="D1862" s="61">
        <f>VLOOKUP(Pag_Inicio_Corr_mas_casos[[#This Row],[Corregimiento]],Hoja3!$A$2:$D$676,4,0)</f>
        <v>81002</v>
      </c>
      <c r="E1862" s="60">
        <v>16</v>
      </c>
      <c r="F1862">
        <v>1</v>
      </c>
    </row>
    <row r="1863" spans="1:8">
      <c r="A1863" s="58">
        <v>44059</v>
      </c>
      <c r="B1863" s="59">
        <v>44059</v>
      </c>
      <c r="C1863" s="60" t="s">
        <v>214</v>
      </c>
      <c r="D1863" s="61">
        <f>VLOOKUP(Pag_Inicio_Corr_mas_casos[[#This Row],[Corregimiento]],Hoja3!$A$2:$D$676,4,0)</f>
        <v>80822</v>
      </c>
      <c r="E1863" s="60">
        <v>15</v>
      </c>
      <c r="F1863">
        <v>1</v>
      </c>
    </row>
    <row r="1864" spans="1:8">
      <c r="A1864" s="58">
        <v>44059</v>
      </c>
      <c r="B1864" s="59">
        <v>44059</v>
      </c>
      <c r="C1864" s="60" t="s">
        <v>204</v>
      </c>
      <c r="D1864" s="61">
        <f>VLOOKUP(Pag_Inicio_Corr_mas_casos[[#This Row],[Corregimiento]],Hoja3!$A$2:$D$676,4,0)</f>
        <v>130101</v>
      </c>
      <c r="E1864" s="60">
        <v>14</v>
      </c>
      <c r="F1864">
        <v>1</v>
      </c>
    </row>
    <row r="1865" spans="1:8">
      <c r="A1865" s="58">
        <v>44059</v>
      </c>
      <c r="B1865" s="59">
        <v>44059</v>
      </c>
      <c r="C1865" s="60" t="s">
        <v>240</v>
      </c>
      <c r="D1865" s="61">
        <f>VLOOKUP(Pag_Inicio_Corr_mas_casos[[#This Row],[Corregimiento]],Hoja3!$A$2:$D$676,4,0)</f>
        <v>80826</v>
      </c>
      <c r="E1865" s="60">
        <v>14</v>
      </c>
      <c r="F1865">
        <v>1</v>
      </c>
    </row>
    <row r="1866" spans="1:8">
      <c r="A1866" s="58">
        <v>44059</v>
      </c>
      <c r="B1866" s="59">
        <v>44059</v>
      </c>
      <c r="C1866" s="60" t="s">
        <v>234</v>
      </c>
      <c r="D1866" s="61">
        <f>VLOOKUP(Pag_Inicio_Corr_mas_casos[[#This Row],[Corregimiento]],Hoja3!$A$2:$D$676,4,0)</f>
        <v>80820</v>
      </c>
      <c r="E1866" s="60">
        <v>13</v>
      </c>
      <c r="F1866">
        <v>1</v>
      </c>
    </row>
    <row r="1867" spans="1:8">
      <c r="A1867" s="58">
        <v>44059</v>
      </c>
      <c r="B1867" s="59">
        <v>44059</v>
      </c>
      <c r="C1867" s="60" t="s">
        <v>210</v>
      </c>
      <c r="D1867" s="61">
        <f>VLOOKUP(Pag_Inicio_Corr_mas_casos[[#This Row],[Corregimiento]],Hoja3!$A$2:$D$676,4,0)</f>
        <v>81007</v>
      </c>
      <c r="E1867" s="60">
        <v>12</v>
      </c>
      <c r="F1867">
        <v>1</v>
      </c>
    </row>
    <row r="1868" spans="1:8">
      <c r="A1868" s="58">
        <v>44059</v>
      </c>
      <c r="B1868" s="59">
        <v>44059</v>
      </c>
      <c r="C1868" s="60" t="s">
        <v>220</v>
      </c>
      <c r="D1868" s="61">
        <f>VLOOKUP(Pag_Inicio_Corr_mas_casos[[#This Row],[Corregimiento]],Hoja3!$A$2:$D$676,4,0)</f>
        <v>80812</v>
      </c>
      <c r="E1868" s="60">
        <v>12</v>
      </c>
      <c r="F1868">
        <v>1</v>
      </c>
    </row>
    <row r="1869" spans="1:8">
      <c r="A1869" s="58">
        <v>44059</v>
      </c>
      <c r="B1869" s="59">
        <v>44059</v>
      </c>
      <c r="C1869" s="60" t="s">
        <v>230</v>
      </c>
      <c r="D1869" s="61">
        <f>VLOOKUP(Pag_Inicio_Corr_mas_casos[[#This Row],[Corregimiento]],Hoja3!$A$2:$D$676,4,0)</f>
        <v>80813</v>
      </c>
      <c r="E1869" s="60">
        <v>12</v>
      </c>
      <c r="F1869">
        <v>1</v>
      </c>
    </row>
    <row r="1870" spans="1:8">
      <c r="A1870" s="58">
        <v>44059</v>
      </c>
      <c r="B1870" s="59">
        <v>44059</v>
      </c>
      <c r="C1870" s="60" t="s">
        <v>235</v>
      </c>
      <c r="D1870" s="61">
        <f>VLOOKUP(Pag_Inicio_Corr_mas_casos[[#This Row],[Corregimiento]],Hoja3!$A$2:$D$676,4,0)</f>
        <v>80815</v>
      </c>
      <c r="E1870" s="60">
        <v>11</v>
      </c>
      <c r="F1870">
        <v>1</v>
      </c>
    </row>
    <row r="1871" spans="1:8">
      <c r="A1871" s="58">
        <v>44059</v>
      </c>
      <c r="B1871" s="59">
        <v>44059</v>
      </c>
      <c r="C1871" s="60" t="s">
        <v>211</v>
      </c>
      <c r="D1871" s="61">
        <f>VLOOKUP(Pag_Inicio_Corr_mas_casos[[#This Row],[Corregimiento]],Hoja3!$A$2:$D$676,4,0)</f>
        <v>81008</v>
      </c>
      <c r="E1871" s="60">
        <v>11</v>
      </c>
      <c r="F1871">
        <v>1</v>
      </c>
    </row>
    <row r="1872" spans="1:8">
      <c r="A1872" s="58">
        <v>44059</v>
      </c>
      <c r="B1872" s="59">
        <v>44059</v>
      </c>
      <c r="C1872" s="60" t="s">
        <v>242</v>
      </c>
      <c r="D1872" s="61">
        <f>VLOOKUP(Pag_Inicio_Corr_mas_casos[[#This Row],[Corregimiento]],Hoja3!$A$2:$D$676,4,0)</f>
        <v>80803</v>
      </c>
      <c r="E1872" s="60">
        <v>11</v>
      </c>
      <c r="F1872">
        <v>1</v>
      </c>
    </row>
    <row r="1873" spans="1:8">
      <c r="A1873" s="66">
        <v>44060</v>
      </c>
      <c r="B1873" s="67">
        <v>44060</v>
      </c>
      <c r="C1873" s="68" t="s">
        <v>328</v>
      </c>
      <c r="D1873" s="69">
        <f>VLOOKUP(Pag_Inicio_Corr_mas_casos[[#This Row],[Corregimiento]],Hoja3!$A$2:$D$676,4,0)</f>
        <v>50106</v>
      </c>
      <c r="E1873" s="68">
        <v>29</v>
      </c>
      <c r="F1873">
        <v>1</v>
      </c>
      <c r="H1873">
        <f>SUM(F1873:F1884)</f>
        <v>12</v>
      </c>
    </row>
    <row r="1874" spans="1:8">
      <c r="A1874" s="66">
        <v>44060</v>
      </c>
      <c r="B1874" s="68">
        <v>44060</v>
      </c>
      <c r="C1874" s="68" t="s">
        <v>217</v>
      </c>
      <c r="D1874" s="69">
        <f>VLOOKUP(Pag_Inicio_Corr_mas_casos[[#This Row],[Corregimiento]],Hoja3!$A$2:$D$676,4,0)</f>
        <v>80819</v>
      </c>
      <c r="E1874" s="68">
        <v>21</v>
      </c>
      <c r="F1874">
        <v>1</v>
      </c>
      <c r="H1874" t="s">
        <v>329</v>
      </c>
    </row>
    <row r="1875" spans="1:8">
      <c r="A1875" s="66">
        <v>44060</v>
      </c>
      <c r="B1875" s="68">
        <v>44060</v>
      </c>
      <c r="C1875" s="68" t="s">
        <v>211</v>
      </c>
      <c r="D1875" s="69">
        <f>VLOOKUP(Pag_Inicio_Corr_mas_casos[[#This Row],[Corregimiento]],Hoja3!$A$2:$D$676,4,0)</f>
        <v>81008</v>
      </c>
      <c r="E1875" s="68">
        <v>20</v>
      </c>
      <c r="F1875">
        <v>1</v>
      </c>
    </row>
    <row r="1876" spans="1:8">
      <c r="A1876" s="66">
        <v>44060</v>
      </c>
      <c r="B1876" s="68">
        <v>44060</v>
      </c>
      <c r="C1876" s="68" t="s">
        <v>250</v>
      </c>
      <c r="D1876" s="69">
        <f>VLOOKUP(Pag_Inicio_Corr_mas_casos[[#This Row],[Corregimiento]],Hoja3!$A$2:$D$676,4,0)</f>
        <v>81003</v>
      </c>
      <c r="E1876" s="68">
        <v>17</v>
      </c>
      <c r="F1876">
        <v>1</v>
      </c>
    </row>
    <row r="1877" spans="1:8">
      <c r="A1877" s="66">
        <v>44060</v>
      </c>
      <c r="B1877" s="68">
        <v>44060</v>
      </c>
      <c r="C1877" s="68" t="s">
        <v>213</v>
      </c>
      <c r="D1877" s="69">
        <f>VLOOKUP(Pag_Inicio_Corr_mas_casos[[#This Row],[Corregimiento]],Hoja3!$A$2:$D$676,4,0)</f>
        <v>80817</v>
      </c>
      <c r="E1877" s="68">
        <v>17</v>
      </c>
      <c r="F1877">
        <v>1</v>
      </c>
    </row>
    <row r="1878" spans="1:8">
      <c r="A1878" s="66">
        <v>44060</v>
      </c>
      <c r="B1878" s="68">
        <v>44060</v>
      </c>
      <c r="C1878" s="68" t="s">
        <v>214</v>
      </c>
      <c r="D1878" s="69">
        <f>VLOOKUP(Pag_Inicio_Corr_mas_casos[[#This Row],[Corregimiento]],Hoja3!$A$2:$D$676,4,0)</f>
        <v>80822</v>
      </c>
      <c r="E1878" s="68">
        <v>16</v>
      </c>
      <c r="F1878">
        <v>1</v>
      </c>
    </row>
    <row r="1879" spans="1:8">
      <c r="A1879" s="66">
        <v>44060</v>
      </c>
      <c r="B1879" s="68">
        <v>44060</v>
      </c>
      <c r="C1879" s="68" t="s">
        <v>330</v>
      </c>
      <c r="D1879" s="69">
        <f>VLOOKUP(Pag_Inicio_Corr_mas_casos[[#This Row],[Corregimiento]],Hoja3!$A$2:$D$676,4,0)</f>
        <v>80601</v>
      </c>
      <c r="E1879" s="68">
        <v>16</v>
      </c>
      <c r="F1879">
        <v>1</v>
      </c>
    </row>
    <row r="1880" spans="1:8">
      <c r="A1880" s="66">
        <v>44060</v>
      </c>
      <c r="B1880" s="68">
        <v>44060</v>
      </c>
      <c r="C1880" s="68" t="s">
        <v>304</v>
      </c>
      <c r="D1880" s="69">
        <f>VLOOKUP(Pag_Inicio_Corr_mas_casos[[#This Row],[Corregimiento]],Hoja3!$A$2:$D$676,4,0)</f>
        <v>100102</v>
      </c>
      <c r="E1880" s="68">
        <v>15</v>
      </c>
      <c r="F1880">
        <v>1</v>
      </c>
    </row>
    <row r="1881" spans="1:8">
      <c r="A1881" s="66">
        <v>44060</v>
      </c>
      <c r="B1881" s="68">
        <v>44060</v>
      </c>
      <c r="C1881" s="68" t="s">
        <v>210</v>
      </c>
      <c r="D1881" s="69">
        <f>VLOOKUP(Pag_Inicio_Corr_mas_casos[[#This Row],[Corregimiento]],Hoja3!$A$2:$D$676,4,0)</f>
        <v>81007</v>
      </c>
      <c r="E1881" s="68">
        <v>14</v>
      </c>
      <c r="F1881">
        <v>1</v>
      </c>
    </row>
    <row r="1882" spans="1:8">
      <c r="A1882" s="66">
        <v>44060</v>
      </c>
      <c r="B1882" s="68">
        <v>44060</v>
      </c>
      <c r="C1882" s="68" t="s">
        <v>232</v>
      </c>
      <c r="D1882" s="69">
        <f>VLOOKUP(Pag_Inicio_Corr_mas_casos[[#This Row],[Corregimiento]],Hoja3!$A$2:$D$676,4,0)</f>
        <v>80501</v>
      </c>
      <c r="E1882" s="68">
        <v>14</v>
      </c>
      <c r="F1882">
        <v>1</v>
      </c>
    </row>
    <row r="1883" spans="1:8">
      <c r="A1883" s="66">
        <v>44060</v>
      </c>
      <c r="B1883" s="68">
        <v>44060</v>
      </c>
      <c r="C1883" s="68" t="s">
        <v>212</v>
      </c>
      <c r="D1883" s="69">
        <f>VLOOKUP(Pag_Inicio_Corr_mas_casos[[#This Row],[Corregimiento]],Hoja3!$A$2:$D$676,4,0)</f>
        <v>80816</v>
      </c>
      <c r="E1883" s="68">
        <v>13</v>
      </c>
      <c r="F1883">
        <v>1</v>
      </c>
    </row>
    <row r="1884" spans="1:8">
      <c r="A1884" s="66">
        <v>44060</v>
      </c>
      <c r="B1884" s="68">
        <v>44060</v>
      </c>
      <c r="C1884" s="68" t="s">
        <v>209</v>
      </c>
      <c r="D1884" s="69">
        <f>VLOOKUP(Pag_Inicio_Corr_mas_casos[[#This Row],[Corregimiento]],Hoja3!$A$2:$D$676,4,0)</f>
        <v>80821</v>
      </c>
      <c r="E1884" s="68">
        <v>11</v>
      </c>
      <c r="F1884">
        <v>1</v>
      </c>
    </row>
    <row r="1885" spans="1:8">
      <c r="A1885" s="58">
        <v>44061</v>
      </c>
      <c r="B1885" s="60">
        <v>44061</v>
      </c>
      <c r="C1885" s="60" t="s">
        <v>222</v>
      </c>
      <c r="D1885" s="61">
        <f>VLOOKUP(Pag_Inicio_Corr_mas_casos[[#This Row],[Corregimiento]],Hoja3!$A$2:$D$676,4,0)</f>
        <v>40601</v>
      </c>
      <c r="E1885" s="60">
        <v>25</v>
      </c>
      <c r="F1885">
        <v>1</v>
      </c>
      <c r="G1885">
        <f>SUM(F1885:F1898)</f>
        <v>14</v>
      </c>
    </row>
    <row r="1886" spans="1:8">
      <c r="A1886" s="58">
        <v>44061</v>
      </c>
      <c r="B1886" s="60">
        <v>44061</v>
      </c>
      <c r="C1886" s="60" t="s">
        <v>212</v>
      </c>
      <c r="D1886" s="61">
        <f>VLOOKUP(Pag_Inicio_Corr_mas_casos[[#This Row],[Corregimiento]],Hoja3!$A$2:$D$676,4,0)</f>
        <v>80816</v>
      </c>
      <c r="E1886" s="60">
        <v>19</v>
      </c>
      <c r="F1886">
        <v>1</v>
      </c>
    </row>
    <row r="1887" spans="1:8">
      <c r="A1887" s="58">
        <v>44061</v>
      </c>
      <c r="B1887" s="60">
        <v>44061</v>
      </c>
      <c r="C1887" s="60" t="s">
        <v>304</v>
      </c>
      <c r="D1887" s="61">
        <f>VLOOKUP(Pag_Inicio_Corr_mas_casos[[#This Row],[Corregimiento]],Hoja3!$A$2:$D$676,4,0)</f>
        <v>100102</v>
      </c>
      <c r="E1887" s="60">
        <v>13</v>
      </c>
      <c r="F1887">
        <v>1</v>
      </c>
    </row>
    <row r="1888" spans="1:8">
      <c r="A1888" s="58">
        <v>44061</v>
      </c>
      <c r="B1888" s="60">
        <v>44061</v>
      </c>
      <c r="C1888" s="60" t="s">
        <v>230</v>
      </c>
      <c r="D1888" s="61">
        <f>VLOOKUP(Pag_Inicio_Corr_mas_casos[[#This Row],[Corregimiento]],Hoja3!$A$2:$D$676,4,0)</f>
        <v>80813</v>
      </c>
      <c r="E1888" s="60">
        <v>13</v>
      </c>
      <c r="F1888">
        <v>1</v>
      </c>
    </row>
    <row r="1889" spans="1:8">
      <c r="A1889" s="58">
        <v>44061</v>
      </c>
      <c r="B1889" s="60">
        <v>44061</v>
      </c>
      <c r="C1889" s="60" t="s">
        <v>217</v>
      </c>
      <c r="D1889" s="61">
        <f>VLOOKUP(Pag_Inicio_Corr_mas_casos[[#This Row],[Corregimiento]],Hoja3!$A$2:$D$676,4,0)</f>
        <v>80819</v>
      </c>
      <c r="E1889" s="60">
        <v>13</v>
      </c>
      <c r="F1889">
        <v>1</v>
      </c>
    </row>
    <row r="1890" spans="1:8">
      <c r="A1890" s="58">
        <v>44061</v>
      </c>
      <c r="B1890" s="60">
        <v>44061</v>
      </c>
      <c r="C1890" s="60" t="s">
        <v>214</v>
      </c>
      <c r="D1890" s="61">
        <f>VLOOKUP(Pag_Inicio_Corr_mas_casos[[#This Row],[Corregimiento]],Hoja3!$A$2:$D$676,4,0)</f>
        <v>80822</v>
      </c>
      <c r="E1890" s="60">
        <v>12</v>
      </c>
      <c r="F1890">
        <v>1</v>
      </c>
    </row>
    <row r="1891" spans="1:8">
      <c r="A1891" s="58">
        <v>44061</v>
      </c>
      <c r="B1891" s="60">
        <v>44061</v>
      </c>
      <c r="C1891" s="60" t="s">
        <v>215</v>
      </c>
      <c r="D1891" s="61">
        <f>VLOOKUP(Pag_Inicio_Corr_mas_casos[[#This Row],[Corregimiento]],Hoja3!$A$2:$D$676,4,0)</f>
        <v>80823</v>
      </c>
      <c r="E1891" s="60">
        <v>12</v>
      </c>
      <c r="F1891">
        <v>1</v>
      </c>
    </row>
    <row r="1892" spans="1:8">
      <c r="A1892" s="58">
        <v>44061</v>
      </c>
      <c r="B1892" s="60">
        <v>44061</v>
      </c>
      <c r="C1892" s="60" t="s">
        <v>213</v>
      </c>
      <c r="D1892" s="61">
        <f>VLOOKUP(Pag_Inicio_Corr_mas_casos[[#This Row],[Corregimiento]],Hoja3!$A$2:$D$676,4,0)</f>
        <v>80817</v>
      </c>
      <c r="E1892" s="60">
        <v>12</v>
      </c>
      <c r="F1892">
        <v>1</v>
      </c>
    </row>
    <row r="1893" spans="1:8">
      <c r="A1893" s="58">
        <v>44061</v>
      </c>
      <c r="B1893" s="60">
        <v>44061</v>
      </c>
      <c r="C1893" s="60" t="s">
        <v>235</v>
      </c>
      <c r="D1893" s="61">
        <f>VLOOKUP(Pag_Inicio_Corr_mas_casos[[#This Row],[Corregimiento]],Hoja3!$A$2:$D$676,4,0)</f>
        <v>80815</v>
      </c>
      <c r="E1893" s="60">
        <v>11</v>
      </c>
      <c r="F1893">
        <v>1</v>
      </c>
    </row>
    <row r="1894" spans="1:8">
      <c r="A1894" s="58">
        <v>44061</v>
      </c>
      <c r="B1894" s="60">
        <v>44061</v>
      </c>
      <c r="C1894" s="60" t="s">
        <v>289</v>
      </c>
      <c r="D1894" s="61">
        <f>VLOOKUP(Pag_Inicio_Corr_mas_casos[[#This Row],[Corregimiento]],Hoja3!$A$2:$D$676,4,0)</f>
        <v>40701</v>
      </c>
      <c r="E1894" s="60">
        <v>11</v>
      </c>
      <c r="F1894">
        <v>1</v>
      </c>
    </row>
    <row r="1895" spans="1:8">
      <c r="A1895" s="58">
        <v>44061</v>
      </c>
      <c r="B1895" s="60">
        <v>44061</v>
      </c>
      <c r="C1895" s="60" t="s">
        <v>209</v>
      </c>
      <c r="D1895" s="61">
        <f>VLOOKUP(Pag_Inicio_Corr_mas_casos[[#This Row],[Corregimiento]],Hoja3!$A$2:$D$676,4,0)</f>
        <v>80821</v>
      </c>
      <c r="E1895" s="60">
        <v>10</v>
      </c>
      <c r="F1895">
        <v>1</v>
      </c>
    </row>
    <row r="1896" spans="1:8">
      <c r="A1896" s="58">
        <v>44061</v>
      </c>
      <c r="B1896" s="60">
        <v>44061</v>
      </c>
      <c r="C1896" s="60" t="s">
        <v>204</v>
      </c>
      <c r="D1896" s="61">
        <f>VLOOKUP(Pag_Inicio_Corr_mas_casos[[#This Row],[Corregimiento]],Hoja3!$A$2:$D$676,4,0)</f>
        <v>130101</v>
      </c>
      <c r="E1896" s="60">
        <v>10</v>
      </c>
      <c r="F1896">
        <v>1</v>
      </c>
    </row>
    <row r="1897" spans="1:8">
      <c r="A1897" s="58">
        <v>44061</v>
      </c>
      <c r="B1897" s="60">
        <v>44061</v>
      </c>
      <c r="C1897" s="60" t="s">
        <v>232</v>
      </c>
      <c r="D1897" s="61">
        <f>VLOOKUP(Pag_Inicio_Corr_mas_casos[[#This Row],[Corregimiento]],Hoja3!$A$2:$D$676,4,0)</f>
        <v>80501</v>
      </c>
      <c r="E1897" s="60">
        <v>10</v>
      </c>
      <c r="F1897">
        <v>1</v>
      </c>
    </row>
    <row r="1898" spans="1:8">
      <c r="A1898" s="58">
        <v>44061</v>
      </c>
      <c r="B1898" s="60">
        <v>44061</v>
      </c>
      <c r="C1898" s="60" t="s">
        <v>220</v>
      </c>
      <c r="D1898" s="61">
        <f>VLOOKUP(Pag_Inicio_Corr_mas_casos[[#This Row],[Corregimiento]],Hoja3!$A$2:$D$676,4,0)</f>
        <v>80812</v>
      </c>
      <c r="E1898" s="60">
        <v>10</v>
      </c>
      <c r="F1898">
        <v>1</v>
      </c>
    </row>
    <row r="1899" spans="1:8">
      <c r="A1899" s="73">
        <v>44062</v>
      </c>
      <c r="B1899" s="70">
        <v>44062</v>
      </c>
      <c r="C1899" s="71" t="s">
        <v>209</v>
      </c>
      <c r="D1899" s="72">
        <f>VLOOKUP(Pag_Inicio_Corr_mas_casos[[#This Row],[Corregimiento]],Hoja3!$A$2:$D$676,4,0)</f>
        <v>80821</v>
      </c>
      <c r="E1899" s="71">
        <v>29</v>
      </c>
      <c r="F1899">
        <v>1</v>
      </c>
      <c r="H1899">
        <f>SUM(F1899:F1916)</f>
        <v>18</v>
      </c>
    </row>
    <row r="1900" spans="1:8">
      <c r="A1900" s="73">
        <v>44062</v>
      </c>
      <c r="B1900" s="71">
        <v>44062</v>
      </c>
      <c r="C1900" s="71" t="s">
        <v>206</v>
      </c>
      <c r="D1900" s="72">
        <f>VLOOKUP(Pag_Inicio_Corr_mas_casos[[#This Row],[Corregimiento]],Hoja3!$A$2:$D$676,4,0)</f>
        <v>130106</v>
      </c>
      <c r="E1900" s="71">
        <v>28</v>
      </c>
      <c r="F1900">
        <v>1</v>
      </c>
    </row>
    <row r="1901" spans="1:8">
      <c r="A1901" s="73">
        <v>44062</v>
      </c>
      <c r="B1901" s="71">
        <v>44062</v>
      </c>
      <c r="C1901" s="71" t="s">
        <v>230</v>
      </c>
      <c r="D1901" s="72">
        <f>VLOOKUP(Pag_Inicio_Corr_mas_casos[[#This Row],[Corregimiento]],Hoja3!$A$2:$D$676,4,0)</f>
        <v>80813</v>
      </c>
      <c r="E1901" s="71">
        <v>25</v>
      </c>
      <c r="F1901">
        <v>1</v>
      </c>
    </row>
    <row r="1902" spans="1:8">
      <c r="A1902" s="73">
        <v>44062</v>
      </c>
      <c r="B1902" s="71">
        <v>44062</v>
      </c>
      <c r="C1902" s="71" t="s">
        <v>331</v>
      </c>
      <c r="D1902" s="72">
        <f>VLOOKUP(Pag_Inicio_Corr_mas_casos[[#This Row],[Corregimiento]],Hoja3!$A$2:$D$676,4,0)</f>
        <v>20305</v>
      </c>
      <c r="E1902" s="71">
        <v>25</v>
      </c>
      <c r="F1902">
        <v>1</v>
      </c>
    </row>
    <row r="1903" spans="1:8">
      <c r="A1903" s="73">
        <v>44062</v>
      </c>
      <c r="B1903" s="71">
        <v>44062</v>
      </c>
      <c r="C1903" s="71" t="s">
        <v>214</v>
      </c>
      <c r="D1903" s="72">
        <f>VLOOKUP(Pag_Inicio_Corr_mas_casos[[#This Row],[Corregimiento]],Hoja3!$A$2:$D$676,4,0)</f>
        <v>80822</v>
      </c>
      <c r="E1903" s="71">
        <v>22</v>
      </c>
      <c r="F1903">
        <v>1</v>
      </c>
    </row>
    <row r="1904" spans="1:8">
      <c r="A1904" s="73">
        <v>44062</v>
      </c>
      <c r="B1904" s="71">
        <v>44062</v>
      </c>
      <c r="C1904" s="71" t="s">
        <v>213</v>
      </c>
      <c r="D1904" s="72">
        <f>VLOOKUP(Pag_Inicio_Corr_mas_casos[[#This Row],[Corregimiento]],Hoja3!$A$2:$D$676,4,0)</f>
        <v>80817</v>
      </c>
      <c r="E1904" s="7">
        <v>37</v>
      </c>
      <c r="F1904">
        <v>1</v>
      </c>
    </row>
    <row r="1905" spans="1:8">
      <c r="A1905" s="73">
        <v>44062</v>
      </c>
      <c r="B1905" s="71">
        <v>44062</v>
      </c>
      <c r="C1905" s="71" t="s">
        <v>313</v>
      </c>
      <c r="D1905" s="72">
        <f>VLOOKUP(Pag_Inicio_Corr_mas_casos[[#This Row],[Corregimiento]],Hoja3!$A$2:$D$676,4,0)</f>
        <v>100104</v>
      </c>
      <c r="E1905" s="71">
        <v>18</v>
      </c>
      <c r="F1905">
        <v>1</v>
      </c>
    </row>
    <row r="1906" spans="1:8">
      <c r="A1906" s="73">
        <v>44062</v>
      </c>
      <c r="B1906" s="71">
        <v>44062</v>
      </c>
      <c r="C1906" s="71" t="s">
        <v>220</v>
      </c>
      <c r="D1906" s="72">
        <f>VLOOKUP(Pag_Inicio_Corr_mas_casos[[#This Row],[Corregimiento]],Hoja3!$A$2:$D$676,4,0)</f>
        <v>80812</v>
      </c>
      <c r="E1906" s="71">
        <v>17</v>
      </c>
      <c r="F1906">
        <v>1</v>
      </c>
    </row>
    <row r="1907" spans="1:8">
      <c r="A1907" s="73">
        <v>44062</v>
      </c>
      <c r="B1907" s="71">
        <v>44062</v>
      </c>
      <c r="C1907" s="71" t="s">
        <v>212</v>
      </c>
      <c r="D1907" s="72">
        <f>VLOOKUP(Pag_Inicio_Corr_mas_casos[[#This Row],[Corregimiento]],Hoja3!$A$2:$D$676,4,0)</f>
        <v>80816</v>
      </c>
      <c r="E1907" s="71">
        <v>16</v>
      </c>
      <c r="F1907">
        <v>1</v>
      </c>
    </row>
    <row r="1908" spans="1:8">
      <c r="A1908" s="73">
        <v>44062</v>
      </c>
      <c r="B1908" s="71">
        <v>44062</v>
      </c>
      <c r="C1908" s="71" t="s">
        <v>217</v>
      </c>
      <c r="D1908" s="72">
        <f>VLOOKUP(Pag_Inicio_Corr_mas_casos[[#This Row],[Corregimiento]],Hoja3!$A$2:$D$676,4,0)</f>
        <v>80819</v>
      </c>
      <c r="E1908" s="71">
        <v>16</v>
      </c>
      <c r="F1908">
        <v>1</v>
      </c>
    </row>
    <row r="1909" spans="1:8">
      <c r="A1909" s="73">
        <v>44062</v>
      </c>
      <c r="B1909" s="71">
        <v>44062</v>
      </c>
      <c r="C1909" s="71" t="s">
        <v>243</v>
      </c>
      <c r="D1909" s="72">
        <f>VLOOKUP(Pag_Inicio_Corr_mas_casos[[#This Row],[Corregimiento]],Hoja3!$A$2:$D$676,4,0)</f>
        <v>130105</v>
      </c>
      <c r="E1909" s="71">
        <v>14</v>
      </c>
      <c r="F1909">
        <v>1</v>
      </c>
    </row>
    <row r="1910" spans="1:8">
      <c r="A1910" s="73">
        <v>44062</v>
      </c>
      <c r="B1910" s="71">
        <v>44062</v>
      </c>
      <c r="C1910" s="71" t="s">
        <v>205</v>
      </c>
      <c r="D1910" s="72">
        <f>VLOOKUP(Pag_Inicio_Corr_mas_casos[[#This Row],[Corregimiento]],Hoja3!$A$2:$D$676,4,0)</f>
        <v>81002</v>
      </c>
      <c r="E1910" s="71">
        <v>12</v>
      </c>
      <c r="F1910">
        <v>1</v>
      </c>
    </row>
    <row r="1911" spans="1:8">
      <c r="A1911" s="73">
        <v>44062</v>
      </c>
      <c r="B1911" s="71">
        <v>44062</v>
      </c>
      <c r="C1911" s="71" t="s">
        <v>237</v>
      </c>
      <c r="D1911" s="72">
        <f>VLOOKUP(Pag_Inicio_Corr_mas_casos[[#This Row],[Corregimiento]],Hoja3!$A$2:$D$676,4,0)</f>
        <v>80811</v>
      </c>
      <c r="E1911" s="71">
        <v>12</v>
      </c>
      <c r="F1911">
        <v>1</v>
      </c>
    </row>
    <row r="1912" spans="1:8">
      <c r="A1912" s="73">
        <v>44062</v>
      </c>
      <c r="B1912" s="71">
        <v>44062</v>
      </c>
      <c r="C1912" s="71" t="s">
        <v>216</v>
      </c>
      <c r="D1912" s="72">
        <f>VLOOKUP(Pag_Inicio_Corr_mas_casos[[#This Row],[Corregimiento]],Hoja3!$A$2:$D$676,4,0)</f>
        <v>81001</v>
      </c>
      <c r="E1912" s="71">
        <v>11</v>
      </c>
      <c r="F1912">
        <v>1</v>
      </c>
    </row>
    <row r="1913" spans="1:8">
      <c r="A1913" s="73">
        <v>44062</v>
      </c>
      <c r="B1913" s="71">
        <v>44062</v>
      </c>
      <c r="C1913" s="71" t="s">
        <v>204</v>
      </c>
      <c r="D1913" s="72">
        <f>VLOOKUP(Pag_Inicio_Corr_mas_casos[[#This Row],[Corregimiento]],Hoja3!$A$2:$D$676,4,0)</f>
        <v>130101</v>
      </c>
      <c r="E1913" s="71">
        <v>11</v>
      </c>
      <c r="F1913">
        <v>1</v>
      </c>
    </row>
    <row r="1914" spans="1:8">
      <c r="A1914" s="73">
        <v>44062</v>
      </c>
      <c r="B1914" s="71">
        <v>44062</v>
      </c>
      <c r="C1914" s="71" t="s">
        <v>250</v>
      </c>
      <c r="D1914" s="72">
        <f>VLOOKUP(Pag_Inicio_Corr_mas_casos[[#This Row],[Corregimiento]],Hoja3!$A$2:$D$676,4,0)</f>
        <v>81003</v>
      </c>
      <c r="E1914" s="71">
        <v>11</v>
      </c>
      <c r="F1914">
        <v>1</v>
      </c>
    </row>
    <row r="1915" spans="1:8">
      <c r="A1915" s="73">
        <v>44062</v>
      </c>
      <c r="B1915" s="71">
        <v>44062</v>
      </c>
      <c r="C1915" s="71" t="s">
        <v>234</v>
      </c>
      <c r="D1915" s="72">
        <f>VLOOKUP(Pag_Inicio_Corr_mas_casos[[#This Row],[Corregimiento]],Hoja3!$A$2:$D$676,4,0)</f>
        <v>80820</v>
      </c>
      <c r="E1915" s="71">
        <v>11</v>
      </c>
      <c r="F1915">
        <v>1</v>
      </c>
    </row>
    <row r="1916" spans="1:8">
      <c r="A1916" s="73">
        <v>44062</v>
      </c>
      <c r="B1916" s="71">
        <v>44062</v>
      </c>
      <c r="C1916" s="71" t="s">
        <v>249</v>
      </c>
      <c r="D1916" s="82">
        <f>VLOOKUP(Pag_Inicio_Corr_mas_casos[[#This Row],[Corregimiento]],Hoja3!$A$2:$D$676,4,0)</f>
        <v>130717</v>
      </c>
      <c r="E1916" s="71">
        <v>11</v>
      </c>
      <c r="F1916">
        <v>1</v>
      </c>
    </row>
    <row r="1917" spans="1:8">
      <c r="A1917" s="83">
        <v>44063</v>
      </c>
      <c r="B1917" s="84">
        <v>44063</v>
      </c>
      <c r="C1917" s="85" t="s">
        <v>213</v>
      </c>
      <c r="D1917" s="86">
        <f>VLOOKUP(Pag_Inicio_Corr_mas_casos[[#This Row],[Corregimiento]],Hoja3!$A$2:$D$676,4,0)</f>
        <v>80817</v>
      </c>
      <c r="E1917" s="7">
        <v>30</v>
      </c>
      <c r="F1917">
        <v>1</v>
      </c>
      <c r="H1917">
        <f>SUM(F1917:F1939)</f>
        <v>23</v>
      </c>
    </row>
    <row r="1918" spans="1:8">
      <c r="A1918" s="83">
        <v>44063</v>
      </c>
      <c r="B1918" s="85">
        <v>44063</v>
      </c>
      <c r="C1918" s="85" t="s">
        <v>206</v>
      </c>
      <c r="D1918" s="86">
        <f>VLOOKUP(Pag_Inicio_Corr_mas_casos[[#This Row],[Corregimiento]],Hoja3!$A$2:$D$676,4,0)</f>
        <v>130106</v>
      </c>
      <c r="E1918" s="7">
        <v>30</v>
      </c>
      <c r="F1918">
        <v>1</v>
      </c>
    </row>
    <row r="1919" spans="1:8">
      <c r="A1919" s="83">
        <v>44063</v>
      </c>
      <c r="B1919" s="85">
        <v>44063</v>
      </c>
      <c r="C1919" s="85" t="s">
        <v>220</v>
      </c>
      <c r="D1919" s="86">
        <f>VLOOKUP(Pag_Inicio_Corr_mas_casos[[#This Row],[Corregimiento]],Hoja3!$A$2:$D$676,4,0)</f>
        <v>80812</v>
      </c>
      <c r="E1919" s="85">
        <v>22</v>
      </c>
      <c r="F1919">
        <v>1</v>
      </c>
    </row>
    <row r="1920" spans="1:8">
      <c r="A1920" s="83">
        <v>44063</v>
      </c>
      <c r="B1920" s="85">
        <v>44063</v>
      </c>
      <c r="C1920" s="85" t="s">
        <v>217</v>
      </c>
      <c r="D1920" s="86">
        <f>VLOOKUP(Pag_Inicio_Corr_mas_casos[[#This Row],[Corregimiento]],Hoja3!$A$2:$D$676,4,0)</f>
        <v>80819</v>
      </c>
      <c r="E1920" s="85">
        <v>21</v>
      </c>
      <c r="F1920">
        <v>1</v>
      </c>
    </row>
    <row r="1921" spans="1:6">
      <c r="A1921" s="83">
        <v>44063</v>
      </c>
      <c r="B1921" s="85">
        <v>44063</v>
      </c>
      <c r="C1921" s="85" t="s">
        <v>245</v>
      </c>
      <c r="D1921" s="86">
        <f>VLOOKUP(Pag_Inicio_Corr_mas_casos[[#This Row],[Corregimiento]],Hoja3!$A$2:$D$676,4,0)</f>
        <v>80809</v>
      </c>
      <c r="E1921" s="85">
        <v>17</v>
      </c>
      <c r="F1921">
        <v>1</v>
      </c>
    </row>
    <row r="1922" spans="1:6">
      <c r="A1922" s="83">
        <v>44063</v>
      </c>
      <c r="B1922" s="85">
        <v>44063</v>
      </c>
      <c r="C1922" s="85" t="s">
        <v>261</v>
      </c>
      <c r="D1922" s="86">
        <f>VLOOKUP(Pag_Inicio_Corr_mas_casos[[#This Row],[Corregimiento]],Hoja3!$A$2:$D$676,4,0)</f>
        <v>91001</v>
      </c>
      <c r="E1922" s="85">
        <v>17</v>
      </c>
      <c r="F1922">
        <v>1</v>
      </c>
    </row>
    <row r="1923" spans="1:6">
      <c r="A1923" s="83">
        <v>44063</v>
      </c>
      <c r="B1923" s="85">
        <v>44063</v>
      </c>
      <c r="C1923" s="85" t="s">
        <v>204</v>
      </c>
      <c r="D1923" s="86">
        <f>VLOOKUP(Pag_Inicio_Corr_mas_casos[[#This Row],[Corregimiento]],Hoja3!$A$2:$D$676,4,0)</f>
        <v>130101</v>
      </c>
      <c r="E1923" s="85">
        <v>16</v>
      </c>
      <c r="F1923">
        <v>1</v>
      </c>
    </row>
    <row r="1924" spans="1:6">
      <c r="A1924" s="83">
        <v>44063</v>
      </c>
      <c r="B1924" s="85">
        <v>44063</v>
      </c>
      <c r="C1924" s="85" t="s">
        <v>235</v>
      </c>
      <c r="D1924" s="86">
        <f>VLOOKUP(Pag_Inicio_Corr_mas_casos[[#This Row],[Corregimiento]],Hoja3!$A$2:$D$676,4,0)</f>
        <v>80815</v>
      </c>
      <c r="E1924" s="85">
        <v>16</v>
      </c>
      <c r="F1924">
        <v>1</v>
      </c>
    </row>
    <row r="1925" spans="1:6">
      <c r="A1925" s="83">
        <v>44063</v>
      </c>
      <c r="B1925" s="85">
        <v>44063</v>
      </c>
      <c r="C1925" s="85" t="s">
        <v>208</v>
      </c>
      <c r="D1925" s="86">
        <f>VLOOKUP(Pag_Inicio_Corr_mas_casos[[#This Row],[Corregimiento]],Hoja3!$A$2:$D$676,4,0)</f>
        <v>130102</v>
      </c>
      <c r="E1925" s="85">
        <v>16</v>
      </c>
      <c r="F1925">
        <v>1</v>
      </c>
    </row>
    <row r="1926" spans="1:6">
      <c r="A1926" s="83">
        <v>44063</v>
      </c>
      <c r="B1926" s="85">
        <v>44063</v>
      </c>
      <c r="C1926" s="85" t="s">
        <v>230</v>
      </c>
      <c r="D1926" s="86">
        <f>VLOOKUP(Pag_Inicio_Corr_mas_casos[[#This Row],[Corregimiento]],Hoja3!$A$2:$D$676,4,0)</f>
        <v>80813</v>
      </c>
      <c r="E1926" s="85">
        <v>16</v>
      </c>
      <c r="F1926">
        <v>1</v>
      </c>
    </row>
    <row r="1927" spans="1:6">
      <c r="A1927" s="83">
        <v>44063</v>
      </c>
      <c r="B1927" s="85">
        <v>44063</v>
      </c>
      <c r="C1927" s="85" t="s">
        <v>212</v>
      </c>
      <c r="D1927" s="86">
        <f>VLOOKUP(Pag_Inicio_Corr_mas_casos[[#This Row],[Corregimiento]],Hoja3!$A$2:$D$676,4,0)</f>
        <v>80816</v>
      </c>
      <c r="E1927" s="85">
        <v>14</v>
      </c>
      <c r="F1927">
        <v>1</v>
      </c>
    </row>
    <row r="1928" spans="1:6">
      <c r="A1928" s="83">
        <v>44063</v>
      </c>
      <c r="B1928" s="85">
        <v>44063</v>
      </c>
      <c r="C1928" s="85" t="s">
        <v>289</v>
      </c>
      <c r="D1928" s="86">
        <f>VLOOKUP(Pag_Inicio_Corr_mas_casos[[#This Row],[Corregimiento]],Hoja3!$A$2:$D$676,4,0)</f>
        <v>40701</v>
      </c>
      <c r="E1928" s="85">
        <v>13</v>
      </c>
      <c r="F1928">
        <v>1</v>
      </c>
    </row>
    <row r="1929" spans="1:6">
      <c r="A1929" s="83">
        <v>44063</v>
      </c>
      <c r="B1929" s="85">
        <v>44063</v>
      </c>
      <c r="C1929" s="85" t="s">
        <v>216</v>
      </c>
      <c r="D1929" s="86">
        <f>VLOOKUP(Pag_Inicio_Corr_mas_casos[[#This Row],[Corregimiento]],Hoja3!$A$2:$D$676,4,0)</f>
        <v>81001</v>
      </c>
      <c r="E1929" s="85">
        <v>12</v>
      </c>
      <c r="F1929">
        <v>1</v>
      </c>
    </row>
    <row r="1930" spans="1:6">
      <c r="A1930" s="83">
        <v>44063</v>
      </c>
      <c r="B1930" s="85">
        <v>44063</v>
      </c>
      <c r="C1930" s="85" t="s">
        <v>225</v>
      </c>
      <c r="D1930" s="86">
        <f>VLOOKUP(Pag_Inicio_Corr_mas_casos[[#This Row],[Corregimiento]],Hoja3!$A$2:$D$676,4,0)</f>
        <v>80810</v>
      </c>
      <c r="E1930" s="85">
        <v>12</v>
      </c>
      <c r="F1930">
        <v>1</v>
      </c>
    </row>
    <row r="1931" spans="1:6">
      <c r="A1931" s="83">
        <v>44063</v>
      </c>
      <c r="B1931" s="85">
        <v>44063</v>
      </c>
      <c r="C1931" s="85" t="s">
        <v>243</v>
      </c>
      <c r="D1931" s="86">
        <f>VLOOKUP(Pag_Inicio_Corr_mas_casos[[#This Row],[Corregimiento]],Hoja3!$A$2:$D$676,4,0)</f>
        <v>130105</v>
      </c>
      <c r="E1931" s="85">
        <v>12</v>
      </c>
      <c r="F1931">
        <v>1</v>
      </c>
    </row>
    <row r="1932" spans="1:6">
      <c r="A1932" s="83">
        <v>44063</v>
      </c>
      <c r="B1932" s="85">
        <v>44063</v>
      </c>
      <c r="C1932" s="85" t="s">
        <v>209</v>
      </c>
      <c r="D1932" s="86">
        <f>VLOOKUP(Pag_Inicio_Corr_mas_casos[[#This Row],[Corregimiento]],Hoja3!$A$2:$D$676,4,0)</f>
        <v>80821</v>
      </c>
      <c r="E1932" s="85">
        <v>11</v>
      </c>
      <c r="F1932">
        <v>1</v>
      </c>
    </row>
    <row r="1933" spans="1:6">
      <c r="A1933" s="83">
        <v>44063</v>
      </c>
      <c r="B1933" s="85">
        <v>44063</v>
      </c>
      <c r="C1933" s="85" t="s">
        <v>223</v>
      </c>
      <c r="D1933" s="86">
        <f>VLOOKUP(Pag_Inicio_Corr_mas_casos[[#This Row],[Corregimiento]],Hoja3!$A$2:$D$676,4,0)</f>
        <v>80806</v>
      </c>
      <c r="E1933" s="85">
        <v>11</v>
      </c>
      <c r="F1933">
        <v>1</v>
      </c>
    </row>
    <row r="1934" spans="1:6">
      <c r="A1934" s="83">
        <v>44063</v>
      </c>
      <c r="B1934" s="85">
        <v>44063</v>
      </c>
      <c r="C1934" s="85" t="s">
        <v>218</v>
      </c>
      <c r="D1934" s="86">
        <f>VLOOKUP(Pag_Inicio_Corr_mas_casos[[#This Row],[Corregimiento]],Hoja3!$A$2:$D$676,4,0)</f>
        <v>130107</v>
      </c>
      <c r="E1934" s="85">
        <v>11</v>
      </c>
      <c r="F1934">
        <v>1</v>
      </c>
    </row>
    <row r="1935" spans="1:6">
      <c r="A1935" s="83">
        <v>44063</v>
      </c>
      <c r="B1935" s="85">
        <v>44063</v>
      </c>
      <c r="C1935" s="85" t="s">
        <v>222</v>
      </c>
      <c r="D1935" s="86">
        <f>VLOOKUP(Pag_Inicio_Corr_mas_casos[[#This Row],[Corregimiento]],Hoja3!$A$2:$D$676,4,0)</f>
        <v>40601</v>
      </c>
      <c r="E1935" s="85">
        <v>11</v>
      </c>
      <c r="F1935">
        <v>1</v>
      </c>
    </row>
    <row r="1936" spans="1:6">
      <c r="A1936" s="83">
        <v>44063</v>
      </c>
      <c r="B1936" s="85">
        <v>44063</v>
      </c>
      <c r="C1936" s="85" t="s">
        <v>241</v>
      </c>
      <c r="D1936" s="86">
        <f>VLOOKUP(Pag_Inicio_Corr_mas_casos[[#This Row],[Corregimiento]],Hoja3!$A$2:$D$676,4,0)</f>
        <v>50208</v>
      </c>
      <c r="E1936" s="85">
        <v>11</v>
      </c>
      <c r="F1936">
        <v>1</v>
      </c>
    </row>
    <row r="1937" spans="1:8">
      <c r="A1937" s="83">
        <v>44063</v>
      </c>
      <c r="B1937" s="85">
        <v>44063</v>
      </c>
      <c r="C1937" s="85" t="s">
        <v>331</v>
      </c>
      <c r="D1937" s="86">
        <f>VLOOKUP(Pag_Inicio_Corr_mas_casos[[#This Row],[Corregimiento]],Hoja3!$A$2:$D$676,4,0)</f>
        <v>20305</v>
      </c>
      <c r="E1937" s="85">
        <v>11</v>
      </c>
      <c r="F1937">
        <v>1</v>
      </c>
    </row>
    <row r="1938" spans="1:8">
      <c r="A1938" s="83">
        <v>44063</v>
      </c>
      <c r="B1938" s="85">
        <v>44063</v>
      </c>
      <c r="C1938" s="85" t="s">
        <v>237</v>
      </c>
      <c r="D1938" s="86">
        <f>VLOOKUP(Pag_Inicio_Corr_mas_casos[[#This Row],[Corregimiento]],Hoja3!$A$2:$D$676,4,0)</f>
        <v>80811</v>
      </c>
      <c r="E1938" s="85">
        <v>11</v>
      </c>
      <c r="F1938">
        <v>1</v>
      </c>
    </row>
    <row r="1939" spans="1:8">
      <c r="A1939" s="83">
        <v>44063</v>
      </c>
      <c r="B1939" s="85">
        <v>44063</v>
      </c>
      <c r="C1939" s="85" t="s">
        <v>251</v>
      </c>
      <c r="D1939" s="86">
        <f>VLOOKUP(Pag_Inicio_Corr_mas_casos[[#This Row],[Corregimiento]],Hoja3!$A$2:$D$676,4,0)</f>
        <v>81009</v>
      </c>
      <c r="E1939" s="85">
        <v>11</v>
      </c>
      <c r="F1939">
        <v>1</v>
      </c>
    </row>
    <row r="1940" spans="1:8">
      <c r="A1940" s="62">
        <v>44064</v>
      </c>
      <c r="B1940" s="63">
        <v>44064</v>
      </c>
      <c r="C1940" s="64" t="s">
        <v>250</v>
      </c>
      <c r="D1940" s="65">
        <f>VLOOKUP(Pag_Inicio_Corr_mas_casos[[#This Row],[Corregimiento]],Hoja3!$A$2:$D$676,4,0)</f>
        <v>81003</v>
      </c>
      <c r="E1940" s="7">
        <v>40</v>
      </c>
      <c r="F1940">
        <v>1</v>
      </c>
      <c r="H1940">
        <f>SUM(F1940:F1947)</f>
        <v>8</v>
      </c>
    </row>
    <row r="1941" spans="1:8">
      <c r="A1941" s="62">
        <v>44064</v>
      </c>
      <c r="B1941" s="63">
        <v>44064</v>
      </c>
      <c r="C1941" s="64" t="s">
        <v>204</v>
      </c>
      <c r="D1941" s="65">
        <f>VLOOKUP(Pag_Inicio_Corr_mas_casos[[#This Row],[Corregimiento]],Hoja3!$A$2:$D$676,4,0)</f>
        <v>130101</v>
      </c>
      <c r="E1941" s="64">
        <v>15</v>
      </c>
      <c r="F1941">
        <v>1</v>
      </c>
    </row>
    <row r="1942" spans="1:8">
      <c r="A1942" s="62">
        <v>44064</v>
      </c>
      <c r="B1942" s="63">
        <v>44064</v>
      </c>
      <c r="C1942" s="64" t="s">
        <v>208</v>
      </c>
      <c r="D1942" s="65">
        <f>VLOOKUP(Pag_Inicio_Corr_mas_casos[[#This Row],[Corregimiento]],Hoja3!$A$2:$D$676,4,0)</f>
        <v>130102</v>
      </c>
      <c r="E1942" s="64">
        <v>13</v>
      </c>
      <c r="F1942">
        <v>1</v>
      </c>
    </row>
    <row r="1943" spans="1:8">
      <c r="A1943" s="62">
        <v>44064</v>
      </c>
      <c r="B1943" s="63">
        <v>44064</v>
      </c>
      <c r="C1943" s="64" t="s">
        <v>217</v>
      </c>
      <c r="D1943" s="65">
        <f>VLOOKUP(Pag_Inicio_Corr_mas_casos[[#This Row],[Corregimiento]],Hoja3!$A$2:$D$676,4,0)</f>
        <v>80819</v>
      </c>
      <c r="E1943" s="64">
        <v>12</v>
      </c>
      <c r="F1943">
        <v>1</v>
      </c>
    </row>
    <row r="1944" spans="1:8">
      <c r="A1944" s="62">
        <v>44064</v>
      </c>
      <c r="B1944" s="63">
        <v>44064</v>
      </c>
      <c r="C1944" s="64" t="s">
        <v>308</v>
      </c>
      <c r="D1944" s="65">
        <f>VLOOKUP(Pag_Inicio_Corr_mas_casos[[#This Row],[Corregimiento]],Hoja3!$A$2:$D$676,4,0)</f>
        <v>40606</v>
      </c>
      <c r="E1944" s="64">
        <v>11</v>
      </c>
      <c r="F1944">
        <v>1</v>
      </c>
    </row>
    <row r="1945" spans="1:8">
      <c r="A1945" s="62">
        <v>44064</v>
      </c>
      <c r="B1945" s="63">
        <v>44064</v>
      </c>
      <c r="C1945" s="64" t="s">
        <v>332</v>
      </c>
      <c r="D1945" s="65">
        <f>VLOOKUP(Pag_Inicio_Corr_mas_casos[[#This Row],[Corregimiento]],Hoja3!$A$2:$D$676,4,0)</f>
        <v>60105</v>
      </c>
      <c r="E1945" s="64">
        <v>11</v>
      </c>
      <c r="F1945">
        <v>1</v>
      </c>
    </row>
    <row r="1946" spans="1:8">
      <c r="A1946" s="62">
        <v>44064</v>
      </c>
      <c r="B1946" s="63">
        <v>44064</v>
      </c>
      <c r="C1946" s="64" t="s">
        <v>206</v>
      </c>
      <c r="D1946" s="65">
        <f>VLOOKUP(Pag_Inicio_Corr_mas_casos[[#This Row],[Corregimiento]],Hoja3!$A$2:$D$676,4,0)</f>
        <v>130106</v>
      </c>
      <c r="E1946" s="64">
        <v>11</v>
      </c>
      <c r="F1946">
        <v>1</v>
      </c>
    </row>
    <row r="1947" spans="1:8">
      <c r="A1947" s="62">
        <v>44064</v>
      </c>
      <c r="B1947" s="63">
        <v>44064</v>
      </c>
      <c r="C1947" s="64" t="s">
        <v>310</v>
      </c>
      <c r="D1947" s="65">
        <f>VLOOKUP(Pag_Inicio_Corr_mas_casos[[#This Row],[Corregimiento]],Hoja3!$A$2:$D$676,4,0)</f>
        <v>41401</v>
      </c>
      <c r="E1947" s="64">
        <v>10</v>
      </c>
      <c r="F1947">
        <v>1</v>
      </c>
    </row>
    <row r="1948" spans="1:8">
      <c r="A1948" s="87">
        <v>44065</v>
      </c>
      <c r="B1948" s="88">
        <v>44065</v>
      </c>
      <c r="C1948" s="89" t="s">
        <v>206</v>
      </c>
      <c r="D1948" s="90">
        <f>VLOOKUP(Pag_Inicio_Corr_mas_casos[[#This Row],[Corregimiento]],Hoja3!$A$2:$D$676,4,0)</f>
        <v>130106</v>
      </c>
      <c r="E1948" s="7">
        <v>49</v>
      </c>
      <c r="F1948">
        <v>1</v>
      </c>
      <c r="H1948">
        <f>SUM(F1948:F1973)</f>
        <v>26</v>
      </c>
    </row>
    <row r="1949" spans="1:8">
      <c r="A1949" s="87">
        <v>44065</v>
      </c>
      <c r="B1949" s="89">
        <v>44065</v>
      </c>
      <c r="C1949" s="89" t="s">
        <v>204</v>
      </c>
      <c r="D1949" s="90">
        <f>VLOOKUP(Pag_Inicio_Corr_mas_casos[[#This Row],[Corregimiento]],Hoja3!$A$2:$D$676,4,0)</f>
        <v>130101</v>
      </c>
      <c r="E1949" s="89">
        <v>37</v>
      </c>
      <c r="F1949">
        <v>1</v>
      </c>
    </row>
    <row r="1950" spans="1:8">
      <c r="A1950" s="87">
        <v>44065</v>
      </c>
      <c r="B1950" s="89">
        <v>44065</v>
      </c>
      <c r="C1950" s="89" t="s">
        <v>217</v>
      </c>
      <c r="D1950" s="90">
        <f>VLOOKUP(Pag_Inicio_Corr_mas_casos[[#This Row],[Corregimiento]],Hoja3!$A$2:$D$676,4,0)</f>
        <v>80819</v>
      </c>
      <c r="E1950" s="89">
        <v>30</v>
      </c>
      <c r="F1950">
        <v>1</v>
      </c>
    </row>
    <row r="1951" spans="1:8">
      <c r="A1951" s="87">
        <v>44065</v>
      </c>
      <c r="B1951" s="89">
        <v>44065</v>
      </c>
      <c r="C1951" s="89" t="s">
        <v>213</v>
      </c>
      <c r="D1951" s="90">
        <f>VLOOKUP(Pag_Inicio_Corr_mas_casos[[#This Row],[Corregimiento]],Hoja3!$A$2:$D$676,4,0)</f>
        <v>80817</v>
      </c>
      <c r="E1951" s="89">
        <v>25</v>
      </c>
      <c r="F1951">
        <v>1</v>
      </c>
    </row>
    <row r="1952" spans="1:8">
      <c r="A1952" s="87">
        <v>44065</v>
      </c>
      <c r="B1952" s="89">
        <v>44065</v>
      </c>
      <c r="C1952" s="89" t="s">
        <v>234</v>
      </c>
      <c r="D1952" s="90">
        <f>VLOOKUP(Pag_Inicio_Corr_mas_casos[[#This Row],[Corregimiento]],Hoja3!$A$2:$D$676,4,0)</f>
        <v>80820</v>
      </c>
      <c r="E1952" s="89">
        <v>24</v>
      </c>
      <c r="F1952">
        <v>1</v>
      </c>
    </row>
    <row r="1953" spans="1:6">
      <c r="A1953" s="87">
        <v>44065</v>
      </c>
      <c r="B1953" s="89">
        <v>44065</v>
      </c>
      <c r="C1953" s="89" t="s">
        <v>208</v>
      </c>
      <c r="D1953" s="90">
        <f>VLOOKUP(Pag_Inicio_Corr_mas_casos[[#This Row],[Corregimiento]],Hoja3!$A$2:$D$676,4,0)</f>
        <v>130102</v>
      </c>
      <c r="E1953" s="89">
        <v>22</v>
      </c>
      <c r="F1953">
        <v>1</v>
      </c>
    </row>
    <row r="1954" spans="1:6">
      <c r="A1954" s="87">
        <v>44065</v>
      </c>
      <c r="B1954" s="89">
        <v>44065</v>
      </c>
      <c r="C1954" s="89" t="s">
        <v>224</v>
      </c>
      <c r="D1954" s="90">
        <f>VLOOKUP(Pag_Inicio_Corr_mas_casos[[#This Row],[Corregimiento]],Hoja3!$A$2:$D$676,4,0)</f>
        <v>130108</v>
      </c>
      <c r="E1954" s="89">
        <v>21</v>
      </c>
      <c r="F1954">
        <v>1</v>
      </c>
    </row>
    <row r="1955" spans="1:6">
      <c r="A1955" s="87">
        <v>44065</v>
      </c>
      <c r="B1955" s="89">
        <v>44065</v>
      </c>
      <c r="C1955" s="89" t="s">
        <v>230</v>
      </c>
      <c r="D1955" s="90">
        <f>VLOOKUP(Pag_Inicio_Corr_mas_casos[[#This Row],[Corregimiento]],Hoja3!$A$2:$D$676,4,0)</f>
        <v>80813</v>
      </c>
      <c r="E1955" s="89">
        <v>21</v>
      </c>
      <c r="F1955">
        <v>1</v>
      </c>
    </row>
    <row r="1956" spans="1:6">
      <c r="A1956" s="87">
        <v>44065</v>
      </c>
      <c r="B1956" s="89">
        <v>44065</v>
      </c>
      <c r="C1956" s="89" t="s">
        <v>216</v>
      </c>
      <c r="D1956" s="90">
        <f>VLOOKUP(Pag_Inicio_Corr_mas_casos[[#This Row],[Corregimiento]],Hoja3!$A$2:$D$676,4,0)</f>
        <v>81001</v>
      </c>
      <c r="E1956" s="89">
        <v>19</v>
      </c>
      <c r="F1956">
        <v>1</v>
      </c>
    </row>
    <row r="1957" spans="1:6">
      <c r="A1957" s="87">
        <v>44065</v>
      </c>
      <c r="B1957" s="89">
        <v>44065</v>
      </c>
      <c r="C1957" s="89" t="s">
        <v>219</v>
      </c>
      <c r="D1957" s="90">
        <f>VLOOKUP(Pag_Inicio_Corr_mas_casos[[#This Row],[Corregimiento]],Hoja3!$A$2:$D$676,4,0)</f>
        <v>81006</v>
      </c>
      <c r="E1957" s="89">
        <v>18</v>
      </c>
      <c r="F1957">
        <v>1</v>
      </c>
    </row>
    <row r="1958" spans="1:6">
      <c r="A1958" s="87">
        <v>44065</v>
      </c>
      <c r="B1958" s="89">
        <v>44065</v>
      </c>
      <c r="C1958" s="89" t="s">
        <v>218</v>
      </c>
      <c r="D1958" s="90">
        <f>VLOOKUP(Pag_Inicio_Corr_mas_casos[[#This Row],[Corregimiento]],Hoja3!$A$2:$D$676,4,0)</f>
        <v>130107</v>
      </c>
      <c r="E1958" s="89">
        <v>17</v>
      </c>
      <c r="F1958">
        <v>1</v>
      </c>
    </row>
    <row r="1959" spans="1:6">
      <c r="A1959" s="87">
        <v>44065</v>
      </c>
      <c r="B1959" s="89">
        <v>44065</v>
      </c>
      <c r="C1959" s="89" t="s">
        <v>220</v>
      </c>
      <c r="D1959" s="90">
        <f>VLOOKUP(Pag_Inicio_Corr_mas_casos[[#This Row],[Corregimiento]],Hoja3!$A$2:$D$676,4,0)</f>
        <v>80812</v>
      </c>
      <c r="E1959" s="89">
        <v>17</v>
      </c>
      <c r="F1959">
        <v>1</v>
      </c>
    </row>
    <row r="1960" spans="1:6">
      <c r="A1960" s="87">
        <v>44065</v>
      </c>
      <c r="B1960" s="89">
        <v>44065</v>
      </c>
      <c r="C1960" s="89" t="s">
        <v>211</v>
      </c>
      <c r="D1960" s="90">
        <f>VLOOKUP(Pag_Inicio_Corr_mas_casos[[#This Row],[Corregimiento]],Hoja3!$A$2:$D$676,4,0)</f>
        <v>81008</v>
      </c>
      <c r="E1960" s="89">
        <v>16</v>
      </c>
      <c r="F1960">
        <v>1</v>
      </c>
    </row>
    <row r="1961" spans="1:6">
      <c r="A1961" s="87">
        <v>44065</v>
      </c>
      <c r="B1961" s="89">
        <v>44065</v>
      </c>
      <c r="C1961" s="89" t="s">
        <v>279</v>
      </c>
      <c r="D1961" s="90">
        <f>VLOOKUP(Pag_Inicio_Corr_mas_casos[[#This Row],[Corregimiento]],Hoja3!$A$2:$D$676,4,0)</f>
        <v>120504</v>
      </c>
      <c r="E1961" s="89">
        <v>16</v>
      </c>
      <c r="F1961">
        <v>1</v>
      </c>
    </row>
    <row r="1962" spans="1:6">
      <c r="A1962" s="87">
        <v>44065</v>
      </c>
      <c r="B1962" s="89">
        <v>44065</v>
      </c>
      <c r="C1962" s="89" t="s">
        <v>235</v>
      </c>
      <c r="D1962" s="90">
        <f>VLOOKUP(Pag_Inicio_Corr_mas_casos[[#This Row],[Corregimiento]],Hoja3!$A$2:$D$676,4,0)</f>
        <v>80815</v>
      </c>
      <c r="E1962" s="89">
        <v>16</v>
      </c>
      <c r="F1962">
        <v>1</v>
      </c>
    </row>
    <row r="1963" spans="1:6">
      <c r="A1963" s="87">
        <v>44065</v>
      </c>
      <c r="B1963" s="89">
        <v>44065</v>
      </c>
      <c r="C1963" s="89" t="s">
        <v>209</v>
      </c>
      <c r="D1963" s="90">
        <f>VLOOKUP(Pag_Inicio_Corr_mas_casos[[#This Row],[Corregimiento]],Hoja3!$A$2:$D$676,4,0)</f>
        <v>80821</v>
      </c>
      <c r="E1963" s="89">
        <v>16</v>
      </c>
      <c r="F1963">
        <v>1</v>
      </c>
    </row>
    <row r="1964" spans="1:6">
      <c r="A1964" s="87">
        <v>44065</v>
      </c>
      <c r="B1964" s="89">
        <v>44065</v>
      </c>
      <c r="C1964" s="89" t="s">
        <v>215</v>
      </c>
      <c r="D1964" s="90">
        <f>VLOOKUP(Pag_Inicio_Corr_mas_casos[[#This Row],[Corregimiento]],Hoja3!$A$2:$D$676,4,0)</f>
        <v>80823</v>
      </c>
      <c r="E1964" s="89">
        <v>15</v>
      </c>
      <c r="F1964">
        <v>1</v>
      </c>
    </row>
    <row r="1965" spans="1:6">
      <c r="A1965" s="87">
        <v>44065</v>
      </c>
      <c r="B1965" s="89">
        <v>44065</v>
      </c>
      <c r="C1965" s="89" t="s">
        <v>222</v>
      </c>
      <c r="D1965" s="90">
        <f>VLOOKUP(Pag_Inicio_Corr_mas_casos[[#This Row],[Corregimiento]],Hoja3!$A$2:$D$676,4,0)</f>
        <v>40601</v>
      </c>
      <c r="E1965" s="89">
        <v>14</v>
      </c>
      <c r="F1965">
        <v>1</v>
      </c>
    </row>
    <row r="1966" spans="1:6">
      <c r="A1966" s="87">
        <v>44065</v>
      </c>
      <c r="B1966" s="89">
        <v>44065</v>
      </c>
      <c r="C1966" s="89" t="s">
        <v>223</v>
      </c>
      <c r="D1966" s="90">
        <f>VLOOKUP(Pag_Inicio_Corr_mas_casos[[#This Row],[Corregimiento]],Hoja3!$A$2:$D$676,4,0)</f>
        <v>80806</v>
      </c>
      <c r="E1966" s="89">
        <v>14</v>
      </c>
      <c r="F1966">
        <v>1</v>
      </c>
    </row>
    <row r="1967" spans="1:6">
      <c r="A1967" s="87">
        <v>44065</v>
      </c>
      <c r="B1967" s="89">
        <v>44065</v>
      </c>
      <c r="C1967" s="89" t="s">
        <v>249</v>
      </c>
      <c r="D1967" s="90">
        <f>VLOOKUP(Pag_Inicio_Corr_mas_casos[[#This Row],[Corregimiento]],Hoja3!$A$2:$D$676,4,0)</f>
        <v>130717</v>
      </c>
      <c r="E1967" s="89">
        <v>12</v>
      </c>
      <c r="F1967">
        <v>1</v>
      </c>
    </row>
    <row r="1968" spans="1:6">
      <c r="A1968" s="87">
        <v>44065</v>
      </c>
      <c r="B1968" s="89">
        <v>44065</v>
      </c>
      <c r="C1968" s="89" t="s">
        <v>267</v>
      </c>
      <c r="D1968" s="90">
        <f>VLOOKUP(Pag_Inicio_Corr_mas_casos[[#This Row],[Corregimiento]],Hoja3!$A$2:$D$676,4,0)</f>
        <v>81005</v>
      </c>
      <c r="E1968" s="89">
        <v>12</v>
      </c>
      <c r="F1968">
        <v>1</v>
      </c>
    </row>
    <row r="1969" spans="1:8">
      <c r="A1969" s="87">
        <v>44065</v>
      </c>
      <c r="B1969" s="89">
        <v>44065</v>
      </c>
      <c r="C1969" s="89" t="s">
        <v>205</v>
      </c>
      <c r="D1969" s="90">
        <f>VLOOKUP(Pag_Inicio_Corr_mas_casos[[#This Row],[Corregimiento]],Hoja3!$A$2:$D$676,4,0)</f>
        <v>81002</v>
      </c>
      <c r="E1969" s="89">
        <v>11</v>
      </c>
      <c r="F1969">
        <v>1</v>
      </c>
    </row>
    <row r="1970" spans="1:8">
      <c r="A1970" s="87">
        <v>44065</v>
      </c>
      <c r="B1970" s="89">
        <v>44065</v>
      </c>
      <c r="C1970" s="89" t="s">
        <v>240</v>
      </c>
      <c r="D1970" s="90">
        <f>VLOOKUP(Pag_Inicio_Corr_mas_casos[[#This Row],[Corregimiento]],Hoja3!$A$2:$D$676,4,0)</f>
        <v>80826</v>
      </c>
      <c r="E1970" s="89">
        <v>11</v>
      </c>
      <c r="F1970">
        <v>1</v>
      </c>
    </row>
    <row r="1971" spans="1:8">
      <c r="A1971" s="87">
        <v>44065</v>
      </c>
      <c r="B1971" s="89">
        <v>44065</v>
      </c>
      <c r="C1971" s="89" t="s">
        <v>333</v>
      </c>
      <c r="D1971" s="90">
        <f>VLOOKUP(Pag_Inicio_Corr_mas_casos[[#This Row],[Corregimiento]],Hoja3!$A$2:$D$676,4,0)</f>
        <v>40510</v>
      </c>
      <c r="E1971" s="89">
        <v>10</v>
      </c>
      <c r="F1971">
        <v>1</v>
      </c>
    </row>
    <row r="1972" spans="1:8">
      <c r="A1972" s="87">
        <v>44065</v>
      </c>
      <c r="B1972" s="89">
        <v>44065</v>
      </c>
      <c r="C1972" s="89" t="s">
        <v>210</v>
      </c>
      <c r="D1972" s="90">
        <f>VLOOKUP(Pag_Inicio_Corr_mas_casos[[#This Row],[Corregimiento]],Hoja3!$A$2:$D$676,4,0)</f>
        <v>81007</v>
      </c>
      <c r="E1972" s="89">
        <v>10</v>
      </c>
      <c r="F1972">
        <v>1</v>
      </c>
    </row>
    <row r="1973" spans="1:8">
      <c r="A1973" s="87">
        <v>44065</v>
      </c>
      <c r="B1973" s="89">
        <v>44065</v>
      </c>
      <c r="C1973" s="89" t="s">
        <v>261</v>
      </c>
      <c r="D1973" s="90">
        <f>VLOOKUP(Pag_Inicio_Corr_mas_casos[[#This Row],[Corregimiento]],Hoja3!$A$2:$D$676,4,0)</f>
        <v>91001</v>
      </c>
      <c r="E1973" s="89">
        <v>10</v>
      </c>
      <c r="F1973">
        <v>1</v>
      </c>
    </row>
    <row r="1974" spans="1:8">
      <c r="A1974" s="73">
        <v>44066</v>
      </c>
      <c r="B1974" s="70">
        <v>44066</v>
      </c>
      <c r="C1974" s="71" t="s">
        <v>206</v>
      </c>
      <c r="D1974" s="72">
        <f>VLOOKUP(Pag_Inicio_Corr_mas_casos[[#This Row],[Corregimiento]],Hoja3!$A$2:$D$676,4,0)</f>
        <v>130106</v>
      </c>
      <c r="E1974" s="7">
        <v>39</v>
      </c>
      <c r="F1974">
        <v>1</v>
      </c>
      <c r="H1974">
        <f>SUM(F1974:F2012)</f>
        <v>39</v>
      </c>
    </row>
    <row r="1975" spans="1:8">
      <c r="A1975" s="73">
        <v>44066</v>
      </c>
      <c r="B1975" s="70">
        <v>44066</v>
      </c>
      <c r="C1975" s="71" t="s">
        <v>204</v>
      </c>
      <c r="D1975" s="72">
        <f>VLOOKUP(Pag_Inicio_Corr_mas_casos[[#This Row],[Corregimiento]],Hoja3!$A$2:$D$676,4,0)</f>
        <v>130101</v>
      </c>
      <c r="E1975" s="71">
        <v>38</v>
      </c>
      <c r="F1975">
        <v>1</v>
      </c>
    </row>
    <row r="1976" spans="1:8">
      <c r="A1976" s="73">
        <v>44066</v>
      </c>
      <c r="B1976" s="70">
        <v>44066</v>
      </c>
      <c r="C1976" s="71" t="s">
        <v>213</v>
      </c>
      <c r="D1976" s="72">
        <f>VLOOKUP(Pag_Inicio_Corr_mas_casos[[#This Row],[Corregimiento]],Hoja3!$A$2:$D$676,4,0)</f>
        <v>80817</v>
      </c>
      <c r="E1976" s="71">
        <v>35</v>
      </c>
      <c r="F1976">
        <v>1</v>
      </c>
    </row>
    <row r="1977" spans="1:8">
      <c r="A1977" s="73">
        <v>44066</v>
      </c>
      <c r="B1977" s="70">
        <v>44066</v>
      </c>
      <c r="C1977" s="71" t="s">
        <v>218</v>
      </c>
      <c r="D1977" s="72">
        <f>VLOOKUP(Pag_Inicio_Corr_mas_casos[[#This Row],[Corregimiento]],Hoja3!$A$2:$D$676,4,0)</f>
        <v>130107</v>
      </c>
      <c r="E1977" s="71">
        <v>34</v>
      </c>
      <c r="F1977">
        <v>1</v>
      </c>
    </row>
    <row r="1978" spans="1:8">
      <c r="A1978" s="73">
        <v>44066</v>
      </c>
      <c r="B1978" s="70">
        <v>44066</v>
      </c>
      <c r="C1978" s="71" t="s">
        <v>217</v>
      </c>
      <c r="D1978" s="72">
        <f>VLOOKUP(Pag_Inicio_Corr_mas_casos[[#This Row],[Corregimiento]],Hoja3!$A$2:$D$676,4,0)</f>
        <v>80819</v>
      </c>
      <c r="E1978" s="71">
        <v>33</v>
      </c>
      <c r="F1978">
        <v>1</v>
      </c>
    </row>
    <row r="1979" spans="1:8">
      <c r="A1979" s="73">
        <v>44066</v>
      </c>
      <c r="B1979" s="70">
        <v>44066</v>
      </c>
      <c r="C1979" s="71" t="s">
        <v>249</v>
      </c>
      <c r="D1979" s="72">
        <f>VLOOKUP(Pag_Inicio_Corr_mas_casos[[#This Row],[Corregimiento]],Hoja3!$A$2:$D$676,4,0)</f>
        <v>130717</v>
      </c>
      <c r="E1979" s="71">
        <v>32</v>
      </c>
      <c r="F1979">
        <v>1</v>
      </c>
    </row>
    <row r="1980" spans="1:8">
      <c r="A1980" s="73">
        <v>44066</v>
      </c>
      <c r="B1980" s="70">
        <v>44066</v>
      </c>
      <c r="C1980" s="71" t="s">
        <v>234</v>
      </c>
      <c r="D1980" s="72">
        <f>VLOOKUP(Pag_Inicio_Corr_mas_casos[[#This Row],[Corregimiento]],Hoja3!$A$2:$D$676,4,0)</f>
        <v>80820</v>
      </c>
      <c r="E1980" s="71">
        <v>31</v>
      </c>
      <c r="F1980">
        <v>1</v>
      </c>
    </row>
    <row r="1981" spans="1:8">
      <c r="A1981" s="73">
        <v>44066</v>
      </c>
      <c r="B1981" s="70">
        <v>44066</v>
      </c>
      <c r="C1981" s="71" t="s">
        <v>208</v>
      </c>
      <c r="D1981" s="72">
        <f>VLOOKUP(Pag_Inicio_Corr_mas_casos[[#This Row],[Corregimiento]],Hoja3!$A$2:$D$676,4,0)</f>
        <v>130102</v>
      </c>
      <c r="E1981" s="71">
        <v>30</v>
      </c>
      <c r="F1981">
        <v>1</v>
      </c>
    </row>
    <row r="1982" spans="1:8">
      <c r="A1982" s="73">
        <v>44066</v>
      </c>
      <c r="B1982" s="70">
        <v>44066</v>
      </c>
      <c r="C1982" s="71" t="s">
        <v>224</v>
      </c>
      <c r="D1982" s="72">
        <f>VLOOKUP(Pag_Inicio_Corr_mas_casos[[#This Row],[Corregimiento]],Hoja3!$A$2:$D$676,4,0)</f>
        <v>130108</v>
      </c>
      <c r="E1982" s="71">
        <v>29</v>
      </c>
      <c r="F1982">
        <v>1</v>
      </c>
    </row>
    <row r="1983" spans="1:8">
      <c r="A1983" s="73">
        <v>44066</v>
      </c>
      <c r="B1983" s="70">
        <v>44066</v>
      </c>
      <c r="C1983" s="71" t="s">
        <v>235</v>
      </c>
      <c r="D1983" s="72">
        <f>VLOOKUP(Pag_Inicio_Corr_mas_casos[[#This Row],[Corregimiento]],Hoja3!$A$2:$D$676,4,0)</f>
        <v>80815</v>
      </c>
      <c r="E1983" s="71">
        <v>28</v>
      </c>
      <c r="F1983">
        <v>1</v>
      </c>
    </row>
    <row r="1984" spans="1:8">
      <c r="A1984" s="73">
        <v>44066</v>
      </c>
      <c r="B1984" s="70">
        <v>44066</v>
      </c>
      <c r="C1984" s="71" t="s">
        <v>209</v>
      </c>
      <c r="D1984" s="72">
        <f>VLOOKUP(Pag_Inicio_Corr_mas_casos[[#This Row],[Corregimiento]],Hoja3!$A$2:$D$676,4,0)</f>
        <v>80821</v>
      </c>
      <c r="E1984" s="71">
        <v>28</v>
      </c>
      <c r="F1984">
        <v>1</v>
      </c>
    </row>
    <row r="1985" spans="1:6">
      <c r="A1985" s="73">
        <v>44066</v>
      </c>
      <c r="B1985" s="70">
        <v>44066</v>
      </c>
      <c r="C1985" s="71" t="s">
        <v>210</v>
      </c>
      <c r="D1985" s="72">
        <f>VLOOKUP(Pag_Inicio_Corr_mas_casos[[#This Row],[Corregimiento]],Hoja3!$A$2:$D$676,4,0)</f>
        <v>81007</v>
      </c>
      <c r="E1985" s="71">
        <v>26</v>
      </c>
      <c r="F1985">
        <v>1</v>
      </c>
    </row>
    <row r="1986" spans="1:6">
      <c r="A1986" s="73">
        <v>44066</v>
      </c>
      <c r="B1986" s="70">
        <v>44066</v>
      </c>
      <c r="C1986" s="71" t="s">
        <v>328</v>
      </c>
      <c r="D1986" s="72">
        <f>VLOOKUP(Pag_Inicio_Corr_mas_casos[[#This Row],[Corregimiento]],Hoja3!$A$2:$D$676,4,0)</f>
        <v>50106</v>
      </c>
      <c r="E1986" s="71">
        <v>25</v>
      </c>
      <c r="F1986">
        <v>1</v>
      </c>
    </row>
    <row r="1987" spans="1:6">
      <c r="A1987" s="73">
        <v>44066</v>
      </c>
      <c r="B1987" s="70">
        <v>44066</v>
      </c>
      <c r="C1987" s="71" t="s">
        <v>239</v>
      </c>
      <c r="D1987" s="72">
        <f>VLOOKUP(Pag_Inicio_Corr_mas_casos[[#This Row],[Corregimiento]],Hoja3!$A$2:$D$676,4,0)</f>
        <v>130708</v>
      </c>
      <c r="E1987" s="71">
        <v>24</v>
      </c>
      <c r="F1987">
        <v>1</v>
      </c>
    </row>
    <row r="1988" spans="1:6">
      <c r="A1988" s="73">
        <v>44066</v>
      </c>
      <c r="B1988" s="70">
        <v>44066</v>
      </c>
      <c r="C1988" s="71" t="s">
        <v>232</v>
      </c>
      <c r="D1988" s="72">
        <f>VLOOKUP(Pag_Inicio_Corr_mas_casos[[#This Row],[Corregimiento]],Hoja3!$A$2:$D$676,4,0)</f>
        <v>80501</v>
      </c>
      <c r="E1988" s="71">
        <v>23</v>
      </c>
      <c r="F1988">
        <v>1</v>
      </c>
    </row>
    <row r="1989" spans="1:6">
      <c r="A1989" s="73">
        <v>44066</v>
      </c>
      <c r="B1989" s="70">
        <v>44066</v>
      </c>
      <c r="C1989" s="71" t="s">
        <v>230</v>
      </c>
      <c r="D1989" s="72">
        <f>VLOOKUP(Pag_Inicio_Corr_mas_casos[[#This Row],[Corregimiento]],Hoja3!$A$2:$D$676,4,0)</f>
        <v>80813</v>
      </c>
      <c r="E1989" s="71">
        <v>23</v>
      </c>
      <c r="F1989">
        <v>1</v>
      </c>
    </row>
    <row r="1990" spans="1:6">
      <c r="A1990" s="73">
        <v>44066</v>
      </c>
      <c r="B1990" s="70">
        <v>44066</v>
      </c>
      <c r="C1990" s="71" t="s">
        <v>205</v>
      </c>
      <c r="D1990" s="72">
        <f>VLOOKUP(Pag_Inicio_Corr_mas_casos[[#This Row],[Corregimiento]],Hoja3!$A$2:$D$676,4,0)</f>
        <v>81002</v>
      </c>
      <c r="E1990" s="71">
        <v>22</v>
      </c>
      <c r="F1990">
        <v>1</v>
      </c>
    </row>
    <row r="1991" spans="1:6">
      <c r="A1991" s="73">
        <v>44066</v>
      </c>
      <c r="B1991" s="70">
        <v>44066</v>
      </c>
      <c r="C1991" s="71" t="s">
        <v>233</v>
      </c>
      <c r="D1991" s="72">
        <f>VLOOKUP(Pag_Inicio_Corr_mas_casos[[#This Row],[Corregimiento]],Hoja3!$A$2:$D$676,4,0)</f>
        <v>80808</v>
      </c>
      <c r="E1991" s="71">
        <v>21</v>
      </c>
      <c r="F1991">
        <v>1</v>
      </c>
    </row>
    <row r="1992" spans="1:6">
      <c r="A1992" s="73">
        <v>44066</v>
      </c>
      <c r="B1992" s="70">
        <v>44066</v>
      </c>
      <c r="C1992" s="71" t="s">
        <v>334</v>
      </c>
      <c r="D1992" s="72">
        <f>VLOOKUP(Pag_Inicio_Corr_mas_casos[[#This Row],[Corregimiento]],Hoja3!$A$2:$D$676,4,0)</f>
        <v>30203</v>
      </c>
      <c r="E1992" s="71">
        <v>21</v>
      </c>
      <c r="F1992">
        <v>1</v>
      </c>
    </row>
    <row r="1993" spans="1:6">
      <c r="A1993" s="73">
        <v>44066</v>
      </c>
      <c r="B1993" s="70">
        <v>44066</v>
      </c>
      <c r="C1993" s="71" t="s">
        <v>330</v>
      </c>
      <c r="D1993" s="72">
        <f>VLOOKUP(Pag_Inicio_Corr_mas_casos[[#This Row],[Corregimiento]],Hoja3!$A$2:$D$676,4,0)</f>
        <v>80601</v>
      </c>
      <c r="E1993" s="71">
        <v>19</v>
      </c>
      <c r="F1993">
        <v>1</v>
      </c>
    </row>
    <row r="1994" spans="1:6">
      <c r="A1994" s="73">
        <v>44066</v>
      </c>
      <c r="B1994" s="70">
        <v>44066</v>
      </c>
      <c r="C1994" s="71" t="s">
        <v>257</v>
      </c>
      <c r="D1994" s="72">
        <f>VLOOKUP(Pag_Inicio_Corr_mas_casos[[#This Row],[Corregimiento]],Hoja3!$A$2:$D$676,4,0)</f>
        <v>80814</v>
      </c>
      <c r="E1994" s="71">
        <v>18</v>
      </c>
      <c r="F1994">
        <v>1</v>
      </c>
    </row>
    <row r="1995" spans="1:6">
      <c r="A1995" s="73">
        <v>44066</v>
      </c>
      <c r="B1995" s="70">
        <v>44066</v>
      </c>
      <c r="C1995" s="71" t="s">
        <v>216</v>
      </c>
      <c r="D1995" s="72">
        <f>VLOOKUP(Pag_Inicio_Corr_mas_casos[[#This Row],[Corregimiento]],Hoja3!$A$2:$D$676,4,0)</f>
        <v>81001</v>
      </c>
      <c r="E1995" s="71">
        <v>18</v>
      </c>
      <c r="F1995">
        <v>1</v>
      </c>
    </row>
    <row r="1996" spans="1:6">
      <c r="A1996" s="73">
        <v>44066</v>
      </c>
      <c r="B1996" s="70">
        <v>44066</v>
      </c>
      <c r="C1996" s="71" t="s">
        <v>245</v>
      </c>
      <c r="D1996" s="72">
        <f>VLOOKUP(Pag_Inicio_Corr_mas_casos[[#This Row],[Corregimiento]],Hoja3!$A$2:$D$676,4,0)</f>
        <v>80809</v>
      </c>
      <c r="E1996" s="71">
        <v>18</v>
      </c>
      <c r="F1996">
        <v>1</v>
      </c>
    </row>
    <row r="1997" spans="1:6">
      <c r="A1997" s="73">
        <v>44066</v>
      </c>
      <c r="B1997" s="70">
        <v>44066</v>
      </c>
      <c r="C1997" s="71" t="s">
        <v>220</v>
      </c>
      <c r="D1997" s="72">
        <f>VLOOKUP(Pag_Inicio_Corr_mas_casos[[#This Row],[Corregimiento]],Hoja3!$A$2:$D$676,4,0)</f>
        <v>80812</v>
      </c>
      <c r="E1997" s="71">
        <v>18</v>
      </c>
      <c r="F1997">
        <v>1</v>
      </c>
    </row>
    <row r="1998" spans="1:6">
      <c r="A1998" s="73">
        <v>44066</v>
      </c>
      <c r="B1998" s="70">
        <v>44066</v>
      </c>
      <c r="C1998" s="71" t="s">
        <v>243</v>
      </c>
      <c r="D1998" s="72">
        <f>VLOOKUP(Pag_Inicio_Corr_mas_casos[[#This Row],[Corregimiento]],Hoja3!$A$2:$D$676,4,0)</f>
        <v>130105</v>
      </c>
      <c r="E1998" s="71">
        <v>17</v>
      </c>
      <c r="F1998">
        <v>1</v>
      </c>
    </row>
    <row r="1999" spans="1:6">
      <c r="A1999" s="73">
        <v>44066</v>
      </c>
      <c r="B1999" s="70">
        <v>44066</v>
      </c>
      <c r="C1999" s="71" t="s">
        <v>214</v>
      </c>
      <c r="D1999" s="72">
        <f>VLOOKUP(Pag_Inicio_Corr_mas_casos[[#This Row],[Corregimiento]],Hoja3!$A$2:$D$676,4,0)</f>
        <v>80822</v>
      </c>
      <c r="E1999" s="71">
        <v>16</v>
      </c>
      <c r="F1999">
        <v>1</v>
      </c>
    </row>
    <row r="2000" spans="1:6">
      <c r="A2000" s="73">
        <v>44066</v>
      </c>
      <c r="B2000" s="70">
        <v>44066</v>
      </c>
      <c r="C2000" s="71" t="s">
        <v>219</v>
      </c>
      <c r="D2000" s="72">
        <f>VLOOKUP(Pag_Inicio_Corr_mas_casos[[#This Row],[Corregimiento]],Hoja3!$A$2:$D$676,4,0)</f>
        <v>81006</v>
      </c>
      <c r="E2000" s="71">
        <v>16</v>
      </c>
      <c r="F2000">
        <v>1</v>
      </c>
    </row>
    <row r="2001" spans="1:8">
      <c r="A2001" s="73">
        <v>44066</v>
      </c>
      <c r="B2001" s="70">
        <v>44066</v>
      </c>
      <c r="C2001" s="71" t="s">
        <v>211</v>
      </c>
      <c r="D2001" s="72">
        <f>VLOOKUP(Pag_Inicio_Corr_mas_casos[[#This Row],[Corregimiento]],Hoja3!$A$2:$D$676,4,0)</f>
        <v>81008</v>
      </c>
      <c r="E2001" s="71">
        <v>15</v>
      </c>
      <c r="F2001">
        <v>1</v>
      </c>
    </row>
    <row r="2002" spans="1:8">
      <c r="A2002" s="73">
        <v>44066</v>
      </c>
      <c r="B2002" s="70">
        <v>44066</v>
      </c>
      <c r="C2002" s="71" t="s">
        <v>250</v>
      </c>
      <c r="D2002" s="72">
        <f>VLOOKUP(Pag_Inicio_Corr_mas_casos[[#This Row],[Corregimiento]],Hoja3!$A$2:$D$676,4,0)</f>
        <v>81003</v>
      </c>
      <c r="E2002" s="71">
        <v>15</v>
      </c>
      <c r="F2002">
        <v>1</v>
      </c>
    </row>
    <row r="2003" spans="1:8">
      <c r="A2003" s="73">
        <v>44066</v>
      </c>
      <c r="B2003" s="70">
        <v>44066</v>
      </c>
      <c r="C2003" s="71" t="s">
        <v>308</v>
      </c>
      <c r="D2003" s="72">
        <f>VLOOKUP(Pag_Inicio_Corr_mas_casos[[#This Row],[Corregimiento]],Hoja3!$A$2:$D$676,4,0)</f>
        <v>40606</v>
      </c>
      <c r="E2003" s="71">
        <v>15</v>
      </c>
      <c r="F2003">
        <v>1</v>
      </c>
    </row>
    <row r="2004" spans="1:8">
      <c r="A2004" s="73">
        <v>44066</v>
      </c>
      <c r="B2004" s="70">
        <v>44066</v>
      </c>
      <c r="C2004" s="71" t="s">
        <v>268</v>
      </c>
      <c r="D2004" s="72">
        <f>VLOOKUP(Pag_Inicio_Corr_mas_casos[[#This Row],[Corregimiento]],Hoja3!$A$2:$D$676,4,0)</f>
        <v>130716</v>
      </c>
      <c r="E2004" s="71">
        <v>14</v>
      </c>
      <c r="F2004">
        <v>1</v>
      </c>
    </row>
    <row r="2005" spans="1:8">
      <c r="A2005" s="73">
        <v>44066</v>
      </c>
      <c r="B2005" s="70">
        <v>44066</v>
      </c>
      <c r="C2005" s="71" t="s">
        <v>267</v>
      </c>
      <c r="D2005" s="72">
        <f>VLOOKUP(Pag_Inicio_Corr_mas_casos[[#This Row],[Corregimiento]],Hoja3!$A$2:$D$676,4,0)</f>
        <v>81005</v>
      </c>
      <c r="E2005" s="71">
        <v>13</v>
      </c>
      <c r="F2005">
        <v>1</v>
      </c>
    </row>
    <row r="2006" spans="1:8">
      <c r="A2006" s="73">
        <v>44066</v>
      </c>
      <c r="B2006" s="70">
        <v>44066</v>
      </c>
      <c r="C2006" s="71" t="s">
        <v>255</v>
      </c>
      <c r="D2006" s="72">
        <f>VLOOKUP(Pag_Inicio_Corr_mas_casos[[#This Row],[Corregimiento]],Hoja3!$A$2:$D$676,4,0)</f>
        <v>80508</v>
      </c>
      <c r="E2006" s="71">
        <v>13</v>
      </c>
      <c r="F2006">
        <v>1</v>
      </c>
    </row>
    <row r="2007" spans="1:8">
      <c r="A2007" s="73">
        <v>44066</v>
      </c>
      <c r="B2007" s="70">
        <v>44066</v>
      </c>
      <c r="C2007" s="71" t="s">
        <v>215</v>
      </c>
      <c r="D2007" s="72">
        <f>VLOOKUP(Pag_Inicio_Corr_mas_casos[[#This Row],[Corregimiento]],Hoja3!$A$2:$D$676,4,0)</f>
        <v>80823</v>
      </c>
      <c r="E2007" s="71">
        <v>12</v>
      </c>
      <c r="F2007">
        <v>1</v>
      </c>
    </row>
    <row r="2008" spans="1:8">
      <c r="A2008" s="73">
        <v>44066</v>
      </c>
      <c r="B2008" s="70">
        <v>44066</v>
      </c>
      <c r="C2008" s="71" t="s">
        <v>221</v>
      </c>
      <c r="D2008" s="72">
        <f>VLOOKUP(Pag_Inicio_Corr_mas_casos[[#This Row],[Corregimiento]],Hoja3!$A$2:$D$676,4,0)</f>
        <v>130702</v>
      </c>
      <c r="E2008" s="71">
        <v>12</v>
      </c>
      <c r="F2008">
        <v>1</v>
      </c>
    </row>
    <row r="2009" spans="1:8">
      <c r="A2009" s="73">
        <v>44066</v>
      </c>
      <c r="B2009" s="70">
        <v>44066</v>
      </c>
      <c r="C2009" s="71" t="s">
        <v>335</v>
      </c>
      <c r="D2009" s="72">
        <f>VLOOKUP(Pag_Inicio_Corr_mas_casos[[#This Row],[Corregimiento]],Hoja3!$A$2:$D$676,4,0)</f>
        <v>50104</v>
      </c>
      <c r="E2009" s="71">
        <v>12</v>
      </c>
      <c r="F2009">
        <v>1</v>
      </c>
    </row>
    <row r="2010" spans="1:8">
      <c r="A2010" s="73">
        <v>44066</v>
      </c>
      <c r="B2010" s="70">
        <v>44066</v>
      </c>
      <c r="C2010" s="71" t="s">
        <v>253</v>
      </c>
      <c r="D2010" s="72">
        <f>VLOOKUP(Pag_Inicio_Corr_mas_casos[[#This Row],[Corregimiento]],Hoja3!$A$2:$D$676,4,0)</f>
        <v>130701</v>
      </c>
      <c r="E2010" s="71">
        <v>12</v>
      </c>
      <c r="F2010">
        <v>1</v>
      </c>
    </row>
    <row r="2011" spans="1:8">
      <c r="A2011" s="73">
        <v>44066</v>
      </c>
      <c r="B2011" s="70">
        <v>44066</v>
      </c>
      <c r="C2011" s="71" t="s">
        <v>235</v>
      </c>
      <c r="D2011" s="72">
        <f>VLOOKUP(Pag_Inicio_Corr_mas_casos[[#This Row],[Corregimiento]],Hoja3!$A$2:$D$676,4,0)</f>
        <v>80815</v>
      </c>
      <c r="E2011" s="71">
        <v>11</v>
      </c>
      <c r="F2011">
        <v>1</v>
      </c>
    </row>
    <row r="2012" spans="1:8">
      <c r="A2012" s="73">
        <v>44066</v>
      </c>
      <c r="B2012" s="70">
        <v>44066</v>
      </c>
      <c r="C2012" s="71" t="s">
        <v>212</v>
      </c>
      <c r="D2012" s="72">
        <f>VLOOKUP(Pag_Inicio_Corr_mas_casos[[#This Row],[Corregimiento]],Hoja3!$A$2:$D$676,4,0)</f>
        <v>80816</v>
      </c>
      <c r="E2012" s="71">
        <v>11</v>
      </c>
      <c r="F2012">
        <v>1</v>
      </c>
    </row>
    <row r="2013" spans="1:8">
      <c r="A2013" s="66">
        <v>44067</v>
      </c>
      <c r="B2013" s="67">
        <v>44067</v>
      </c>
      <c r="C2013" s="68" t="s">
        <v>204</v>
      </c>
      <c r="D2013" s="69">
        <f>VLOOKUP(Pag_Inicio_Corr_mas_casos[[#This Row],[Corregimiento]],Hoja3!$A$2:$D$676,4,0)</f>
        <v>130101</v>
      </c>
      <c r="E2013" s="7">
        <v>35</v>
      </c>
      <c r="F2013">
        <v>1</v>
      </c>
      <c r="H2013">
        <f>SUM(F2013:F2023)</f>
        <v>11</v>
      </c>
    </row>
    <row r="2014" spans="1:8">
      <c r="A2014" s="66">
        <v>44067</v>
      </c>
      <c r="B2014" s="67">
        <v>44067</v>
      </c>
      <c r="C2014" s="68" t="s">
        <v>322</v>
      </c>
      <c r="D2014" s="69">
        <f>VLOOKUP(Pag_Inicio_Corr_mas_casos[[#This Row],[Corregimiento]],Hoja3!$A$2:$D$676,4,0)</f>
        <v>130705</v>
      </c>
      <c r="E2014" s="68">
        <v>31</v>
      </c>
      <c r="F2014">
        <v>1</v>
      </c>
    </row>
    <row r="2015" spans="1:8">
      <c r="A2015" s="66">
        <v>44067</v>
      </c>
      <c r="B2015" s="67">
        <v>44067</v>
      </c>
      <c r="C2015" s="68" t="s">
        <v>206</v>
      </c>
      <c r="D2015" s="69">
        <f>VLOOKUP(Pag_Inicio_Corr_mas_casos[[#This Row],[Corregimiento]],Hoja3!$A$2:$D$676,4,0)</f>
        <v>130106</v>
      </c>
      <c r="E2015" s="68">
        <v>19</v>
      </c>
      <c r="F2015">
        <v>1</v>
      </c>
    </row>
    <row r="2016" spans="1:8">
      <c r="A2016" s="66">
        <v>44067</v>
      </c>
      <c r="B2016" s="67">
        <v>44067</v>
      </c>
      <c r="C2016" s="68" t="s">
        <v>213</v>
      </c>
      <c r="D2016" s="69">
        <f>VLOOKUP(Pag_Inicio_Corr_mas_casos[[#This Row],[Corregimiento]],Hoja3!$A$2:$D$676,4,0)</f>
        <v>80817</v>
      </c>
      <c r="E2016" s="68">
        <v>17</v>
      </c>
      <c r="F2016">
        <v>1</v>
      </c>
    </row>
    <row r="2017" spans="1:8">
      <c r="A2017" s="66">
        <v>44067</v>
      </c>
      <c r="B2017" s="67">
        <v>44067</v>
      </c>
      <c r="C2017" s="68" t="s">
        <v>222</v>
      </c>
      <c r="D2017" s="69">
        <f>VLOOKUP(Pag_Inicio_Corr_mas_casos[[#This Row],[Corregimiento]],Hoja3!$A$2:$D$676,4,0)</f>
        <v>40601</v>
      </c>
      <c r="E2017" s="68">
        <v>16</v>
      </c>
      <c r="F2017">
        <v>1</v>
      </c>
    </row>
    <row r="2018" spans="1:8">
      <c r="A2018" s="66">
        <v>44067</v>
      </c>
      <c r="B2018" s="67">
        <v>44067</v>
      </c>
      <c r="C2018" s="68" t="s">
        <v>217</v>
      </c>
      <c r="D2018" s="69">
        <f>VLOOKUP(Pag_Inicio_Corr_mas_casos[[#This Row],[Corregimiento]],Hoja3!$A$2:$D$676,4,0)</f>
        <v>80819</v>
      </c>
      <c r="E2018" s="68">
        <v>15</v>
      </c>
      <c r="F2018">
        <v>1</v>
      </c>
    </row>
    <row r="2019" spans="1:8">
      <c r="A2019" s="66">
        <v>44067</v>
      </c>
      <c r="B2019" s="67">
        <v>44067</v>
      </c>
      <c r="C2019" s="68" t="s">
        <v>208</v>
      </c>
      <c r="D2019" s="69">
        <f>VLOOKUP(Pag_Inicio_Corr_mas_casos[[#This Row],[Corregimiento]],Hoja3!$A$2:$D$676,4,0)</f>
        <v>130102</v>
      </c>
      <c r="E2019" s="68">
        <v>12</v>
      </c>
      <c r="F2019">
        <v>1</v>
      </c>
    </row>
    <row r="2020" spans="1:8">
      <c r="A2020" s="66">
        <v>44067</v>
      </c>
      <c r="B2020" s="67">
        <v>44067</v>
      </c>
      <c r="C2020" s="68" t="s">
        <v>223</v>
      </c>
      <c r="D2020" s="69">
        <f>VLOOKUP(Pag_Inicio_Corr_mas_casos[[#This Row],[Corregimiento]],Hoja3!$A$2:$D$676,4,0)</f>
        <v>80806</v>
      </c>
      <c r="E2020" s="68">
        <v>11</v>
      </c>
      <c r="F2020">
        <v>1</v>
      </c>
    </row>
    <row r="2021" spans="1:8">
      <c r="A2021" s="66">
        <v>44067</v>
      </c>
      <c r="B2021" s="67">
        <v>44067</v>
      </c>
      <c r="C2021" s="68" t="s">
        <v>220</v>
      </c>
      <c r="D2021" s="69">
        <f>VLOOKUP(Pag_Inicio_Corr_mas_casos[[#This Row],[Corregimiento]],Hoja3!$A$2:$D$676,4,0)</f>
        <v>80812</v>
      </c>
      <c r="E2021" s="68">
        <v>11</v>
      </c>
      <c r="F2021">
        <v>1</v>
      </c>
    </row>
    <row r="2022" spans="1:8">
      <c r="A2022" s="66">
        <v>44067</v>
      </c>
      <c r="B2022" s="67">
        <v>44067</v>
      </c>
      <c r="C2022" s="68" t="s">
        <v>230</v>
      </c>
      <c r="D2022" s="69">
        <f>VLOOKUP(Pag_Inicio_Corr_mas_casos[[#This Row],[Corregimiento]],Hoja3!$A$2:$D$676,4,0)</f>
        <v>80813</v>
      </c>
      <c r="E2022" s="68">
        <v>11</v>
      </c>
      <c r="F2022">
        <v>1</v>
      </c>
    </row>
    <row r="2023" spans="1:8">
      <c r="A2023" s="66">
        <v>44067</v>
      </c>
      <c r="B2023" s="67">
        <v>44067</v>
      </c>
      <c r="C2023" s="68" t="s">
        <v>251</v>
      </c>
      <c r="D2023" s="69">
        <f>VLOOKUP(Pag_Inicio_Corr_mas_casos[[#This Row],[Corregimiento]],Hoja3!$A$2:$D$676,4,0)</f>
        <v>81009</v>
      </c>
      <c r="E2023" s="68">
        <v>11</v>
      </c>
      <c r="F2023">
        <v>1</v>
      </c>
    </row>
    <row r="2024" spans="1:8">
      <c r="A2024" s="58">
        <v>44068</v>
      </c>
      <c r="B2024" s="59">
        <v>44068</v>
      </c>
      <c r="C2024" s="60" t="s">
        <v>222</v>
      </c>
      <c r="D2024" s="61">
        <f>VLOOKUP(Pag_Inicio_Corr_mas_casos[[#This Row],[Corregimiento]],Hoja3!$A$2:$D$676,4,0)</f>
        <v>40601</v>
      </c>
      <c r="E2024" s="7">
        <v>32</v>
      </c>
      <c r="F2024">
        <v>1</v>
      </c>
      <c r="H2024">
        <f>SUM(F2024:F2042)</f>
        <v>19</v>
      </c>
    </row>
    <row r="2025" spans="1:8">
      <c r="A2025" s="58">
        <v>44068</v>
      </c>
      <c r="B2025" s="59">
        <v>44068</v>
      </c>
      <c r="C2025" s="60" t="s">
        <v>208</v>
      </c>
      <c r="D2025" s="61">
        <f>VLOOKUP(Pag_Inicio_Corr_mas_casos[[#This Row],[Corregimiento]],Hoja3!$A$2:$D$676,4,0)</f>
        <v>130102</v>
      </c>
      <c r="E2025" s="60">
        <v>29</v>
      </c>
      <c r="F2025">
        <v>1</v>
      </c>
    </row>
    <row r="2026" spans="1:8">
      <c r="A2026" s="58">
        <v>44068</v>
      </c>
      <c r="B2026" s="59">
        <v>44068</v>
      </c>
      <c r="C2026" s="60" t="s">
        <v>279</v>
      </c>
      <c r="D2026" s="61">
        <f>VLOOKUP(Pag_Inicio_Corr_mas_casos[[#This Row],[Corregimiento]],Hoja3!$A$2:$D$676,4,0)</f>
        <v>120504</v>
      </c>
      <c r="E2026" s="60">
        <v>24</v>
      </c>
      <c r="F2026">
        <v>1</v>
      </c>
    </row>
    <row r="2027" spans="1:8">
      <c r="A2027" s="58">
        <v>44068</v>
      </c>
      <c r="B2027" s="59">
        <v>44068</v>
      </c>
      <c r="C2027" s="60" t="s">
        <v>230</v>
      </c>
      <c r="D2027" s="61">
        <f>VLOOKUP(Pag_Inicio_Corr_mas_casos[[#This Row],[Corregimiento]],Hoja3!$A$2:$D$676,4,0)</f>
        <v>80813</v>
      </c>
      <c r="E2027" s="60">
        <v>23</v>
      </c>
      <c r="F2027">
        <v>1</v>
      </c>
    </row>
    <row r="2028" spans="1:8">
      <c r="A2028" s="58">
        <v>44068</v>
      </c>
      <c r="B2028" s="59">
        <v>44068</v>
      </c>
      <c r="C2028" s="60" t="s">
        <v>261</v>
      </c>
      <c r="D2028" s="61">
        <f>VLOOKUP(Pag_Inicio_Corr_mas_casos[[#This Row],[Corregimiento]],Hoja3!$A$2:$D$676,4,0)</f>
        <v>91001</v>
      </c>
      <c r="E2028" s="60">
        <v>18</v>
      </c>
      <c r="F2028">
        <v>1</v>
      </c>
    </row>
    <row r="2029" spans="1:8">
      <c r="A2029" s="58">
        <v>44068</v>
      </c>
      <c r="B2029" s="59">
        <v>44068</v>
      </c>
      <c r="C2029" s="60" t="s">
        <v>220</v>
      </c>
      <c r="D2029" s="61">
        <f>VLOOKUP(Pag_Inicio_Corr_mas_casos[[#This Row],[Corregimiento]],Hoja3!$A$2:$D$676,4,0)</f>
        <v>80812</v>
      </c>
      <c r="E2029" s="60">
        <v>17</v>
      </c>
      <c r="F2029">
        <v>1</v>
      </c>
    </row>
    <row r="2030" spans="1:8">
      <c r="A2030" s="58">
        <v>44068</v>
      </c>
      <c r="B2030" s="59">
        <v>44068</v>
      </c>
      <c r="C2030" s="60" t="s">
        <v>226</v>
      </c>
      <c r="D2030" s="61">
        <f>VLOOKUP(Pag_Inicio_Corr_mas_casos[[#This Row],[Corregimiento]],Hoja3!$A$2:$D$676,4,0)</f>
        <v>30107</v>
      </c>
      <c r="E2030" s="60">
        <v>16</v>
      </c>
      <c r="F2030">
        <v>1</v>
      </c>
    </row>
    <row r="2031" spans="1:8">
      <c r="A2031" s="58">
        <v>44068</v>
      </c>
      <c r="B2031" s="59">
        <v>44068</v>
      </c>
      <c r="C2031" s="60" t="s">
        <v>212</v>
      </c>
      <c r="D2031" s="61">
        <f>VLOOKUP(Pag_Inicio_Corr_mas_casos[[#This Row],[Corregimiento]],Hoja3!$A$2:$D$676,4,0)</f>
        <v>80816</v>
      </c>
      <c r="E2031" s="60">
        <v>16</v>
      </c>
      <c r="F2031">
        <v>1</v>
      </c>
    </row>
    <row r="2032" spans="1:8">
      <c r="A2032" s="58">
        <v>44068</v>
      </c>
      <c r="B2032" s="59">
        <v>44068</v>
      </c>
      <c r="C2032" s="60" t="s">
        <v>217</v>
      </c>
      <c r="D2032" s="61">
        <f>VLOOKUP(Pag_Inicio_Corr_mas_casos[[#This Row],[Corregimiento]],Hoja3!$A$2:$D$676,4,0)</f>
        <v>80819</v>
      </c>
      <c r="E2032" s="60">
        <v>16</v>
      </c>
      <c r="F2032">
        <v>1</v>
      </c>
    </row>
    <row r="2033" spans="1:8">
      <c r="A2033" s="58">
        <v>44068</v>
      </c>
      <c r="B2033" s="59">
        <v>44068</v>
      </c>
      <c r="C2033" s="60" t="s">
        <v>235</v>
      </c>
      <c r="D2033" s="61">
        <f>VLOOKUP(Pag_Inicio_Corr_mas_casos[[#This Row],[Corregimiento]],Hoja3!$A$2:$D$676,4,0)</f>
        <v>80815</v>
      </c>
      <c r="E2033" s="60">
        <v>14</v>
      </c>
      <c r="F2033">
        <v>1</v>
      </c>
    </row>
    <row r="2034" spans="1:8">
      <c r="A2034" s="58">
        <v>44068</v>
      </c>
      <c r="B2034" s="59">
        <v>44068</v>
      </c>
      <c r="C2034" s="60" t="s">
        <v>308</v>
      </c>
      <c r="D2034" s="61">
        <f>VLOOKUP(Pag_Inicio_Corr_mas_casos[[#This Row],[Corregimiento]],Hoja3!$A$2:$D$676,4,0)</f>
        <v>40606</v>
      </c>
      <c r="E2034" s="60">
        <v>14</v>
      </c>
      <c r="F2034">
        <v>1</v>
      </c>
    </row>
    <row r="2035" spans="1:8">
      <c r="A2035" s="58">
        <v>44068</v>
      </c>
      <c r="B2035" s="59">
        <v>44068</v>
      </c>
      <c r="C2035" s="60" t="s">
        <v>234</v>
      </c>
      <c r="D2035" s="61">
        <f>VLOOKUP(Pag_Inicio_Corr_mas_casos[[#This Row],[Corregimiento]],Hoja3!$A$2:$D$676,4,0)</f>
        <v>80820</v>
      </c>
      <c r="E2035" s="60">
        <v>14</v>
      </c>
      <c r="F2035">
        <v>1</v>
      </c>
    </row>
    <row r="2036" spans="1:8">
      <c r="A2036" s="58">
        <v>44068</v>
      </c>
      <c r="B2036" s="59">
        <v>44068</v>
      </c>
      <c r="C2036" s="60" t="s">
        <v>209</v>
      </c>
      <c r="D2036" s="61">
        <f>VLOOKUP(Pag_Inicio_Corr_mas_casos[[#This Row],[Corregimiento]],Hoja3!$A$2:$D$676,4,0)</f>
        <v>80821</v>
      </c>
      <c r="E2036" s="60">
        <v>13</v>
      </c>
      <c r="F2036">
        <v>1</v>
      </c>
    </row>
    <row r="2037" spans="1:8">
      <c r="A2037" s="58">
        <v>44068</v>
      </c>
      <c r="B2037" s="59">
        <v>44068</v>
      </c>
      <c r="C2037" s="60" t="s">
        <v>206</v>
      </c>
      <c r="D2037" s="61">
        <f>VLOOKUP(Pag_Inicio_Corr_mas_casos[[#This Row],[Corregimiento]],Hoja3!$A$2:$D$676,4,0)</f>
        <v>130106</v>
      </c>
      <c r="E2037" s="60">
        <v>13</v>
      </c>
      <c r="F2037">
        <v>1</v>
      </c>
    </row>
    <row r="2038" spans="1:8">
      <c r="A2038" s="58">
        <v>44068</v>
      </c>
      <c r="B2038" s="59">
        <v>44068</v>
      </c>
      <c r="C2038" s="60" t="s">
        <v>210</v>
      </c>
      <c r="D2038" s="61">
        <f>VLOOKUP(Pag_Inicio_Corr_mas_casos[[#This Row],[Corregimiento]],Hoja3!$A$2:$D$676,4,0)</f>
        <v>81007</v>
      </c>
      <c r="E2038" s="60">
        <v>12</v>
      </c>
      <c r="F2038">
        <v>1</v>
      </c>
    </row>
    <row r="2039" spans="1:8">
      <c r="A2039" s="58">
        <v>44068</v>
      </c>
      <c r="B2039" s="59">
        <v>44068</v>
      </c>
      <c r="C2039" s="60" t="s">
        <v>215</v>
      </c>
      <c r="D2039" s="61">
        <f>VLOOKUP(Pag_Inicio_Corr_mas_casos[[#This Row],[Corregimiento]],Hoja3!$A$2:$D$676,4,0)</f>
        <v>80823</v>
      </c>
      <c r="E2039" s="60">
        <v>12</v>
      </c>
      <c r="F2039">
        <v>1</v>
      </c>
    </row>
    <row r="2040" spans="1:8">
      <c r="A2040" s="58">
        <v>44068</v>
      </c>
      <c r="B2040" s="59">
        <v>44068</v>
      </c>
      <c r="C2040" s="60" t="s">
        <v>214</v>
      </c>
      <c r="D2040" s="61">
        <f>VLOOKUP(Pag_Inicio_Corr_mas_casos[[#This Row],[Corregimiento]],Hoja3!$A$2:$D$676,4,0)</f>
        <v>80822</v>
      </c>
      <c r="E2040" s="60">
        <v>11</v>
      </c>
      <c r="F2040">
        <v>1</v>
      </c>
    </row>
    <row r="2041" spans="1:8">
      <c r="A2041" s="58">
        <v>44068</v>
      </c>
      <c r="B2041" s="59">
        <v>44068</v>
      </c>
      <c r="C2041" s="60" t="s">
        <v>213</v>
      </c>
      <c r="D2041" s="61">
        <f>VLOOKUP(Pag_Inicio_Corr_mas_casos[[#This Row],[Corregimiento]],Hoja3!$A$2:$D$676,4,0)</f>
        <v>80817</v>
      </c>
      <c r="E2041" s="60">
        <v>11</v>
      </c>
      <c r="F2041">
        <v>1</v>
      </c>
    </row>
    <row r="2042" spans="1:8">
      <c r="A2042" s="58">
        <v>44068</v>
      </c>
      <c r="B2042" s="59">
        <v>44068</v>
      </c>
      <c r="C2042" s="60" t="s">
        <v>225</v>
      </c>
      <c r="D2042" s="61">
        <f>VLOOKUP(Pag_Inicio_Corr_mas_casos[[#This Row],[Corregimiento]],Hoja3!$A$2:$D$676,4,0)</f>
        <v>80810</v>
      </c>
      <c r="E2042" s="60">
        <v>11</v>
      </c>
      <c r="F2042">
        <v>1</v>
      </c>
    </row>
    <row r="2043" spans="1:8">
      <c r="A2043" s="62">
        <v>44069</v>
      </c>
      <c r="B2043" s="64">
        <v>44069</v>
      </c>
      <c r="C2043" s="64" t="s">
        <v>204</v>
      </c>
      <c r="D2043" s="65">
        <f>VLOOKUP(Pag_Inicio_Corr_mas_casos[[#This Row],[Corregimiento]],Hoja3!$A$2:$D$676,4,0)</f>
        <v>130101</v>
      </c>
      <c r="E2043" s="7">
        <v>35</v>
      </c>
      <c r="F2043">
        <v>1</v>
      </c>
      <c r="H2043">
        <f>SUM(F2043:F2066)</f>
        <v>24</v>
      </c>
    </row>
    <row r="2044" spans="1:8">
      <c r="A2044" s="62">
        <v>44069</v>
      </c>
      <c r="B2044" s="64">
        <v>44069</v>
      </c>
      <c r="C2044" s="64" t="s">
        <v>222</v>
      </c>
      <c r="D2044" s="65">
        <f>VLOOKUP(Pag_Inicio_Corr_mas_casos[[#This Row],[Corregimiento]],Hoja3!$A$2:$D$676,4,0)</f>
        <v>40601</v>
      </c>
      <c r="E2044" s="64">
        <v>26</v>
      </c>
      <c r="F2044">
        <v>1</v>
      </c>
    </row>
    <row r="2045" spans="1:8">
      <c r="A2045" s="62">
        <v>44069</v>
      </c>
      <c r="B2045" s="64">
        <v>44069</v>
      </c>
      <c r="C2045" s="64" t="s">
        <v>206</v>
      </c>
      <c r="D2045" s="65">
        <f>VLOOKUP(Pag_Inicio_Corr_mas_casos[[#This Row],[Corregimiento]],Hoja3!$A$2:$D$676,4,0)</f>
        <v>130106</v>
      </c>
      <c r="E2045" s="64">
        <v>24</v>
      </c>
      <c r="F2045">
        <v>1</v>
      </c>
    </row>
    <row r="2046" spans="1:8">
      <c r="A2046" s="62">
        <v>44069</v>
      </c>
      <c r="B2046" s="64">
        <v>44069</v>
      </c>
      <c r="C2046" s="64" t="s">
        <v>210</v>
      </c>
      <c r="D2046" s="65">
        <f>VLOOKUP(Pag_Inicio_Corr_mas_casos[[#This Row],[Corregimiento]],Hoja3!$A$2:$D$676,4,0)</f>
        <v>81007</v>
      </c>
      <c r="E2046" s="64">
        <v>23</v>
      </c>
      <c r="F2046">
        <v>1</v>
      </c>
    </row>
    <row r="2047" spans="1:8">
      <c r="A2047" s="62">
        <v>44069</v>
      </c>
      <c r="B2047" s="64">
        <v>44069</v>
      </c>
      <c r="C2047" s="64" t="s">
        <v>220</v>
      </c>
      <c r="D2047" s="65">
        <f>VLOOKUP(Pag_Inicio_Corr_mas_casos[[#This Row],[Corregimiento]],Hoja3!$A$2:$D$676,4,0)</f>
        <v>80812</v>
      </c>
      <c r="E2047" s="64">
        <v>22</v>
      </c>
      <c r="F2047">
        <v>1</v>
      </c>
    </row>
    <row r="2048" spans="1:8">
      <c r="A2048" s="62">
        <v>44069</v>
      </c>
      <c r="B2048" s="64">
        <v>44069</v>
      </c>
      <c r="C2048" s="64" t="s">
        <v>211</v>
      </c>
      <c r="D2048" s="65">
        <f>VLOOKUP(Pag_Inicio_Corr_mas_casos[[#This Row],[Corregimiento]],Hoja3!$A$2:$D$676,4,0)</f>
        <v>81008</v>
      </c>
      <c r="E2048" s="64">
        <v>20</v>
      </c>
      <c r="F2048">
        <v>1</v>
      </c>
    </row>
    <row r="2049" spans="1:6">
      <c r="A2049" s="62">
        <v>44069</v>
      </c>
      <c r="B2049" s="64">
        <v>44069</v>
      </c>
      <c r="C2049" s="64" t="s">
        <v>230</v>
      </c>
      <c r="D2049" s="65">
        <f>VLOOKUP(Pag_Inicio_Corr_mas_casos[[#This Row],[Corregimiento]],Hoja3!$A$2:$D$676,4,0)</f>
        <v>80813</v>
      </c>
      <c r="E2049" s="64">
        <v>19</v>
      </c>
      <c r="F2049">
        <v>1</v>
      </c>
    </row>
    <row r="2050" spans="1:6">
      <c r="A2050" s="62">
        <v>44069</v>
      </c>
      <c r="B2050" s="64">
        <v>44069</v>
      </c>
      <c r="C2050" s="64" t="s">
        <v>245</v>
      </c>
      <c r="D2050" s="65">
        <f>VLOOKUP(Pag_Inicio_Corr_mas_casos[[#This Row],[Corregimiento]],Hoja3!$A$2:$D$676,4,0)</f>
        <v>80809</v>
      </c>
      <c r="E2050" s="64">
        <v>19</v>
      </c>
      <c r="F2050">
        <v>1</v>
      </c>
    </row>
    <row r="2051" spans="1:6">
      <c r="A2051" s="62">
        <v>44069</v>
      </c>
      <c r="B2051" s="64">
        <v>44069</v>
      </c>
      <c r="C2051" s="64" t="s">
        <v>221</v>
      </c>
      <c r="D2051" s="65">
        <f>VLOOKUP(Pag_Inicio_Corr_mas_casos[[#This Row],[Corregimiento]],Hoja3!$A$2:$D$676,4,0)</f>
        <v>130702</v>
      </c>
      <c r="E2051" s="64">
        <v>19</v>
      </c>
      <c r="F2051">
        <v>1</v>
      </c>
    </row>
    <row r="2052" spans="1:6">
      <c r="A2052" s="62">
        <v>44069</v>
      </c>
      <c r="B2052" s="64">
        <v>44069</v>
      </c>
      <c r="C2052" s="64" t="s">
        <v>215</v>
      </c>
      <c r="D2052" s="65">
        <f>VLOOKUP(Pag_Inicio_Corr_mas_casos[[#This Row],[Corregimiento]],Hoja3!$A$2:$D$676,4,0)</f>
        <v>80823</v>
      </c>
      <c r="E2052" s="64">
        <v>19</v>
      </c>
      <c r="F2052">
        <v>1</v>
      </c>
    </row>
    <row r="2053" spans="1:6">
      <c r="A2053" s="62">
        <v>44069</v>
      </c>
      <c r="B2053" s="64">
        <v>44069</v>
      </c>
      <c r="C2053" s="64" t="s">
        <v>216</v>
      </c>
      <c r="D2053" s="65">
        <f>VLOOKUP(Pag_Inicio_Corr_mas_casos[[#This Row],[Corregimiento]],Hoja3!$A$2:$D$676,4,0)</f>
        <v>81001</v>
      </c>
      <c r="E2053" s="64">
        <v>18</v>
      </c>
      <c r="F2053">
        <v>1</v>
      </c>
    </row>
    <row r="2054" spans="1:6">
      <c r="A2054" s="62">
        <v>44069</v>
      </c>
      <c r="B2054" s="64">
        <v>44069</v>
      </c>
      <c r="C2054" s="64" t="s">
        <v>212</v>
      </c>
      <c r="D2054" s="65">
        <f>VLOOKUP(Pag_Inicio_Corr_mas_casos[[#This Row],[Corregimiento]],Hoja3!$A$2:$D$676,4,0)</f>
        <v>80816</v>
      </c>
      <c r="E2054" s="64">
        <v>17</v>
      </c>
      <c r="F2054">
        <v>1</v>
      </c>
    </row>
    <row r="2055" spans="1:6">
      <c r="A2055" s="62">
        <v>44069</v>
      </c>
      <c r="B2055" s="64">
        <v>44069</v>
      </c>
      <c r="C2055" s="64" t="s">
        <v>217</v>
      </c>
      <c r="D2055" s="65">
        <f>VLOOKUP(Pag_Inicio_Corr_mas_casos[[#This Row],[Corregimiento]],Hoja3!$A$2:$D$676,4,0)</f>
        <v>80819</v>
      </c>
      <c r="E2055" s="64">
        <v>16</v>
      </c>
      <c r="F2055">
        <v>1</v>
      </c>
    </row>
    <row r="2056" spans="1:6">
      <c r="A2056" s="62">
        <v>44069</v>
      </c>
      <c r="B2056" s="64">
        <v>44069</v>
      </c>
      <c r="C2056" s="64" t="s">
        <v>205</v>
      </c>
      <c r="D2056" s="65">
        <f>VLOOKUP(Pag_Inicio_Corr_mas_casos[[#This Row],[Corregimiento]],Hoja3!$A$2:$D$676,4,0)</f>
        <v>81002</v>
      </c>
      <c r="E2056" s="64">
        <v>15</v>
      </c>
      <c r="F2056">
        <v>1</v>
      </c>
    </row>
    <row r="2057" spans="1:6">
      <c r="A2057" s="62">
        <v>44069</v>
      </c>
      <c r="B2057" s="64">
        <v>44069</v>
      </c>
      <c r="C2057" s="64" t="s">
        <v>208</v>
      </c>
      <c r="D2057" s="65">
        <f>VLOOKUP(Pag_Inicio_Corr_mas_casos[[#This Row],[Corregimiento]],Hoja3!$A$2:$D$676,4,0)</f>
        <v>130102</v>
      </c>
      <c r="E2057" s="64">
        <v>14</v>
      </c>
      <c r="F2057">
        <v>1</v>
      </c>
    </row>
    <row r="2058" spans="1:6">
      <c r="A2058" s="62">
        <v>44069</v>
      </c>
      <c r="B2058" s="64">
        <v>44069</v>
      </c>
      <c r="C2058" s="64" t="s">
        <v>261</v>
      </c>
      <c r="D2058" s="65">
        <f>VLOOKUP(Pag_Inicio_Corr_mas_casos[[#This Row],[Corregimiento]],Hoja3!$A$2:$D$676,4,0)</f>
        <v>91001</v>
      </c>
      <c r="E2058" s="64">
        <v>14</v>
      </c>
      <c r="F2058">
        <v>1</v>
      </c>
    </row>
    <row r="2059" spans="1:6">
      <c r="A2059" s="62">
        <v>44069</v>
      </c>
      <c r="B2059" s="64">
        <v>44069</v>
      </c>
      <c r="C2059" s="64" t="s">
        <v>232</v>
      </c>
      <c r="D2059" s="65">
        <f>VLOOKUP(Pag_Inicio_Corr_mas_casos[[#This Row],[Corregimiento]],Hoja3!$A$2:$D$676,4,0)</f>
        <v>80501</v>
      </c>
      <c r="E2059" s="64">
        <v>13</v>
      </c>
      <c r="F2059">
        <v>1</v>
      </c>
    </row>
    <row r="2060" spans="1:6">
      <c r="A2060" s="62">
        <v>44069</v>
      </c>
      <c r="B2060" s="64">
        <v>44069</v>
      </c>
      <c r="C2060" s="64" t="s">
        <v>218</v>
      </c>
      <c r="D2060" s="65">
        <f>VLOOKUP(Pag_Inicio_Corr_mas_casos[[#This Row],[Corregimiento]],Hoja3!$A$2:$D$676,4,0)</f>
        <v>130107</v>
      </c>
      <c r="E2060" s="64">
        <v>13</v>
      </c>
      <c r="F2060">
        <v>1</v>
      </c>
    </row>
    <row r="2061" spans="1:6">
      <c r="A2061" s="62">
        <v>44069</v>
      </c>
      <c r="B2061" s="64">
        <v>44069</v>
      </c>
      <c r="C2061" s="64" t="s">
        <v>242</v>
      </c>
      <c r="D2061" s="65">
        <f>VLOOKUP(Pag_Inicio_Corr_mas_casos[[#This Row],[Corregimiento]],Hoja3!$A$2:$D$676,4,0)</f>
        <v>80803</v>
      </c>
      <c r="E2061" s="64">
        <v>13</v>
      </c>
      <c r="F2061">
        <v>1</v>
      </c>
    </row>
    <row r="2062" spans="1:6">
      <c r="A2062" s="62">
        <v>44069</v>
      </c>
      <c r="B2062" s="64">
        <v>44069</v>
      </c>
      <c r="C2062" s="64" t="s">
        <v>214</v>
      </c>
      <c r="D2062" s="65">
        <f>VLOOKUP(Pag_Inicio_Corr_mas_casos[[#This Row],[Corregimiento]],Hoja3!$A$2:$D$676,4,0)</f>
        <v>80822</v>
      </c>
      <c r="E2062" s="64">
        <v>12</v>
      </c>
      <c r="F2062">
        <v>1</v>
      </c>
    </row>
    <row r="2063" spans="1:6">
      <c r="A2063" s="62">
        <v>44069</v>
      </c>
      <c r="B2063" s="64">
        <v>44069</v>
      </c>
      <c r="C2063" s="64" t="s">
        <v>234</v>
      </c>
      <c r="D2063" s="65">
        <f>VLOOKUP(Pag_Inicio_Corr_mas_casos[[#This Row],[Corregimiento]],Hoja3!$A$2:$D$676,4,0)</f>
        <v>80820</v>
      </c>
      <c r="E2063" s="64">
        <v>12</v>
      </c>
      <c r="F2063">
        <v>1</v>
      </c>
    </row>
    <row r="2064" spans="1:6">
      <c r="A2064" s="62">
        <v>44069</v>
      </c>
      <c r="B2064" s="64">
        <v>44069</v>
      </c>
      <c r="C2064" s="64" t="s">
        <v>209</v>
      </c>
      <c r="D2064" s="65">
        <f>VLOOKUP(Pag_Inicio_Corr_mas_casos[[#This Row],[Corregimiento]],Hoja3!$A$2:$D$676,4,0)</f>
        <v>80821</v>
      </c>
      <c r="E2064" s="64">
        <v>11</v>
      </c>
      <c r="F2064">
        <v>1</v>
      </c>
    </row>
    <row r="2065" spans="1:7">
      <c r="A2065" s="62">
        <v>44069</v>
      </c>
      <c r="B2065" s="64">
        <v>44069</v>
      </c>
      <c r="C2065" s="64" t="s">
        <v>219</v>
      </c>
      <c r="D2065" s="65">
        <f>VLOOKUP(Pag_Inicio_Corr_mas_casos[[#This Row],[Corregimiento]],Hoja3!$A$2:$D$676,4,0)</f>
        <v>81006</v>
      </c>
      <c r="E2065" s="64">
        <v>11</v>
      </c>
      <c r="F2065">
        <v>1</v>
      </c>
    </row>
    <row r="2066" spans="1:7">
      <c r="A2066" s="62">
        <v>44069</v>
      </c>
      <c r="B2066" s="64">
        <v>44069</v>
      </c>
      <c r="C2066" s="64" t="s">
        <v>280</v>
      </c>
      <c r="D2066" s="65">
        <f>VLOOKUP(Pag_Inicio_Corr_mas_casos[[#This Row],[Corregimiento]],Hoja3!$A$2:$D$676,4,0)</f>
        <v>81004</v>
      </c>
      <c r="E2066" s="64">
        <v>11</v>
      </c>
      <c r="F2066">
        <v>1</v>
      </c>
    </row>
    <row r="2067" spans="1:7">
      <c r="A2067" s="91">
        <v>44070</v>
      </c>
      <c r="B2067" s="92">
        <v>44070</v>
      </c>
      <c r="C2067" s="93" t="s">
        <v>204</v>
      </c>
      <c r="D2067" s="94">
        <f>VLOOKUP(Pag_Inicio_Corr_mas_casos[[#This Row],[Corregimiento]],Hoja3!$A$2:$D$676,4,0)</f>
        <v>130101</v>
      </c>
      <c r="E2067" s="93">
        <v>45</v>
      </c>
      <c r="F2067" s="7">
        <f>SUM(G2067:G2097)</f>
        <v>31</v>
      </c>
      <c r="G2067">
        <v>1</v>
      </c>
    </row>
    <row r="2068" spans="1:7">
      <c r="A2068" s="91">
        <v>44070</v>
      </c>
      <c r="B2068" s="93">
        <v>44070</v>
      </c>
      <c r="C2068" s="93" t="s">
        <v>214</v>
      </c>
      <c r="D2068" s="94">
        <f>VLOOKUP(Pag_Inicio_Corr_mas_casos[[#This Row],[Corregimiento]],Hoja3!$A$2:$D$676,4,0)</f>
        <v>80822</v>
      </c>
      <c r="E2068" s="93">
        <v>44</v>
      </c>
      <c r="G2068">
        <v>1</v>
      </c>
    </row>
    <row r="2069" spans="1:7">
      <c r="A2069" s="91">
        <v>44070</v>
      </c>
      <c r="B2069" s="93">
        <v>44070</v>
      </c>
      <c r="C2069" s="93" t="s">
        <v>210</v>
      </c>
      <c r="D2069" s="94">
        <f>VLOOKUP(Pag_Inicio_Corr_mas_casos[[#This Row],[Corregimiento]],Hoja3!$A$2:$D$676,4,0)</f>
        <v>81007</v>
      </c>
      <c r="E2069" s="93">
        <v>33</v>
      </c>
      <c r="G2069">
        <v>1</v>
      </c>
    </row>
    <row r="2070" spans="1:7">
      <c r="A2070" s="91">
        <v>44070</v>
      </c>
      <c r="B2070" s="93">
        <v>44070</v>
      </c>
      <c r="C2070" s="93" t="s">
        <v>220</v>
      </c>
      <c r="D2070" s="94">
        <f>VLOOKUP(Pag_Inicio_Corr_mas_casos[[#This Row],[Corregimiento]],Hoja3!$A$2:$D$676,4,0)</f>
        <v>80812</v>
      </c>
      <c r="E2070" s="93">
        <v>32</v>
      </c>
      <c r="G2070">
        <v>1</v>
      </c>
    </row>
    <row r="2071" spans="1:7">
      <c r="A2071" s="91">
        <v>44070</v>
      </c>
      <c r="B2071" s="93">
        <v>44070</v>
      </c>
      <c r="C2071" s="93" t="s">
        <v>257</v>
      </c>
      <c r="D2071" s="94">
        <f>VLOOKUP(Pag_Inicio_Corr_mas_casos[[#This Row],[Corregimiento]],Hoja3!$A$2:$D$676,4,0)</f>
        <v>80814</v>
      </c>
      <c r="E2071" s="93">
        <v>31</v>
      </c>
      <c r="G2071">
        <v>1</v>
      </c>
    </row>
    <row r="2072" spans="1:7">
      <c r="A2072" s="91">
        <v>44070</v>
      </c>
      <c r="B2072" s="93">
        <v>44070</v>
      </c>
      <c r="C2072" s="93" t="s">
        <v>331</v>
      </c>
      <c r="D2072" s="94">
        <f>VLOOKUP(Pag_Inicio_Corr_mas_casos[[#This Row],[Corregimiento]],Hoja3!$A$2:$D$676,4,0)</f>
        <v>20305</v>
      </c>
      <c r="E2072" s="93">
        <v>28</v>
      </c>
      <c r="G2072">
        <v>1</v>
      </c>
    </row>
    <row r="2073" spans="1:7">
      <c r="A2073" s="91">
        <v>44070</v>
      </c>
      <c r="B2073" s="93">
        <v>44070</v>
      </c>
      <c r="C2073" s="93" t="s">
        <v>215</v>
      </c>
      <c r="D2073" s="94">
        <f>VLOOKUP(Pag_Inicio_Corr_mas_casos[[#This Row],[Corregimiento]],Hoja3!$A$2:$D$676,4,0)</f>
        <v>80823</v>
      </c>
      <c r="E2073" s="93">
        <v>26</v>
      </c>
      <c r="G2073">
        <v>1</v>
      </c>
    </row>
    <row r="2074" spans="1:7">
      <c r="A2074" s="91">
        <v>44070</v>
      </c>
      <c r="B2074" s="93">
        <v>44070</v>
      </c>
      <c r="C2074" s="93" t="s">
        <v>219</v>
      </c>
      <c r="D2074" s="94">
        <f>VLOOKUP(Pag_Inicio_Corr_mas_casos[[#This Row],[Corregimiento]],Hoja3!$A$2:$D$676,4,0)</f>
        <v>81006</v>
      </c>
      <c r="E2074" s="93">
        <v>25</v>
      </c>
      <c r="G2074">
        <v>1</v>
      </c>
    </row>
    <row r="2075" spans="1:7">
      <c r="A2075" s="91">
        <v>44070</v>
      </c>
      <c r="B2075" s="93">
        <v>44070</v>
      </c>
      <c r="C2075" s="93" t="s">
        <v>206</v>
      </c>
      <c r="D2075" s="94">
        <f>VLOOKUP(Pag_Inicio_Corr_mas_casos[[#This Row],[Corregimiento]],Hoja3!$A$2:$D$676,4,0)</f>
        <v>130106</v>
      </c>
      <c r="E2075" s="93">
        <v>24</v>
      </c>
      <c r="G2075">
        <v>1</v>
      </c>
    </row>
    <row r="2076" spans="1:7">
      <c r="A2076" s="91">
        <v>44070</v>
      </c>
      <c r="B2076" s="93">
        <v>44070</v>
      </c>
      <c r="C2076" s="93" t="s">
        <v>230</v>
      </c>
      <c r="D2076" s="94">
        <f>VLOOKUP(Pag_Inicio_Corr_mas_casos[[#This Row],[Corregimiento]],Hoja3!$A$2:$D$676,4,0)</f>
        <v>80813</v>
      </c>
      <c r="E2076" s="93">
        <v>23</v>
      </c>
      <c r="G2076">
        <v>1</v>
      </c>
    </row>
    <row r="2077" spans="1:7">
      <c r="A2077" s="91">
        <v>44070</v>
      </c>
      <c r="B2077" s="93">
        <v>44070</v>
      </c>
      <c r="C2077" s="93" t="s">
        <v>218</v>
      </c>
      <c r="D2077" s="94">
        <f>VLOOKUP(Pag_Inicio_Corr_mas_casos[[#This Row],[Corregimiento]],Hoja3!$A$2:$D$676,4,0)</f>
        <v>130107</v>
      </c>
      <c r="E2077" s="93">
        <v>22</v>
      </c>
      <c r="G2077">
        <v>1</v>
      </c>
    </row>
    <row r="2078" spans="1:7">
      <c r="A2078" s="91">
        <v>44070</v>
      </c>
      <c r="B2078" s="93">
        <v>44070</v>
      </c>
      <c r="C2078" s="93" t="s">
        <v>205</v>
      </c>
      <c r="D2078" s="94">
        <f>VLOOKUP(Pag_Inicio_Corr_mas_casos[[#This Row],[Corregimiento]],Hoja3!$A$2:$D$676,4,0)</f>
        <v>81002</v>
      </c>
      <c r="E2078" s="93">
        <v>21</v>
      </c>
      <c r="G2078">
        <v>1</v>
      </c>
    </row>
    <row r="2079" spans="1:7">
      <c r="A2079" s="91">
        <v>44070</v>
      </c>
      <c r="B2079" s="93">
        <v>44070</v>
      </c>
      <c r="C2079" s="93" t="s">
        <v>235</v>
      </c>
      <c r="D2079" s="94">
        <f>VLOOKUP(Pag_Inicio_Corr_mas_casos[[#This Row],[Corregimiento]],Hoja3!$A$2:$D$676,4,0)</f>
        <v>80815</v>
      </c>
      <c r="E2079" s="93">
        <v>21</v>
      </c>
      <c r="G2079">
        <v>1</v>
      </c>
    </row>
    <row r="2080" spans="1:7">
      <c r="A2080" s="91">
        <v>44070</v>
      </c>
      <c r="B2080" s="93">
        <v>44070</v>
      </c>
      <c r="C2080" s="93" t="s">
        <v>217</v>
      </c>
      <c r="D2080" s="94">
        <f>VLOOKUP(Pag_Inicio_Corr_mas_casos[[#This Row],[Corregimiento]],Hoja3!$A$2:$D$676,4,0)</f>
        <v>80819</v>
      </c>
      <c r="E2080" s="93">
        <v>20</v>
      </c>
      <c r="G2080">
        <v>1</v>
      </c>
    </row>
    <row r="2081" spans="1:9">
      <c r="A2081" s="91">
        <v>44070</v>
      </c>
      <c r="B2081" s="93">
        <v>44070</v>
      </c>
      <c r="C2081" s="93" t="s">
        <v>308</v>
      </c>
      <c r="D2081" s="94">
        <f>VLOOKUP(Pag_Inicio_Corr_mas_casos[[#This Row],[Corregimiento]],Hoja3!$A$2:$D$676,4,0)</f>
        <v>40606</v>
      </c>
      <c r="E2081" s="93">
        <v>16</v>
      </c>
      <c r="G2081">
        <v>1</v>
      </c>
    </row>
    <row r="2082" spans="1:9">
      <c r="A2082" s="91">
        <v>44070</v>
      </c>
      <c r="B2082" s="93">
        <v>44070</v>
      </c>
      <c r="C2082" s="93" t="s">
        <v>336</v>
      </c>
      <c r="D2082" s="94">
        <f>VLOOKUP(Pag_Inicio_Corr_mas_casos[[#This Row],[Corregimiento]],Hoja3!$A$2:$D$676,4,0)</f>
        <v>90804</v>
      </c>
      <c r="E2082" s="93">
        <v>16</v>
      </c>
      <c r="G2082">
        <v>1</v>
      </c>
    </row>
    <row r="2083" spans="1:9">
      <c r="A2083" s="91">
        <v>44070</v>
      </c>
      <c r="B2083" s="93">
        <v>44070</v>
      </c>
      <c r="C2083" s="93" t="s">
        <v>337</v>
      </c>
      <c r="D2083" s="94">
        <f>VLOOKUP(Pag_Inicio_Corr_mas_casos[[#This Row],[Corregimiento]],Hoja3!$A$2:$D$676,4,0)</f>
        <v>50105</v>
      </c>
      <c r="E2083" s="93">
        <v>15</v>
      </c>
      <c r="G2083">
        <v>1</v>
      </c>
    </row>
    <row r="2084" spans="1:9">
      <c r="A2084" s="91">
        <v>44070</v>
      </c>
      <c r="B2084" s="93">
        <v>44070</v>
      </c>
      <c r="C2084" s="93" t="s">
        <v>222</v>
      </c>
      <c r="D2084" s="94">
        <f>VLOOKUP(Pag_Inicio_Corr_mas_casos[[#This Row],[Corregimiento]],Hoja3!$A$2:$D$676,4,0)</f>
        <v>40601</v>
      </c>
      <c r="E2084" s="93">
        <v>27</v>
      </c>
      <c r="G2084">
        <v>1</v>
      </c>
      <c r="H2084" t="s">
        <v>338</v>
      </c>
      <c r="I2084" t="s">
        <v>339</v>
      </c>
    </row>
    <row r="2085" spans="1:9">
      <c r="A2085" s="91">
        <v>44070</v>
      </c>
      <c r="B2085" s="93">
        <v>44070</v>
      </c>
      <c r="C2085" s="93" t="s">
        <v>212</v>
      </c>
      <c r="D2085" s="94">
        <f>VLOOKUP(Pag_Inicio_Corr_mas_casos[[#This Row],[Corregimiento]],Hoja3!$A$2:$D$676,4,0)</f>
        <v>80816</v>
      </c>
      <c r="E2085" s="93">
        <v>14</v>
      </c>
      <c r="G2085">
        <v>1</v>
      </c>
    </row>
    <row r="2086" spans="1:9">
      <c r="A2086" s="91">
        <v>44070</v>
      </c>
      <c r="B2086" s="93">
        <v>44070</v>
      </c>
      <c r="C2086" s="93" t="s">
        <v>328</v>
      </c>
      <c r="D2086" s="94">
        <f>VLOOKUP(Pag_Inicio_Corr_mas_casos[[#This Row],[Corregimiento]],Hoja3!$A$2:$D$676,4,0)</f>
        <v>50106</v>
      </c>
      <c r="E2086" s="93">
        <v>14</v>
      </c>
      <c r="G2086">
        <v>1</v>
      </c>
    </row>
    <row r="2087" spans="1:9">
      <c r="A2087" s="91">
        <v>44070</v>
      </c>
      <c r="B2087" s="93">
        <v>44070</v>
      </c>
      <c r="C2087" s="93" t="s">
        <v>239</v>
      </c>
      <c r="D2087" s="94">
        <f>VLOOKUP(Pag_Inicio_Corr_mas_casos[[#This Row],[Corregimiento]],Hoja3!$A$2:$D$676,4,0)</f>
        <v>130708</v>
      </c>
      <c r="E2087" s="93">
        <v>13</v>
      </c>
      <c r="G2087">
        <v>1</v>
      </c>
    </row>
    <row r="2088" spans="1:9">
      <c r="A2088" s="91">
        <v>44070</v>
      </c>
      <c r="B2088" s="93">
        <v>44070</v>
      </c>
      <c r="C2088" s="93" t="s">
        <v>211</v>
      </c>
      <c r="D2088" s="94">
        <f>VLOOKUP(Pag_Inicio_Corr_mas_casos[[#This Row],[Corregimiento]],Hoja3!$A$2:$D$676,4,0)</f>
        <v>81008</v>
      </c>
      <c r="E2088" s="93">
        <v>13</v>
      </c>
      <c r="G2088">
        <v>1</v>
      </c>
    </row>
    <row r="2089" spans="1:9">
      <c r="A2089" s="91">
        <v>44070</v>
      </c>
      <c r="B2089" s="93">
        <v>44070</v>
      </c>
      <c r="C2089" s="93" t="s">
        <v>251</v>
      </c>
      <c r="D2089" s="94">
        <f>VLOOKUP(Pag_Inicio_Corr_mas_casos[[#This Row],[Corregimiento]],Hoja3!$A$2:$D$676,4,0)</f>
        <v>81009</v>
      </c>
      <c r="E2089" s="93">
        <v>13</v>
      </c>
      <c r="G2089">
        <v>1</v>
      </c>
    </row>
    <row r="2090" spans="1:9">
      <c r="A2090" s="91">
        <v>44070</v>
      </c>
      <c r="B2090" s="93">
        <v>44070</v>
      </c>
      <c r="C2090" s="93" t="s">
        <v>250</v>
      </c>
      <c r="D2090" s="94">
        <f>VLOOKUP(Pag_Inicio_Corr_mas_casos[[#This Row],[Corregimiento]],Hoja3!$A$2:$D$676,4,0)</f>
        <v>81003</v>
      </c>
      <c r="E2090" s="93">
        <v>12</v>
      </c>
      <c r="G2090">
        <v>1</v>
      </c>
    </row>
    <row r="2091" spans="1:9">
      <c r="A2091" s="91">
        <v>44070</v>
      </c>
      <c r="B2091" s="93">
        <v>44070</v>
      </c>
      <c r="C2091" s="93" t="s">
        <v>302</v>
      </c>
      <c r="D2091" s="94">
        <f>VLOOKUP(Pag_Inicio_Corr_mas_casos[[#This Row],[Corregimiento]],Hoja3!$A$2:$D$676,4,0)</f>
        <v>10207</v>
      </c>
      <c r="E2091" s="93">
        <v>12</v>
      </c>
      <c r="G2091">
        <v>1</v>
      </c>
    </row>
    <row r="2092" spans="1:9">
      <c r="A2092" s="91">
        <v>44070</v>
      </c>
      <c r="B2092" s="93">
        <v>44070</v>
      </c>
      <c r="C2092" s="93" t="s">
        <v>213</v>
      </c>
      <c r="D2092" s="94">
        <f>VLOOKUP(Pag_Inicio_Corr_mas_casos[[#This Row],[Corregimiento]],Hoja3!$A$2:$D$676,4,0)</f>
        <v>80817</v>
      </c>
      <c r="E2092" s="93">
        <v>12</v>
      </c>
      <c r="G2092">
        <v>1</v>
      </c>
    </row>
    <row r="2093" spans="1:9">
      <c r="A2093" s="91">
        <v>44070</v>
      </c>
      <c r="B2093" s="93">
        <v>44070</v>
      </c>
      <c r="C2093" s="93" t="s">
        <v>233</v>
      </c>
      <c r="D2093" s="94">
        <f>VLOOKUP(Pag_Inicio_Corr_mas_casos[[#This Row],[Corregimiento]],Hoja3!$A$2:$D$676,4,0)</f>
        <v>80808</v>
      </c>
      <c r="E2093" s="93">
        <v>12</v>
      </c>
      <c r="G2093">
        <v>1</v>
      </c>
    </row>
    <row r="2094" spans="1:9">
      <c r="A2094" s="91">
        <v>44070</v>
      </c>
      <c r="B2094" s="93">
        <v>44070</v>
      </c>
      <c r="C2094" s="93" t="s">
        <v>209</v>
      </c>
      <c r="D2094" s="94">
        <f>VLOOKUP(Pag_Inicio_Corr_mas_casos[[#This Row],[Corregimiento]],Hoja3!$A$2:$D$676,4,0)</f>
        <v>80821</v>
      </c>
      <c r="E2094" s="93">
        <v>11</v>
      </c>
      <c r="G2094">
        <v>1</v>
      </c>
    </row>
    <row r="2095" spans="1:9">
      <c r="A2095" s="91">
        <v>44070</v>
      </c>
      <c r="B2095" s="93">
        <v>44070</v>
      </c>
      <c r="C2095" s="93" t="s">
        <v>252</v>
      </c>
      <c r="D2095" s="94">
        <f>VLOOKUP(Pag_Inicio_Corr_mas_casos[[#This Row],[Corregimiento]],Hoja3!$A$2:$D$676,4,0)</f>
        <v>30104</v>
      </c>
      <c r="E2095" s="93">
        <v>11</v>
      </c>
      <c r="G2095">
        <v>1</v>
      </c>
    </row>
    <row r="2096" spans="1:9">
      <c r="A2096" s="91">
        <v>44070</v>
      </c>
      <c r="B2096" s="93">
        <v>44070</v>
      </c>
      <c r="C2096" s="93" t="s">
        <v>242</v>
      </c>
      <c r="D2096" s="94">
        <f>VLOOKUP(Pag_Inicio_Corr_mas_casos[[#This Row],[Corregimiento]],Hoja3!$A$2:$D$676,4,0)</f>
        <v>80803</v>
      </c>
      <c r="E2096" s="93">
        <v>11</v>
      </c>
      <c r="G2096">
        <v>1</v>
      </c>
    </row>
    <row r="2097" spans="1:7">
      <c r="A2097" s="91">
        <v>44070</v>
      </c>
      <c r="B2097" s="93">
        <v>44070</v>
      </c>
      <c r="C2097" s="93" t="s">
        <v>261</v>
      </c>
      <c r="D2097" s="94">
        <f>VLOOKUP(Pag_Inicio_Corr_mas_casos[[#This Row],[Corregimiento]],Hoja3!$A$2:$D$676,4,0)</f>
        <v>91001</v>
      </c>
      <c r="E2097" s="93">
        <v>11</v>
      </c>
      <c r="G2097">
        <v>1</v>
      </c>
    </row>
    <row r="2098" spans="1:7">
      <c r="A2098" s="73">
        <v>44071</v>
      </c>
      <c r="B2098" s="70">
        <v>44071</v>
      </c>
      <c r="C2098" s="71" t="s">
        <v>204</v>
      </c>
      <c r="D2098" s="72">
        <f>VLOOKUP(Pag_Inicio_Corr_mas_casos[[#This Row],[Corregimiento]],Hoja3!$A$2:$D$676,4,0)</f>
        <v>130101</v>
      </c>
      <c r="E2098" s="71">
        <v>47</v>
      </c>
      <c r="F2098" s="7">
        <f>SUM(G2098:G2127)</f>
        <v>30</v>
      </c>
      <c r="G2098">
        <v>1</v>
      </c>
    </row>
    <row r="2099" spans="1:7">
      <c r="A2099" s="73">
        <v>44071</v>
      </c>
      <c r="B2099" s="70">
        <v>44071</v>
      </c>
      <c r="C2099" s="71" t="s">
        <v>230</v>
      </c>
      <c r="D2099" s="72">
        <f>VLOOKUP(Pag_Inicio_Corr_mas_casos[[#This Row],[Corregimiento]],Hoja3!$A$2:$D$676,4,0)</f>
        <v>80813</v>
      </c>
      <c r="E2099" s="71">
        <v>46</v>
      </c>
      <c r="G2099">
        <v>1</v>
      </c>
    </row>
    <row r="2100" spans="1:7">
      <c r="A2100" s="73">
        <v>44071</v>
      </c>
      <c r="B2100" s="70">
        <v>44071</v>
      </c>
      <c r="C2100" s="71" t="s">
        <v>209</v>
      </c>
      <c r="D2100" s="72">
        <f>VLOOKUP(Pag_Inicio_Corr_mas_casos[[#This Row],[Corregimiento]],Hoja3!$A$2:$D$676,4,0)</f>
        <v>80821</v>
      </c>
      <c r="E2100" s="71">
        <v>41</v>
      </c>
      <c r="G2100">
        <v>1</v>
      </c>
    </row>
    <row r="2101" spans="1:7">
      <c r="A2101" s="73">
        <v>44071</v>
      </c>
      <c r="B2101" s="70">
        <v>44071</v>
      </c>
      <c r="C2101" s="71" t="s">
        <v>217</v>
      </c>
      <c r="D2101" s="72">
        <f>VLOOKUP(Pag_Inicio_Corr_mas_casos[[#This Row],[Corregimiento]],Hoja3!$A$2:$D$676,4,0)</f>
        <v>80819</v>
      </c>
      <c r="E2101" s="71">
        <v>38</v>
      </c>
      <c r="G2101">
        <v>1</v>
      </c>
    </row>
    <row r="2102" spans="1:7">
      <c r="A2102" s="73">
        <v>44071</v>
      </c>
      <c r="B2102" s="70">
        <v>44071</v>
      </c>
      <c r="C2102" s="71" t="s">
        <v>215</v>
      </c>
      <c r="D2102" s="72">
        <f>VLOOKUP(Pag_Inicio_Corr_mas_casos[[#This Row],[Corregimiento]],Hoja3!$A$2:$D$676,4,0)</f>
        <v>80823</v>
      </c>
      <c r="E2102" s="71">
        <v>37</v>
      </c>
      <c r="G2102">
        <v>1</v>
      </c>
    </row>
    <row r="2103" spans="1:7">
      <c r="A2103" s="73">
        <v>44071</v>
      </c>
      <c r="B2103" s="70">
        <v>44071</v>
      </c>
      <c r="C2103" s="71" t="s">
        <v>235</v>
      </c>
      <c r="D2103" s="72">
        <f>VLOOKUP(Pag_Inicio_Corr_mas_casos[[#This Row],[Corregimiento]],Hoja3!$A$2:$D$676,4,0)</f>
        <v>80815</v>
      </c>
      <c r="E2103" s="71">
        <v>36</v>
      </c>
      <c r="G2103">
        <v>1</v>
      </c>
    </row>
    <row r="2104" spans="1:7">
      <c r="A2104" s="73">
        <v>44071</v>
      </c>
      <c r="B2104" s="70">
        <v>44071</v>
      </c>
      <c r="C2104" s="71" t="s">
        <v>206</v>
      </c>
      <c r="D2104" s="72">
        <f>VLOOKUP(Pag_Inicio_Corr_mas_casos[[#This Row],[Corregimiento]],Hoja3!$A$2:$D$676,4,0)</f>
        <v>130106</v>
      </c>
      <c r="E2104" s="71">
        <v>36</v>
      </c>
      <c r="G2104">
        <v>1</v>
      </c>
    </row>
    <row r="2105" spans="1:7">
      <c r="A2105" s="73">
        <v>44071</v>
      </c>
      <c r="B2105" s="70">
        <v>44071</v>
      </c>
      <c r="C2105" s="71" t="s">
        <v>210</v>
      </c>
      <c r="D2105" s="72">
        <f>VLOOKUP(Pag_Inicio_Corr_mas_casos[[#This Row],[Corregimiento]],Hoja3!$A$2:$D$676,4,0)</f>
        <v>81007</v>
      </c>
      <c r="E2105" s="71">
        <v>34</v>
      </c>
      <c r="G2105">
        <v>1</v>
      </c>
    </row>
    <row r="2106" spans="1:7">
      <c r="A2106" s="73">
        <v>44071</v>
      </c>
      <c r="B2106" s="70">
        <v>44071</v>
      </c>
      <c r="C2106" s="71" t="s">
        <v>205</v>
      </c>
      <c r="D2106" s="72">
        <f>VLOOKUP(Pag_Inicio_Corr_mas_casos[[#This Row],[Corregimiento]],Hoja3!$A$2:$D$676,4,0)</f>
        <v>81002</v>
      </c>
      <c r="E2106" s="71">
        <v>30</v>
      </c>
      <c r="G2106">
        <v>1</v>
      </c>
    </row>
    <row r="2107" spans="1:7">
      <c r="A2107" s="73">
        <v>44071</v>
      </c>
      <c r="B2107" s="70">
        <v>44071</v>
      </c>
      <c r="C2107" s="71" t="s">
        <v>220</v>
      </c>
      <c r="D2107" s="72">
        <f>VLOOKUP(Pag_Inicio_Corr_mas_casos[[#This Row],[Corregimiento]],Hoja3!$A$2:$D$676,4,0)</f>
        <v>80812</v>
      </c>
      <c r="E2107" s="71">
        <v>28</v>
      </c>
      <c r="G2107">
        <v>1</v>
      </c>
    </row>
    <row r="2108" spans="1:7">
      <c r="A2108" s="73">
        <v>44071</v>
      </c>
      <c r="B2108" s="70">
        <v>44071</v>
      </c>
      <c r="C2108" s="71" t="s">
        <v>212</v>
      </c>
      <c r="D2108" s="72">
        <f>VLOOKUP(Pag_Inicio_Corr_mas_casos[[#This Row],[Corregimiento]],Hoja3!$A$2:$D$676,4,0)</f>
        <v>80816</v>
      </c>
      <c r="E2108" s="71">
        <v>27</v>
      </c>
      <c r="G2108">
        <v>1</v>
      </c>
    </row>
    <row r="2109" spans="1:7">
      <c r="A2109" s="73">
        <v>44071</v>
      </c>
      <c r="B2109" s="70">
        <v>44071</v>
      </c>
      <c r="C2109" s="71" t="s">
        <v>218</v>
      </c>
      <c r="D2109" s="72">
        <f>VLOOKUP(Pag_Inicio_Corr_mas_casos[[#This Row],[Corregimiento]],Hoja3!$A$2:$D$676,4,0)</f>
        <v>130107</v>
      </c>
      <c r="E2109" s="71">
        <v>20</v>
      </c>
      <c r="G2109">
        <v>1</v>
      </c>
    </row>
    <row r="2110" spans="1:7">
      <c r="A2110" s="73">
        <v>44071</v>
      </c>
      <c r="B2110" s="70">
        <v>44071</v>
      </c>
      <c r="C2110" s="71" t="s">
        <v>261</v>
      </c>
      <c r="D2110" s="72">
        <f>VLOOKUP(Pag_Inicio_Corr_mas_casos[[#This Row],[Corregimiento]],Hoja3!$A$2:$D$676,4,0)</f>
        <v>91001</v>
      </c>
      <c r="E2110" s="71">
        <v>19</v>
      </c>
      <c r="G2110">
        <v>1</v>
      </c>
    </row>
    <row r="2111" spans="1:7">
      <c r="A2111" s="73">
        <v>44071</v>
      </c>
      <c r="B2111" s="70">
        <v>44071</v>
      </c>
      <c r="C2111" s="71" t="s">
        <v>221</v>
      </c>
      <c r="D2111" s="72">
        <f>VLOOKUP(Pag_Inicio_Corr_mas_casos[[#This Row],[Corregimiento]],Hoja3!$A$2:$D$676,4,0)</f>
        <v>130702</v>
      </c>
      <c r="E2111" s="71">
        <v>18</v>
      </c>
      <c r="G2111">
        <v>1</v>
      </c>
    </row>
    <row r="2112" spans="1:7">
      <c r="A2112" s="73">
        <v>44071</v>
      </c>
      <c r="B2112" s="70">
        <v>44071</v>
      </c>
      <c r="C2112" s="71" t="s">
        <v>213</v>
      </c>
      <c r="D2112" s="72">
        <f>VLOOKUP(Pag_Inicio_Corr_mas_casos[[#This Row],[Corregimiento]],Hoja3!$A$2:$D$676,4,0)</f>
        <v>80817</v>
      </c>
      <c r="E2112" s="71">
        <v>18</v>
      </c>
      <c r="G2112">
        <v>1</v>
      </c>
    </row>
    <row r="2113" spans="1:7">
      <c r="A2113" s="73">
        <v>44071</v>
      </c>
      <c r="B2113" s="70">
        <v>44071</v>
      </c>
      <c r="C2113" s="71" t="s">
        <v>243</v>
      </c>
      <c r="D2113" s="72">
        <f>VLOOKUP(Pag_Inicio_Corr_mas_casos[[#This Row],[Corregimiento]],Hoja3!$A$2:$D$676,4,0)</f>
        <v>130105</v>
      </c>
      <c r="E2113" s="71">
        <v>17</v>
      </c>
      <c r="G2113">
        <v>1</v>
      </c>
    </row>
    <row r="2114" spans="1:7">
      <c r="A2114" s="73">
        <v>44071</v>
      </c>
      <c r="B2114" s="70">
        <v>44071</v>
      </c>
      <c r="C2114" s="71" t="s">
        <v>340</v>
      </c>
      <c r="D2114" s="72">
        <f>VLOOKUP(Pag_Inicio_Corr_mas_casos[[#This Row],[Corregimiento]],Hoja3!$A$2:$D$676,4,0)</f>
        <v>40406</v>
      </c>
      <c r="E2114" s="71">
        <v>16</v>
      </c>
      <c r="G2114">
        <v>1</v>
      </c>
    </row>
    <row r="2115" spans="1:7">
      <c r="A2115" s="73">
        <v>44071</v>
      </c>
      <c r="B2115" s="70">
        <v>44071</v>
      </c>
      <c r="C2115" s="71" t="s">
        <v>234</v>
      </c>
      <c r="D2115" s="72">
        <f>VLOOKUP(Pag_Inicio_Corr_mas_casos[[#This Row],[Corregimiento]],Hoja3!$A$2:$D$676,4,0)</f>
        <v>80820</v>
      </c>
      <c r="E2115" s="71">
        <v>16</v>
      </c>
      <c r="G2115">
        <v>1</v>
      </c>
    </row>
    <row r="2116" spans="1:7">
      <c r="A2116" s="73">
        <v>44071</v>
      </c>
      <c r="B2116" s="70">
        <v>44071</v>
      </c>
      <c r="C2116" s="71" t="s">
        <v>257</v>
      </c>
      <c r="D2116" s="72">
        <f>VLOOKUP(Pag_Inicio_Corr_mas_casos[[#This Row],[Corregimiento]],Hoja3!$A$2:$D$676,4,0)</f>
        <v>80814</v>
      </c>
      <c r="E2116" s="71">
        <v>15</v>
      </c>
      <c r="G2116">
        <v>1</v>
      </c>
    </row>
    <row r="2117" spans="1:7">
      <c r="A2117" s="73">
        <v>44071</v>
      </c>
      <c r="B2117" s="70">
        <v>44071</v>
      </c>
      <c r="C2117" s="71" t="s">
        <v>216</v>
      </c>
      <c r="D2117" s="72">
        <f>VLOOKUP(Pag_Inicio_Corr_mas_casos[[#This Row],[Corregimiento]],Hoja3!$A$2:$D$676,4,0)</f>
        <v>81001</v>
      </c>
      <c r="E2117" s="71">
        <v>14</v>
      </c>
      <c r="G2117">
        <v>1</v>
      </c>
    </row>
    <row r="2118" spans="1:7">
      <c r="A2118" s="73">
        <v>44071</v>
      </c>
      <c r="B2118" s="70">
        <v>44071</v>
      </c>
      <c r="C2118" s="71" t="s">
        <v>241</v>
      </c>
      <c r="D2118" s="72">
        <f>VLOOKUP(Pag_Inicio_Corr_mas_casos[[#This Row],[Corregimiento]],Hoja3!$A$2:$D$676,4,0)</f>
        <v>50208</v>
      </c>
      <c r="E2118" s="71">
        <v>14</v>
      </c>
      <c r="G2118">
        <v>1</v>
      </c>
    </row>
    <row r="2119" spans="1:7">
      <c r="A2119" s="73">
        <v>44071</v>
      </c>
      <c r="B2119" s="70">
        <v>44071</v>
      </c>
      <c r="C2119" s="71" t="s">
        <v>225</v>
      </c>
      <c r="D2119" s="72">
        <f>VLOOKUP(Pag_Inicio_Corr_mas_casos[[#This Row],[Corregimiento]],Hoja3!$A$2:$D$676,4,0)</f>
        <v>80810</v>
      </c>
      <c r="E2119" s="71">
        <v>14</v>
      </c>
      <c r="G2119">
        <v>1</v>
      </c>
    </row>
    <row r="2120" spans="1:7">
      <c r="A2120" s="73">
        <v>44071</v>
      </c>
      <c r="B2120" s="70">
        <v>44071</v>
      </c>
      <c r="C2120" s="71" t="s">
        <v>245</v>
      </c>
      <c r="D2120" s="72">
        <f>VLOOKUP(Pag_Inicio_Corr_mas_casos[[#This Row],[Corregimiento]],Hoja3!$A$2:$D$676,4,0)</f>
        <v>80809</v>
      </c>
      <c r="E2120" s="71">
        <v>13</v>
      </c>
      <c r="G2120">
        <v>1</v>
      </c>
    </row>
    <row r="2121" spans="1:7">
      <c r="A2121" s="73">
        <v>44071</v>
      </c>
      <c r="B2121" s="70">
        <v>44071</v>
      </c>
      <c r="C2121" s="71" t="s">
        <v>249</v>
      </c>
      <c r="D2121" s="72">
        <f>VLOOKUP(Pag_Inicio_Corr_mas_casos[[#This Row],[Corregimiento]],Hoja3!$A$2:$D$676,4,0)</f>
        <v>130717</v>
      </c>
      <c r="E2121" s="71">
        <v>12</v>
      </c>
      <c r="G2121">
        <v>1</v>
      </c>
    </row>
    <row r="2122" spans="1:7">
      <c r="A2122" s="73">
        <v>44071</v>
      </c>
      <c r="B2122" s="70">
        <v>44071</v>
      </c>
      <c r="C2122" s="71" t="s">
        <v>214</v>
      </c>
      <c r="D2122" s="72">
        <f>VLOOKUP(Pag_Inicio_Corr_mas_casos[[#This Row],[Corregimiento]],Hoja3!$A$2:$D$676,4,0)</f>
        <v>80822</v>
      </c>
      <c r="E2122" s="71">
        <v>11</v>
      </c>
      <c r="G2122">
        <v>1</v>
      </c>
    </row>
    <row r="2123" spans="1:7">
      <c r="A2123" s="73">
        <v>44071</v>
      </c>
      <c r="B2123" s="70">
        <v>44071</v>
      </c>
      <c r="C2123" s="71" t="s">
        <v>223</v>
      </c>
      <c r="D2123" s="72">
        <f>VLOOKUP(Pag_Inicio_Corr_mas_casos[[#This Row],[Corregimiento]],Hoja3!$A$2:$D$676,4,0)</f>
        <v>80806</v>
      </c>
      <c r="E2123" s="71">
        <v>11</v>
      </c>
      <c r="G2123">
        <v>1</v>
      </c>
    </row>
    <row r="2124" spans="1:7">
      <c r="A2124" s="73">
        <v>44071</v>
      </c>
      <c r="B2124" s="70">
        <v>44071</v>
      </c>
      <c r="C2124" s="71" t="s">
        <v>222</v>
      </c>
      <c r="D2124" s="72">
        <f>VLOOKUP(Pag_Inicio_Corr_mas_casos[[#This Row],[Corregimiento]],Hoja3!$A$2:$D$676,4,0)</f>
        <v>40601</v>
      </c>
      <c r="E2124" s="71">
        <v>11</v>
      </c>
      <c r="G2124">
        <v>1</v>
      </c>
    </row>
    <row r="2125" spans="1:7">
      <c r="A2125" s="73">
        <v>44071</v>
      </c>
      <c r="B2125" s="70">
        <v>44071</v>
      </c>
      <c r="C2125" s="71" t="s">
        <v>233</v>
      </c>
      <c r="D2125" s="72">
        <f>VLOOKUP(Pag_Inicio_Corr_mas_casos[[#This Row],[Corregimiento]],Hoja3!$A$2:$D$676,4,0)</f>
        <v>80808</v>
      </c>
      <c r="E2125" s="71">
        <v>11</v>
      </c>
      <c r="G2125">
        <v>1</v>
      </c>
    </row>
    <row r="2126" spans="1:7">
      <c r="A2126" s="73">
        <v>44071</v>
      </c>
      <c r="B2126" s="70">
        <v>44071</v>
      </c>
      <c r="C2126" s="71" t="s">
        <v>266</v>
      </c>
      <c r="D2126" s="72">
        <f>VLOOKUP(Pag_Inicio_Corr_mas_casos[[#This Row],[Corregimiento]],Hoja3!$A$2:$D$676,4,0)</f>
        <v>80818</v>
      </c>
      <c r="E2126" s="71">
        <v>11</v>
      </c>
      <c r="G2126">
        <v>1</v>
      </c>
    </row>
    <row r="2127" spans="1:7">
      <c r="A2127" s="73">
        <v>44071</v>
      </c>
      <c r="B2127" s="70">
        <v>44071</v>
      </c>
      <c r="C2127" s="71" t="s">
        <v>341</v>
      </c>
      <c r="D2127" s="72">
        <f>VLOOKUP(Pag_Inicio_Corr_mas_casos[[#This Row],[Corregimiento]],Hoja3!$A$2:$D$676,4,0)</f>
        <v>91101</v>
      </c>
      <c r="E2127" s="71">
        <v>11</v>
      </c>
      <c r="G2127">
        <v>1</v>
      </c>
    </row>
    <row r="2128" spans="1:7">
      <c r="A2128" s="62">
        <v>44072</v>
      </c>
      <c r="B2128" s="63">
        <v>44072</v>
      </c>
      <c r="C2128" s="64" t="s">
        <v>217</v>
      </c>
      <c r="D2128" s="65">
        <f>VLOOKUP(Pag_Inicio_Corr_mas_casos[[#This Row],[Corregimiento]],Hoja3!$A$2:$D$676,4,0)</f>
        <v>80819</v>
      </c>
      <c r="E2128" s="64">
        <v>60</v>
      </c>
      <c r="F2128" s="7">
        <f>SUM(G2128:G2153)</f>
        <v>26</v>
      </c>
      <c r="G2128">
        <v>1</v>
      </c>
    </row>
    <row r="2129" spans="1:7">
      <c r="A2129" s="62">
        <v>44072</v>
      </c>
      <c r="B2129" s="63">
        <v>44072</v>
      </c>
      <c r="C2129" s="64" t="s">
        <v>210</v>
      </c>
      <c r="D2129" s="65">
        <f>VLOOKUP(Pag_Inicio_Corr_mas_casos[[#This Row],[Corregimiento]],Hoja3!$A$2:$D$676,4,0)</f>
        <v>81007</v>
      </c>
      <c r="E2129" s="64">
        <v>55</v>
      </c>
      <c r="G2129">
        <v>1</v>
      </c>
    </row>
    <row r="2130" spans="1:7">
      <c r="A2130" s="62">
        <v>44072</v>
      </c>
      <c r="B2130" s="63">
        <v>44072</v>
      </c>
      <c r="C2130" s="64" t="s">
        <v>230</v>
      </c>
      <c r="D2130" s="65">
        <f>VLOOKUP(Pag_Inicio_Corr_mas_casos[[#This Row],[Corregimiento]],Hoja3!$A$2:$D$676,4,0)</f>
        <v>80813</v>
      </c>
      <c r="E2130" s="64">
        <v>49</v>
      </c>
      <c r="G2130">
        <v>1</v>
      </c>
    </row>
    <row r="2131" spans="1:7">
      <c r="A2131" s="62">
        <v>44072</v>
      </c>
      <c r="B2131" s="63">
        <v>44072</v>
      </c>
      <c r="C2131" s="64" t="s">
        <v>204</v>
      </c>
      <c r="D2131" s="65">
        <f>VLOOKUP(Pag_Inicio_Corr_mas_casos[[#This Row],[Corregimiento]],Hoja3!$A$2:$D$676,4,0)</f>
        <v>130101</v>
      </c>
      <c r="E2131" s="64">
        <v>46</v>
      </c>
      <c r="G2131">
        <v>1</v>
      </c>
    </row>
    <row r="2132" spans="1:7">
      <c r="A2132" s="62">
        <v>44072</v>
      </c>
      <c r="B2132" s="63">
        <v>44072</v>
      </c>
      <c r="C2132" s="64" t="s">
        <v>211</v>
      </c>
      <c r="D2132" s="65">
        <f>VLOOKUP(Pag_Inicio_Corr_mas_casos[[#This Row],[Corregimiento]],Hoja3!$A$2:$D$676,4,0)</f>
        <v>81008</v>
      </c>
      <c r="E2132" s="64">
        <v>44</v>
      </c>
      <c r="G2132">
        <v>1</v>
      </c>
    </row>
    <row r="2133" spans="1:7">
      <c r="A2133" s="62">
        <v>44072</v>
      </c>
      <c r="B2133" s="63">
        <v>44072</v>
      </c>
      <c r="C2133" s="64" t="s">
        <v>220</v>
      </c>
      <c r="D2133" s="65">
        <f>VLOOKUP(Pag_Inicio_Corr_mas_casos[[#This Row],[Corregimiento]],Hoja3!$A$2:$D$676,4,0)</f>
        <v>80812</v>
      </c>
      <c r="E2133" s="64">
        <v>43</v>
      </c>
      <c r="G2133">
        <v>1</v>
      </c>
    </row>
    <row r="2134" spans="1:7">
      <c r="A2134" s="62">
        <v>44072</v>
      </c>
      <c r="B2134" s="63">
        <v>44072</v>
      </c>
      <c r="C2134" s="64" t="s">
        <v>206</v>
      </c>
      <c r="D2134" s="65">
        <f>VLOOKUP(Pag_Inicio_Corr_mas_casos[[#This Row],[Corregimiento]],Hoja3!$A$2:$D$676,4,0)</f>
        <v>130106</v>
      </c>
      <c r="E2134" s="64">
        <v>39</v>
      </c>
      <c r="G2134">
        <v>1</v>
      </c>
    </row>
    <row r="2135" spans="1:7">
      <c r="A2135" s="62">
        <v>44072</v>
      </c>
      <c r="B2135" s="63">
        <v>44072</v>
      </c>
      <c r="C2135" s="64" t="s">
        <v>257</v>
      </c>
      <c r="D2135" s="65">
        <f>VLOOKUP(Pag_Inicio_Corr_mas_casos[[#This Row],[Corregimiento]],Hoja3!$A$2:$D$676,4,0)</f>
        <v>80814</v>
      </c>
      <c r="E2135" s="64">
        <v>36</v>
      </c>
      <c r="G2135">
        <v>1</v>
      </c>
    </row>
    <row r="2136" spans="1:7">
      <c r="A2136" s="62">
        <v>44072</v>
      </c>
      <c r="B2136" s="63">
        <v>44072</v>
      </c>
      <c r="C2136" s="64" t="s">
        <v>234</v>
      </c>
      <c r="D2136" s="65">
        <f>VLOOKUP(Pag_Inicio_Corr_mas_casos[[#This Row],[Corregimiento]],Hoja3!$A$2:$D$676,4,0)</f>
        <v>80820</v>
      </c>
      <c r="E2136" s="64">
        <v>31</v>
      </c>
      <c r="G2136">
        <v>1</v>
      </c>
    </row>
    <row r="2137" spans="1:7">
      <c r="A2137" s="62">
        <v>44072</v>
      </c>
      <c r="B2137" s="63">
        <v>44072</v>
      </c>
      <c r="C2137" s="64" t="s">
        <v>209</v>
      </c>
      <c r="D2137" s="65">
        <f>VLOOKUP(Pag_Inicio_Corr_mas_casos[[#This Row],[Corregimiento]],Hoja3!$A$2:$D$676,4,0)</f>
        <v>80821</v>
      </c>
      <c r="E2137" s="64">
        <v>28</v>
      </c>
      <c r="G2137">
        <v>1</v>
      </c>
    </row>
    <row r="2138" spans="1:7">
      <c r="A2138" s="62">
        <v>44072</v>
      </c>
      <c r="B2138" s="63">
        <v>44072</v>
      </c>
      <c r="C2138" s="64" t="s">
        <v>213</v>
      </c>
      <c r="D2138" s="65">
        <f>VLOOKUP(Pag_Inicio_Corr_mas_casos[[#This Row],[Corregimiento]],Hoja3!$A$2:$D$676,4,0)</f>
        <v>80817</v>
      </c>
      <c r="E2138" s="64">
        <v>22</v>
      </c>
      <c r="G2138">
        <v>1</v>
      </c>
    </row>
    <row r="2139" spans="1:7">
      <c r="A2139" s="62">
        <v>44072</v>
      </c>
      <c r="B2139" s="63">
        <v>44072</v>
      </c>
      <c r="C2139" s="64" t="s">
        <v>235</v>
      </c>
      <c r="D2139" s="65">
        <f>VLOOKUP(Pag_Inicio_Corr_mas_casos[[#This Row],[Corregimiento]],Hoja3!$A$2:$D$676,4,0)</f>
        <v>80815</v>
      </c>
      <c r="E2139" s="64">
        <v>18</v>
      </c>
      <c r="G2139">
        <v>1</v>
      </c>
    </row>
    <row r="2140" spans="1:7">
      <c r="A2140" s="62">
        <v>44072</v>
      </c>
      <c r="B2140" s="63">
        <v>44072</v>
      </c>
      <c r="C2140" s="64" t="s">
        <v>261</v>
      </c>
      <c r="D2140" s="65">
        <f>VLOOKUP(Pag_Inicio_Corr_mas_casos[[#This Row],[Corregimiento]],Hoja3!$A$2:$D$676,4,0)</f>
        <v>91001</v>
      </c>
      <c r="E2140" s="64">
        <v>15</v>
      </c>
      <c r="G2140">
        <v>1</v>
      </c>
    </row>
    <row r="2141" spans="1:7">
      <c r="A2141" s="62">
        <v>44072</v>
      </c>
      <c r="B2141" s="63">
        <v>44072</v>
      </c>
      <c r="C2141" s="64" t="s">
        <v>224</v>
      </c>
      <c r="D2141" s="65">
        <f>VLOOKUP(Pag_Inicio_Corr_mas_casos[[#This Row],[Corregimiento]],Hoja3!$A$2:$D$676,4,0)</f>
        <v>130108</v>
      </c>
      <c r="E2141" s="64">
        <v>15</v>
      </c>
      <c r="G2141">
        <v>1</v>
      </c>
    </row>
    <row r="2142" spans="1:7">
      <c r="A2142" s="62">
        <v>44072</v>
      </c>
      <c r="B2142" s="63">
        <v>44072</v>
      </c>
      <c r="C2142" s="64" t="s">
        <v>342</v>
      </c>
      <c r="D2142" s="65">
        <f>VLOOKUP(Pag_Inicio_Corr_mas_casos[[#This Row],[Corregimiento]],Hoja3!$A$2:$D$676,4,0)</f>
        <v>70409</v>
      </c>
      <c r="E2142" s="64">
        <v>14</v>
      </c>
      <c r="G2142">
        <v>1</v>
      </c>
    </row>
    <row r="2143" spans="1:7">
      <c r="A2143" s="62">
        <v>44072</v>
      </c>
      <c r="B2143" s="63">
        <v>44072</v>
      </c>
      <c r="C2143" s="64" t="s">
        <v>250</v>
      </c>
      <c r="D2143" s="65">
        <f>VLOOKUP(Pag_Inicio_Corr_mas_casos[[#This Row],[Corregimiento]],Hoja3!$A$2:$D$676,4,0)</f>
        <v>81003</v>
      </c>
      <c r="E2143" s="64">
        <v>14</v>
      </c>
      <c r="G2143">
        <v>1</v>
      </c>
    </row>
    <row r="2144" spans="1:7">
      <c r="A2144" s="62">
        <v>44072</v>
      </c>
      <c r="B2144" s="63">
        <v>44072</v>
      </c>
      <c r="C2144" s="64" t="s">
        <v>216</v>
      </c>
      <c r="D2144" s="65">
        <f>VLOOKUP(Pag_Inicio_Corr_mas_casos[[#This Row],[Corregimiento]],Hoja3!$A$2:$D$676,4,0)</f>
        <v>81001</v>
      </c>
      <c r="E2144" s="64">
        <v>14</v>
      </c>
      <c r="G2144">
        <v>1</v>
      </c>
    </row>
    <row r="2145" spans="1:7">
      <c r="A2145" s="62">
        <v>44072</v>
      </c>
      <c r="B2145" s="63">
        <v>44072</v>
      </c>
      <c r="C2145" s="64" t="s">
        <v>212</v>
      </c>
      <c r="D2145" s="65">
        <f>VLOOKUP(Pag_Inicio_Corr_mas_casos[[#This Row],[Corregimiento]],Hoja3!$A$2:$D$676,4,0)</f>
        <v>80816</v>
      </c>
      <c r="E2145" s="64">
        <v>14</v>
      </c>
      <c r="G2145">
        <v>1</v>
      </c>
    </row>
    <row r="2146" spans="1:7">
      <c r="A2146" s="62">
        <v>44072</v>
      </c>
      <c r="B2146" s="63">
        <v>44072</v>
      </c>
      <c r="C2146" s="64" t="s">
        <v>308</v>
      </c>
      <c r="D2146" s="65">
        <f>VLOOKUP(Pag_Inicio_Corr_mas_casos[[#This Row],[Corregimiento]],Hoja3!$A$2:$D$676,4,0)</f>
        <v>40606</v>
      </c>
      <c r="E2146" s="64">
        <v>13</v>
      </c>
      <c r="G2146">
        <v>1</v>
      </c>
    </row>
    <row r="2147" spans="1:7">
      <c r="A2147" s="62">
        <v>44072</v>
      </c>
      <c r="B2147" s="63">
        <v>44072</v>
      </c>
      <c r="C2147" s="64" t="s">
        <v>239</v>
      </c>
      <c r="D2147" s="65">
        <f>VLOOKUP(Pag_Inicio_Corr_mas_casos[[#This Row],[Corregimiento]],Hoja3!$A$2:$D$676,4,0)</f>
        <v>130708</v>
      </c>
      <c r="E2147" s="64">
        <v>12</v>
      </c>
      <c r="G2147">
        <v>1</v>
      </c>
    </row>
    <row r="2148" spans="1:7">
      <c r="A2148" s="62">
        <v>44072</v>
      </c>
      <c r="B2148" s="63">
        <v>44072</v>
      </c>
      <c r="C2148" s="64" t="s">
        <v>218</v>
      </c>
      <c r="D2148" s="65">
        <f>VLOOKUP(Pag_Inicio_Corr_mas_casos[[#This Row],[Corregimiento]],Hoja3!$A$2:$D$676,4,0)</f>
        <v>130107</v>
      </c>
      <c r="E2148" s="64">
        <v>12</v>
      </c>
      <c r="G2148">
        <v>1</v>
      </c>
    </row>
    <row r="2149" spans="1:7">
      <c r="A2149" s="62">
        <v>44072</v>
      </c>
      <c r="B2149" s="63">
        <v>44072</v>
      </c>
      <c r="C2149" s="64" t="s">
        <v>240</v>
      </c>
      <c r="D2149" s="65">
        <f>VLOOKUP(Pag_Inicio_Corr_mas_casos[[#This Row],[Corregimiento]],Hoja3!$A$2:$D$676,4,0)</f>
        <v>80826</v>
      </c>
      <c r="E2149" s="64">
        <v>11</v>
      </c>
      <c r="G2149">
        <v>1</v>
      </c>
    </row>
    <row r="2150" spans="1:7">
      <c r="A2150" s="62">
        <v>44072</v>
      </c>
      <c r="B2150" s="63">
        <v>44072</v>
      </c>
      <c r="C2150" s="64" t="s">
        <v>205</v>
      </c>
      <c r="D2150" s="65">
        <f>VLOOKUP(Pag_Inicio_Corr_mas_casos[[#This Row],[Corregimiento]],Hoja3!$A$2:$D$676,4,0)</f>
        <v>81002</v>
      </c>
      <c r="E2150" s="64">
        <v>11</v>
      </c>
      <c r="G2150">
        <v>1</v>
      </c>
    </row>
    <row r="2151" spans="1:7">
      <c r="A2151" s="62">
        <v>44072</v>
      </c>
      <c r="B2151" s="63">
        <v>44072</v>
      </c>
      <c r="C2151" s="64" t="s">
        <v>253</v>
      </c>
      <c r="D2151" s="65">
        <f>VLOOKUP(Pag_Inicio_Corr_mas_casos[[#This Row],[Corregimiento]],Hoja3!$A$2:$D$676,4,0)</f>
        <v>130701</v>
      </c>
      <c r="E2151" s="64">
        <v>11</v>
      </c>
      <c r="G2151">
        <v>1</v>
      </c>
    </row>
    <row r="2152" spans="1:7">
      <c r="A2152" s="62">
        <v>44072</v>
      </c>
      <c r="B2152" s="63">
        <v>44072</v>
      </c>
      <c r="C2152" s="64" t="s">
        <v>214</v>
      </c>
      <c r="D2152" s="65">
        <f>VLOOKUP(Pag_Inicio_Corr_mas_casos[[#This Row],[Corregimiento]],Hoja3!$A$2:$D$676,4,0)</f>
        <v>80822</v>
      </c>
      <c r="E2152" s="64">
        <v>11</v>
      </c>
      <c r="G2152">
        <v>1</v>
      </c>
    </row>
    <row r="2153" spans="1:7">
      <c r="A2153" s="62">
        <v>44072</v>
      </c>
      <c r="B2153" s="63">
        <v>44072</v>
      </c>
      <c r="C2153" s="64" t="s">
        <v>208</v>
      </c>
      <c r="D2153" s="65">
        <f>VLOOKUP(Pag_Inicio_Corr_mas_casos[[#This Row],[Corregimiento]],Hoja3!$A$2:$D$676,4,0)</f>
        <v>130102</v>
      </c>
      <c r="E2153" s="64">
        <v>11</v>
      </c>
      <c r="G2153">
        <v>1</v>
      </c>
    </row>
    <row r="2154" spans="1:7">
      <c r="A2154" s="83">
        <v>44073</v>
      </c>
      <c r="B2154" s="84">
        <v>44073</v>
      </c>
      <c r="C2154" s="85" t="s">
        <v>279</v>
      </c>
      <c r="D2154" s="86">
        <f>VLOOKUP(Pag_Inicio_Corr_mas_casos[[#This Row],[Corregimiento]],Hoja3!$A$2:$D$676,4,0)</f>
        <v>120504</v>
      </c>
      <c r="E2154" s="85">
        <v>25</v>
      </c>
      <c r="F2154" s="7">
        <f>SUM(G2154:G2173)</f>
        <v>20</v>
      </c>
      <c r="G2154">
        <v>1</v>
      </c>
    </row>
    <row r="2155" spans="1:7">
      <c r="A2155" s="83">
        <v>44073</v>
      </c>
      <c r="B2155" s="84">
        <v>44073</v>
      </c>
      <c r="C2155" s="85" t="s">
        <v>223</v>
      </c>
      <c r="D2155" s="86">
        <f>VLOOKUP(Pag_Inicio_Corr_mas_casos[[#This Row],[Corregimiento]],Hoja3!$A$2:$D$676,4,0)</f>
        <v>80806</v>
      </c>
      <c r="E2155" s="85">
        <v>20</v>
      </c>
      <c r="G2155">
        <v>1</v>
      </c>
    </row>
    <row r="2156" spans="1:7">
      <c r="A2156" s="83">
        <v>44073</v>
      </c>
      <c r="B2156" s="84">
        <v>44073</v>
      </c>
      <c r="C2156" s="85" t="s">
        <v>313</v>
      </c>
      <c r="D2156" s="86">
        <f>VLOOKUP(Pag_Inicio_Corr_mas_casos[[#This Row],[Corregimiento]],Hoja3!$A$2:$D$676,4,0)</f>
        <v>100104</v>
      </c>
      <c r="E2156" s="85">
        <v>20</v>
      </c>
      <c r="G2156">
        <v>1</v>
      </c>
    </row>
    <row r="2157" spans="1:7">
      <c r="A2157" s="83">
        <v>44073</v>
      </c>
      <c r="B2157" s="84">
        <v>44073</v>
      </c>
      <c r="C2157" s="85" t="s">
        <v>328</v>
      </c>
      <c r="D2157" s="86">
        <f>VLOOKUP(Pag_Inicio_Corr_mas_casos[[#This Row],[Corregimiento]],Hoja3!$A$2:$D$676,4,0)</f>
        <v>50106</v>
      </c>
      <c r="E2157" s="85">
        <v>18</v>
      </c>
      <c r="G2157">
        <v>1</v>
      </c>
    </row>
    <row r="2158" spans="1:7">
      <c r="A2158" s="83">
        <v>44073</v>
      </c>
      <c r="B2158" s="84">
        <v>44073</v>
      </c>
      <c r="C2158" s="85" t="s">
        <v>209</v>
      </c>
      <c r="D2158" s="86">
        <f>VLOOKUP(Pag_Inicio_Corr_mas_casos[[#This Row],[Corregimiento]],Hoja3!$A$2:$D$676,4,0)</f>
        <v>80821</v>
      </c>
      <c r="E2158" s="85">
        <v>17</v>
      </c>
      <c r="G2158">
        <v>1</v>
      </c>
    </row>
    <row r="2159" spans="1:7">
      <c r="A2159" s="83">
        <v>44073</v>
      </c>
      <c r="B2159" s="84">
        <v>44073</v>
      </c>
      <c r="C2159" s="85" t="s">
        <v>235</v>
      </c>
      <c r="D2159" s="86">
        <f>VLOOKUP(Pag_Inicio_Corr_mas_casos[[#This Row],[Corregimiento]],Hoja3!$A$2:$D$676,4,0)</f>
        <v>80815</v>
      </c>
      <c r="E2159" s="85">
        <v>17</v>
      </c>
      <c r="G2159">
        <v>1</v>
      </c>
    </row>
    <row r="2160" spans="1:7">
      <c r="A2160" s="83">
        <v>44073</v>
      </c>
      <c r="B2160" s="84">
        <v>44073</v>
      </c>
      <c r="C2160" s="85" t="s">
        <v>232</v>
      </c>
      <c r="D2160" s="86">
        <f>VLOOKUP(Pag_Inicio_Corr_mas_casos[[#This Row],[Corregimiento]],Hoja3!$A$2:$D$676,4,0)</f>
        <v>80501</v>
      </c>
      <c r="E2160" s="85">
        <v>16</v>
      </c>
      <c r="G2160">
        <v>1</v>
      </c>
    </row>
    <row r="2161" spans="1:7">
      <c r="A2161" s="83">
        <v>44073</v>
      </c>
      <c r="B2161" s="84">
        <v>44073</v>
      </c>
      <c r="C2161" s="85" t="s">
        <v>277</v>
      </c>
      <c r="D2161" s="86">
        <f>VLOOKUP(Pag_Inicio_Corr_mas_casos[[#This Row],[Corregimiento]],Hoja3!$A$2:$D$676,4,0)</f>
        <v>10401</v>
      </c>
      <c r="E2161" s="85">
        <v>14</v>
      </c>
      <c r="G2161">
        <v>1</v>
      </c>
    </row>
    <row r="2162" spans="1:7">
      <c r="A2162" s="83">
        <v>44073</v>
      </c>
      <c r="B2162" s="84">
        <v>44073</v>
      </c>
      <c r="C2162" s="85" t="s">
        <v>215</v>
      </c>
      <c r="D2162" s="86">
        <f>VLOOKUP(Pag_Inicio_Corr_mas_casos[[#This Row],[Corregimiento]],Hoja3!$A$2:$D$676,4,0)</f>
        <v>80823</v>
      </c>
      <c r="E2162" s="85">
        <v>14</v>
      </c>
      <c r="G2162">
        <v>1</v>
      </c>
    </row>
    <row r="2163" spans="1:7">
      <c r="A2163" s="83">
        <v>44073</v>
      </c>
      <c r="B2163" s="84">
        <v>44073</v>
      </c>
      <c r="C2163" s="85" t="s">
        <v>325</v>
      </c>
      <c r="D2163" s="86">
        <f>VLOOKUP(Pag_Inicio_Corr_mas_casos[[#This Row],[Corregimiento]],Hoja3!$A$2:$D$676,4,0)</f>
        <v>40404</v>
      </c>
      <c r="E2163" s="85">
        <v>14</v>
      </c>
      <c r="G2163">
        <v>1</v>
      </c>
    </row>
    <row r="2164" spans="1:7">
      <c r="A2164" s="83">
        <v>44073</v>
      </c>
      <c r="B2164" s="84">
        <v>44073</v>
      </c>
      <c r="C2164" s="85" t="s">
        <v>222</v>
      </c>
      <c r="D2164" s="86">
        <f>VLOOKUP(Pag_Inicio_Corr_mas_casos[[#This Row],[Corregimiento]],Hoja3!$A$2:$D$676,4,0)</f>
        <v>40601</v>
      </c>
      <c r="E2164" s="85">
        <v>13</v>
      </c>
      <c r="G2164">
        <v>1</v>
      </c>
    </row>
    <row r="2165" spans="1:7">
      <c r="A2165" s="83">
        <v>44073</v>
      </c>
      <c r="B2165" s="84">
        <v>44073</v>
      </c>
      <c r="C2165" s="85" t="s">
        <v>308</v>
      </c>
      <c r="D2165" s="86">
        <f>VLOOKUP(Pag_Inicio_Corr_mas_casos[[#This Row],[Corregimiento]],Hoja3!$A$2:$D$676,4,0)</f>
        <v>40606</v>
      </c>
      <c r="E2165" s="85">
        <v>13</v>
      </c>
      <c r="G2165">
        <v>1</v>
      </c>
    </row>
    <row r="2166" spans="1:7">
      <c r="A2166" s="83">
        <v>44073</v>
      </c>
      <c r="B2166" s="84">
        <v>44073</v>
      </c>
      <c r="C2166" s="85" t="s">
        <v>217</v>
      </c>
      <c r="D2166" s="86">
        <f>VLOOKUP(Pag_Inicio_Corr_mas_casos[[#This Row],[Corregimiento]],Hoja3!$A$2:$D$676,4,0)</f>
        <v>80819</v>
      </c>
      <c r="E2166" s="85">
        <v>13</v>
      </c>
      <c r="G2166">
        <v>1</v>
      </c>
    </row>
    <row r="2167" spans="1:7">
      <c r="A2167" s="83">
        <v>44073</v>
      </c>
      <c r="B2167" s="84">
        <v>44073</v>
      </c>
      <c r="C2167" s="85" t="s">
        <v>337</v>
      </c>
      <c r="D2167" s="86">
        <f>VLOOKUP(Pag_Inicio_Corr_mas_casos[[#This Row],[Corregimiento]],Hoja3!$A$2:$D$676,4,0)</f>
        <v>50105</v>
      </c>
      <c r="E2167" s="85">
        <v>13</v>
      </c>
      <c r="G2167">
        <v>1</v>
      </c>
    </row>
    <row r="2168" spans="1:7">
      <c r="A2168" s="83">
        <v>44073</v>
      </c>
      <c r="B2168" s="84">
        <v>44073</v>
      </c>
      <c r="C2168" s="85" t="s">
        <v>216</v>
      </c>
      <c r="D2168" s="86">
        <f>VLOOKUP(Pag_Inicio_Corr_mas_casos[[#This Row],[Corregimiento]],Hoja3!$A$2:$D$676,4,0)</f>
        <v>81001</v>
      </c>
      <c r="E2168" s="85">
        <v>12</v>
      </c>
      <c r="G2168">
        <v>1</v>
      </c>
    </row>
    <row r="2169" spans="1:7">
      <c r="A2169" s="83">
        <v>44073</v>
      </c>
      <c r="B2169" s="84">
        <v>44073</v>
      </c>
      <c r="C2169" s="85" t="s">
        <v>214</v>
      </c>
      <c r="D2169" s="86">
        <f>VLOOKUP(Pag_Inicio_Corr_mas_casos[[#This Row],[Corregimiento]],Hoja3!$A$2:$D$676,4,0)</f>
        <v>80822</v>
      </c>
      <c r="E2169" s="85">
        <v>12</v>
      </c>
      <c r="G2169">
        <v>1</v>
      </c>
    </row>
    <row r="2170" spans="1:7">
      <c r="A2170" s="83">
        <v>44073</v>
      </c>
      <c r="B2170" s="84">
        <v>44073</v>
      </c>
      <c r="C2170" s="85" t="s">
        <v>257</v>
      </c>
      <c r="D2170" s="86">
        <f>VLOOKUP(Pag_Inicio_Corr_mas_casos[[#This Row],[Corregimiento]],Hoja3!$A$2:$D$676,4,0)</f>
        <v>80814</v>
      </c>
      <c r="E2170" s="85">
        <v>12</v>
      </c>
      <c r="G2170">
        <v>1</v>
      </c>
    </row>
    <row r="2171" spans="1:7">
      <c r="A2171" s="83">
        <v>44073</v>
      </c>
      <c r="B2171" s="84">
        <v>44073</v>
      </c>
      <c r="C2171" s="85" t="s">
        <v>245</v>
      </c>
      <c r="D2171" s="86">
        <f>VLOOKUP(Pag_Inicio_Corr_mas_casos[[#This Row],[Corregimiento]],Hoja3!$A$2:$D$676,4,0)</f>
        <v>80809</v>
      </c>
      <c r="E2171" s="85">
        <v>11</v>
      </c>
      <c r="G2171">
        <v>1</v>
      </c>
    </row>
    <row r="2172" spans="1:7">
      <c r="A2172" s="83">
        <v>44073</v>
      </c>
      <c r="B2172" s="84">
        <v>44073</v>
      </c>
      <c r="C2172" s="85" t="s">
        <v>205</v>
      </c>
      <c r="D2172" s="86">
        <f>VLOOKUP(Pag_Inicio_Corr_mas_casos[[#This Row],[Corregimiento]],Hoja3!$A$2:$D$676,4,0)</f>
        <v>81002</v>
      </c>
      <c r="E2172" s="85">
        <v>11</v>
      </c>
      <c r="G2172">
        <v>1</v>
      </c>
    </row>
    <row r="2173" spans="1:7">
      <c r="A2173" s="83">
        <v>44073</v>
      </c>
      <c r="B2173" s="84">
        <v>44073</v>
      </c>
      <c r="C2173" s="85" t="s">
        <v>343</v>
      </c>
      <c r="D2173" s="86">
        <f>VLOOKUP(Pag_Inicio_Corr_mas_casos[[#This Row],[Corregimiento]],Hoja3!$A$2:$D$676,4,0)</f>
        <v>90402</v>
      </c>
      <c r="E2173" s="85">
        <v>11</v>
      </c>
      <c r="G2173">
        <v>1</v>
      </c>
    </row>
    <row r="2174" spans="1:7">
      <c r="A2174" s="58">
        <v>44074</v>
      </c>
      <c r="B2174" s="59">
        <v>44074</v>
      </c>
      <c r="C2174" s="60" t="s">
        <v>208</v>
      </c>
      <c r="D2174" s="61">
        <f>VLOOKUP(Pag_Inicio_Corr_mas_casos[[#This Row],[Corregimiento]],Hoja3!$A$2:$D$676,4,0)</f>
        <v>130102</v>
      </c>
      <c r="E2174" s="60">
        <v>35</v>
      </c>
      <c r="F2174" s="7">
        <f>SUM(G2174:G2222)</f>
        <v>49</v>
      </c>
      <c r="G2174">
        <v>1</v>
      </c>
    </row>
    <row r="2175" spans="1:7">
      <c r="A2175" s="58">
        <v>44074</v>
      </c>
      <c r="B2175" s="59">
        <v>44074</v>
      </c>
      <c r="C2175" s="60" t="s">
        <v>217</v>
      </c>
      <c r="D2175" s="61">
        <f>VLOOKUP(Pag_Inicio_Corr_mas_casos[[#This Row],[Corregimiento]],Hoja3!$A$2:$D$676,4,0)</f>
        <v>80819</v>
      </c>
      <c r="E2175" s="60">
        <v>35</v>
      </c>
      <c r="G2175">
        <v>1</v>
      </c>
    </row>
    <row r="2176" spans="1:7">
      <c r="A2176" s="58">
        <v>44074</v>
      </c>
      <c r="B2176" s="59">
        <v>44074</v>
      </c>
      <c r="C2176" s="60" t="s">
        <v>209</v>
      </c>
      <c r="D2176" s="61">
        <f>VLOOKUP(Pag_Inicio_Corr_mas_casos[[#This Row],[Corregimiento]],Hoja3!$A$2:$D$676,4,0)</f>
        <v>80821</v>
      </c>
      <c r="E2176" s="60">
        <v>32</v>
      </c>
      <c r="G2176">
        <v>1</v>
      </c>
    </row>
    <row r="2177" spans="1:7">
      <c r="A2177" s="58">
        <v>44074</v>
      </c>
      <c r="B2177" s="59">
        <v>44074</v>
      </c>
      <c r="C2177" s="60" t="s">
        <v>232</v>
      </c>
      <c r="D2177" s="61">
        <f>VLOOKUP(Pag_Inicio_Corr_mas_casos[[#This Row],[Corregimiento]],Hoja3!$A$2:$D$676,4,0)</f>
        <v>80501</v>
      </c>
      <c r="E2177" s="60">
        <v>31</v>
      </c>
      <c r="G2177">
        <v>1</v>
      </c>
    </row>
    <row r="2178" spans="1:7">
      <c r="A2178" s="58">
        <v>44074</v>
      </c>
      <c r="B2178" s="59">
        <v>44074</v>
      </c>
      <c r="C2178" s="60" t="s">
        <v>204</v>
      </c>
      <c r="D2178" s="61">
        <f>VLOOKUP(Pag_Inicio_Corr_mas_casos[[#This Row],[Corregimiento]],Hoja3!$A$2:$D$676,4,0)</f>
        <v>130101</v>
      </c>
      <c r="E2178" s="60">
        <v>29</v>
      </c>
      <c r="G2178">
        <v>1</v>
      </c>
    </row>
    <row r="2179" spans="1:7">
      <c r="A2179" s="58">
        <v>44074</v>
      </c>
      <c r="B2179" s="59">
        <v>44074</v>
      </c>
      <c r="C2179" s="60" t="s">
        <v>279</v>
      </c>
      <c r="D2179" s="61">
        <f>VLOOKUP(Pag_Inicio_Corr_mas_casos[[#This Row],[Corregimiento]],Hoja3!$A$2:$D$676,4,0)</f>
        <v>120504</v>
      </c>
      <c r="E2179" s="60">
        <v>29</v>
      </c>
      <c r="G2179">
        <v>1</v>
      </c>
    </row>
    <row r="2180" spans="1:7">
      <c r="A2180" s="58">
        <v>44074</v>
      </c>
      <c r="B2180" s="59">
        <v>44074</v>
      </c>
      <c r="C2180" s="60" t="s">
        <v>213</v>
      </c>
      <c r="D2180" s="61">
        <f>VLOOKUP(Pag_Inicio_Corr_mas_casos[[#This Row],[Corregimiento]],Hoja3!$A$2:$D$676,4,0)</f>
        <v>80817</v>
      </c>
      <c r="E2180" s="60">
        <v>29</v>
      </c>
      <c r="G2180">
        <v>1</v>
      </c>
    </row>
    <row r="2181" spans="1:7">
      <c r="A2181" s="58">
        <v>44074</v>
      </c>
      <c r="B2181" s="59">
        <v>44074</v>
      </c>
      <c r="C2181" s="60" t="s">
        <v>206</v>
      </c>
      <c r="D2181" s="61">
        <f>VLOOKUP(Pag_Inicio_Corr_mas_casos[[#This Row],[Corregimiento]],Hoja3!$A$2:$D$676,4,0)</f>
        <v>130106</v>
      </c>
      <c r="E2181" s="60">
        <v>28</v>
      </c>
      <c r="G2181">
        <v>1</v>
      </c>
    </row>
    <row r="2182" spans="1:7">
      <c r="A2182" s="58">
        <v>44074</v>
      </c>
      <c r="B2182" s="59">
        <v>44074</v>
      </c>
      <c r="C2182" s="60" t="s">
        <v>215</v>
      </c>
      <c r="D2182" s="61">
        <f>VLOOKUP(Pag_Inicio_Corr_mas_casos[[#This Row],[Corregimiento]],Hoja3!$A$2:$D$676,4,0)</f>
        <v>80823</v>
      </c>
      <c r="E2182" s="60">
        <v>26</v>
      </c>
      <c r="G2182">
        <v>1</v>
      </c>
    </row>
    <row r="2183" spans="1:7">
      <c r="A2183" s="58">
        <v>44074</v>
      </c>
      <c r="B2183" s="59">
        <v>44074</v>
      </c>
      <c r="C2183" s="60" t="s">
        <v>214</v>
      </c>
      <c r="D2183" s="61">
        <f>VLOOKUP(Pag_Inicio_Corr_mas_casos[[#This Row],[Corregimiento]],Hoja3!$A$2:$D$676,4,0)</f>
        <v>80822</v>
      </c>
      <c r="E2183" s="60">
        <v>24</v>
      </c>
      <c r="G2183">
        <v>1</v>
      </c>
    </row>
    <row r="2184" spans="1:7">
      <c r="A2184" s="58">
        <v>44074</v>
      </c>
      <c r="B2184" s="59">
        <v>44074</v>
      </c>
      <c r="C2184" s="60" t="s">
        <v>257</v>
      </c>
      <c r="D2184" s="61">
        <f>VLOOKUP(Pag_Inicio_Corr_mas_casos[[#This Row],[Corregimiento]],Hoja3!$A$2:$D$676,4,0)</f>
        <v>80814</v>
      </c>
      <c r="E2184" s="60">
        <v>24</v>
      </c>
      <c r="G2184">
        <v>1</v>
      </c>
    </row>
    <row r="2185" spans="1:7">
      <c r="A2185" s="58">
        <v>44074</v>
      </c>
      <c r="B2185" s="59">
        <v>44074</v>
      </c>
      <c r="C2185" s="60" t="s">
        <v>210</v>
      </c>
      <c r="D2185" s="61">
        <f>VLOOKUP(Pag_Inicio_Corr_mas_casos[[#This Row],[Corregimiento]],Hoja3!$A$2:$D$676,4,0)</f>
        <v>81007</v>
      </c>
      <c r="E2185" s="60">
        <v>22</v>
      </c>
      <c r="G2185">
        <v>1</v>
      </c>
    </row>
    <row r="2186" spans="1:7">
      <c r="A2186" s="58">
        <v>44074</v>
      </c>
      <c r="B2186" s="59">
        <v>44074</v>
      </c>
      <c r="C2186" s="60" t="s">
        <v>314</v>
      </c>
      <c r="D2186" s="61">
        <f>VLOOKUP(Pag_Inicio_Corr_mas_casos[[#This Row],[Corregimiento]],Hoja3!$A$2:$D$676,4,0)</f>
        <v>40501</v>
      </c>
      <c r="E2186" s="60">
        <v>22</v>
      </c>
      <c r="G2186">
        <v>1</v>
      </c>
    </row>
    <row r="2187" spans="1:7">
      <c r="A2187" s="58">
        <v>44074</v>
      </c>
      <c r="B2187" s="59">
        <v>44074</v>
      </c>
      <c r="C2187" s="60" t="s">
        <v>308</v>
      </c>
      <c r="D2187" s="61">
        <f>VLOOKUP(Pag_Inicio_Corr_mas_casos[[#This Row],[Corregimiento]],Hoja3!$A$2:$D$676,4,0)</f>
        <v>40606</v>
      </c>
      <c r="E2187" s="60">
        <v>22</v>
      </c>
      <c r="G2187">
        <v>1</v>
      </c>
    </row>
    <row r="2188" spans="1:7">
      <c r="A2188" s="58">
        <v>44074</v>
      </c>
      <c r="B2188" s="59">
        <v>44074</v>
      </c>
      <c r="C2188" s="60" t="s">
        <v>222</v>
      </c>
      <c r="D2188" s="61">
        <f>VLOOKUP(Pag_Inicio_Corr_mas_casos[[#This Row],[Corregimiento]],Hoja3!$A$2:$D$676,4,0)</f>
        <v>40601</v>
      </c>
      <c r="E2188" s="60">
        <v>21</v>
      </c>
      <c r="G2188">
        <v>1</v>
      </c>
    </row>
    <row r="2189" spans="1:7">
      <c r="A2189" s="58">
        <v>44074</v>
      </c>
      <c r="B2189" s="59">
        <v>44074</v>
      </c>
      <c r="C2189" s="60" t="s">
        <v>220</v>
      </c>
      <c r="D2189" s="61">
        <f>VLOOKUP(Pag_Inicio_Corr_mas_casos[[#This Row],[Corregimiento]],Hoja3!$A$2:$D$676,4,0)</f>
        <v>80812</v>
      </c>
      <c r="E2189" s="60">
        <v>21</v>
      </c>
      <c r="G2189">
        <v>1</v>
      </c>
    </row>
    <row r="2190" spans="1:7">
      <c r="A2190" s="58">
        <v>44074</v>
      </c>
      <c r="B2190" s="59">
        <v>44074</v>
      </c>
      <c r="C2190" s="60" t="s">
        <v>230</v>
      </c>
      <c r="D2190" s="61">
        <f>VLOOKUP(Pag_Inicio_Corr_mas_casos[[#This Row],[Corregimiento]],Hoja3!$A$2:$D$676,4,0)</f>
        <v>80813</v>
      </c>
      <c r="E2190" s="60">
        <v>20</v>
      </c>
      <c r="G2190">
        <v>1</v>
      </c>
    </row>
    <row r="2191" spans="1:7">
      <c r="A2191" s="58">
        <v>44074</v>
      </c>
      <c r="B2191" s="59">
        <v>44074</v>
      </c>
      <c r="C2191" s="60" t="s">
        <v>205</v>
      </c>
      <c r="D2191" s="61">
        <f>VLOOKUP(Pag_Inicio_Corr_mas_casos[[#This Row],[Corregimiento]],Hoja3!$A$2:$D$676,4,0)</f>
        <v>81002</v>
      </c>
      <c r="E2191" s="60">
        <v>19</v>
      </c>
      <c r="G2191">
        <v>1</v>
      </c>
    </row>
    <row r="2192" spans="1:7">
      <c r="A2192" s="58">
        <v>44074</v>
      </c>
      <c r="B2192" s="59">
        <v>44074</v>
      </c>
      <c r="C2192" s="60" t="s">
        <v>223</v>
      </c>
      <c r="D2192" s="61">
        <f>VLOOKUP(Pag_Inicio_Corr_mas_casos[[#This Row],[Corregimiento]],Hoja3!$A$2:$D$676,4,0)</f>
        <v>80806</v>
      </c>
      <c r="E2192" s="60">
        <v>19</v>
      </c>
      <c r="G2192">
        <v>1</v>
      </c>
    </row>
    <row r="2193" spans="1:7">
      <c r="A2193" s="58">
        <v>44074</v>
      </c>
      <c r="B2193" s="59">
        <v>44074</v>
      </c>
      <c r="C2193" s="60" t="s">
        <v>235</v>
      </c>
      <c r="D2193" s="61">
        <f>VLOOKUP(Pag_Inicio_Corr_mas_casos[[#This Row],[Corregimiento]],Hoja3!$A$2:$D$676,4,0)</f>
        <v>80815</v>
      </c>
      <c r="E2193" s="60">
        <v>19</v>
      </c>
      <c r="G2193">
        <v>1</v>
      </c>
    </row>
    <row r="2194" spans="1:7">
      <c r="A2194" s="58">
        <v>44074</v>
      </c>
      <c r="B2194" s="59">
        <v>44074</v>
      </c>
      <c r="C2194" s="60" t="s">
        <v>344</v>
      </c>
      <c r="D2194" s="61">
        <f>VLOOKUP(Pag_Inicio_Corr_mas_casos[[#This Row],[Corregimiento]],Hoja3!$A$2:$D$676,4,0)</f>
        <v>10203</v>
      </c>
      <c r="E2194" s="60">
        <v>19</v>
      </c>
      <c r="G2194">
        <v>1</v>
      </c>
    </row>
    <row r="2195" spans="1:7">
      <c r="A2195" s="58">
        <v>44074</v>
      </c>
      <c r="B2195" s="59">
        <v>44074</v>
      </c>
      <c r="C2195" s="60" t="s">
        <v>212</v>
      </c>
      <c r="D2195" s="61">
        <f>VLOOKUP(Pag_Inicio_Corr_mas_casos[[#This Row],[Corregimiento]],Hoja3!$A$2:$D$676,4,0)</f>
        <v>80816</v>
      </c>
      <c r="E2195" s="60">
        <v>19</v>
      </c>
      <c r="G2195">
        <v>1</v>
      </c>
    </row>
    <row r="2196" spans="1:7">
      <c r="A2196" s="58">
        <v>44074</v>
      </c>
      <c r="B2196" s="59">
        <v>44074</v>
      </c>
      <c r="C2196" s="60" t="s">
        <v>224</v>
      </c>
      <c r="D2196" s="61">
        <f>VLOOKUP(Pag_Inicio_Corr_mas_casos[[#This Row],[Corregimiento]],Hoja3!$A$2:$D$676,4,0)</f>
        <v>130108</v>
      </c>
      <c r="E2196" s="60">
        <v>18</v>
      </c>
      <c r="G2196">
        <v>1</v>
      </c>
    </row>
    <row r="2197" spans="1:7">
      <c r="A2197" s="58">
        <v>44074</v>
      </c>
      <c r="B2197" s="59">
        <v>44074</v>
      </c>
      <c r="C2197" s="60" t="s">
        <v>245</v>
      </c>
      <c r="D2197" s="61">
        <f>VLOOKUP(Pag_Inicio_Corr_mas_casos[[#This Row],[Corregimiento]],Hoja3!$A$2:$D$676,4,0)</f>
        <v>80809</v>
      </c>
      <c r="E2197" s="60">
        <v>18</v>
      </c>
      <c r="G2197">
        <v>1</v>
      </c>
    </row>
    <row r="2198" spans="1:7">
      <c r="A2198" s="58">
        <v>44074</v>
      </c>
      <c r="B2198" s="59">
        <v>44074</v>
      </c>
      <c r="C2198" s="60" t="s">
        <v>216</v>
      </c>
      <c r="D2198" s="61">
        <f>VLOOKUP(Pag_Inicio_Corr_mas_casos[[#This Row],[Corregimiento]],Hoja3!$A$2:$D$676,4,0)</f>
        <v>81001</v>
      </c>
      <c r="E2198" s="60">
        <v>17</v>
      </c>
      <c r="G2198">
        <v>1</v>
      </c>
    </row>
    <row r="2199" spans="1:7">
      <c r="A2199" s="58">
        <v>44074</v>
      </c>
      <c r="B2199" s="59">
        <v>44074</v>
      </c>
      <c r="C2199" s="60" t="s">
        <v>250</v>
      </c>
      <c r="D2199" s="61">
        <f>VLOOKUP(Pag_Inicio_Corr_mas_casos[[#This Row],[Corregimiento]],Hoja3!$A$2:$D$676,4,0)</f>
        <v>81003</v>
      </c>
      <c r="E2199" s="60">
        <v>17</v>
      </c>
      <c r="G2199">
        <v>1</v>
      </c>
    </row>
    <row r="2200" spans="1:7">
      <c r="A2200" s="58">
        <v>44074</v>
      </c>
      <c r="B2200" s="59">
        <v>44074</v>
      </c>
      <c r="C2200" s="60" t="s">
        <v>277</v>
      </c>
      <c r="D2200" s="61">
        <f>VLOOKUP(Pag_Inicio_Corr_mas_casos[[#This Row],[Corregimiento]],Hoja3!$A$2:$D$676,4,0)</f>
        <v>10401</v>
      </c>
      <c r="E2200" s="60">
        <v>16</v>
      </c>
      <c r="G2200">
        <v>1</v>
      </c>
    </row>
    <row r="2201" spans="1:7">
      <c r="A2201" s="58">
        <v>44074</v>
      </c>
      <c r="B2201" s="59">
        <v>44074</v>
      </c>
      <c r="C2201" s="60" t="s">
        <v>218</v>
      </c>
      <c r="D2201" s="61">
        <f>VLOOKUP(Pag_Inicio_Corr_mas_casos[[#This Row],[Corregimiento]],Hoja3!$A$2:$D$676,4,0)</f>
        <v>130107</v>
      </c>
      <c r="E2201" s="60">
        <v>16</v>
      </c>
      <c r="G2201">
        <v>1</v>
      </c>
    </row>
    <row r="2202" spans="1:7">
      <c r="A2202" s="58">
        <v>44074</v>
      </c>
      <c r="B2202" s="59">
        <v>44074</v>
      </c>
      <c r="C2202" s="60" t="s">
        <v>302</v>
      </c>
      <c r="D2202" s="61">
        <f>VLOOKUP(Pag_Inicio_Corr_mas_casos[[#This Row],[Corregimiento]],Hoja3!$A$2:$D$676,4,0)</f>
        <v>10207</v>
      </c>
      <c r="E2202" s="60">
        <v>16</v>
      </c>
      <c r="G2202">
        <v>1</v>
      </c>
    </row>
    <row r="2203" spans="1:7">
      <c r="A2203" s="58">
        <v>44074</v>
      </c>
      <c r="B2203" s="59">
        <v>44074</v>
      </c>
      <c r="C2203" s="60" t="s">
        <v>253</v>
      </c>
      <c r="D2203" s="61">
        <f>VLOOKUP(Pag_Inicio_Corr_mas_casos[[#This Row],[Corregimiento]],Hoja3!$A$2:$D$676,4,0)</f>
        <v>130701</v>
      </c>
      <c r="E2203" s="60">
        <v>15</v>
      </c>
      <c r="G2203">
        <v>1</v>
      </c>
    </row>
    <row r="2204" spans="1:7">
      <c r="A2204" s="58">
        <v>44074</v>
      </c>
      <c r="B2204" s="59">
        <v>44074</v>
      </c>
      <c r="C2204" s="60" t="s">
        <v>196</v>
      </c>
      <c r="D2204" s="61">
        <f>VLOOKUP(Pag_Inicio_Corr_mas_casos[[#This Row],[Corregimiento]],Hoja3!$A$2:$D$676,4,0)</f>
        <v>130709</v>
      </c>
      <c r="E2204" s="60">
        <v>15</v>
      </c>
      <c r="G2204">
        <v>1</v>
      </c>
    </row>
    <row r="2205" spans="1:7">
      <c r="A2205" s="58">
        <v>44074</v>
      </c>
      <c r="B2205" s="59">
        <v>44074</v>
      </c>
      <c r="C2205" s="60" t="s">
        <v>234</v>
      </c>
      <c r="D2205" s="61">
        <f>VLOOKUP(Pag_Inicio_Corr_mas_casos[[#This Row],[Corregimiento]],Hoja3!$A$2:$D$676,4,0)</f>
        <v>80820</v>
      </c>
      <c r="E2205" s="60">
        <v>15</v>
      </c>
      <c r="G2205">
        <v>1</v>
      </c>
    </row>
    <row r="2206" spans="1:7">
      <c r="A2206" s="58">
        <v>44074</v>
      </c>
      <c r="B2206" s="59">
        <v>44074</v>
      </c>
      <c r="C2206" s="60" t="s">
        <v>280</v>
      </c>
      <c r="D2206" s="61">
        <f>VLOOKUP(Pag_Inicio_Corr_mas_casos[[#This Row],[Corregimiento]],Hoja3!$A$2:$D$676,4,0)</f>
        <v>81004</v>
      </c>
      <c r="E2206" s="60">
        <v>15</v>
      </c>
      <c r="G2206">
        <v>1</v>
      </c>
    </row>
    <row r="2207" spans="1:7">
      <c r="A2207" s="58">
        <v>44074</v>
      </c>
      <c r="B2207" s="59">
        <v>44074</v>
      </c>
      <c r="C2207" s="60" t="s">
        <v>225</v>
      </c>
      <c r="D2207" s="61">
        <f>VLOOKUP(Pag_Inicio_Corr_mas_casos[[#This Row],[Corregimiento]],Hoja3!$A$2:$D$676,4,0)</f>
        <v>80810</v>
      </c>
      <c r="E2207" s="60">
        <v>14</v>
      </c>
      <c r="G2207">
        <v>1</v>
      </c>
    </row>
    <row r="2208" spans="1:7">
      <c r="A2208" s="58">
        <v>44074</v>
      </c>
      <c r="B2208" s="59">
        <v>44074</v>
      </c>
      <c r="C2208" s="60" t="s">
        <v>256</v>
      </c>
      <c r="D2208" s="61">
        <f>VLOOKUP(Pag_Inicio_Corr_mas_casos[[#This Row],[Corregimiento]],Hoja3!$A$2:$D$676,4,0)</f>
        <v>80807</v>
      </c>
      <c r="E2208" s="60">
        <v>13</v>
      </c>
      <c r="G2208">
        <v>1</v>
      </c>
    </row>
    <row r="2209" spans="1:8">
      <c r="A2209" s="58">
        <v>44074</v>
      </c>
      <c r="B2209" s="59">
        <v>44074</v>
      </c>
      <c r="C2209" s="60" t="s">
        <v>240</v>
      </c>
      <c r="D2209" s="61">
        <f>VLOOKUP(Pag_Inicio_Corr_mas_casos[[#This Row],[Corregimiento]],Hoja3!$A$2:$D$676,4,0)</f>
        <v>80826</v>
      </c>
      <c r="E2209" s="60">
        <v>13</v>
      </c>
      <c r="G2209">
        <v>1</v>
      </c>
    </row>
    <row r="2210" spans="1:8">
      <c r="A2210" s="58">
        <v>44074</v>
      </c>
      <c r="B2210" s="59">
        <v>44074</v>
      </c>
      <c r="C2210" s="60" t="s">
        <v>345</v>
      </c>
      <c r="D2210" s="61">
        <f>VLOOKUP(Pag_Inicio_Corr_mas_casos[[#This Row],[Corregimiento]],Hoja3!$A$2:$D$676,4,0)</f>
        <v>20205</v>
      </c>
      <c r="E2210" s="60">
        <v>13</v>
      </c>
      <c r="G2210">
        <v>1</v>
      </c>
    </row>
    <row r="2211" spans="1:8">
      <c r="A2211" s="58">
        <v>44074</v>
      </c>
      <c r="B2211" s="59">
        <v>44074</v>
      </c>
      <c r="C2211" s="60" t="s">
        <v>325</v>
      </c>
      <c r="D2211" s="61">
        <f>VLOOKUP(Pag_Inicio_Corr_mas_casos[[#This Row],[Corregimiento]],Hoja3!$A$2:$D$676,4,0)</f>
        <v>40404</v>
      </c>
      <c r="E2211" s="60">
        <v>12</v>
      </c>
      <c r="G2211">
        <v>1</v>
      </c>
    </row>
    <row r="2212" spans="1:8">
      <c r="A2212" s="58">
        <v>44074</v>
      </c>
      <c r="B2212" s="59">
        <v>44074</v>
      </c>
      <c r="C2212" s="60" t="s">
        <v>346</v>
      </c>
      <c r="D2212" s="61">
        <f>VLOOKUP(Pag_Inicio_Corr_mas_casos[[#This Row],[Corregimiento]],Hoja3!$A$2:$D$676,4,0)</f>
        <v>40502</v>
      </c>
      <c r="E2212" s="60">
        <v>12</v>
      </c>
      <c r="G2212">
        <v>1</v>
      </c>
    </row>
    <row r="2213" spans="1:8">
      <c r="A2213" s="58">
        <v>44074</v>
      </c>
      <c r="B2213" s="59">
        <v>44074</v>
      </c>
      <c r="C2213" s="60" t="s">
        <v>252</v>
      </c>
      <c r="D2213" s="61">
        <f>VLOOKUP(Pag_Inicio_Corr_mas_casos[[#This Row],[Corregimiento]],Hoja3!$A$2:$D$676,4,0)</f>
        <v>30104</v>
      </c>
      <c r="E2213" s="60">
        <v>12</v>
      </c>
      <c r="G2213">
        <v>1</v>
      </c>
    </row>
    <row r="2214" spans="1:8">
      <c r="A2214" s="58">
        <v>44074</v>
      </c>
      <c r="B2214" s="59">
        <v>44074</v>
      </c>
      <c r="C2214" s="60" t="s">
        <v>228</v>
      </c>
      <c r="D2214" s="61">
        <f>VLOOKUP(Pag_Inicio_Corr_mas_casos[[#This Row],[Corregimiento]],Hoja3!$A$2:$D$676,4,0)</f>
        <v>10201</v>
      </c>
      <c r="E2214" s="60">
        <v>12</v>
      </c>
      <c r="G2214">
        <v>1</v>
      </c>
    </row>
    <row r="2215" spans="1:8">
      <c r="A2215" s="58">
        <v>44074</v>
      </c>
      <c r="B2215" s="59">
        <v>44074</v>
      </c>
      <c r="C2215" s="60" t="s">
        <v>260</v>
      </c>
      <c r="D2215" s="61">
        <f>VLOOKUP(Pag_Inicio_Corr_mas_casos[[#This Row],[Corregimiento]],Hoja3!$A$2:$D$676,4,0)</f>
        <v>130706</v>
      </c>
      <c r="E2215" s="60">
        <v>12</v>
      </c>
      <c r="G2215">
        <v>1</v>
      </c>
    </row>
    <row r="2216" spans="1:8">
      <c r="A2216" s="58">
        <v>44074</v>
      </c>
      <c r="B2216" s="59">
        <v>44074</v>
      </c>
      <c r="C2216" s="60" t="s">
        <v>211</v>
      </c>
      <c r="D2216" s="61">
        <f>VLOOKUP(Pag_Inicio_Corr_mas_casos[[#This Row],[Corregimiento]],Hoja3!$A$2:$D$676,4,0)</f>
        <v>81008</v>
      </c>
      <c r="E2216" s="60">
        <v>12</v>
      </c>
      <c r="G2216">
        <v>1</v>
      </c>
    </row>
    <row r="2217" spans="1:8">
      <c r="A2217" s="58">
        <v>44074</v>
      </c>
      <c r="B2217" s="59">
        <v>44074</v>
      </c>
      <c r="C2217" s="60" t="s">
        <v>249</v>
      </c>
      <c r="D2217" s="61">
        <f>VLOOKUP(Pag_Inicio_Corr_mas_casos[[#This Row],[Corregimiento]],Hoja3!$A$2:$D$676,4,0)</f>
        <v>130717</v>
      </c>
      <c r="E2217" s="60">
        <v>12</v>
      </c>
      <c r="G2217">
        <v>1</v>
      </c>
    </row>
    <row r="2218" spans="1:8">
      <c r="A2218" s="58">
        <v>44074</v>
      </c>
      <c r="B2218" s="59">
        <v>44074</v>
      </c>
      <c r="C2218" s="60" t="s">
        <v>251</v>
      </c>
      <c r="D2218" s="61">
        <f>VLOOKUP(Pag_Inicio_Corr_mas_casos[[#This Row],[Corregimiento]],Hoja3!$A$2:$D$676,4,0)</f>
        <v>81009</v>
      </c>
      <c r="E2218" s="60">
        <v>12</v>
      </c>
      <c r="G2218">
        <v>1</v>
      </c>
    </row>
    <row r="2219" spans="1:8">
      <c r="A2219" s="58">
        <v>44074</v>
      </c>
      <c r="B2219" s="59">
        <v>44074</v>
      </c>
      <c r="C2219" s="60" t="s">
        <v>347</v>
      </c>
      <c r="D2219" s="61">
        <f>VLOOKUP(Pag_Inicio_Corr_mas_casos[[#This Row],[Corregimiento]],Hoja3!$A$2:$D$676,4,0)</f>
        <v>20107</v>
      </c>
      <c r="E2219" s="60">
        <v>12</v>
      </c>
      <c r="G2219">
        <v>1</v>
      </c>
      <c r="H2219" t="s">
        <v>329</v>
      </c>
    </row>
    <row r="2220" spans="1:8">
      <c r="A2220" s="58">
        <v>44074</v>
      </c>
      <c r="B2220" s="59">
        <v>44074</v>
      </c>
      <c r="C2220" s="60" t="s">
        <v>273</v>
      </c>
      <c r="D2220" s="61">
        <f>VLOOKUP(Pag_Inicio_Corr_mas_casos[[#This Row],[Corregimiento]],Hoja3!$A$2:$D$676,4,0)</f>
        <v>20101</v>
      </c>
      <c r="E2220" s="60">
        <v>11</v>
      </c>
      <c r="G2220">
        <v>1</v>
      </c>
    </row>
    <row r="2221" spans="1:8">
      <c r="A2221" s="58">
        <v>44074</v>
      </c>
      <c r="B2221" s="59">
        <v>44074</v>
      </c>
      <c r="C2221" s="60" t="s">
        <v>288</v>
      </c>
      <c r="D2221" s="61">
        <f>VLOOKUP(Pag_Inicio_Corr_mas_casos[[#This Row],[Corregimiento]],Hoja3!$A$2:$D$676,4,0)</f>
        <v>30103</v>
      </c>
      <c r="E2221" s="60">
        <v>11</v>
      </c>
      <c r="G2221">
        <v>1</v>
      </c>
    </row>
    <row r="2222" spans="1:8">
      <c r="A2222" s="58">
        <v>44074</v>
      </c>
      <c r="B2222" s="59">
        <v>44074</v>
      </c>
      <c r="C2222" s="60" t="s">
        <v>348</v>
      </c>
      <c r="D2222" s="61">
        <f>VLOOKUP(Pag_Inicio_Corr_mas_casos[[#This Row],[Corregimiento]],Hoja3!$A$2:$D$676,4,0)</f>
        <v>120101</v>
      </c>
      <c r="E2222" s="60">
        <v>11</v>
      </c>
      <c r="G2222">
        <v>1</v>
      </c>
    </row>
    <row r="2223" spans="1:8">
      <c r="A2223" s="73">
        <v>44075</v>
      </c>
      <c r="B2223" s="70">
        <v>44075</v>
      </c>
      <c r="C2223" s="71" t="s">
        <v>217</v>
      </c>
      <c r="D2223" s="72">
        <f>VLOOKUP(Pag_Inicio_Corr_mas_casos[[#This Row],[Corregimiento]],Hoja3!$A$2:$D$676,4,0)</f>
        <v>80819</v>
      </c>
      <c r="E2223" s="71">
        <v>37</v>
      </c>
      <c r="F2223" s="7">
        <f>SUM(G2223:G2239)</f>
        <v>17</v>
      </c>
      <c r="G2223">
        <v>1</v>
      </c>
    </row>
    <row r="2224" spans="1:8">
      <c r="A2224" s="73">
        <v>44075</v>
      </c>
      <c r="B2224" s="70">
        <v>44075</v>
      </c>
      <c r="C2224" s="71" t="s">
        <v>302</v>
      </c>
      <c r="D2224" s="72">
        <f>VLOOKUP(Pag_Inicio_Corr_mas_casos[[#This Row],[Corregimiento]],Hoja3!$A$2:$D$676,4,0)</f>
        <v>10207</v>
      </c>
      <c r="E2224" s="71">
        <v>32</v>
      </c>
      <c r="G2224">
        <v>1</v>
      </c>
    </row>
    <row r="2225" spans="1:7">
      <c r="A2225" s="73">
        <v>44075</v>
      </c>
      <c r="B2225" s="70">
        <v>44075</v>
      </c>
      <c r="C2225" s="71" t="s">
        <v>230</v>
      </c>
      <c r="D2225" s="72">
        <f>VLOOKUP(Pag_Inicio_Corr_mas_casos[[#This Row],[Corregimiento]],Hoja3!$A$2:$D$676,4,0)</f>
        <v>80813</v>
      </c>
      <c r="E2225" s="71">
        <v>30</v>
      </c>
      <c r="G2225">
        <v>1</v>
      </c>
    </row>
    <row r="2226" spans="1:7">
      <c r="A2226" s="73">
        <v>44075</v>
      </c>
      <c r="B2226" s="70">
        <v>44075</v>
      </c>
      <c r="C2226" s="71" t="s">
        <v>204</v>
      </c>
      <c r="D2226" s="72">
        <f>VLOOKUP(Pag_Inicio_Corr_mas_casos[[#This Row],[Corregimiento]],Hoja3!$A$2:$D$676,4,0)</f>
        <v>130101</v>
      </c>
      <c r="E2226" s="71">
        <v>28</v>
      </c>
      <c r="G2226">
        <v>1</v>
      </c>
    </row>
    <row r="2227" spans="1:7">
      <c r="A2227" s="73">
        <v>44075</v>
      </c>
      <c r="B2227" s="70">
        <v>44075</v>
      </c>
      <c r="C2227" s="71" t="s">
        <v>222</v>
      </c>
      <c r="D2227" s="72">
        <f>VLOOKUP(Pag_Inicio_Corr_mas_casos[[#This Row],[Corregimiento]],Hoja3!$A$2:$D$676,4,0)</f>
        <v>40601</v>
      </c>
      <c r="E2227" s="71">
        <v>27</v>
      </c>
      <c r="G2227">
        <v>1</v>
      </c>
    </row>
    <row r="2228" spans="1:7">
      <c r="A2228" s="73">
        <v>44075</v>
      </c>
      <c r="B2228" s="70">
        <v>44075</v>
      </c>
      <c r="C2228" s="71" t="s">
        <v>234</v>
      </c>
      <c r="D2228" s="72">
        <f>VLOOKUP(Pag_Inicio_Corr_mas_casos[[#This Row],[Corregimiento]],Hoja3!$A$2:$D$676,4,0)</f>
        <v>80820</v>
      </c>
      <c r="E2228" s="71">
        <v>25</v>
      </c>
      <c r="G2228">
        <v>1</v>
      </c>
    </row>
    <row r="2229" spans="1:7">
      <c r="A2229" s="73">
        <v>44075</v>
      </c>
      <c r="B2229" s="70">
        <v>44075</v>
      </c>
      <c r="C2229" s="71" t="s">
        <v>232</v>
      </c>
      <c r="D2229" s="72">
        <f>VLOOKUP(Pag_Inicio_Corr_mas_casos[[#This Row],[Corregimiento]],Hoja3!$A$2:$D$676,4,0)</f>
        <v>80501</v>
      </c>
      <c r="E2229" s="71">
        <v>23</v>
      </c>
      <c r="G2229">
        <v>1</v>
      </c>
    </row>
    <row r="2230" spans="1:7">
      <c r="A2230" s="73">
        <v>44075</v>
      </c>
      <c r="B2230" s="70">
        <v>44075</v>
      </c>
      <c r="C2230" s="71" t="s">
        <v>205</v>
      </c>
      <c r="D2230" s="72">
        <f>VLOOKUP(Pag_Inicio_Corr_mas_casos[[#This Row],[Corregimiento]],Hoja3!$A$2:$D$676,4,0)</f>
        <v>81002</v>
      </c>
      <c r="E2230" s="71">
        <v>22</v>
      </c>
      <c r="G2230">
        <v>1</v>
      </c>
    </row>
    <row r="2231" spans="1:7">
      <c r="A2231" s="73">
        <v>44075</v>
      </c>
      <c r="B2231" s="70">
        <v>44075</v>
      </c>
      <c r="C2231" s="71" t="s">
        <v>220</v>
      </c>
      <c r="D2231" s="72">
        <f>VLOOKUP(Pag_Inicio_Corr_mas_casos[[#This Row],[Corregimiento]],Hoja3!$A$2:$D$676,4,0)</f>
        <v>80812</v>
      </c>
      <c r="E2231" s="71">
        <v>21</v>
      </c>
      <c r="G2231">
        <v>1</v>
      </c>
    </row>
    <row r="2232" spans="1:7">
      <c r="A2232" s="73">
        <v>44075</v>
      </c>
      <c r="B2232" s="70">
        <v>44075</v>
      </c>
      <c r="C2232" s="71" t="s">
        <v>252</v>
      </c>
      <c r="D2232" s="72">
        <f>VLOOKUP(Pag_Inicio_Corr_mas_casos[[#This Row],[Corregimiento]],Hoja3!$A$2:$D$676,4,0)</f>
        <v>30104</v>
      </c>
      <c r="E2232" s="71">
        <v>17</v>
      </c>
      <c r="G2232">
        <v>1</v>
      </c>
    </row>
    <row r="2233" spans="1:7">
      <c r="A2233" s="73">
        <v>44075</v>
      </c>
      <c r="B2233" s="70">
        <v>44075</v>
      </c>
      <c r="C2233" s="71" t="s">
        <v>213</v>
      </c>
      <c r="D2233" s="72">
        <f>VLOOKUP(Pag_Inicio_Corr_mas_casos[[#This Row],[Corregimiento]],Hoja3!$A$2:$D$676,4,0)</f>
        <v>80817</v>
      </c>
      <c r="E2233" s="71">
        <v>15</v>
      </c>
      <c r="G2233">
        <v>1</v>
      </c>
    </row>
    <row r="2234" spans="1:7">
      <c r="A2234" s="73">
        <v>44075</v>
      </c>
      <c r="B2234" s="70">
        <v>44075</v>
      </c>
      <c r="C2234" s="71" t="s">
        <v>343</v>
      </c>
      <c r="D2234" s="72">
        <f>VLOOKUP(Pag_Inicio_Corr_mas_casos[[#This Row],[Corregimiento]],Hoja3!$A$2:$D$676,4,0)</f>
        <v>90402</v>
      </c>
      <c r="E2234" s="71">
        <v>13</v>
      </c>
      <c r="G2234">
        <v>1</v>
      </c>
    </row>
    <row r="2235" spans="1:7">
      <c r="A2235" s="73">
        <v>44075</v>
      </c>
      <c r="B2235" s="70">
        <v>44075</v>
      </c>
      <c r="C2235" s="71" t="s">
        <v>208</v>
      </c>
      <c r="D2235" s="72">
        <f>VLOOKUP(Pag_Inicio_Corr_mas_casos[[#This Row],[Corregimiento]],Hoja3!$A$2:$D$676,4,0)</f>
        <v>130102</v>
      </c>
      <c r="E2235" s="71">
        <v>13</v>
      </c>
      <c r="G2235">
        <v>1</v>
      </c>
    </row>
    <row r="2236" spans="1:7">
      <c r="A2236" s="73">
        <v>44075</v>
      </c>
      <c r="B2236" s="70">
        <v>44075</v>
      </c>
      <c r="C2236" s="71" t="s">
        <v>216</v>
      </c>
      <c r="D2236" s="72">
        <f>VLOOKUP(Pag_Inicio_Corr_mas_casos[[#This Row],[Corregimiento]],Hoja3!$A$2:$D$676,4,0)</f>
        <v>81001</v>
      </c>
      <c r="E2236" s="71">
        <v>12</v>
      </c>
      <c r="G2236">
        <v>1</v>
      </c>
    </row>
    <row r="2237" spans="1:7">
      <c r="A2237" s="73">
        <v>44075</v>
      </c>
      <c r="B2237" s="70">
        <v>44075</v>
      </c>
      <c r="C2237" s="71" t="s">
        <v>251</v>
      </c>
      <c r="D2237" s="72">
        <f>VLOOKUP(Pag_Inicio_Corr_mas_casos[[#This Row],[Corregimiento]],Hoja3!$A$2:$D$676,4,0)</f>
        <v>81009</v>
      </c>
      <c r="E2237" s="71">
        <v>12</v>
      </c>
      <c r="G2237">
        <v>1</v>
      </c>
    </row>
    <row r="2238" spans="1:7">
      <c r="A2238" s="73">
        <v>44075</v>
      </c>
      <c r="B2238" s="70">
        <v>44075</v>
      </c>
      <c r="C2238" s="71" t="s">
        <v>267</v>
      </c>
      <c r="D2238" s="72">
        <f>VLOOKUP(Pag_Inicio_Corr_mas_casos[[#This Row],[Corregimiento]],Hoja3!$A$2:$D$676,4,0)</f>
        <v>81005</v>
      </c>
      <c r="E2238" s="71">
        <v>12</v>
      </c>
      <c r="G2238">
        <v>1</v>
      </c>
    </row>
    <row r="2239" spans="1:7">
      <c r="A2239" s="73">
        <v>44075</v>
      </c>
      <c r="B2239" s="70">
        <v>44075</v>
      </c>
      <c r="C2239" s="71" t="s">
        <v>235</v>
      </c>
      <c r="D2239" s="72">
        <f>VLOOKUP(Pag_Inicio_Corr_mas_casos[[#This Row],[Corregimiento]],Hoja3!$A$2:$D$676,4,0)</f>
        <v>80815</v>
      </c>
      <c r="E2239" s="71">
        <v>11</v>
      </c>
      <c r="G2239">
        <v>1</v>
      </c>
    </row>
    <row r="2240" spans="1:7">
      <c r="A2240" s="95">
        <v>44076</v>
      </c>
      <c r="B2240" s="96">
        <v>44076</v>
      </c>
      <c r="C2240" s="97" t="s">
        <v>206</v>
      </c>
      <c r="D2240" s="98">
        <f>VLOOKUP(Pag_Inicio_Corr_mas_casos[[#This Row],[Corregimiento]],Hoja3!$A$2:$D$676,4,0)</f>
        <v>130106</v>
      </c>
      <c r="E2240" s="97">
        <v>33</v>
      </c>
      <c r="F2240" s="7">
        <f>SUM(G2240:G2247)</f>
        <v>8</v>
      </c>
      <c r="G2240">
        <v>1</v>
      </c>
    </row>
    <row r="2241" spans="1:7">
      <c r="A2241" s="95">
        <v>44076</v>
      </c>
      <c r="B2241" s="96">
        <v>44076</v>
      </c>
      <c r="C2241" s="97" t="s">
        <v>204</v>
      </c>
      <c r="D2241" s="98">
        <f>VLOOKUP(Pag_Inicio_Corr_mas_casos[[#This Row],[Corregimiento]],Hoja3!$A$2:$D$676,4,0)</f>
        <v>130101</v>
      </c>
      <c r="E2241" s="97">
        <v>22</v>
      </c>
      <c r="G2241">
        <v>1</v>
      </c>
    </row>
    <row r="2242" spans="1:7">
      <c r="A2242" s="95">
        <v>44076</v>
      </c>
      <c r="B2242" s="96">
        <v>44076</v>
      </c>
      <c r="C2242" s="97" t="s">
        <v>217</v>
      </c>
      <c r="D2242" s="98">
        <f>VLOOKUP(Pag_Inicio_Corr_mas_casos[[#This Row],[Corregimiento]],Hoja3!$A$2:$D$676,4,0)</f>
        <v>80819</v>
      </c>
      <c r="E2242" s="97">
        <v>18</v>
      </c>
      <c r="G2242">
        <v>1</v>
      </c>
    </row>
    <row r="2243" spans="1:7">
      <c r="A2243" s="95">
        <v>44076</v>
      </c>
      <c r="B2243" s="96">
        <v>44076</v>
      </c>
      <c r="C2243" s="97" t="s">
        <v>235</v>
      </c>
      <c r="D2243" s="98">
        <f>VLOOKUP(Pag_Inicio_Corr_mas_casos[[#This Row],[Corregimiento]],Hoja3!$A$2:$D$676,4,0)</f>
        <v>80815</v>
      </c>
      <c r="E2243" s="97">
        <v>16</v>
      </c>
      <c r="G2243">
        <v>1</v>
      </c>
    </row>
    <row r="2244" spans="1:7">
      <c r="A2244" s="95">
        <v>44076</v>
      </c>
      <c r="B2244" s="96">
        <v>44076</v>
      </c>
      <c r="C2244" s="97" t="s">
        <v>230</v>
      </c>
      <c r="D2244" s="98">
        <f>VLOOKUP(Pag_Inicio_Corr_mas_casos[[#This Row],[Corregimiento]],Hoja3!$A$2:$D$676,4,0)</f>
        <v>80813</v>
      </c>
      <c r="E2244" s="97">
        <v>16</v>
      </c>
      <c r="G2244">
        <v>1</v>
      </c>
    </row>
    <row r="2245" spans="1:7">
      <c r="A2245" s="95">
        <v>44076</v>
      </c>
      <c r="B2245" s="96">
        <v>44076</v>
      </c>
      <c r="C2245" s="97" t="s">
        <v>215</v>
      </c>
      <c r="D2245" s="98">
        <f>VLOOKUP(Pag_Inicio_Corr_mas_casos[[#This Row],[Corregimiento]],Hoja3!$A$2:$D$676,4,0)</f>
        <v>80823</v>
      </c>
      <c r="E2245" s="97">
        <v>12</v>
      </c>
      <c r="G2245">
        <v>1</v>
      </c>
    </row>
    <row r="2246" spans="1:7">
      <c r="A2246" s="95">
        <v>44076</v>
      </c>
      <c r="B2246" s="96">
        <v>44076</v>
      </c>
      <c r="C2246" s="97" t="s">
        <v>234</v>
      </c>
      <c r="D2246" s="98">
        <f>VLOOKUP(Pag_Inicio_Corr_mas_casos[[#This Row],[Corregimiento]],Hoja3!$A$2:$D$676,4,0)</f>
        <v>80820</v>
      </c>
      <c r="E2246" s="97">
        <v>12</v>
      </c>
      <c r="G2246">
        <v>1</v>
      </c>
    </row>
    <row r="2247" spans="1:7">
      <c r="A2247" s="95">
        <v>44076</v>
      </c>
      <c r="B2247" s="96">
        <v>44076</v>
      </c>
      <c r="C2247" s="97" t="s">
        <v>223</v>
      </c>
      <c r="D2247" s="98">
        <f>VLOOKUP(Pag_Inicio_Corr_mas_casos[[#This Row],[Corregimiento]],Hoja3!$A$2:$D$676,4,0)</f>
        <v>80806</v>
      </c>
      <c r="E2247" s="97">
        <v>10</v>
      </c>
      <c r="G2247">
        <v>1</v>
      </c>
    </row>
    <row r="2248" spans="1:7">
      <c r="A2248" s="66">
        <v>44077</v>
      </c>
      <c r="B2248" s="67">
        <v>44077</v>
      </c>
      <c r="C2248" s="68" t="s">
        <v>209</v>
      </c>
      <c r="D2248" s="69">
        <f>VLOOKUP(Pag_Inicio_Corr_mas_casos[[#This Row],[Corregimiento]],Hoja3!$A$2:$D$676,4,0)</f>
        <v>80821</v>
      </c>
      <c r="E2248" s="68">
        <v>40</v>
      </c>
      <c r="F2248">
        <v>1</v>
      </c>
      <c r="G2248" s="7">
        <f>SUM(F2248:F2277)</f>
        <v>30</v>
      </c>
    </row>
    <row r="2249" spans="1:7">
      <c r="A2249" s="66">
        <v>44077</v>
      </c>
      <c r="B2249" s="67">
        <v>44077</v>
      </c>
      <c r="C2249" s="68" t="s">
        <v>206</v>
      </c>
      <c r="D2249" s="69">
        <f>VLOOKUP(Pag_Inicio_Corr_mas_casos[[#This Row],[Corregimiento]],Hoja3!$A$2:$D$676,4,0)</f>
        <v>130106</v>
      </c>
      <c r="E2249" s="68">
        <v>40</v>
      </c>
      <c r="F2249">
        <v>1</v>
      </c>
    </row>
    <row r="2250" spans="1:7">
      <c r="A2250" s="66">
        <v>44077</v>
      </c>
      <c r="B2250" s="67">
        <v>44077</v>
      </c>
      <c r="C2250" s="68" t="s">
        <v>257</v>
      </c>
      <c r="D2250" s="69">
        <f>VLOOKUP(Pag_Inicio_Corr_mas_casos[[#This Row],[Corregimiento]],Hoja3!$A$2:$D$676,4,0)</f>
        <v>80814</v>
      </c>
      <c r="E2250" s="68">
        <v>37</v>
      </c>
      <c r="F2250">
        <v>1</v>
      </c>
    </row>
    <row r="2251" spans="1:7">
      <c r="A2251" s="66">
        <v>44077</v>
      </c>
      <c r="B2251" s="67">
        <v>44077</v>
      </c>
      <c r="C2251" s="68" t="s">
        <v>213</v>
      </c>
      <c r="D2251" s="69">
        <f>VLOOKUP(Pag_Inicio_Corr_mas_casos[[#This Row],[Corregimiento]],Hoja3!$A$2:$D$676,4,0)</f>
        <v>80817</v>
      </c>
      <c r="E2251" s="68">
        <v>37</v>
      </c>
      <c r="F2251">
        <v>1</v>
      </c>
    </row>
    <row r="2252" spans="1:7">
      <c r="A2252" s="66">
        <v>44077</v>
      </c>
      <c r="B2252" s="67">
        <v>44077</v>
      </c>
      <c r="C2252" s="68" t="s">
        <v>204</v>
      </c>
      <c r="D2252" s="69">
        <f>VLOOKUP(Pag_Inicio_Corr_mas_casos[[#This Row],[Corregimiento]],Hoja3!$A$2:$D$676,4,0)</f>
        <v>130101</v>
      </c>
      <c r="E2252" s="68">
        <v>35</v>
      </c>
      <c r="F2252">
        <v>1</v>
      </c>
    </row>
    <row r="2253" spans="1:7">
      <c r="A2253" s="66">
        <v>44077</v>
      </c>
      <c r="B2253" s="67">
        <v>44077</v>
      </c>
      <c r="C2253" s="68" t="s">
        <v>210</v>
      </c>
      <c r="D2253" s="69">
        <f>VLOOKUP(Pag_Inicio_Corr_mas_casos[[#This Row],[Corregimiento]],Hoja3!$A$2:$D$676,4,0)</f>
        <v>81007</v>
      </c>
      <c r="E2253" s="68">
        <v>30</v>
      </c>
      <c r="F2253">
        <v>1</v>
      </c>
    </row>
    <row r="2254" spans="1:7">
      <c r="A2254" s="66">
        <v>44077</v>
      </c>
      <c r="B2254" s="67">
        <v>44077</v>
      </c>
      <c r="C2254" s="68" t="s">
        <v>214</v>
      </c>
      <c r="D2254" s="69">
        <f>VLOOKUP(Pag_Inicio_Corr_mas_casos[[#This Row],[Corregimiento]],Hoja3!$A$2:$D$676,4,0)</f>
        <v>80822</v>
      </c>
      <c r="E2254" s="68">
        <v>27</v>
      </c>
      <c r="F2254">
        <v>1</v>
      </c>
    </row>
    <row r="2255" spans="1:7">
      <c r="A2255" s="66">
        <v>44077</v>
      </c>
      <c r="B2255" s="67">
        <v>44077</v>
      </c>
      <c r="C2255" s="68" t="s">
        <v>345</v>
      </c>
      <c r="D2255" s="69">
        <f>VLOOKUP(Pag_Inicio_Corr_mas_casos[[#This Row],[Corregimiento]],Hoja3!$A$2:$D$676,4,0)</f>
        <v>20205</v>
      </c>
      <c r="E2255" s="68">
        <v>26</v>
      </c>
      <c r="F2255">
        <v>1</v>
      </c>
    </row>
    <row r="2256" spans="1:7">
      <c r="A2256" s="66">
        <v>44077</v>
      </c>
      <c r="B2256" s="67">
        <v>44077</v>
      </c>
      <c r="C2256" s="68" t="s">
        <v>224</v>
      </c>
      <c r="D2256" s="69">
        <f>VLOOKUP(Pag_Inicio_Corr_mas_casos[[#This Row],[Corregimiento]],Hoja3!$A$2:$D$676,4,0)</f>
        <v>130108</v>
      </c>
      <c r="E2256" s="68">
        <v>24</v>
      </c>
      <c r="F2256">
        <v>1</v>
      </c>
    </row>
    <row r="2257" spans="1:6">
      <c r="A2257" s="66">
        <v>44077</v>
      </c>
      <c r="B2257" s="67">
        <v>44077</v>
      </c>
      <c r="C2257" s="68" t="s">
        <v>205</v>
      </c>
      <c r="D2257" s="69">
        <f>VLOOKUP(Pag_Inicio_Corr_mas_casos[[#This Row],[Corregimiento]],Hoja3!$A$2:$D$676,4,0)</f>
        <v>81002</v>
      </c>
      <c r="E2257" s="68">
        <v>23</v>
      </c>
      <c r="F2257">
        <v>1</v>
      </c>
    </row>
    <row r="2258" spans="1:6">
      <c r="A2258" s="66">
        <v>44077</v>
      </c>
      <c r="B2258" s="67">
        <v>44077</v>
      </c>
      <c r="C2258" s="68" t="s">
        <v>221</v>
      </c>
      <c r="D2258" s="69">
        <f>VLOOKUP(Pag_Inicio_Corr_mas_casos[[#This Row],[Corregimiento]],Hoja3!$A$2:$D$676,4,0)</f>
        <v>130702</v>
      </c>
      <c r="E2258" s="68">
        <v>22</v>
      </c>
      <c r="F2258">
        <v>1</v>
      </c>
    </row>
    <row r="2259" spans="1:6">
      <c r="A2259" s="66">
        <v>44077</v>
      </c>
      <c r="B2259" s="67">
        <v>44077</v>
      </c>
      <c r="C2259" s="68" t="s">
        <v>225</v>
      </c>
      <c r="D2259" s="69">
        <f>VLOOKUP(Pag_Inicio_Corr_mas_casos[[#This Row],[Corregimiento]],Hoja3!$A$2:$D$676,4,0)</f>
        <v>80810</v>
      </c>
      <c r="E2259" s="68">
        <v>22</v>
      </c>
      <c r="F2259">
        <v>1</v>
      </c>
    </row>
    <row r="2260" spans="1:6">
      <c r="A2260" s="66">
        <v>44077</v>
      </c>
      <c r="B2260" s="67">
        <v>44077</v>
      </c>
      <c r="C2260" s="68" t="s">
        <v>235</v>
      </c>
      <c r="D2260" s="69">
        <f>VLOOKUP(Pag_Inicio_Corr_mas_casos[[#This Row],[Corregimiento]],Hoja3!$A$2:$D$676,4,0)</f>
        <v>80815</v>
      </c>
      <c r="E2260" s="68">
        <v>20</v>
      </c>
      <c r="F2260">
        <v>1</v>
      </c>
    </row>
    <row r="2261" spans="1:6">
      <c r="A2261" s="66">
        <v>44077</v>
      </c>
      <c r="B2261" s="67">
        <v>44077</v>
      </c>
      <c r="C2261" s="68" t="s">
        <v>212</v>
      </c>
      <c r="D2261" s="69">
        <f>VLOOKUP(Pag_Inicio_Corr_mas_casos[[#This Row],[Corregimiento]],Hoja3!$A$2:$D$676,4,0)</f>
        <v>80816</v>
      </c>
      <c r="E2261" s="68">
        <v>20</v>
      </c>
      <c r="F2261">
        <v>1</v>
      </c>
    </row>
    <row r="2262" spans="1:6">
      <c r="A2262" s="66">
        <v>44077</v>
      </c>
      <c r="B2262" s="67">
        <v>44077</v>
      </c>
      <c r="C2262" s="68" t="s">
        <v>245</v>
      </c>
      <c r="D2262" s="69">
        <f>VLOOKUP(Pag_Inicio_Corr_mas_casos[[#This Row],[Corregimiento]],Hoja3!$A$2:$D$676,4,0)</f>
        <v>80809</v>
      </c>
      <c r="E2262" s="68">
        <v>20</v>
      </c>
      <c r="F2262">
        <v>1</v>
      </c>
    </row>
    <row r="2263" spans="1:6">
      <c r="A2263" s="66">
        <v>44077</v>
      </c>
      <c r="B2263" s="67">
        <v>44077</v>
      </c>
      <c r="C2263" s="68" t="s">
        <v>215</v>
      </c>
      <c r="D2263" s="69">
        <f>VLOOKUP(Pag_Inicio_Corr_mas_casos[[#This Row],[Corregimiento]],Hoja3!$A$2:$D$676,4,0)</f>
        <v>80823</v>
      </c>
      <c r="E2263" s="68">
        <v>19</v>
      </c>
      <c r="F2263">
        <v>1</v>
      </c>
    </row>
    <row r="2264" spans="1:6">
      <c r="A2264" s="66">
        <v>44077</v>
      </c>
      <c r="B2264" s="67">
        <v>44077</v>
      </c>
      <c r="C2264" s="68" t="s">
        <v>232</v>
      </c>
      <c r="D2264" s="69">
        <f>VLOOKUP(Pag_Inicio_Corr_mas_casos[[#This Row],[Corregimiento]],Hoja3!$A$2:$D$676,4,0)</f>
        <v>80501</v>
      </c>
      <c r="E2264" s="68">
        <v>17</v>
      </c>
      <c r="F2264">
        <v>1</v>
      </c>
    </row>
    <row r="2265" spans="1:6">
      <c r="A2265" s="66">
        <v>44077</v>
      </c>
      <c r="B2265" s="67">
        <v>44077</v>
      </c>
      <c r="C2265" s="68" t="s">
        <v>308</v>
      </c>
      <c r="D2265" s="69">
        <f>VLOOKUP(Pag_Inicio_Corr_mas_casos[[#This Row],[Corregimiento]],Hoja3!$A$2:$D$676,4,0)</f>
        <v>40606</v>
      </c>
      <c r="E2265" s="68">
        <v>17</v>
      </c>
      <c r="F2265">
        <v>1</v>
      </c>
    </row>
    <row r="2266" spans="1:6">
      <c r="A2266" s="66">
        <v>44077</v>
      </c>
      <c r="B2266" s="67">
        <v>44077</v>
      </c>
      <c r="C2266" s="68" t="s">
        <v>222</v>
      </c>
      <c r="D2266" s="69">
        <f>VLOOKUP(Pag_Inicio_Corr_mas_casos[[#This Row],[Corregimiento]],Hoja3!$A$2:$D$676,4,0)</f>
        <v>40601</v>
      </c>
      <c r="E2266" s="68">
        <v>16</v>
      </c>
      <c r="F2266">
        <v>1</v>
      </c>
    </row>
    <row r="2267" spans="1:6">
      <c r="A2267" s="66">
        <v>44077</v>
      </c>
      <c r="B2267" s="67">
        <v>44077</v>
      </c>
      <c r="C2267" s="68" t="s">
        <v>196</v>
      </c>
      <c r="D2267" s="69">
        <f>VLOOKUP(Pag_Inicio_Corr_mas_casos[[#This Row],[Corregimiento]],Hoja3!$A$2:$D$676,4,0)</f>
        <v>130709</v>
      </c>
      <c r="E2267" s="68">
        <v>16</v>
      </c>
      <c r="F2267">
        <v>1</v>
      </c>
    </row>
    <row r="2268" spans="1:6">
      <c r="A2268" s="66">
        <v>44077</v>
      </c>
      <c r="B2268" s="67">
        <v>44077</v>
      </c>
      <c r="C2268" s="68" t="s">
        <v>220</v>
      </c>
      <c r="D2268" s="69">
        <f>VLOOKUP(Pag_Inicio_Corr_mas_casos[[#This Row],[Corregimiento]],Hoja3!$A$2:$D$676,4,0)</f>
        <v>80812</v>
      </c>
      <c r="E2268" s="68">
        <v>16</v>
      </c>
      <c r="F2268">
        <v>1</v>
      </c>
    </row>
    <row r="2269" spans="1:6">
      <c r="A2269" s="66">
        <v>44077</v>
      </c>
      <c r="B2269" s="67">
        <v>44077</v>
      </c>
      <c r="C2269" s="68" t="s">
        <v>217</v>
      </c>
      <c r="D2269" s="69">
        <f>VLOOKUP(Pag_Inicio_Corr_mas_casos[[#This Row],[Corregimiento]],Hoja3!$A$2:$D$676,4,0)</f>
        <v>80819</v>
      </c>
      <c r="E2269" s="68">
        <v>16</v>
      </c>
      <c r="F2269">
        <v>1</v>
      </c>
    </row>
    <row r="2270" spans="1:6">
      <c r="A2270" s="66">
        <v>44077</v>
      </c>
      <c r="B2270" s="67">
        <v>44077</v>
      </c>
      <c r="C2270" s="68" t="s">
        <v>302</v>
      </c>
      <c r="D2270" s="69">
        <f>VLOOKUP(Pag_Inicio_Corr_mas_casos[[#This Row],[Corregimiento]],Hoja3!$A$2:$D$676,4,0)</f>
        <v>10207</v>
      </c>
      <c r="E2270" s="68">
        <v>15</v>
      </c>
      <c r="F2270">
        <v>1</v>
      </c>
    </row>
    <row r="2271" spans="1:6">
      <c r="A2271" s="66">
        <v>44077</v>
      </c>
      <c r="B2271" s="67">
        <v>44077</v>
      </c>
      <c r="C2271" s="68" t="s">
        <v>208</v>
      </c>
      <c r="D2271" s="69">
        <f>VLOOKUP(Pag_Inicio_Corr_mas_casos[[#This Row],[Corregimiento]],Hoja3!$A$2:$D$676,4,0)</f>
        <v>130102</v>
      </c>
      <c r="E2271" s="68">
        <v>14</v>
      </c>
      <c r="F2271">
        <v>1</v>
      </c>
    </row>
    <row r="2272" spans="1:6">
      <c r="A2272" s="66">
        <v>44077</v>
      </c>
      <c r="B2272" s="67">
        <v>44077</v>
      </c>
      <c r="C2272" s="68" t="s">
        <v>216</v>
      </c>
      <c r="D2272" s="69">
        <f>VLOOKUP(Pag_Inicio_Corr_mas_casos[[#This Row],[Corregimiento]],Hoja3!$A$2:$D$676,4,0)</f>
        <v>81001</v>
      </c>
      <c r="E2272" s="68">
        <v>13</v>
      </c>
      <c r="F2272">
        <v>1</v>
      </c>
    </row>
    <row r="2273" spans="1:7">
      <c r="A2273" s="66">
        <v>44077</v>
      </c>
      <c r="B2273" s="67">
        <v>44077</v>
      </c>
      <c r="C2273" s="68" t="s">
        <v>218</v>
      </c>
      <c r="D2273" s="69">
        <f>VLOOKUP(Pag_Inicio_Corr_mas_casos[[#This Row],[Corregimiento]],Hoja3!$A$2:$D$676,4,0)</f>
        <v>130107</v>
      </c>
      <c r="E2273" s="68">
        <v>13</v>
      </c>
      <c r="F2273">
        <v>1</v>
      </c>
    </row>
    <row r="2274" spans="1:7">
      <c r="A2274" s="66">
        <v>44077</v>
      </c>
      <c r="B2274" s="67">
        <v>44077</v>
      </c>
      <c r="C2274" s="68" t="s">
        <v>251</v>
      </c>
      <c r="D2274" s="69">
        <f>VLOOKUP(Pag_Inicio_Corr_mas_casos[[#This Row],[Corregimiento]],Hoja3!$A$2:$D$676,4,0)</f>
        <v>81009</v>
      </c>
      <c r="E2274" s="68">
        <v>13</v>
      </c>
      <c r="F2274">
        <v>1</v>
      </c>
    </row>
    <row r="2275" spans="1:7">
      <c r="A2275" s="66">
        <v>44077</v>
      </c>
      <c r="B2275" s="67">
        <v>44077</v>
      </c>
      <c r="C2275" s="68" t="s">
        <v>280</v>
      </c>
      <c r="D2275" s="69">
        <f>VLOOKUP(Pag_Inicio_Corr_mas_casos[[#This Row],[Corregimiento]],Hoja3!$A$2:$D$676,4,0)</f>
        <v>81004</v>
      </c>
      <c r="E2275" s="68">
        <v>12</v>
      </c>
      <c r="F2275">
        <v>1</v>
      </c>
    </row>
    <row r="2276" spans="1:7">
      <c r="A2276" s="66">
        <v>44077</v>
      </c>
      <c r="B2276" s="67">
        <v>44077</v>
      </c>
      <c r="C2276" s="68" t="s">
        <v>261</v>
      </c>
      <c r="D2276" s="69">
        <f>VLOOKUP(Pag_Inicio_Corr_mas_casos[[#This Row],[Corregimiento]],Hoja3!$A$2:$D$676,4,0)</f>
        <v>91001</v>
      </c>
      <c r="E2276" s="68">
        <v>12</v>
      </c>
      <c r="F2276">
        <v>1</v>
      </c>
    </row>
    <row r="2277" spans="1:7">
      <c r="A2277" s="66">
        <v>44077</v>
      </c>
      <c r="B2277" s="67">
        <v>44077</v>
      </c>
      <c r="C2277" s="68" t="s">
        <v>250</v>
      </c>
      <c r="D2277" s="69">
        <f>VLOOKUP(Pag_Inicio_Corr_mas_casos[[#This Row],[Corregimiento]],Hoja3!$A$2:$D$676,4,0)</f>
        <v>81003</v>
      </c>
      <c r="E2277" s="68">
        <v>11</v>
      </c>
      <c r="F2277">
        <v>1</v>
      </c>
    </row>
    <row r="2278" spans="1:7">
      <c r="A2278" s="62">
        <v>44078</v>
      </c>
      <c r="B2278" s="63">
        <v>44078</v>
      </c>
      <c r="C2278" s="64" t="s">
        <v>257</v>
      </c>
      <c r="D2278" s="65">
        <f>VLOOKUP(Pag_Inicio_Corr_mas_casos[[#This Row],[Corregimiento]],Hoja3!$A$2:$D$676,4,0)</f>
        <v>80814</v>
      </c>
      <c r="E2278" s="64">
        <v>49</v>
      </c>
      <c r="F2278">
        <v>1</v>
      </c>
      <c r="G2278" s="7">
        <f>SUM(F2278:F2302)</f>
        <v>25</v>
      </c>
    </row>
    <row r="2279" spans="1:7">
      <c r="A2279" s="62">
        <v>44078</v>
      </c>
      <c r="B2279" s="63">
        <v>44078</v>
      </c>
      <c r="C2279" s="64" t="s">
        <v>206</v>
      </c>
      <c r="D2279" s="65">
        <f>VLOOKUP(Pag_Inicio_Corr_mas_casos[[#This Row],[Corregimiento]],Hoja3!$A$2:$D$676,4,0)</f>
        <v>130106</v>
      </c>
      <c r="E2279" s="64">
        <v>38</v>
      </c>
      <c r="F2279">
        <v>1</v>
      </c>
    </row>
    <row r="2280" spans="1:7">
      <c r="A2280" s="62">
        <v>44078</v>
      </c>
      <c r="B2280" s="63">
        <v>44078</v>
      </c>
      <c r="C2280" s="64" t="s">
        <v>209</v>
      </c>
      <c r="D2280" s="65">
        <f>VLOOKUP(Pag_Inicio_Corr_mas_casos[[#This Row],[Corregimiento]],Hoja3!$A$2:$D$676,4,0)</f>
        <v>80821</v>
      </c>
      <c r="E2280" s="64">
        <v>37</v>
      </c>
      <c r="F2280">
        <v>1</v>
      </c>
    </row>
    <row r="2281" spans="1:7">
      <c r="A2281" s="62">
        <v>44078</v>
      </c>
      <c r="B2281" s="63">
        <v>44078</v>
      </c>
      <c r="C2281" s="64" t="s">
        <v>210</v>
      </c>
      <c r="D2281" s="65">
        <f>VLOOKUP(Pag_Inicio_Corr_mas_casos[[#This Row],[Corregimiento]],Hoja3!$A$2:$D$676,4,0)</f>
        <v>81007</v>
      </c>
      <c r="E2281" s="64">
        <v>32</v>
      </c>
      <c r="F2281">
        <v>1</v>
      </c>
    </row>
    <row r="2282" spans="1:7">
      <c r="A2282" s="62">
        <v>44078</v>
      </c>
      <c r="B2282" s="63">
        <v>44078</v>
      </c>
      <c r="C2282" s="64" t="s">
        <v>217</v>
      </c>
      <c r="D2282" s="65">
        <f>VLOOKUP(Pag_Inicio_Corr_mas_casos[[#This Row],[Corregimiento]],Hoja3!$A$2:$D$676,4,0)</f>
        <v>80819</v>
      </c>
      <c r="E2282" s="64">
        <v>32</v>
      </c>
      <c r="F2282">
        <v>1</v>
      </c>
    </row>
    <row r="2283" spans="1:7">
      <c r="A2283" s="62">
        <v>44078</v>
      </c>
      <c r="B2283" s="63">
        <v>44078</v>
      </c>
      <c r="C2283" s="64" t="s">
        <v>302</v>
      </c>
      <c r="D2283" s="65">
        <f>VLOOKUP(Pag_Inicio_Corr_mas_casos[[#This Row],[Corregimiento]],Hoja3!$A$2:$D$676,4,0)</f>
        <v>10207</v>
      </c>
      <c r="E2283" s="64">
        <v>30</v>
      </c>
      <c r="F2283">
        <v>1</v>
      </c>
    </row>
    <row r="2284" spans="1:7">
      <c r="A2284" s="62">
        <v>44078</v>
      </c>
      <c r="B2284" s="63">
        <v>44078</v>
      </c>
      <c r="C2284" s="64" t="s">
        <v>205</v>
      </c>
      <c r="D2284" s="65">
        <f>VLOOKUP(Pag_Inicio_Corr_mas_casos[[#This Row],[Corregimiento]],Hoja3!$A$2:$D$676,4,0)</f>
        <v>81002</v>
      </c>
      <c r="E2284" s="64">
        <v>28</v>
      </c>
      <c r="F2284">
        <v>1</v>
      </c>
    </row>
    <row r="2285" spans="1:7">
      <c r="A2285" s="62">
        <v>44078</v>
      </c>
      <c r="B2285" s="63">
        <v>44078</v>
      </c>
      <c r="C2285" s="64" t="s">
        <v>224</v>
      </c>
      <c r="D2285" s="65">
        <f>VLOOKUP(Pag_Inicio_Corr_mas_casos[[#This Row],[Corregimiento]],Hoja3!$A$2:$D$676,4,0)</f>
        <v>130108</v>
      </c>
      <c r="E2285" s="64">
        <v>28</v>
      </c>
      <c r="F2285">
        <v>1</v>
      </c>
    </row>
    <row r="2286" spans="1:7">
      <c r="A2286" s="62">
        <v>44078</v>
      </c>
      <c r="B2286" s="63">
        <v>44078</v>
      </c>
      <c r="C2286" s="64" t="s">
        <v>220</v>
      </c>
      <c r="D2286" s="65">
        <f>VLOOKUP(Pag_Inicio_Corr_mas_casos[[#This Row],[Corregimiento]],Hoja3!$A$2:$D$676,4,0)</f>
        <v>80812</v>
      </c>
      <c r="E2286" s="64">
        <v>28</v>
      </c>
      <c r="F2286">
        <v>1</v>
      </c>
    </row>
    <row r="2287" spans="1:7">
      <c r="A2287" s="62">
        <v>44078</v>
      </c>
      <c r="B2287" s="63">
        <v>44078</v>
      </c>
      <c r="C2287" s="64" t="s">
        <v>213</v>
      </c>
      <c r="D2287" s="65">
        <f>VLOOKUP(Pag_Inicio_Corr_mas_casos[[#This Row],[Corregimiento]],Hoja3!$A$2:$D$676,4,0)</f>
        <v>80817</v>
      </c>
      <c r="E2287" s="64">
        <v>28</v>
      </c>
      <c r="F2287">
        <v>1</v>
      </c>
    </row>
    <row r="2288" spans="1:7">
      <c r="A2288" s="62">
        <v>44078</v>
      </c>
      <c r="B2288" s="63">
        <v>44078</v>
      </c>
      <c r="C2288" s="64" t="s">
        <v>204</v>
      </c>
      <c r="D2288" s="65">
        <f>VLOOKUP(Pag_Inicio_Corr_mas_casos[[#This Row],[Corregimiento]],Hoja3!$A$2:$D$676,4,0)</f>
        <v>130101</v>
      </c>
      <c r="E2288" s="64">
        <v>27</v>
      </c>
      <c r="F2288">
        <v>1</v>
      </c>
    </row>
    <row r="2289" spans="1:7">
      <c r="A2289" s="62">
        <v>44078</v>
      </c>
      <c r="B2289" s="63">
        <v>44078</v>
      </c>
      <c r="C2289" s="64" t="s">
        <v>208</v>
      </c>
      <c r="D2289" s="65">
        <f>VLOOKUP(Pag_Inicio_Corr_mas_casos[[#This Row],[Corregimiento]],Hoja3!$A$2:$D$676,4,0)</f>
        <v>130102</v>
      </c>
      <c r="E2289" s="64">
        <v>27</v>
      </c>
      <c r="F2289">
        <v>1</v>
      </c>
    </row>
    <row r="2290" spans="1:7">
      <c r="A2290" s="62">
        <v>44078</v>
      </c>
      <c r="B2290" s="63">
        <v>44078</v>
      </c>
      <c r="C2290" s="64" t="s">
        <v>215</v>
      </c>
      <c r="D2290" s="65">
        <f>VLOOKUP(Pag_Inicio_Corr_mas_casos[[#This Row],[Corregimiento]],Hoja3!$A$2:$D$676,4,0)</f>
        <v>80823</v>
      </c>
      <c r="E2290" s="64">
        <v>25</v>
      </c>
      <c r="F2290">
        <v>1</v>
      </c>
    </row>
    <row r="2291" spans="1:7">
      <c r="A2291" s="62">
        <v>44078</v>
      </c>
      <c r="B2291" s="63">
        <v>44078</v>
      </c>
      <c r="C2291" s="64" t="s">
        <v>212</v>
      </c>
      <c r="D2291" s="65">
        <f>VLOOKUP(Pag_Inicio_Corr_mas_casos[[#This Row],[Corregimiento]],Hoja3!$A$2:$D$676,4,0)</f>
        <v>80816</v>
      </c>
      <c r="E2291" s="64">
        <v>22</v>
      </c>
      <c r="F2291">
        <v>1</v>
      </c>
    </row>
    <row r="2292" spans="1:7">
      <c r="A2292" s="62">
        <v>44078</v>
      </c>
      <c r="B2292" s="63">
        <v>44078</v>
      </c>
      <c r="C2292" s="64" t="s">
        <v>221</v>
      </c>
      <c r="D2292" s="65">
        <f>VLOOKUP(Pag_Inicio_Corr_mas_casos[[#This Row],[Corregimiento]],Hoja3!$A$2:$D$676,4,0)</f>
        <v>130702</v>
      </c>
      <c r="E2292" s="64">
        <v>21</v>
      </c>
      <c r="F2292">
        <v>1</v>
      </c>
    </row>
    <row r="2293" spans="1:7">
      <c r="A2293" s="62">
        <v>44078</v>
      </c>
      <c r="B2293" s="63">
        <v>44078</v>
      </c>
      <c r="C2293" s="64" t="s">
        <v>218</v>
      </c>
      <c r="D2293" s="65">
        <f>VLOOKUP(Pag_Inicio_Corr_mas_casos[[#This Row],[Corregimiento]],Hoja3!$A$2:$D$676,4,0)</f>
        <v>130107</v>
      </c>
      <c r="E2293" s="64">
        <v>21</v>
      </c>
      <c r="F2293">
        <v>1</v>
      </c>
    </row>
    <row r="2294" spans="1:7">
      <c r="A2294" s="62">
        <v>44078</v>
      </c>
      <c r="B2294" s="63">
        <v>44078</v>
      </c>
      <c r="C2294" s="64" t="s">
        <v>222</v>
      </c>
      <c r="D2294" s="65">
        <f>VLOOKUP(Pag_Inicio_Corr_mas_casos[[#This Row],[Corregimiento]],Hoja3!$A$2:$D$676,4,0)</f>
        <v>40601</v>
      </c>
      <c r="E2294" s="64">
        <v>21</v>
      </c>
      <c r="F2294">
        <v>1</v>
      </c>
    </row>
    <row r="2295" spans="1:7">
      <c r="A2295" s="62">
        <v>44078</v>
      </c>
      <c r="B2295" s="63">
        <v>44078</v>
      </c>
      <c r="C2295" s="64" t="s">
        <v>214</v>
      </c>
      <c r="D2295" s="65">
        <f>VLOOKUP(Pag_Inicio_Corr_mas_casos[[#This Row],[Corregimiento]],Hoja3!$A$2:$D$676,4,0)</f>
        <v>80822</v>
      </c>
      <c r="E2295" s="64">
        <v>20</v>
      </c>
      <c r="F2295">
        <v>1</v>
      </c>
    </row>
    <row r="2296" spans="1:7">
      <c r="A2296" s="62">
        <v>44078</v>
      </c>
      <c r="B2296" s="63">
        <v>44078</v>
      </c>
      <c r="C2296" s="64" t="s">
        <v>235</v>
      </c>
      <c r="D2296" s="65">
        <f>VLOOKUP(Pag_Inicio_Corr_mas_casos[[#This Row],[Corregimiento]],Hoja3!$A$2:$D$676,4,0)</f>
        <v>80815</v>
      </c>
      <c r="E2296" s="64">
        <v>20</v>
      </c>
      <c r="F2296">
        <v>1</v>
      </c>
    </row>
    <row r="2297" spans="1:7">
      <c r="A2297" s="62">
        <v>44078</v>
      </c>
      <c r="B2297" s="63">
        <v>44078</v>
      </c>
      <c r="C2297" s="64" t="s">
        <v>308</v>
      </c>
      <c r="D2297" s="65">
        <f>VLOOKUP(Pag_Inicio_Corr_mas_casos[[#This Row],[Corregimiento]],Hoja3!$A$2:$D$676,4,0)</f>
        <v>40606</v>
      </c>
      <c r="E2297" s="64">
        <v>16</v>
      </c>
      <c r="F2297">
        <v>1</v>
      </c>
    </row>
    <row r="2298" spans="1:7">
      <c r="A2298" s="62">
        <v>44078</v>
      </c>
      <c r="B2298" s="63">
        <v>44078</v>
      </c>
      <c r="C2298" s="64" t="s">
        <v>245</v>
      </c>
      <c r="D2298" s="65">
        <f>VLOOKUP(Pag_Inicio_Corr_mas_casos[[#This Row],[Corregimiento]],Hoja3!$A$2:$D$676,4,0)</f>
        <v>80809</v>
      </c>
      <c r="E2298" s="64">
        <v>16</v>
      </c>
      <c r="F2298">
        <v>1</v>
      </c>
    </row>
    <row r="2299" spans="1:7">
      <c r="A2299" s="62">
        <v>44078</v>
      </c>
      <c r="B2299" s="63">
        <v>44078</v>
      </c>
      <c r="C2299" s="64" t="s">
        <v>243</v>
      </c>
      <c r="D2299" s="65">
        <f>VLOOKUP(Pag_Inicio_Corr_mas_casos[[#This Row],[Corregimiento]],Hoja3!$A$2:$D$676,4,0)</f>
        <v>130105</v>
      </c>
      <c r="E2299" s="64">
        <v>13</v>
      </c>
      <c r="F2299">
        <v>1</v>
      </c>
    </row>
    <row r="2300" spans="1:7">
      <c r="A2300" s="62">
        <v>44078</v>
      </c>
      <c r="B2300" s="63">
        <v>44078</v>
      </c>
      <c r="C2300" s="64" t="s">
        <v>232</v>
      </c>
      <c r="D2300" s="65">
        <f>VLOOKUP(Pag_Inicio_Corr_mas_casos[[#This Row],[Corregimiento]],Hoja3!$A$2:$D$676,4,0)</f>
        <v>80501</v>
      </c>
      <c r="E2300" s="64">
        <v>11</v>
      </c>
      <c r="F2300">
        <v>1</v>
      </c>
    </row>
    <row r="2301" spans="1:7">
      <c r="A2301" s="62">
        <v>44078</v>
      </c>
      <c r="B2301" s="63">
        <v>44078</v>
      </c>
      <c r="C2301" s="64" t="s">
        <v>225</v>
      </c>
      <c r="D2301" s="65">
        <f>VLOOKUP(Pag_Inicio_Corr_mas_casos[[#This Row],[Corregimiento]],Hoja3!$A$2:$D$676,4,0)</f>
        <v>80810</v>
      </c>
      <c r="E2301" s="64">
        <v>11</v>
      </c>
      <c r="F2301">
        <v>1</v>
      </c>
    </row>
    <row r="2302" spans="1:7">
      <c r="A2302" s="62">
        <v>44078</v>
      </c>
      <c r="B2302" s="63">
        <v>44078</v>
      </c>
      <c r="C2302" s="64" t="s">
        <v>251</v>
      </c>
      <c r="D2302" s="65">
        <f>VLOOKUP(Pag_Inicio_Corr_mas_casos[[#This Row],[Corregimiento]],Hoja3!$A$2:$D$676,4,0)</f>
        <v>81009</v>
      </c>
      <c r="E2302" s="64">
        <v>11</v>
      </c>
      <c r="F2302">
        <v>1</v>
      </c>
    </row>
    <row r="2303" spans="1:7">
      <c r="A2303" s="99">
        <v>44079</v>
      </c>
      <c r="B2303" s="100">
        <v>44079</v>
      </c>
      <c r="C2303" s="101" t="s">
        <v>215</v>
      </c>
      <c r="D2303" s="102">
        <f>VLOOKUP(Pag_Inicio_Corr_mas_casos[[#This Row],[Corregimiento]],Hoja3!$A$2:$D$676,4,0)</f>
        <v>80823</v>
      </c>
      <c r="E2303" s="101">
        <v>23</v>
      </c>
      <c r="F2303">
        <v>1</v>
      </c>
      <c r="G2303" s="7">
        <f>SUM(F2303:F2324)</f>
        <v>22</v>
      </c>
    </row>
    <row r="2304" spans="1:7">
      <c r="A2304" s="99">
        <v>44079</v>
      </c>
      <c r="B2304" s="100">
        <v>44079</v>
      </c>
      <c r="C2304" s="101" t="s">
        <v>222</v>
      </c>
      <c r="D2304" s="102">
        <f>VLOOKUP(Pag_Inicio_Corr_mas_casos[[#This Row],[Corregimiento]],Hoja3!$A$2:$D$676,4,0)</f>
        <v>40601</v>
      </c>
      <c r="E2304" s="101">
        <v>23</v>
      </c>
      <c r="F2304">
        <v>1</v>
      </c>
    </row>
    <row r="2305" spans="1:6">
      <c r="A2305" s="99">
        <v>44079</v>
      </c>
      <c r="B2305" s="100">
        <v>44079</v>
      </c>
      <c r="C2305" s="101" t="s">
        <v>308</v>
      </c>
      <c r="D2305" s="102">
        <f>VLOOKUP(Pag_Inicio_Corr_mas_casos[[#This Row],[Corregimiento]],Hoja3!$A$2:$D$676,4,0)</f>
        <v>40606</v>
      </c>
      <c r="E2305" s="101">
        <v>22</v>
      </c>
      <c r="F2305">
        <v>1</v>
      </c>
    </row>
    <row r="2306" spans="1:6">
      <c r="A2306" s="99">
        <v>44079</v>
      </c>
      <c r="B2306" s="100">
        <v>44079</v>
      </c>
      <c r="C2306" s="101" t="s">
        <v>349</v>
      </c>
      <c r="D2306" s="102">
        <f>VLOOKUP(Pag_Inicio_Corr_mas_casos[[#This Row],[Corregimiento]],Hoja3!$A$2:$D$676,4,0)</f>
        <v>20201</v>
      </c>
      <c r="E2306" s="101">
        <v>21</v>
      </c>
      <c r="F2306">
        <v>1</v>
      </c>
    </row>
    <row r="2307" spans="1:6">
      <c r="A2307" s="99">
        <v>44079</v>
      </c>
      <c r="B2307" s="100">
        <v>44079</v>
      </c>
      <c r="C2307" s="101" t="s">
        <v>348</v>
      </c>
      <c r="D2307" s="102">
        <f>VLOOKUP(Pag_Inicio_Corr_mas_casos[[#This Row],[Corregimiento]],Hoja3!$A$2:$D$676,4,0)</f>
        <v>120101</v>
      </c>
      <c r="E2307" s="101">
        <v>20</v>
      </c>
      <c r="F2307">
        <v>1</v>
      </c>
    </row>
    <row r="2308" spans="1:6">
      <c r="A2308" s="99">
        <v>44079</v>
      </c>
      <c r="B2308" s="100">
        <v>44079</v>
      </c>
      <c r="C2308" s="101" t="s">
        <v>206</v>
      </c>
      <c r="D2308" s="102">
        <f>VLOOKUP(Pag_Inicio_Corr_mas_casos[[#This Row],[Corregimiento]],Hoja3!$A$2:$D$676,4,0)</f>
        <v>130106</v>
      </c>
      <c r="E2308" s="101">
        <v>17</v>
      </c>
      <c r="F2308">
        <v>1</v>
      </c>
    </row>
    <row r="2309" spans="1:6">
      <c r="A2309" s="99">
        <v>44079</v>
      </c>
      <c r="B2309" s="100">
        <v>44079</v>
      </c>
      <c r="C2309" s="101" t="s">
        <v>257</v>
      </c>
      <c r="D2309" s="102">
        <f>VLOOKUP(Pag_Inicio_Corr_mas_casos[[#This Row],[Corregimiento]],Hoja3!$A$2:$D$676,4,0)</f>
        <v>80814</v>
      </c>
      <c r="E2309" s="101">
        <v>16</v>
      </c>
      <c r="F2309">
        <v>1</v>
      </c>
    </row>
    <row r="2310" spans="1:6">
      <c r="A2310" s="99">
        <v>44079</v>
      </c>
      <c r="B2310" s="100">
        <v>44079</v>
      </c>
      <c r="C2310" s="101" t="s">
        <v>204</v>
      </c>
      <c r="D2310" s="102">
        <f>VLOOKUP(Pag_Inicio_Corr_mas_casos[[#This Row],[Corregimiento]],Hoja3!$A$2:$D$676,4,0)</f>
        <v>130101</v>
      </c>
      <c r="E2310" s="101">
        <v>16</v>
      </c>
      <c r="F2310">
        <v>1</v>
      </c>
    </row>
    <row r="2311" spans="1:6">
      <c r="A2311" s="99">
        <v>44079</v>
      </c>
      <c r="B2311" s="100">
        <v>44079</v>
      </c>
      <c r="C2311" s="101" t="s">
        <v>209</v>
      </c>
      <c r="D2311" s="102">
        <f>VLOOKUP(Pag_Inicio_Corr_mas_casos[[#This Row],[Corregimiento]],Hoja3!$A$2:$D$676,4,0)</f>
        <v>80821</v>
      </c>
      <c r="E2311" s="101">
        <v>16</v>
      </c>
      <c r="F2311">
        <v>1</v>
      </c>
    </row>
    <row r="2312" spans="1:6">
      <c r="A2312" s="99">
        <v>44079</v>
      </c>
      <c r="B2312" s="100">
        <v>44079</v>
      </c>
      <c r="C2312" s="101" t="s">
        <v>213</v>
      </c>
      <c r="D2312" s="102">
        <f>VLOOKUP(Pag_Inicio_Corr_mas_casos[[#This Row],[Corregimiento]],Hoja3!$A$2:$D$676,4,0)</f>
        <v>80817</v>
      </c>
      <c r="E2312" s="101">
        <v>15</v>
      </c>
      <c r="F2312">
        <v>1</v>
      </c>
    </row>
    <row r="2313" spans="1:6">
      <c r="A2313" s="99">
        <v>44079</v>
      </c>
      <c r="B2313" s="100">
        <v>44079</v>
      </c>
      <c r="C2313" s="101" t="s">
        <v>208</v>
      </c>
      <c r="D2313" s="102">
        <f>VLOOKUP(Pag_Inicio_Corr_mas_casos[[#This Row],[Corregimiento]],Hoja3!$A$2:$D$676,4,0)</f>
        <v>130102</v>
      </c>
      <c r="E2313" s="101">
        <v>14</v>
      </c>
      <c r="F2313">
        <v>1</v>
      </c>
    </row>
    <row r="2314" spans="1:6">
      <c r="A2314" s="99">
        <v>44079</v>
      </c>
      <c r="B2314" s="100">
        <v>44079</v>
      </c>
      <c r="C2314" s="101" t="s">
        <v>275</v>
      </c>
      <c r="D2314" s="102">
        <f>VLOOKUP(Pag_Inicio_Corr_mas_casos[[#This Row],[Corregimiento]],Hoja3!$A$2:$D$676,4,0)</f>
        <v>40503</v>
      </c>
      <c r="E2314" s="101">
        <v>13</v>
      </c>
      <c r="F2314">
        <v>1</v>
      </c>
    </row>
    <row r="2315" spans="1:6">
      <c r="A2315" s="99">
        <v>44079</v>
      </c>
      <c r="B2315" s="100">
        <v>44079</v>
      </c>
      <c r="C2315" s="101" t="s">
        <v>245</v>
      </c>
      <c r="D2315" s="102">
        <f>VLOOKUP(Pag_Inicio_Corr_mas_casos[[#This Row],[Corregimiento]],Hoja3!$A$2:$D$676,4,0)</f>
        <v>80809</v>
      </c>
      <c r="E2315" s="101">
        <v>12</v>
      </c>
      <c r="F2315">
        <v>1</v>
      </c>
    </row>
    <row r="2316" spans="1:6">
      <c r="A2316" s="99">
        <v>44079</v>
      </c>
      <c r="B2316" s="100">
        <v>44079</v>
      </c>
      <c r="C2316" s="101" t="s">
        <v>224</v>
      </c>
      <c r="D2316" s="102">
        <f>VLOOKUP(Pag_Inicio_Corr_mas_casos[[#This Row],[Corregimiento]],Hoja3!$A$2:$D$676,4,0)</f>
        <v>130108</v>
      </c>
      <c r="E2316" s="101">
        <v>11</v>
      </c>
      <c r="F2316">
        <v>1</v>
      </c>
    </row>
    <row r="2317" spans="1:6">
      <c r="A2317" s="99">
        <v>44079</v>
      </c>
      <c r="B2317" s="100">
        <v>44079</v>
      </c>
      <c r="C2317" s="101" t="s">
        <v>280</v>
      </c>
      <c r="D2317" s="102">
        <f>VLOOKUP(Pag_Inicio_Corr_mas_casos[[#This Row],[Corregimiento]],Hoja3!$A$2:$D$676,4,0)</f>
        <v>81004</v>
      </c>
      <c r="E2317" s="101">
        <v>11</v>
      </c>
      <c r="F2317">
        <v>1</v>
      </c>
    </row>
    <row r="2318" spans="1:6">
      <c r="A2318" s="99">
        <v>44079</v>
      </c>
      <c r="B2318" s="100">
        <v>44079</v>
      </c>
      <c r="C2318" s="101" t="s">
        <v>250</v>
      </c>
      <c r="D2318" s="102">
        <f>VLOOKUP(Pag_Inicio_Corr_mas_casos[[#This Row],[Corregimiento]],Hoja3!$A$2:$D$676,4,0)</f>
        <v>81003</v>
      </c>
      <c r="E2318" s="101">
        <v>11</v>
      </c>
      <c r="F2318">
        <v>1</v>
      </c>
    </row>
    <row r="2319" spans="1:6">
      <c r="A2319" s="99">
        <v>44079</v>
      </c>
      <c r="B2319" s="100">
        <v>44079</v>
      </c>
      <c r="C2319" s="101" t="s">
        <v>230</v>
      </c>
      <c r="D2319" s="102">
        <f>VLOOKUP(Pag_Inicio_Corr_mas_casos[[#This Row],[Corregimiento]],Hoja3!$A$2:$D$676,4,0)</f>
        <v>80813</v>
      </c>
      <c r="E2319" s="101">
        <v>10</v>
      </c>
      <c r="F2319">
        <v>1</v>
      </c>
    </row>
    <row r="2320" spans="1:6">
      <c r="A2320" s="99">
        <v>44079</v>
      </c>
      <c r="B2320" s="100">
        <v>44079</v>
      </c>
      <c r="C2320" s="101" t="s">
        <v>350</v>
      </c>
      <c r="D2320" s="102">
        <f>VLOOKUP(Pag_Inicio_Corr_mas_casos[[#This Row],[Corregimiento]],Hoja3!$A$2:$D$676,4,0)</f>
        <v>40513</v>
      </c>
      <c r="E2320" s="101">
        <v>10</v>
      </c>
      <c r="F2320">
        <v>1</v>
      </c>
    </row>
    <row r="2321" spans="1:7">
      <c r="A2321" s="99">
        <v>44079</v>
      </c>
      <c r="B2321" s="100">
        <v>44079</v>
      </c>
      <c r="C2321" s="101" t="s">
        <v>235</v>
      </c>
      <c r="D2321" s="102">
        <f>VLOOKUP(Pag_Inicio_Corr_mas_casos[[#This Row],[Corregimiento]],Hoja3!$A$2:$D$676,4,0)</f>
        <v>80815</v>
      </c>
      <c r="E2321" s="101">
        <v>10</v>
      </c>
      <c r="F2321">
        <v>1</v>
      </c>
    </row>
    <row r="2322" spans="1:7">
      <c r="A2322" s="99">
        <v>44079</v>
      </c>
      <c r="B2322" s="100">
        <v>44079</v>
      </c>
      <c r="C2322" s="101" t="s">
        <v>221</v>
      </c>
      <c r="D2322" s="102">
        <f>VLOOKUP(Pag_Inicio_Corr_mas_casos[[#This Row],[Corregimiento]],Hoja3!$A$2:$D$676,4,0)</f>
        <v>130702</v>
      </c>
      <c r="E2322" s="101">
        <v>10</v>
      </c>
      <c r="F2322">
        <v>1</v>
      </c>
    </row>
    <row r="2323" spans="1:7">
      <c r="A2323" s="99">
        <v>44079</v>
      </c>
      <c r="B2323" s="100">
        <v>44079</v>
      </c>
      <c r="C2323" s="101" t="s">
        <v>217</v>
      </c>
      <c r="D2323" s="102">
        <f>VLOOKUP(Pag_Inicio_Corr_mas_casos[[#This Row],[Corregimiento]],Hoja3!$A$2:$D$676,4,0)</f>
        <v>80819</v>
      </c>
      <c r="E2323" s="101">
        <v>10</v>
      </c>
      <c r="F2323">
        <v>1</v>
      </c>
    </row>
    <row r="2324" spans="1:7">
      <c r="A2324" s="99">
        <v>44079</v>
      </c>
      <c r="B2324" s="100">
        <v>44079</v>
      </c>
      <c r="C2324" s="101" t="s">
        <v>210</v>
      </c>
      <c r="D2324" s="102">
        <f>VLOOKUP(Pag_Inicio_Corr_mas_casos[[#This Row],[Corregimiento]],Hoja3!$A$2:$D$676,4,0)</f>
        <v>81007</v>
      </c>
      <c r="E2324" s="101">
        <v>10</v>
      </c>
      <c r="F2324">
        <v>1</v>
      </c>
    </row>
    <row r="2325" spans="1:7">
      <c r="A2325" s="95">
        <v>44080</v>
      </c>
      <c r="B2325" s="96">
        <v>44080</v>
      </c>
      <c r="C2325" s="97" t="s">
        <v>348</v>
      </c>
      <c r="D2325" s="98">
        <f>VLOOKUP(Pag_Inicio_Corr_mas_casos[[#This Row],[Corregimiento]],Hoja3!$A$2:$D$676,4,0)</f>
        <v>120101</v>
      </c>
      <c r="E2325" s="97">
        <v>25</v>
      </c>
      <c r="F2325">
        <v>1</v>
      </c>
      <c r="G2325" s="7">
        <f>SUM(F2325:F2343)</f>
        <v>19</v>
      </c>
    </row>
    <row r="2326" spans="1:7">
      <c r="A2326" s="95">
        <v>44080</v>
      </c>
      <c r="B2326" s="96">
        <v>44080</v>
      </c>
      <c r="C2326" s="97" t="s">
        <v>222</v>
      </c>
      <c r="D2326" s="98">
        <f>VLOOKUP(Pag_Inicio_Corr_mas_casos[[#This Row],[Corregimiento]],Hoja3!$A$2:$D$676,4,0)</f>
        <v>40601</v>
      </c>
      <c r="E2326" s="97">
        <v>24</v>
      </c>
      <c r="F2326">
        <v>1</v>
      </c>
    </row>
    <row r="2327" spans="1:7">
      <c r="A2327" s="95">
        <v>44080</v>
      </c>
      <c r="B2327" s="96">
        <v>44080</v>
      </c>
      <c r="C2327" s="97" t="s">
        <v>210</v>
      </c>
      <c r="D2327" s="98">
        <f>VLOOKUP(Pag_Inicio_Corr_mas_casos[[#This Row],[Corregimiento]],Hoja3!$A$2:$D$676,4,0)</f>
        <v>81007</v>
      </c>
      <c r="E2327" s="97">
        <v>22</v>
      </c>
      <c r="F2327">
        <v>1</v>
      </c>
    </row>
    <row r="2328" spans="1:7">
      <c r="A2328" s="95">
        <v>44080</v>
      </c>
      <c r="B2328" s="96">
        <v>44080</v>
      </c>
      <c r="C2328" s="97" t="s">
        <v>217</v>
      </c>
      <c r="D2328" s="98">
        <f>VLOOKUP(Pag_Inicio_Corr_mas_casos[[#This Row],[Corregimiento]],Hoja3!$A$2:$D$676,4,0)</f>
        <v>80819</v>
      </c>
      <c r="E2328" s="97">
        <v>20</v>
      </c>
      <c r="F2328">
        <v>1</v>
      </c>
    </row>
    <row r="2329" spans="1:7">
      <c r="A2329" s="95">
        <v>44080</v>
      </c>
      <c r="B2329" s="96">
        <v>44080</v>
      </c>
      <c r="C2329" s="97" t="s">
        <v>235</v>
      </c>
      <c r="D2329" s="98">
        <f>VLOOKUP(Pag_Inicio_Corr_mas_casos[[#This Row],[Corregimiento]],Hoja3!$A$2:$D$676,4,0)</f>
        <v>80815</v>
      </c>
      <c r="E2329" s="97">
        <v>18</v>
      </c>
      <c r="F2329">
        <v>1</v>
      </c>
    </row>
    <row r="2330" spans="1:7">
      <c r="A2330" s="95">
        <v>44080</v>
      </c>
      <c r="B2330" s="96">
        <v>44080</v>
      </c>
      <c r="C2330" s="97" t="s">
        <v>313</v>
      </c>
      <c r="D2330" s="98">
        <f>VLOOKUP(Pag_Inicio_Corr_mas_casos[[#This Row],[Corregimiento]],Hoja3!$A$2:$D$676,4,0)</f>
        <v>100104</v>
      </c>
      <c r="E2330" s="97">
        <v>16</v>
      </c>
      <c r="F2330">
        <v>1</v>
      </c>
    </row>
    <row r="2331" spans="1:7">
      <c r="A2331" s="95">
        <v>44080</v>
      </c>
      <c r="B2331" s="96">
        <v>44080</v>
      </c>
      <c r="C2331" s="97" t="s">
        <v>206</v>
      </c>
      <c r="D2331" s="98">
        <f>VLOOKUP(Pag_Inicio_Corr_mas_casos[[#This Row],[Corregimiento]],Hoja3!$A$2:$D$676,4,0)</f>
        <v>130106</v>
      </c>
      <c r="E2331" s="97">
        <v>14</v>
      </c>
      <c r="F2331">
        <v>1</v>
      </c>
    </row>
    <row r="2332" spans="1:7">
      <c r="A2332" s="95">
        <v>44080</v>
      </c>
      <c r="B2332" s="96">
        <v>44080</v>
      </c>
      <c r="C2332" s="97" t="s">
        <v>218</v>
      </c>
      <c r="D2332" s="98">
        <f>VLOOKUP(Pag_Inicio_Corr_mas_casos[[#This Row],[Corregimiento]],Hoja3!$A$2:$D$676,4,0)</f>
        <v>130107</v>
      </c>
      <c r="E2332" s="97">
        <v>14</v>
      </c>
      <c r="F2332">
        <v>1</v>
      </c>
    </row>
    <row r="2333" spans="1:7">
      <c r="A2333" s="95">
        <v>44080</v>
      </c>
      <c r="B2333" s="96">
        <v>44080</v>
      </c>
      <c r="C2333" s="97" t="s">
        <v>257</v>
      </c>
      <c r="D2333" s="98">
        <f>VLOOKUP(Pag_Inicio_Corr_mas_casos[[#This Row],[Corregimiento]],Hoja3!$A$2:$D$676,4,0)</f>
        <v>80814</v>
      </c>
      <c r="E2333" s="97">
        <v>14</v>
      </c>
      <c r="F2333">
        <v>1</v>
      </c>
    </row>
    <row r="2334" spans="1:7">
      <c r="A2334" s="95">
        <v>44080</v>
      </c>
      <c r="B2334" s="96">
        <v>44080</v>
      </c>
      <c r="C2334" s="97" t="s">
        <v>276</v>
      </c>
      <c r="D2334" s="98">
        <f>VLOOKUP(Pag_Inicio_Corr_mas_casos[[#This Row],[Corregimiento]],Hoja3!$A$2:$D$676,4,0)</f>
        <v>20601</v>
      </c>
      <c r="E2334" s="97">
        <v>13</v>
      </c>
      <c r="F2334">
        <v>1</v>
      </c>
    </row>
    <row r="2335" spans="1:7">
      <c r="A2335" s="95">
        <v>44080</v>
      </c>
      <c r="B2335" s="96">
        <v>44080</v>
      </c>
      <c r="C2335" s="97" t="s">
        <v>337</v>
      </c>
      <c r="D2335" s="98">
        <f>VLOOKUP(Pag_Inicio_Corr_mas_casos[[#This Row],[Corregimiento]],Hoja3!$A$2:$D$676,4,0)</f>
        <v>50105</v>
      </c>
      <c r="E2335" s="97">
        <v>13</v>
      </c>
      <c r="F2335">
        <v>1</v>
      </c>
    </row>
    <row r="2336" spans="1:7">
      <c r="A2336" s="95">
        <v>44080</v>
      </c>
      <c r="B2336" s="96">
        <v>44080</v>
      </c>
      <c r="C2336" s="97" t="s">
        <v>351</v>
      </c>
      <c r="D2336" s="98">
        <f>VLOOKUP(Pag_Inicio_Corr_mas_casos[[#This Row],[Corregimiento]],Hoja3!$A$2:$D$676,4,0)</f>
        <v>40905</v>
      </c>
      <c r="E2336" s="97">
        <v>12</v>
      </c>
      <c r="F2336">
        <v>1</v>
      </c>
    </row>
    <row r="2337" spans="1:7">
      <c r="A2337" s="95">
        <v>44080</v>
      </c>
      <c r="B2337" s="96">
        <v>44080</v>
      </c>
      <c r="C2337" s="97" t="s">
        <v>341</v>
      </c>
      <c r="D2337" s="98">
        <f>VLOOKUP(Pag_Inicio_Corr_mas_casos[[#This Row],[Corregimiento]],Hoja3!$A$2:$D$676,4,0)</f>
        <v>91101</v>
      </c>
      <c r="E2337" s="97">
        <v>12</v>
      </c>
      <c r="F2337">
        <v>1</v>
      </c>
    </row>
    <row r="2338" spans="1:7">
      <c r="A2338" s="95">
        <v>44080</v>
      </c>
      <c r="B2338" s="96">
        <v>44080</v>
      </c>
      <c r="C2338" s="97" t="s">
        <v>352</v>
      </c>
      <c r="D2338" s="98">
        <f>VLOOKUP(Pag_Inicio_Corr_mas_casos[[#This Row],[Corregimiento]],Hoja3!$A$2:$D$676,4,0)</f>
        <v>40204</v>
      </c>
      <c r="E2338" s="97">
        <v>12</v>
      </c>
      <c r="F2338">
        <v>1</v>
      </c>
    </row>
    <row r="2339" spans="1:7">
      <c r="A2339" s="95">
        <v>44080</v>
      </c>
      <c r="B2339" s="96">
        <v>44080</v>
      </c>
      <c r="C2339" s="97" t="s">
        <v>196</v>
      </c>
      <c r="D2339" s="98">
        <f>VLOOKUP(Pag_Inicio_Corr_mas_casos[[#This Row],[Corregimiento]],Hoja3!$A$2:$D$676,4,0)</f>
        <v>130709</v>
      </c>
      <c r="E2339" s="97">
        <v>12</v>
      </c>
      <c r="F2339">
        <v>1</v>
      </c>
    </row>
    <row r="2340" spans="1:7">
      <c r="A2340" s="95">
        <v>44080</v>
      </c>
      <c r="B2340" s="96">
        <v>44080</v>
      </c>
      <c r="C2340" s="97" t="s">
        <v>209</v>
      </c>
      <c r="D2340" s="98">
        <f>VLOOKUP(Pag_Inicio_Corr_mas_casos[[#This Row],[Corregimiento]],Hoja3!$A$2:$D$676,4,0)</f>
        <v>80821</v>
      </c>
      <c r="E2340" s="97">
        <v>12</v>
      </c>
      <c r="F2340">
        <v>1</v>
      </c>
    </row>
    <row r="2341" spans="1:7">
      <c r="A2341" s="95">
        <v>44080</v>
      </c>
      <c r="B2341" s="96">
        <v>44080</v>
      </c>
      <c r="C2341" s="97" t="s">
        <v>213</v>
      </c>
      <c r="D2341" s="98">
        <f>VLOOKUP(Pag_Inicio_Corr_mas_casos[[#This Row],[Corregimiento]],Hoja3!$A$2:$D$676,4,0)</f>
        <v>80817</v>
      </c>
      <c r="E2341" s="97">
        <v>12</v>
      </c>
      <c r="F2341">
        <v>1</v>
      </c>
    </row>
    <row r="2342" spans="1:7">
      <c r="A2342" s="95">
        <v>44080</v>
      </c>
      <c r="B2342" s="96">
        <v>44080</v>
      </c>
      <c r="C2342" s="97" t="s">
        <v>215</v>
      </c>
      <c r="D2342" s="98">
        <f>VLOOKUP(Pag_Inicio_Corr_mas_casos[[#This Row],[Corregimiento]],Hoja3!$A$2:$D$676,4,0)</f>
        <v>80823</v>
      </c>
      <c r="E2342" s="97">
        <v>12</v>
      </c>
      <c r="F2342">
        <v>1</v>
      </c>
    </row>
    <row r="2343" spans="1:7">
      <c r="A2343" s="95">
        <v>44080</v>
      </c>
      <c r="B2343" s="96">
        <v>44080</v>
      </c>
      <c r="C2343" s="97" t="s">
        <v>230</v>
      </c>
      <c r="D2343" s="98">
        <f>VLOOKUP(Pag_Inicio_Corr_mas_casos[[#This Row],[Corregimiento]],Hoja3!$A$2:$D$676,4,0)</f>
        <v>80813</v>
      </c>
      <c r="E2343" s="97">
        <v>11</v>
      </c>
      <c r="F2343">
        <v>1</v>
      </c>
    </row>
    <row r="2344" spans="1:7">
      <c r="A2344" s="83">
        <v>44081</v>
      </c>
      <c r="B2344" s="84">
        <v>44081</v>
      </c>
      <c r="C2344" s="85" t="s">
        <v>308</v>
      </c>
      <c r="D2344" s="86">
        <f>VLOOKUP(Pag_Inicio_Corr_mas_casos[[#This Row],[Corregimiento]],Hoja3!$A$2:$D$676,4,0)</f>
        <v>40606</v>
      </c>
      <c r="E2344" s="85">
        <v>18</v>
      </c>
      <c r="F2344">
        <v>1</v>
      </c>
      <c r="G2344" s="7">
        <f>SUM(F2344:F2355)</f>
        <v>12</v>
      </c>
    </row>
    <row r="2345" spans="1:7">
      <c r="A2345" s="83">
        <v>44081</v>
      </c>
      <c r="B2345" s="84">
        <v>44081</v>
      </c>
      <c r="C2345" s="85" t="s">
        <v>228</v>
      </c>
      <c r="D2345" s="86">
        <f>VLOOKUP(Pag_Inicio_Corr_mas_casos[[#This Row],[Corregimiento]],Hoja3!$A$2:$D$676,4,0)</f>
        <v>10201</v>
      </c>
      <c r="E2345" s="85">
        <v>17</v>
      </c>
      <c r="F2345">
        <v>1</v>
      </c>
    </row>
    <row r="2346" spans="1:7">
      <c r="A2346" s="83">
        <v>44081</v>
      </c>
      <c r="B2346" s="84">
        <v>44081</v>
      </c>
      <c r="C2346" s="85" t="s">
        <v>353</v>
      </c>
      <c r="D2346" s="86">
        <f>VLOOKUP(Pag_Inicio_Corr_mas_casos[[#This Row],[Corregimiento]],Hoja3!$A$2:$D$676,4,0)</f>
        <v>130310</v>
      </c>
      <c r="E2346" s="85">
        <v>17</v>
      </c>
      <c r="F2346">
        <v>1</v>
      </c>
    </row>
    <row r="2347" spans="1:7">
      <c r="A2347" s="83">
        <v>44081</v>
      </c>
      <c r="B2347" s="84">
        <v>44081</v>
      </c>
      <c r="C2347" s="85" t="s">
        <v>354</v>
      </c>
      <c r="D2347" s="86">
        <f>VLOOKUP(Pag_Inicio_Corr_mas_casos[[#This Row],[Corregimiento]],Hoja3!$A$2:$D$676,4,0)</f>
        <v>110201</v>
      </c>
      <c r="E2347" s="85">
        <v>17</v>
      </c>
      <c r="F2347">
        <v>1</v>
      </c>
    </row>
    <row r="2348" spans="1:7">
      <c r="A2348" s="83">
        <v>44081</v>
      </c>
      <c r="B2348" s="84">
        <v>44081</v>
      </c>
      <c r="C2348" s="85" t="s">
        <v>224</v>
      </c>
      <c r="D2348" s="86">
        <f>VLOOKUP(Pag_Inicio_Corr_mas_casos[[#This Row],[Corregimiento]],Hoja3!$A$2:$D$676,4,0)</f>
        <v>130108</v>
      </c>
      <c r="E2348" s="85">
        <v>16</v>
      </c>
      <c r="F2348">
        <v>1</v>
      </c>
    </row>
    <row r="2349" spans="1:7">
      <c r="A2349" s="83">
        <v>44081</v>
      </c>
      <c r="B2349" s="84">
        <v>44081</v>
      </c>
      <c r="C2349" s="85" t="s">
        <v>204</v>
      </c>
      <c r="D2349" s="86">
        <f>VLOOKUP(Pag_Inicio_Corr_mas_casos[[#This Row],[Corregimiento]],Hoja3!$A$2:$D$676,4,0)</f>
        <v>130101</v>
      </c>
      <c r="E2349" s="85">
        <v>14</v>
      </c>
      <c r="F2349">
        <v>1</v>
      </c>
    </row>
    <row r="2350" spans="1:7">
      <c r="A2350" s="83">
        <v>44081</v>
      </c>
      <c r="B2350" s="84">
        <v>44081</v>
      </c>
      <c r="C2350" s="85" t="s">
        <v>217</v>
      </c>
      <c r="D2350" s="86">
        <f>VLOOKUP(Pag_Inicio_Corr_mas_casos[[#This Row],[Corregimiento]],Hoja3!$A$2:$D$676,4,0)</f>
        <v>80819</v>
      </c>
      <c r="E2350" s="85">
        <v>14</v>
      </c>
      <c r="F2350">
        <v>1</v>
      </c>
    </row>
    <row r="2351" spans="1:7">
      <c r="A2351" s="83">
        <v>44081</v>
      </c>
      <c r="B2351" s="84">
        <v>44081</v>
      </c>
      <c r="C2351" s="85" t="s">
        <v>335</v>
      </c>
      <c r="D2351" s="86">
        <f>VLOOKUP(Pag_Inicio_Corr_mas_casos[[#This Row],[Corregimiento]],Hoja3!$A$2:$D$676,4,0)</f>
        <v>50104</v>
      </c>
      <c r="E2351" s="85">
        <v>13</v>
      </c>
      <c r="F2351">
        <v>1</v>
      </c>
    </row>
    <row r="2352" spans="1:7">
      <c r="A2352" s="83">
        <v>44081</v>
      </c>
      <c r="B2352" s="84">
        <v>44081</v>
      </c>
      <c r="C2352" s="85" t="s">
        <v>250</v>
      </c>
      <c r="D2352" s="86">
        <f>VLOOKUP(Pag_Inicio_Corr_mas_casos[[#This Row],[Corregimiento]],Hoja3!$A$2:$D$676,4,0)</f>
        <v>81003</v>
      </c>
      <c r="E2352" s="85">
        <v>13</v>
      </c>
      <c r="F2352">
        <v>1</v>
      </c>
    </row>
    <row r="2353" spans="1:7">
      <c r="A2353" s="83">
        <v>44081</v>
      </c>
      <c r="B2353" s="84">
        <v>44081</v>
      </c>
      <c r="C2353" s="85" t="s">
        <v>251</v>
      </c>
      <c r="D2353" s="86">
        <f>VLOOKUP(Pag_Inicio_Corr_mas_casos[[#This Row],[Corregimiento]],Hoja3!$A$2:$D$676,4,0)</f>
        <v>81009</v>
      </c>
      <c r="E2353" s="85">
        <v>10</v>
      </c>
      <c r="F2353">
        <v>1</v>
      </c>
    </row>
    <row r="2354" spans="1:7">
      <c r="A2354" s="83">
        <v>44081</v>
      </c>
      <c r="B2354" s="84">
        <v>44081</v>
      </c>
      <c r="C2354" s="85" t="s">
        <v>199</v>
      </c>
      <c r="D2354" s="86">
        <f>VLOOKUP(Pag_Inicio_Corr_mas_casos[[#This Row],[Corregimiento]],Hoja3!$A$2:$D$676,4,0)</f>
        <v>40604</v>
      </c>
      <c r="E2354" s="85">
        <v>10</v>
      </c>
      <c r="F2354">
        <v>1</v>
      </c>
    </row>
    <row r="2355" spans="1:7">
      <c r="A2355" s="83">
        <v>44081</v>
      </c>
      <c r="B2355" s="84">
        <v>44081</v>
      </c>
      <c r="C2355" s="85" t="s">
        <v>222</v>
      </c>
      <c r="D2355" s="86">
        <f>VLOOKUP(Pag_Inicio_Corr_mas_casos[[#This Row],[Corregimiento]],Hoja3!$A$2:$D$676,4,0)</f>
        <v>40601</v>
      </c>
      <c r="E2355" s="85">
        <v>10</v>
      </c>
      <c r="F2355">
        <v>1</v>
      </c>
    </row>
    <row r="2356" spans="1:7">
      <c r="A2356" s="91">
        <v>44082</v>
      </c>
      <c r="B2356" s="92">
        <v>44082</v>
      </c>
      <c r="C2356" s="93" t="s">
        <v>204</v>
      </c>
      <c r="D2356" s="94">
        <f>VLOOKUP(Pag_Inicio_Corr_mas_casos[[#This Row],[Corregimiento]],Hoja3!$A$2:$D$676,4,0)</f>
        <v>130101</v>
      </c>
      <c r="E2356" s="93">
        <v>34</v>
      </c>
      <c r="F2356">
        <v>1</v>
      </c>
      <c r="G2356" s="7">
        <f>SUM(F2356:F2374)</f>
        <v>19</v>
      </c>
    </row>
    <row r="2357" spans="1:7">
      <c r="A2357" s="91">
        <v>44082</v>
      </c>
      <c r="B2357" s="92">
        <v>44082</v>
      </c>
      <c r="C2357" s="93" t="s">
        <v>355</v>
      </c>
      <c r="D2357" s="94">
        <f>VLOOKUP(Pag_Inicio_Corr_mas_casos[[#This Row],[Corregimiento]],Hoja3!$A$2:$D$676,4,0)</f>
        <v>40403</v>
      </c>
      <c r="E2357" s="93">
        <v>26</v>
      </c>
      <c r="F2357">
        <v>1</v>
      </c>
    </row>
    <row r="2358" spans="1:7">
      <c r="A2358" s="91">
        <v>44082</v>
      </c>
      <c r="B2358" s="92">
        <v>44082</v>
      </c>
      <c r="C2358" s="93" t="s">
        <v>341</v>
      </c>
      <c r="D2358" s="94">
        <f>VLOOKUP(Pag_Inicio_Corr_mas_casos[[#This Row],[Corregimiento]],Hoja3!$A$2:$D$676,4,0)</f>
        <v>91101</v>
      </c>
      <c r="E2358" s="93">
        <v>23</v>
      </c>
      <c r="F2358">
        <v>1</v>
      </c>
    </row>
    <row r="2359" spans="1:7">
      <c r="A2359" s="91">
        <v>44082</v>
      </c>
      <c r="B2359" s="92">
        <v>44082</v>
      </c>
      <c r="C2359" s="93" t="s">
        <v>348</v>
      </c>
      <c r="D2359" s="94">
        <f>VLOOKUP(Pag_Inicio_Corr_mas_casos[[#This Row],[Corregimiento]],Hoja3!$A$2:$D$676,4,0)</f>
        <v>120101</v>
      </c>
      <c r="E2359" s="93">
        <v>17</v>
      </c>
      <c r="F2359">
        <v>1</v>
      </c>
    </row>
    <row r="2360" spans="1:7">
      <c r="A2360" s="91">
        <v>44082</v>
      </c>
      <c r="B2360" s="92">
        <v>44082</v>
      </c>
      <c r="C2360" s="93" t="s">
        <v>302</v>
      </c>
      <c r="D2360" s="94">
        <f>VLOOKUP(Pag_Inicio_Corr_mas_casos[[#This Row],[Corregimiento]],Hoja3!$A$2:$D$676,4,0)</f>
        <v>10207</v>
      </c>
      <c r="E2360" s="93">
        <v>16</v>
      </c>
      <c r="F2360">
        <v>1</v>
      </c>
    </row>
    <row r="2361" spans="1:7">
      <c r="A2361" s="91">
        <v>44082</v>
      </c>
      <c r="B2361" s="92">
        <v>44082</v>
      </c>
      <c r="C2361" s="93" t="s">
        <v>224</v>
      </c>
      <c r="D2361" s="94">
        <f>VLOOKUP(Pag_Inicio_Corr_mas_casos[[#This Row],[Corregimiento]],Hoja3!$A$2:$D$676,4,0)</f>
        <v>130108</v>
      </c>
      <c r="E2361" s="93">
        <v>15</v>
      </c>
      <c r="F2361">
        <v>1</v>
      </c>
    </row>
    <row r="2362" spans="1:7">
      <c r="A2362" s="91">
        <v>44082</v>
      </c>
      <c r="B2362" s="92">
        <v>44082</v>
      </c>
      <c r="C2362" s="93" t="s">
        <v>216</v>
      </c>
      <c r="D2362" s="94">
        <f>VLOOKUP(Pag_Inicio_Corr_mas_casos[[#This Row],[Corregimiento]],Hoja3!$A$2:$D$676,4,0)</f>
        <v>81001</v>
      </c>
      <c r="E2362" s="93">
        <v>14</v>
      </c>
      <c r="F2362">
        <v>1</v>
      </c>
    </row>
    <row r="2363" spans="1:7">
      <c r="A2363" s="91">
        <v>44082</v>
      </c>
      <c r="B2363" s="92">
        <v>44082</v>
      </c>
      <c r="C2363" s="93" t="s">
        <v>219</v>
      </c>
      <c r="D2363" s="94">
        <f>VLOOKUP(Pag_Inicio_Corr_mas_casos[[#This Row],[Corregimiento]],Hoja3!$A$2:$D$676,4,0)</f>
        <v>81006</v>
      </c>
      <c r="E2363" s="93">
        <v>14</v>
      </c>
      <c r="F2363">
        <v>1</v>
      </c>
    </row>
    <row r="2364" spans="1:7">
      <c r="A2364" s="91">
        <v>44082</v>
      </c>
      <c r="B2364" s="92">
        <v>44082</v>
      </c>
      <c r="C2364" s="93" t="s">
        <v>235</v>
      </c>
      <c r="D2364" s="94">
        <f>VLOOKUP(Pag_Inicio_Corr_mas_casos[[#This Row],[Corregimiento]],Hoja3!$A$2:$D$676,4,0)</f>
        <v>80815</v>
      </c>
      <c r="E2364" s="93">
        <v>14</v>
      </c>
      <c r="F2364">
        <v>1</v>
      </c>
    </row>
    <row r="2365" spans="1:7">
      <c r="A2365" s="91">
        <v>44082</v>
      </c>
      <c r="B2365" s="92">
        <v>44082</v>
      </c>
      <c r="C2365" s="93" t="s">
        <v>220</v>
      </c>
      <c r="D2365" s="94">
        <f>VLOOKUP(Pag_Inicio_Corr_mas_casos[[#This Row],[Corregimiento]],Hoja3!$A$2:$D$676,4,0)</f>
        <v>80812</v>
      </c>
      <c r="E2365" s="93">
        <v>14</v>
      </c>
      <c r="F2365">
        <v>1</v>
      </c>
    </row>
    <row r="2366" spans="1:7">
      <c r="A2366" s="91">
        <v>44082</v>
      </c>
      <c r="B2366" s="92">
        <v>44082</v>
      </c>
      <c r="C2366" s="93" t="s">
        <v>261</v>
      </c>
      <c r="D2366" s="94">
        <f>VLOOKUP(Pag_Inicio_Corr_mas_casos[[#This Row],[Corregimiento]],Hoja3!$A$2:$D$676,4,0)</f>
        <v>91001</v>
      </c>
      <c r="E2366" s="93">
        <v>14</v>
      </c>
      <c r="F2366">
        <v>1</v>
      </c>
    </row>
    <row r="2367" spans="1:7">
      <c r="A2367" s="91">
        <v>44082</v>
      </c>
      <c r="B2367" s="92">
        <v>44082</v>
      </c>
      <c r="C2367" s="93" t="s">
        <v>356</v>
      </c>
      <c r="D2367" s="94">
        <f>VLOOKUP(Pag_Inicio_Corr_mas_casos[[#This Row],[Corregimiento]],Hoja3!$A$2:$D$676,4,0)</f>
        <v>91003</v>
      </c>
      <c r="E2367" s="93">
        <v>13</v>
      </c>
      <c r="F2367">
        <v>1</v>
      </c>
    </row>
    <row r="2368" spans="1:7">
      <c r="A2368" s="91">
        <v>44082</v>
      </c>
      <c r="B2368" s="92">
        <v>44082</v>
      </c>
      <c r="C2368" s="93" t="s">
        <v>243</v>
      </c>
      <c r="D2368" s="94">
        <f>VLOOKUP(Pag_Inicio_Corr_mas_casos[[#This Row],[Corregimiento]],Hoja3!$A$2:$D$676,4,0)</f>
        <v>130105</v>
      </c>
      <c r="E2368" s="93">
        <v>13</v>
      </c>
      <c r="F2368">
        <v>1</v>
      </c>
    </row>
    <row r="2369" spans="1:7">
      <c r="A2369" s="91">
        <v>44082</v>
      </c>
      <c r="B2369" s="92">
        <v>44082</v>
      </c>
      <c r="C2369" s="93" t="s">
        <v>215</v>
      </c>
      <c r="D2369" s="94">
        <f>VLOOKUP(Pag_Inicio_Corr_mas_casos[[#This Row],[Corregimiento]],Hoja3!$A$2:$D$676,4,0)</f>
        <v>80823</v>
      </c>
      <c r="E2369" s="93">
        <v>12</v>
      </c>
      <c r="F2369">
        <v>1</v>
      </c>
    </row>
    <row r="2370" spans="1:7">
      <c r="A2370" s="91">
        <v>44082</v>
      </c>
      <c r="B2370" s="92">
        <v>44082</v>
      </c>
      <c r="C2370" s="93" t="s">
        <v>209</v>
      </c>
      <c r="D2370" s="94">
        <f>VLOOKUP(Pag_Inicio_Corr_mas_casos[[#This Row],[Corregimiento]],Hoja3!$A$2:$D$676,4,0)</f>
        <v>80821</v>
      </c>
      <c r="E2370" s="93">
        <v>11</v>
      </c>
      <c r="F2370">
        <v>1</v>
      </c>
    </row>
    <row r="2371" spans="1:7">
      <c r="A2371" s="91">
        <v>44082</v>
      </c>
      <c r="B2371" s="92">
        <v>44082</v>
      </c>
      <c r="C2371" s="93" t="s">
        <v>357</v>
      </c>
      <c r="D2371" s="94">
        <f>VLOOKUP(Pag_Inicio_Corr_mas_casos[[#This Row],[Corregimiento]],Hoja3!$A$2:$D$676,4,0)</f>
        <v>120606</v>
      </c>
      <c r="E2371" s="93">
        <v>11</v>
      </c>
      <c r="F2371">
        <v>1</v>
      </c>
    </row>
    <row r="2372" spans="1:7">
      <c r="A2372" s="91">
        <v>44082</v>
      </c>
      <c r="B2372" s="92">
        <v>44082</v>
      </c>
      <c r="C2372" s="93" t="s">
        <v>297</v>
      </c>
      <c r="D2372" s="94">
        <f>VLOOKUP(Pag_Inicio_Corr_mas_casos[[#This Row],[Corregimiento]],Hoja3!$A$2:$D$676,4,0)</f>
        <v>91014</v>
      </c>
      <c r="E2372" s="93">
        <v>11</v>
      </c>
      <c r="F2372">
        <v>1</v>
      </c>
    </row>
    <row r="2373" spans="1:7">
      <c r="A2373" s="91">
        <v>44082</v>
      </c>
      <c r="B2373" s="92">
        <v>44082</v>
      </c>
      <c r="C2373" s="93" t="s">
        <v>291</v>
      </c>
      <c r="D2373" s="94">
        <f>VLOOKUP(Pag_Inicio_Corr_mas_casos[[#This Row],[Corregimiento]],Hoja3!$A$2:$D$676,4,0)</f>
        <v>40203</v>
      </c>
      <c r="E2373" s="93">
        <v>11</v>
      </c>
      <c r="F2373">
        <v>1</v>
      </c>
    </row>
    <row r="2374" spans="1:7">
      <c r="A2374" s="91">
        <v>44082</v>
      </c>
      <c r="B2374" s="92">
        <v>44082</v>
      </c>
      <c r="C2374" s="93" t="s">
        <v>206</v>
      </c>
      <c r="D2374" s="94">
        <f>VLOOKUP(Pag_Inicio_Corr_mas_casos[[#This Row],[Corregimiento]],Hoja3!$A$2:$D$676,4,0)</f>
        <v>130106</v>
      </c>
      <c r="E2374" s="93">
        <v>11</v>
      </c>
      <c r="F2374">
        <v>1</v>
      </c>
    </row>
    <row r="2375" spans="1:7">
      <c r="A2375" s="99">
        <v>44083</v>
      </c>
      <c r="B2375" s="100">
        <v>44083</v>
      </c>
      <c r="C2375" s="101" t="s">
        <v>213</v>
      </c>
      <c r="D2375" s="102">
        <f>VLOOKUP(Pag_Inicio_Corr_mas_casos[[#This Row],[Corregimiento]],Hoja3!$A$2:$D$676,4,0)</f>
        <v>80817</v>
      </c>
      <c r="E2375" s="101">
        <v>27</v>
      </c>
      <c r="F2375">
        <v>1</v>
      </c>
      <c r="G2375" s="7">
        <f>SUM(F2375:F2397)</f>
        <v>23</v>
      </c>
    </row>
    <row r="2376" spans="1:7">
      <c r="A2376" s="99">
        <v>44083</v>
      </c>
      <c r="B2376" s="100">
        <v>44083</v>
      </c>
      <c r="C2376" s="101" t="s">
        <v>209</v>
      </c>
      <c r="D2376" s="102">
        <f>VLOOKUP(Pag_Inicio_Corr_mas_casos[[#This Row],[Corregimiento]],Hoja3!$A$2:$D$676,4,0)</f>
        <v>80821</v>
      </c>
      <c r="E2376" s="101">
        <v>22</v>
      </c>
      <c r="F2376">
        <v>1</v>
      </c>
    </row>
    <row r="2377" spans="1:7">
      <c r="A2377" s="99">
        <v>44083</v>
      </c>
      <c r="B2377" s="100">
        <v>44083</v>
      </c>
      <c r="C2377" s="101" t="s">
        <v>222</v>
      </c>
      <c r="D2377" s="102">
        <f>VLOOKUP(Pag_Inicio_Corr_mas_casos[[#This Row],[Corregimiento]],Hoja3!$A$2:$D$676,4,0)</f>
        <v>40601</v>
      </c>
      <c r="E2377" s="101">
        <v>21</v>
      </c>
      <c r="F2377">
        <v>1</v>
      </c>
    </row>
    <row r="2378" spans="1:7">
      <c r="A2378" s="99">
        <v>44083</v>
      </c>
      <c r="B2378" s="100">
        <v>44083</v>
      </c>
      <c r="C2378" s="101" t="s">
        <v>204</v>
      </c>
      <c r="D2378" s="102">
        <f>VLOOKUP(Pag_Inicio_Corr_mas_casos[[#This Row],[Corregimiento]],Hoja3!$A$2:$D$676,4,0)</f>
        <v>130101</v>
      </c>
      <c r="E2378" s="101">
        <v>19</v>
      </c>
      <c r="F2378">
        <v>1</v>
      </c>
    </row>
    <row r="2379" spans="1:7">
      <c r="A2379" s="99">
        <v>44083</v>
      </c>
      <c r="B2379" s="100">
        <v>44083</v>
      </c>
      <c r="C2379" s="101" t="s">
        <v>230</v>
      </c>
      <c r="D2379" s="102">
        <f>VLOOKUP(Pag_Inicio_Corr_mas_casos[[#This Row],[Corregimiento]],Hoja3!$A$2:$D$676,4,0)</f>
        <v>80813</v>
      </c>
      <c r="E2379" s="101">
        <v>17</v>
      </c>
      <c r="F2379">
        <v>1</v>
      </c>
    </row>
    <row r="2380" spans="1:7">
      <c r="A2380" s="99">
        <v>44083</v>
      </c>
      <c r="B2380" s="100">
        <v>44083</v>
      </c>
      <c r="C2380" s="101" t="s">
        <v>232</v>
      </c>
      <c r="D2380" s="102">
        <f>VLOOKUP(Pag_Inicio_Corr_mas_casos[[#This Row],[Corregimiento]],Hoja3!$A$2:$D$676,4,0)</f>
        <v>80501</v>
      </c>
      <c r="E2380" s="101">
        <v>15</v>
      </c>
      <c r="F2380">
        <v>1</v>
      </c>
    </row>
    <row r="2381" spans="1:7">
      <c r="A2381" s="99">
        <v>44083</v>
      </c>
      <c r="B2381" s="100">
        <v>44083</v>
      </c>
      <c r="C2381" s="101" t="s">
        <v>239</v>
      </c>
      <c r="D2381" s="102">
        <f>VLOOKUP(Pag_Inicio_Corr_mas_casos[[#This Row],[Corregimiento]],Hoja3!$A$2:$D$676,4,0)</f>
        <v>130708</v>
      </c>
      <c r="E2381" s="101">
        <v>15</v>
      </c>
      <c r="F2381">
        <v>1</v>
      </c>
    </row>
    <row r="2382" spans="1:7">
      <c r="A2382" s="99">
        <v>44083</v>
      </c>
      <c r="B2382" s="100">
        <v>44083</v>
      </c>
      <c r="C2382" s="101" t="s">
        <v>224</v>
      </c>
      <c r="D2382" s="102">
        <f>VLOOKUP(Pag_Inicio_Corr_mas_casos[[#This Row],[Corregimiento]],Hoja3!$A$2:$D$676,4,0)</f>
        <v>130108</v>
      </c>
      <c r="E2382" s="101">
        <v>14</v>
      </c>
      <c r="F2382">
        <v>1</v>
      </c>
    </row>
    <row r="2383" spans="1:7">
      <c r="A2383" s="99">
        <v>44083</v>
      </c>
      <c r="B2383" s="100">
        <v>44083</v>
      </c>
      <c r="C2383" s="101" t="s">
        <v>358</v>
      </c>
      <c r="D2383" s="102">
        <f>VLOOKUP(Pag_Inicio_Corr_mas_casos[[#This Row],[Corregimiento]],Hoja3!$A$2:$D$676,4,0)</f>
        <v>40514</v>
      </c>
      <c r="E2383" s="101">
        <v>14</v>
      </c>
      <c r="F2383">
        <v>1</v>
      </c>
    </row>
    <row r="2384" spans="1:7">
      <c r="A2384" s="99">
        <v>44083</v>
      </c>
      <c r="B2384" s="100">
        <v>44083</v>
      </c>
      <c r="C2384" s="101" t="s">
        <v>226</v>
      </c>
      <c r="D2384" s="102">
        <f>VLOOKUP(Pag_Inicio_Corr_mas_casos[[#This Row],[Corregimiento]],Hoja3!$A$2:$D$676,4,0)</f>
        <v>30107</v>
      </c>
      <c r="E2384" s="101">
        <v>14</v>
      </c>
      <c r="F2384">
        <v>1</v>
      </c>
    </row>
    <row r="2385" spans="1:6">
      <c r="A2385" s="99">
        <v>44083</v>
      </c>
      <c r="B2385" s="100">
        <v>44083</v>
      </c>
      <c r="C2385" s="101" t="s">
        <v>210</v>
      </c>
      <c r="D2385" s="102">
        <f>VLOOKUP(Pag_Inicio_Corr_mas_casos[[#This Row],[Corregimiento]],Hoja3!$A$2:$D$676,4,0)</f>
        <v>81007</v>
      </c>
      <c r="E2385" s="101">
        <v>14</v>
      </c>
      <c r="F2385">
        <v>1</v>
      </c>
    </row>
    <row r="2386" spans="1:6">
      <c r="A2386" s="99">
        <v>44083</v>
      </c>
      <c r="B2386" s="100">
        <v>44083</v>
      </c>
      <c r="C2386" s="101" t="s">
        <v>348</v>
      </c>
      <c r="D2386" s="102">
        <f>VLOOKUP(Pag_Inicio_Corr_mas_casos[[#This Row],[Corregimiento]],Hoja3!$A$2:$D$676,4,0)</f>
        <v>120101</v>
      </c>
      <c r="E2386" s="101">
        <v>14</v>
      </c>
      <c r="F2386">
        <v>1</v>
      </c>
    </row>
    <row r="2387" spans="1:6">
      <c r="A2387" s="99">
        <v>44083</v>
      </c>
      <c r="B2387" s="100">
        <v>44083</v>
      </c>
      <c r="C2387" s="101" t="s">
        <v>234</v>
      </c>
      <c r="D2387" s="102">
        <f>VLOOKUP(Pag_Inicio_Corr_mas_casos[[#This Row],[Corregimiento]],Hoja3!$A$2:$D$676,4,0)</f>
        <v>80820</v>
      </c>
      <c r="E2387" s="101">
        <v>14</v>
      </c>
      <c r="F2387">
        <v>1</v>
      </c>
    </row>
    <row r="2388" spans="1:6">
      <c r="A2388" s="99">
        <v>44083</v>
      </c>
      <c r="B2388" s="100">
        <v>44083</v>
      </c>
      <c r="C2388" s="101" t="s">
        <v>220</v>
      </c>
      <c r="D2388" s="102">
        <f>VLOOKUP(Pag_Inicio_Corr_mas_casos[[#This Row],[Corregimiento]],Hoja3!$A$2:$D$676,4,0)</f>
        <v>80812</v>
      </c>
      <c r="E2388" s="101">
        <v>14</v>
      </c>
      <c r="F2388">
        <v>1</v>
      </c>
    </row>
    <row r="2389" spans="1:6">
      <c r="A2389" s="99">
        <v>44083</v>
      </c>
      <c r="B2389" s="100">
        <v>44083</v>
      </c>
      <c r="C2389" s="101" t="s">
        <v>251</v>
      </c>
      <c r="D2389" s="102">
        <f>VLOOKUP(Pag_Inicio_Corr_mas_casos[[#This Row],[Corregimiento]],Hoja3!$A$2:$D$676,4,0)</f>
        <v>81009</v>
      </c>
      <c r="E2389" s="101">
        <v>13</v>
      </c>
      <c r="F2389">
        <v>1</v>
      </c>
    </row>
    <row r="2390" spans="1:6">
      <c r="A2390" s="99">
        <v>44083</v>
      </c>
      <c r="B2390" s="100">
        <v>44083</v>
      </c>
      <c r="C2390" s="101" t="s">
        <v>206</v>
      </c>
      <c r="D2390" s="102">
        <f>VLOOKUP(Pag_Inicio_Corr_mas_casos[[#This Row],[Corregimiento]],Hoja3!$A$2:$D$676,4,0)</f>
        <v>130106</v>
      </c>
      <c r="E2390" s="101">
        <v>13</v>
      </c>
      <c r="F2390">
        <v>1</v>
      </c>
    </row>
    <row r="2391" spans="1:6">
      <c r="A2391" s="99">
        <v>44083</v>
      </c>
      <c r="B2391" s="100">
        <v>44083</v>
      </c>
      <c r="C2391" s="101" t="s">
        <v>250</v>
      </c>
      <c r="D2391" s="102">
        <f>VLOOKUP(Pag_Inicio_Corr_mas_casos[[#This Row],[Corregimiento]],Hoja3!$A$2:$D$676,4,0)</f>
        <v>81003</v>
      </c>
      <c r="E2391" s="101">
        <v>13</v>
      </c>
      <c r="F2391">
        <v>1</v>
      </c>
    </row>
    <row r="2392" spans="1:6">
      <c r="A2392" s="99">
        <v>44083</v>
      </c>
      <c r="B2392" s="100">
        <v>44083</v>
      </c>
      <c r="C2392" s="101" t="s">
        <v>214</v>
      </c>
      <c r="D2392" s="102">
        <f>VLOOKUP(Pag_Inicio_Corr_mas_casos[[#This Row],[Corregimiento]],Hoja3!$A$2:$D$676,4,0)</f>
        <v>80822</v>
      </c>
      <c r="E2392" s="101">
        <v>12</v>
      </c>
      <c r="F2392">
        <v>1</v>
      </c>
    </row>
    <row r="2393" spans="1:6">
      <c r="A2393" s="99">
        <v>44083</v>
      </c>
      <c r="B2393" s="100">
        <v>44083</v>
      </c>
      <c r="C2393" s="101" t="s">
        <v>261</v>
      </c>
      <c r="D2393" s="102">
        <f>VLOOKUP(Pag_Inicio_Corr_mas_casos[[#This Row],[Corregimiento]],Hoja3!$A$2:$D$676,4,0)</f>
        <v>91001</v>
      </c>
      <c r="E2393" s="101">
        <v>11</v>
      </c>
      <c r="F2393">
        <v>1</v>
      </c>
    </row>
    <row r="2394" spans="1:6">
      <c r="A2394" s="99">
        <v>44083</v>
      </c>
      <c r="B2394" s="100">
        <v>44083</v>
      </c>
      <c r="C2394" s="101" t="s">
        <v>243</v>
      </c>
      <c r="D2394" s="102">
        <f>VLOOKUP(Pag_Inicio_Corr_mas_casos[[#This Row],[Corregimiento]],Hoja3!$A$2:$D$676,4,0)</f>
        <v>130105</v>
      </c>
      <c r="E2394" s="101">
        <v>11</v>
      </c>
      <c r="F2394">
        <v>1</v>
      </c>
    </row>
    <row r="2395" spans="1:6">
      <c r="A2395" s="99">
        <v>44083</v>
      </c>
      <c r="B2395" s="100">
        <v>44083</v>
      </c>
      <c r="C2395" s="101" t="s">
        <v>218</v>
      </c>
      <c r="D2395" s="102">
        <f>VLOOKUP(Pag_Inicio_Corr_mas_casos[[#This Row],[Corregimiento]],Hoja3!$A$2:$D$676,4,0)</f>
        <v>130107</v>
      </c>
      <c r="E2395" s="101">
        <v>11</v>
      </c>
      <c r="F2395">
        <v>1</v>
      </c>
    </row>
    <row r="2396" spans="1:6">
      <c r="A2396" s="99">
        <v>44083</v>
      </c>
      <c r="B2396" s="100">
        <v>44083</v>
      </c>
      <c r="C2396" s="101" t="s">
        <v>270</v>
      </c>
      <c r="D2396" s="102">
        <f>VLOOKUP(Pag_Inicio_Corr_mas_casos[[#This Row],[Corregimiento]],Hoja3!$A$2:$D$676,4,0)</f>
        <v>130301</v>
      </c>
      <c r="E2396" s="101">
        <v>10</v>
      </c>
      <c r="F2396">
        <v>1</v>
      </c>
    </row>
    <row r="2397" spans="1:6">
      <c r="A2397" s="99">
        <v>44083</v>
      </c>
      <c r="B2397" s="100">
        <v>44083</v>
      </c>
      <c r="C2397" s="101" t="s">
        <v>359</v>
      </c>
      <c r="D2397" s="102">
        <f>VLOOKUP(Pag_Inicio_Corr_mas_casos[[#This Row],[Corregimiento]],Hoja3!$A$2:$D$676,4,0)</f>
        <v>50317</v>
      </c>
      <c r="E2397" s="101">
        <v>10</v>
      </c>
      <c r="F2397">
        <v>1</v>
      </c>
    </row>
    <row r="2398" spans="1:6">
      <c r="A2398" s="103">
        <v>44084</v>
      </c>
      <c r="B2398" s="104">
        <v>44084</v>
      </c>
      <c r="C2398" s="105" t="s">
        <v>239</v>
      </c>
      <c r="D2398" s="106">
        <f>VLOOKUP(Pag_Inicio_Corr_mas_casos[[#This Row],[Corregimiento]],Hoja3!$A$2:$D$676,4,0)</f>
        <v>130708</v>
      </c>
      <c r="E2398" s="105">
        <v>23</v>
      </c>
    </row>
    <row r="2399" spans="1:6">
      <c r="A2399" s="103">
        <v>44084</v>
      </c>
      <c r="B2399" s="104">
        <v>44084</v>
      </c>
      <c r="C2399" s="105" t="s">
        <v>206</v>
      </c>
      <c r="D2399" s="106">
        <f>VLOOKUP(Pag_Inicio_Corr_mas_casos[[#This Row],[Corregimiento]],Hoja3!$A$2:$D$676,4,0)</f>
        <v>130106</v>
      </c>
      <c r="E2399" s="105">
        <v>22</v>
      </c>
    </row>
    <row r="2400" spans="1:6">
      <c r="A2400" s="103">
        <v>44084</v>
      </c>
      <c r="B2400" s="104">
        <v>44084</v>
      </c>
      <c r="C2400" s="105" t="s">
        <v>341</v>
      </c>
      <c r="D2400" s="106">
        <f>VLOOKUP(Pag_Inicio_Corr_mas_casos[[#This Row],[Corregimiento]],Hoja3!$A$2:$D$676,4,0)</f>
        <v>91101</v>
      </c>
      <c r="E2400" s="105">
        <v>16</v>
      </c>
    </row>
    <row r="2401" spans="1:5">
      <c r="A2401" s="103">
        <v>44084</v>
      </c>
      <c r="B2401" s="104">
        <v>44084</v>
      </c>
      <c r="C2401" s="105" t="s">
        <v>235</v>
      </c>
      <c r="D2401" s="106">
        <f>VLOOKUP(Pag_Inicio_Corr_mas_casos[[#This Row],[Corregimiento]],Hoja3!$A$2:$D$676,4,0)</f>
        <v>80815</v>
      </c>
      <c r="E2401" s="105">
        <v>16</v>
      </c>
    </row>
    <row r="2402" spans="1:5">
      <c r="A2402" s="103">
        <v>44084</v>
      </c>
      <c r="B2402" s="104">
        <v>44084</v>
      </c>
      <c r="C2402" s="105" t="s">
        <v>314</v>
      </c>
      <c r="D2402" s="106">
        <f>VLOOKUP(Pag_Inicio_Corr_mas_casos[[#This Row],[Corregimiento]],Hoja3!$A$2:$D$676,4,0)</f>
        <v>40501</v>
      </c>
      <c r="E2402" s="105">
        <v>16</v>
      </c>
    </row>
    <row r="2403" spans="1:5">
      <c r="A2403" s="103">
        <v>44084</v>
      </c>
      <c r="B2403" s="104">
        <v>44084</v>
      </c>
      <c r="C2403" s="105" t="s">
        <v>211</v>
      </c>
      <c r="D2403" s="106">
        <f>VLOOKUP(Pag_Inicio_Corr_mas_casos[[#This Row],[Corregimiento]],Hoja3!$A$2:$D$676,4,0)</f>
        <v>81008</v>
      </c>
      <c r="E2403" s="105">
        <v>15</v>
      </c>
    </row>
    <row r="2404" spans="1:5">
      <c r="A2404" s="103">
        <v>44084</v>
      </c>
      <c r="B2404" s="104">
        <v>44084</v>
      </c>
      <c r="C2404" s="105" t="s">
        <v>217</v>
      </c>
      <c r="D2404" s="106">
        <f>VLOOKUP(Pag_Inicio_Corr_mas_casos[[#This Row],[Corregimiento]],Hoja3!$A$2:$D$676,4,0)</f>
        <v>80819</v>
      </c>
      <c r="E2404" s="105">
        <v>15</v>
      </c>
    </row>
    <row r="2405" spans="1:5">
      <c r="A2405" s="103">
        <v>44084</v>
      </c>
      <c r="B2405" s="104">
        <v>44084</v>
      </c>
      <c r="C2405" s="105" t="s">
        <v>213</v>
      </c>
      <c r="D2405" s="106">
        <f>VLOOKUP(Pag_Inicio_Corr_mas_casos[[#This Row],[Corregimiento]],Hoja3!$A$2:$D$676,4,0)</f>
        <v>80817</v>
      </c>
      <c r="E2405" s="105">
        <v>15</v>
      </c>
    </row>
    <row r="2406" spans="1:5">
      <c r="A2406" s="103">
        <v>44084</v>
      </c>
      <c r="B2406" s="104">
        <v>44084</v>
      </c>
      <c r="C2406" s="105" t="s">
        <v>232</v>
      </c>
      <c r="D2406" s="106">
        <f>VLOOKUP(Pag_Inicio_Corr_mas_casos[[#This Row],[Corregimiento]],Hoja3!$A$2:$D$676,4,0)</f>
        <v>80501</v>
      </c>
      <c r="E2406" s="105">
        <v>13</v>
      </c>
    </row>
    <row r="2407" spans="1:5">
      <c r="A2407" s="103">
        <v>44084</v>
      </c>
      <c r="B2407" s="104">
        <v>44084</v>
      </c>
      <c r="C2407" s="105" t="s">
        <v>209</v>
      </c>
      <c r="D2407" s="106">
        <f>VLOOKUP(Pag_Inicio_Corr_mas_casos[[#This Row],[Corregimiento]],Hoja3!$A$2:$D$676,4,0)</f>
        <v>80821</v>
      </c>
      <c r="E2407" s="105">
        <v>13</v>
      </c>
    </row>
    <row r="2408" spans="1:5">
      <c r="A2408" s="103">
        <v>44084</v>
      </c>
      <c r="B2408" s="104">
        <v>44084</v>
      </c>
      <c r="C2408" s="105" t="s">
        <v>222</v>
      </c>
      <c r="D2408" s="106">
        <f>VLOOKUP(Pag_Inicio_Corr_mas_casos[[#This Row],[Corregimiento]],Hoja3!$A$2:$D$676,4,0)</f>
        <v>40601</v>
      </c>
      <c r="E2408" s="105">
        <v>12</v>
      </c>
    </row>
    <row r="2409" spans="1:5">
      <c r="A2409" s="103">
        <v>44084</v>
      </c>
      <c r="B2409" s="104">
        <v>44084</v>
      </c>
      <c r="C2409" s="105" t="s">
        <v>224</v>
      </c>
      <c r="D2409" s="106">
        <f>VLOOKUP(Pag_Inicio_Corr_mas_casos[[#This Row],[Corregimiento]],Hoja3!$A$2:$D$676,4,0)</f>
        <v>130108</v>
      </c>
      <c r="E2409" s="105">
        <v>12</v>
      </c>
    </row>
    <row r="2410" spans="1:5">
      <c r="A2410" s="103">
        <v>44084</v>
      </c>
      <c r="B2410" s="104">
        <v>44084</v>
      </c>
      <c r="C2410" s="105" t="s">
        <v>267</v>
      </c>
      <c r="D2410" s="106">
        <f>VLOOKUP(Pag_Inicio_Corr_mas_casos[[#This Row],[Corregimiento]],Hoja3!$A$2:$D$676,4,0)</f>
        <v>81005</v>
      </c>
      <c r="E2410" s="105">
        <v>12</v>
      </c>
    </row>
    <row r="2411" spans="1:5">
      <c r="A2411" s="103">
        <v>44084</v>
      </c>
      <c r="B2411" s="104">
        <v>44084</v>
      </c>
      <c r="C2411" s="105" t="s">
        <v>360</v>
      </c>
      <c r="D2411" s="106">
        <f>VLOOKUP(Pag_Inicio_Corr_mas_casos[[#This Row],[Corregimiento]],Hoja3!$A$2:$D$676,4,0)</f>
        <v>41301</v>
      </c>
      <c r="E2411" s="105">
        <v>11</v>
      </c>
    </row>
    <row r="2412" spans="1:5">
      <c r="A2412" s="103">
        <v>44084</v>
      </c>
      <c r="B2412" s="104">
        <v>44084</v>
      </c>
      <c r="C2412" s="105" t="s">
        <v>261</v>
      </c>
      <c r="D2412" s="106">
        <f>VLOOKUP(Pag_Inicio_Corr_mas_casos[[#This Row],[Corregimiento]],Hoja3!$A$2:$D$676,4,0)</f>
        <v>91001</v>
      </c>
      <c r="E2412" s="105">
        <v>11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631" workbookViewId="0">
      <selection activeCell="A641" sqref="A641"/>
    </sheetView>
  </sheetViews>
  <sheetFormatPr defaultColWidth="9.140625" defaultRowHeight="15"/>
  <cols>
    <col min="1" max="1" width="46.85546875" bestFit="1" customWidth="1"/>
    <col min="2" max="2" width="25.140625" bestFit="1" customWidth="1"/>
    <col min="3" max="3" width="26.140625" bestFit="1" customWidth="1"/>
    <col min="4" max="4" width="8.28515625" bestFit="1" customWidth="1"/>
  </cols>
  <sheetData>
    <row r="1" spans="1:4">
      <c r="A1" t="s">
        <v>201</v>
      </c>
      <c r="B1" t="s">
        <v>0</v>
      </c>
      <c r="C1" t="s">
        <v>361</v>
      </c>
      <c r="D1" t="s">
        <v>362</v>
      </c>
    </row>
    <row r="2" spans="1:4">
      <c r="A2" t="s">
        <v>209</v>
      </c>
      <c r="B2" t="s">
        <v>194</v>
      </c>
      <c r="C2" t="s">
        <v>194</v>
      </c>
      <c r="D2">
        <v>80821</v>
      </c>
    </row>
    <row r="3" spans="1:4">
      <c r="A3" t="s">
        <v>363</v>
      </c>
      <c r="B3" t="s">
        <v>190</v>
      </c>
      <c r="C3" t="s">
        <v>364</v>
      </c>
      <c r="D3">
        <v>30202</v>
      </c>
    </row>
    <row r="4" spans="1:4">
      <c r="A4" t="s">
        <v>365</v>
      </c>
      <c r="B4" t="s">
        <v>197</v>
      </c>
      <c r="C4" t="s">
        <v>197</v>
      </c>
      <c r="D4">
        <v>70313</v>
      </c>
    </row>
    <row r="5" spans="1:4">
      <c r="A5" t="s">
        <v>366</v>
      </c>
      <c r="B5" t="s">
        <v>189</v>
      </c>
      <c r="C5" t="s">
        <v>367</v>
      </c>
      <c r="D5">
        <v>120502</v>
      </c>
    </row>
    <row r="6" spans="1:4">
      <c r="A6" t="s">
        <v>368</v>
      </c>
      <c r="B6" t="s">
        <v>193</v>
      </c>
      <c r="C6" t="s">
        <v>369</v>
      </c>
      <c r="D6">
        <v>50313</v>
      </c>
    </row>
    <row r="7" spans="1:4">
      <c r="A7" t="s">
        <v>273</v>
      </c>
      <c r="B7" t="s">
        <v>195</v>
      </c>
      <c r="C7" t="s">
        <v>370</v>
      </c>
      <c r="D7">
        <v>20101</v>
      </c>
    </row>
    <row r="8" spans="1:4">
      <c r="A8" t="s">
        <v>304</v>
      </c>
      <c r="B8" t="s">
        <v>192</v>
      </c>
      <c r="C8" t="s">
        <v>192</v>
      </c>
      <c r="D8">
        <v>100102</v>
      </c>
    </row>
    <row r="9" spans="1:4">
      <c r="A9" t="s">
        <v>271</v>
      </c>
      <c r="B9" t="s">
        <v>199</v>
      </c>
      <c r="C9" t="s">
        <v>371</v>
      </c>
      <c r="D9">
        <v>40101</v>
      </c>
    </row>
    <row r="10" spans="1:4">
      <c r="A10" t="s">
        <v>214</v>
      </c>
      <c r="B10" t="s">
        <v>194</v>
      </c>
      <c r="C10" t="s">
        <v>194</v>
      </c>
      <c r="D10">
        <v>80822</v>
      </c>
    </row>
    <row r="11" spans="1:4">
      <c r="A11" t="s">
        <v>277</v>
      </c>
      <c r="B11" t="s">
        <v>188</v>
      </c>
      <c r="C11" t="s">
        <v>372</v>
      </c>
      <c r="D11">
        <v>10401</v>
      </c>
    </row>
    <row r="12" spans="1:4">
      <c r="A12" t="s">
        <v>373</v>
      </c>
      <c r="B12" t="s">
        <v>189</v>
      </c>
      <c r="C12" t="s">
        <v>374</v>
      </c>
      <c r="D12">
        <v>120902</v>
      </c>
    </row>
    <row r="13" spans="1:4">
      <c r="A13" t="s">
        <v>325</v>
      </c>
      <c r="B13" t="s">
        <v>199</v>
      </c>
      <c r="C13" t="s">
        <v>375</v>
      </c>
      <c r="D13">
        <v>40404</v>
      </c>
    </row>
    <row r="14" spans="1:4">
      <c r="A14" t="s">
        <v>311</v>
      </c>
      <c r="B14" t="s">
        <v>189</v>
      </c>
      <c r="C14" t="s">
        <v>376</v>
      </c>
      <c r="D14">
        <v>120302</v>
      </c>
    </row>
    <row r="15" spans="1:4">
      <c r="A15" t="s">
        <v>377</v>
      </c>
      <c r="B15" t="s">
        <v>189</v>
      </c>
      <c r="C15" t="s">
        <v>367</v>
      </c>
      <c r="D15">
        <v>120503</v>
      </c>
    </row>
    <row r="16" spans="1:4">
      <c r="A16" t="s">
        <v>378</v>
      </c>
      <c r="B16" t="s">
        <v>197</v>
      </c>
      <c r="C16" t="s">
        <v>379</v>
      </c>
      <c r="D16">
        <v>70702</v>
      </c>
    </row>
    <row r="17" spans="1:4">
      <c r="A17" t="s">
        <v>380</v>
      </c>
      <c r="B17" t="s">
        <v>191</v>
      </c>
      <c r="C17" t="s">
        <v>381</v>
      </c>
      <c r="D17">
        <v>130703</v>
      </c>
    </row>
    <row r="18" spans="1:4">
      <c r="A18" t="s">
        <v>216</v>
      </c>
      <c r="B18" t="s">
        <v>194</v>
      </c>
      <c r="C18" t="s">
        <v>382</v>
      </c>
      <c r="D18">
        <v>81001</v>
      </c>
    </row>
    <row r="19" spans="1:4">
      <c r="A19" t="s">
        <v>257</v>
      </c>
      <c r="B19" t="s">
        <v>194</v>
      </c>
      <c r="C19" t="s">
        <v>194</v>
      </c>
      <c r="D19">
        <v>80814</v>
      </c>
    </row>
    <row r="20" spans="1:4">
      <c r="A20" t="s">
        <v>349</v>
      </c>
      <c r="B20" t="s">
        <v>195</v>
      </c>
      <c r="C20" t="s">
        <v>383</v>
      </c>
      <c r="D20">
        <v>20201</v>
      </c>
    </row>
    <row r="21" spans="1:4">
      <c r="A21" t="s">
        <v>384</v>
      </c>
      <c r="B21" t="s">
        <v>198</v>
      </c>
      <c r="C21" t="s">
        <v>385</v>
      </c>
      <c r="D21">
        <v>91202</v>
      </c>
    </row>
    <row r="22" spans="1:4">
      <c r="A22" t="s">
        <v>219</v>
      </c>
      <c r="B22" t="s">
        <v>194</v>
      </c>
      <c r="C22" t="s">
        <v>382</v>
      </c>
      <c r="D22">
        <v>81006</v>
      </c>
    </row>
    <row r="23" spans="1:4">
      <c r="A23" t="s">
        <v>386</v>
      </c>
      <c r="B23" t="s">
        <v>191</v>
      </c>
      <c r="C23" t="s">
        <v>381</v>
      </c>
      <c r="D23">
        <v>130704</v>
      </c>
    </row>
    <row r="24" spans="1:4">
      <c r="A24" t="s">
        <v>204</v>
      </c>
      <c r="B24" t="s">
        <v>191</v>
      </c>
      <c r="C24" t="s">
        <v>387</v>
      </c>
      <c r="D24">
        <v>130101</v>
      </c>
    </row>
    <row r="25" spans="1:4">
      <c r="A25" t="s">
        <v>346</v>
      </c>
      <c r="B25" t="s">
        <v>199</v>
      </c>
      <c r="C25" t="s">
        <v>275</v>
      </c>
      <c r="D25">
        <v>40502</v>
      </c>
    </row>
    <row r="26" spans="1:4">
      <c r="A26" t="s">
        <v>388</v>
      </c>
      <c r="B26" t="s">
        <v>198</v>
      </c>
      <c r="C26" t="s">
        <v>389</v>
      </c>
      <c r="D26">
        <v>90101</v>
      </c>
    </row>
    <row r="27" spans="1:4">
      <c r="A27" t="s">
        <v>352</v>
      </c>
      <c r="B27" t="s">
        <v>199</v>
      </c>
      <c r="C27" t="s">
        <v>247</v>
      </c>
      <c r="D27">
        <v>40204</v>
      </c>
    </row>
    <row r="28" spans="1:4">
      <c r="A28" t="s">
        <v>390</v>
      </c>
      <c r="B28" t="s">
        <v>199</v>
      </c>
      <c r="C28" t="s">
        <v>391</v>
      </c>
      <c r="D28">
        <v>40302</v>
      </c>
    </row>
    <row r="29" spans="1:4">
      <c r="A29" t="s">
        <v>392</v>
      </c>
      <c r="B29" t="s">
        <v>189</v>
      </c>
      <c r="C29" t="s">
        <v>282</v>
      </c>
      <c r="D29">
        <v>120702</v>
      </c>
    </row>
    <row r="30" spans="1:4">
      <c r="A30" t="s">
        <v>306</v>
      </c>
      <c r="B30" t="s">
        <v>198</v>
      </c>
      <c r="C30" t="s">
        <v>393</v>
      </c>
      <c r="D30">
        <v>91102</v>
      </c>
    </row>
    <row r="31" spans="1:4">
      <c r="A31" t="s">
        <v>306</v>
      </c>
      <c r="B31" t="s">
        <v>197</v>
      </c>
      <c r="C31" t="s">
        <v>394</v>
      </c>
      <c r="D31">
        <v>70402</v>
      </c>
    </row>
    <row r="32" spans="1:4">
      <c r="A32" t="s">
        <v>395</v>
      </c>
      <c r="B32" t="s">
        <v>188</v>
      </c>
      <c r="C32" t="s">
        <v>396</v>
      </c>
      <c r="D32">
        <v>10306</v>
      </c>
    </row>
    <row r="33" spans="1:4">
      <c r="A33" t="s">
        <v>397</v>
      </c>
      <c r="B33" t="s">
        <v>197</v>
      </c>
      <c r="C33" t="s">
        <v>302</v>
      </c>
      <c r="D33">
        <v>70202</v>
      </c>
    </row>
    <row r="34" spans="1:4">
      <c r="A34" t="s">
        <v>398</v>
      </c>
      <c r="B34" t="s">
        <v>197</v>
      </c>
      <c r="C34" t="s">
        <v>394</v>
      </c>
      <c r="D34">
        <v>70403</v>
      </c>
    </row>
    <row r="35" spans="1:4">
      <c r="A35" t="s">
        <v>321</v>
      </c>
      <c r="B35" t="s">
        <v>189</v>
      </c>
      <c r="C35" t="s">
        <v>376</v>
      </c>
      <c r="D35">
        <v>120303</v>
      </c>
    </row>
    <row r="36" spans="1:4">
      <c r="A36" t="s">
        <v>399</v>
      </c>
      <c r="B36" t="s">
        <v>198</v>
      </c>
      <c r="C36" t="s">
        <v>400</v>
      </c>
      <c r="D36">
        <v>90202</v>
      </c>
    </row>
    <row r="37" spans="1:4">
      <c r="A37" t="s">
        <v>401</v>
      </c>
      <c r="B37" t="s">
        <v>188</v>
      </c>
      <c r="C37" t="s">
        <v>402</v>
      </c>
      <c r="D37">
        <v>10213</v>
      </c>
    </row>
    <row r="38" spans="1:4">
      <c r="A38" t="s">
        <v>301</v>
      </c>
      <c r="B38" t="s">
        <v>188</v>
      </c>
      <c r="C38" t="s">
        <v>372</v>
      </c>
      <c r="D38">
        <v>10403</v>
      </c>
    </row>
    <row r="39" spans="1:4">
      <c r="A39" t="s">
        <v>253</v>
      </c>
      <c r="B39" t="s">
        <v>191</v>
      </c>
      <c r="C39" t="s">
        <v>381</v>
      </c>
      <c r="D39">
        <v>130701</v>
      </c>
    </row>
    <row r="40" spans="1:4">
      <c r="A40" t="s">
        <v>221</v>
      </c>
      <c r="B40" t="s">
        <v>191</v>
      </c>
      <c r="C40" t="s">
        <v>381</v>
      </c>
      <c r="D40">
        <v>130702</v>
      </c>
    </row>
    <row r="41" spans="1:4">
      <c r="A41" t="s">
        <v>403</v>
      </c>
      <c r="B41" t="s">
        <v>188</v>
      </c>
      <c r="C41" t="s">
        <v>372</v>
      </c>
      <c r="D41">
        <v>10402</v>
      </c>
    </row>
    <row r="42" spans="1:4">
      <c r="A42" t="s">
        <v>287</v>
      </c>
      <c r="B42" t="s">
        <v>190</v>
      </c>
      <c r="C42" t="s">
        <v>190</v>
      </c>
      <c r="D42">
        <v>30101</v>
      </c>
    </row>
    <row r="43" spans="1:4">
      <c r="A43" t="s">
        <v>404</v>
      </c>
      <c r="B43" t="s">
        <v>190</v>
      </c>
      <c r="C43" t="s">
        <v>190</v>
      </c>
      <c r="D43">
        <v>30102</v>
      </c>
    </row>
    <row r="44" spans="1:4">
      <c r="A44" t="s">
        <v>405</v>
      </c>
      <c r="B44" t="s">
        <v>195</v>
      </c>
      <c r="C44" t="s">
        <v>370</v>
      </c>
      <c r="D44">
        <v>20105</v>
      </c>
    </row>
    <row r="45" spans="1:4">
      <c r="A45" t="s">
        <v>406</v>
      </c>
      <c r="B45" t="s">
        <v>188</v>
      </c>
      <c r="C45" t="s">
        <v>188</v>
      </c>
      <c r="D45">
        <v>10102</v>
      </c>
    </row>
    <row r="46" spans="1:4">
      <c r="A46" t="s">
        <v>407</v>
      </c>
      <c r="B46" t="s">
        <v>197</v>
      </c>
      <c r="C46" t="s">
        <v>302</v>
      </c>
      <c r="D46">
        <v>70203</v>
      </c>
    </row>
    <row r="47" spans="1:4">
      <c r="A47" t="s">
        <v>408</v>
      </c>
      <c r="B47" t="s">
        <v>191</v>
      </c>
      <c r="C47" t="s">
        <v>409</v>
      </c>
      <c r="D47">
        <v>130402</v>
      </c>
    </row>
    <row r="48" spans="1:4">
      <c r="A48" t="s">
        <v>210</v>
      </c>
      <c r="B48" t="s">
        <v>194</v>
      </c>
      <c r="C48" t="s">
        <v>382</v>
      </c>
      <c r="D48">
        <v>81007</v>
      </c>
    </row>
    <row r="49" spans="1:4">
      <c r="A49" t="s">
        <v>205</v>
      </c>
      <c r="B49" t="s">
        <v>194</v>
      </c>
      <c r="C49" t="s">
        <v>382</v>
      </c>
      <c r="D49">
        <v>81002</v>
      </c>
    </row>
    <row r="50" spans="1:4">
      <c r="A50" t="s">
        <v>256</v>
      </c>
      <c r="B50" t="s">
        <v>194</v>
      </c>
      <c r="C50" t="s">
        <v>194</v>
      </c>
      <c r="D50">
        <v>80807</v>
      </c>
    </row>
    <row r="51" spans="1:4">
      <c r="A51" t="s">
        <v>256</v>
      </c>
      <c r="B51" t="s">
        <v>199</v>
      </c>
      <c r="C51" t="s">
        <v>410</v>
      </c>
      <c r="D51">
        <v>41302</v>
      </c>
    </row>
    <row r="52" spans="1:4">
      <c r="A52" t="s">
        <v>223</v>
      </c>
      <c r="B52" t="s">
        <v>194</v>
      </c>
      <c r="C52" t="s">
        <v>194</v>
      </c>
      <c r="D52">
        <v>80806</v>
      </c>
    </row>
    <row r="53" spans="1:4">
      <c r="A53" t="s">
        <v>411</v>
      </c>
      <c r="B53" t="s">
        <v>199</v>
      </c>
      <c r="C53" t="s">
        <v>339</v>
      </c>
      <c r="D53">
        <v>40602</v>
      </c>
    </row>
    <row r="54" spans="1:4">
      <c r="A54" t="s">
        <v>278</v>
      </c>
      <c r="B54" t="s">
        <v>189</v>
      </c>
      <c r="C54" t="s">
        <v>231</v>
      </c>
      <c r="D54">
        <v>120601</v>
      </c>
    </row>
    <row r="55" spans="1:4">
      <c r="A55" t="s">
        <v>343</v>
      </c>
      <c r="B55" t="s">
        <v>198</v>
      </c>
      <c r="C55" t="s">
        <v>412</v>
      </c>
      <c r="D55">
        <v>90402</v>
      </c>
    </row>
    <row r="56" spans="1:4">
      <c r="A56" t="s">
        <v>413</v>
      </c>
      <c r="B56" t="s">
        <v>199</v>
      </c>
      <c r="C56" t="s">
        <v>414</v>
      </c>
      <c r="D56">
        <v>41202</v>
      </c>
    </row>
    <row r="57" spans="1:4">
      <c r="A57" t="s">
        <v>415</v>
      </c>
      <c r="B57" t="s">
        <v>189</v>
      </c>
      <c r="C57" t="s">
        <v>416</v>
      </c>
      <c r="D57">
        <v>120102</v>
      </c>
    </row>
    <row r="58" spans="1:4">
      <c r="A58" t="s">
        <v>274</v>
      </c>
      <c r="B58" t="s">
        <v>193</v>
      </c>
      <c r="C58" t="s">
        <v>262</v>
      </c>
      <c r="D58">
        <v>50202</v>
      </c>
    </row>
    <row r="59" spans="1:4">
      <c r="A59" t="s">
        <v>417</v>
      </c>
      <c r="B59" t="s">
        <v>199</v>
      </c>
      <c r="C59" t="s">
        <v>414</v>
      </c>
      <c r="D59">
        <v>41203</v>
      </c>
    </row>
    <row r="60" spans="1:4">
      <c r="A60" t="s">
        <v>303</v>
      </c>
      <c r="B60" t="s">
        <v>188</v>
      </c>
      <c r="C60" t="s">
        <v>188</v>
      </c>
      <c r="D60">
        <v>10101</v>
      </c>
    </row>
    <row r="61" spans="1:4">
      <c r="A61" t="s">
        <v>326</v>
      </c>
      <c r="B61" t="s">
        <v>199</v>
      </c>
      <c r="C61" t="s">
        <v>391</v>
      </c>
      <c r="D61">
        <v>40301</v>
      </c>
    </row>
    <row r="62" spans="1:4">
      <c r="A62" t="s">
        <v>418</v>
      </c>
      <c r="B62" t="s">
        <v>199</v>
      </c>
      <c r="C62" t="s">
        <v>375</v>
      </c>
      <c r="D62">
        <v>40401</v>
      </c>
    </row>
    <row r="63" spans="1:4">
      <c r="A63" t="s">
        <v>419</v>
      </c>
      <c r="B63" t="s">
        <v>198</v>
      </c>
      <c r="C63" t="s">
        <v>412</v>
      </c>
      <c r="D63">
        <v>90403</v>
      </c>
    </row>
    <row r="64" spans="1:4">
      <c r="A64" t="s">
        <v>420</v>
      </c>
      <c r="B64" t="s">
        <v>199</v>
      </c>
      <c r="C64" t="s">
        <v>421</v>
      </c>
      <c r="D64">
        <v>41002</v>
      </c>
    </row>
    <row r="65" spans="1:4">
      <c r="A65" t="s">
        <v>422</v>
      </c>
      <c r="B65" t="s">
        <v>194</v>
      </c>
      <c r="C65" t="s">
        <v>423</v>
      </c>
      <c r="D65">
        <v>80602</v>
      </c>
    </row>
    <row r="66" spans="1:4">
      <c r="A66" t="s">
        <v>288</v>
      </c>
      <c r="B66" t="s">
        <v>190</v>
      </c>
      <c r="C66" t="s">
        <v>190</v>
      </c>
      <c r="D66">
        <v>30103</v>
      </c>
    </row>
    <row r="67" spans="1:4">
      <c r="A67" t="s">
        <v>424</v>
      </c>
      <c r="B67" t="s">
        <v>191</v>
      </c>
      <c r="C67" t="s">
        <v>409</v>
      </c>
      <c r="D67">
        <v>130403</v>
      </c>
    </row>
    <row r="68" spans="1:4">
      <c r="A68" t="s">
        <v>425</v>
      </c>
      <c r="B68" t="s">
        <v>189</v>
      </c>
      <c r="C68" t="s">
        <v>367</v>
      </c>
      <c r="D68">
        <v>120501</v>
      </c>
    </row>
    <row r="69" spans="1:4">
      <c r="A69" t="s">
        <v>275</v>
      </c>
      <c r="B69" t="s">
        <v>199</v>
      </c>
      <c r="C69" t="s">
        <v>275</v>
      </c>
      <c r="D69">
        <v>40503</v>
      </c>
    </row>
    <row r="70" spans="1:4">
      <c r="A70" t="s">
        <v>426</v>
      </c>
      <c r="B70" t="s">
        <v>189</v>
      </c>
      <c r="C70" t="s">
        <v>427</v>
      </c>
      <c r="D70">
        <v>120802</v>
      </c>
    </row>
    <row r="71" spans="1:4">
      <c r="A71" t="s">
        <v>218</v>
      </c>
      <c r="B71" t="s">
        <v>191</v>
      </c>
      <c r="C71" t="s">
        <v>387</v>
      </c>
      <c r="D71">
        <v>130107</v>
      </c>
    </row>
    <row r="72" spans="1:4">
      <c r="A72" t="s">
        <v>428</v>
      </c>
      <c r="B72" t="s">
        <v>195</v>
      </c>
      <c r="C72" t="s">
        <v>383</v>
      </c>
      <c r="D72">
        <v>20210</v>
      </c>
    </row>
    <row r="73" spans="1:4">
      <c r="A73" t="s">
        <v>429</v>
      </c>
      <c r="B73" t="s">
        <v>196</v>
      </c>
      <c r="C73" t="s">
        <v>430</v>
      </c>
      <c r="D73">
        <v>60502</v>
      </c>
    </row>
    <row r="74" spans="1:4">
      <c r="A74" t="s">
        <v>429</v>
      </c>
      <c r="B74" t="s">
        <v>191</v>
      </c>
      <c r="C74" t="s">
        <v>409</v>
      </c>
      <c r="D74">
        <v>130404</v>
      </c>
    </row>
    <row r="75" spans="1:4">
      <c r="A75" t="s">
        <v>429</v>
      </c>
      <c r="B75" t="s">
        <v>195</v>
      </c>
      <c r="C75" t="s">
        <v>383</v>
      </c>
      <c r="D75">
        <v>20202</v>
      </c>
    </row>
    <row r="76" spans="1:4">
      <c r="A76" t="s">
        <v>431</v>
      </c>
      <c r="B76" t="s">
        <v>190</v>
      </c>
      <c r="C76" t="s">
        <v>432</v>
      </c>
      <c r="D76">
        <v>30402</v>
      </c>
    </row>
    <row r="77" spans="1:4">
      <c r="A77" t="s">
        <v>235</v>
      </c>
      <c r="B77" t="s">
        <v>194</v>
      </c>
      <c r="C77" t="s">
        <v>194</v>
      </c>
      <c r="D77">
        <v>80815</v>
      </c>
    </row>
    <row r="78" spans="1:4">
      <c r="A78" t="s">
        <v>433</v>
      </c>
      <c r="B78" t="s">
        <v>191</v>
      </c>
      <c r="C78" t="s">
        <v>434</v>
      </c>
      <c r="D78">
        <v>130302</v>
      </c>
    </row>
    <row r="79" spans="1:4">
      <c r="A79" t="s">
        <v>435</v>
      </c>
      <c r="B79" t="s">
        <v>189</v>
      </c>
      <c r="C79" t="s">
        <v>231</v>
      </c>
      <c r="D79">
        <v>120610</v>
      </c>
    </row>
    <row r="80" spans="1:4">
      <c r="A80" t="s">
        <v>436</v>
      </c>
      <c r="B80" t="s">
        <v>199</v>
      </c>
      <c r="C80" t="s">
        <v>375</v>
      </c>
      <c r="D80">
        <v>40402</v>
      </c>
    </row>
    <row r="81" spans="1:4">
      <c r="A81" t="s">
        <v>437</v>
      </c>
      <c r="B81" t="s">
        <v>198</v>
      </c>
      <c r="C81" t="s">
        <v>393</v>
      </c>
      <c r="D81">
        <v>91103</v>
      </c>
    </row>
    <row r="82" spans="1:4">
      <c r="A82" t="s">
        <v>438</v>
      </c>
      <c r="B82" t="s">
        <v>198</v>
      </c>
      <c r="C82" t="s">
        <v>400</v>
      </c>
      <c r="D82">
        <v>90201</v>
      </c>
    </row>
    <row r="83" spans="1:4">
      <c r="A83" t="s">
        <v>439</v>
      </c>
      <c r="B83" t="s">
        <v>198</v>
      </c>
      <c r="C83" t="s">
        <v>369</v>
      </c>
      <c r="D83">
        <v>90902</v>
      </c>
    </row>
    <row r="84" spans="1:4">
      <c r="A84" t="s">
        <v>440</v>
      </c>
      <c r="B84" t="s">
        <v>189</v>
      </c>
      <c r="C84" t="s">
        <v>416</v>
      </c>
      <c r="D84">
        <v>120103</v>
      </c>
    </row>
    <row r="85" spans="1:4">
      <c r="A85" t="s">
        <v>441</v>
      </c>
      <c r="B85" t="s">
        <v>197</v>
      </c>
      <c r="C85" t="s">
        <v>379</v>
      </c>
      <c r="D85">
        <v>70710</v>
      </c>
    </row>
    <row r="86" spans="1:4">
      <c r="A86" t="s">
        <v>442</v>
      </c>
      <c r="B86" t="s">
        <v>193</v>
      </c>
      <c r="C86" t="s">
        <v>443</v>
      </c>
      <c r="D86">
        <v>50102</v>
      </c>
    </row>
    <row r="87" spans="1:4">
      <c r="A87" t="s">
        <v>444</v>
      </c>
      <c r="B87" t="s">
        <v>191</v>
      </c>
      <c r="C87" t="s">
        <v>434</v>
      </c>
      <c r="D87">
        <v>130303</v>
      </c>
    </row>
    <row r="88" spans="1:4">
      <c r="A88" t="s">
        <v>445</v>
      </c>
      <c r="B88" t="s">
        <v>199</v>
      </c>
      <c r="C88" t="s">
        <v>371</v>
      </c>
      <c r="D88">
        <v>40108</v>
      </c>
    </row>
    <row r="89" spans="1:4">
      <c r="A89" t="s">
        <v>446</v>
      </c>
      <c r="B89" t="s">
        <v>198</v>
      </c>
      <c r="C89" t="s">
        <v>447</v>
      </c>
      <c r="D89">
        <v>91007</v>
      </c>
    </row>
    <row r="90" spans="1:4">
      <c r="A90" t="s">
        <v>448</v>
      </c>
      <c r="B90" t="s">
        <v>197</v>
      </c>
      <c r="C90" t="s">
        <v>379</v>
      </c>
      <c r="D90">
        <v>70703</v>
      </c>
    </row>
    <row r="91" spans="1:4">
      <c r="A91" t="s">
        <v>449</v>
      </c>
      <c r="B91" t="s">
        <v>199</v>
      </c>
      <c r="C91" t="s">
        <v>421</v>
      </c>
      <c r="D91">
        <v>41003</v>
      </c>
    </row>
    <row r="92" spans="1:4">
      <c r="A92" t="s">
        <v>450</v>
      </c>
      <c r="B92" t="s">
        <v>195</v>
      </c>
      <c r="C92" t="s">
        <v>451</v>
      </c>
      <c r="D92">
        <v>20602</v>
      </c>
    </row>
    <row r="93" spans="1:4">
      <c r="A93" t="s">
        <v>450</v>
      </c>
      <c r="B93" t="s">
        <v>189</v>
      </c>
      <c r="C93" t="s">
        <v>282</v>
      </c>
      <c r="D93">
        <v>120708</v>
      </c>
    </row>
    <row r="94" spans="1:4">
      <c r="A94" t="s">
        <v>307</v>
      </c>
      <c r="B94" t="s">
        <v>198</v>
      </c>
      <c r="C94" t="s">
        <v>452</v>
      </c>
      <c r="D94">
        <v>90301</v>
      </c>
    </row>
    <row r="95" spans="1:4">
      <c r="A95" t="s">
        <v>293</v>
      </c>
      <c r="B95" t="s">
        <v>194</v>
      </c>
      <c r="C95" t="s">
        <v>453</v>
      </c>
      <c r="D95">
        <v>80502</v>
      </c>
    </row>
    <row r="96" spans="1:4">
      <c r="A96" t="s">
        <v>454</v>
      </c>
      <c r="B96" t="s">
        <v>195</v>
      </c>
      <c r="C96" t="s">
        <v>455</v>
      </c>
      <c r="D96">
        <v>20402</v>
      </c>
    </row>
    <row r="97" spans="1:4">
      <c r="A97" t="s">
        <v>270</v>
      </c>
      <c r="B97" t="s">
        <v>191</v>
      </c>
      <c r="C97" t="s">
        <v>434</v>
      </c>
      <c r="D97">
        <v>130301</v>
      </c>
    </row>
    <row r="98" spans="1:4">
      <c r="A98" t="s">
        <v>456</v>
      </c>
      <c r="B98" t="s">
        <v>198</v>
      </c>
      <c r="C98" t="s">
        <v>447</v>
      </c>
      <c r="D98">
        <v>91009</v>
      </c>
    </row>
    <row r="99" spans="1:4">
      <c r="A99" t="s">
        <v>457</v>
      </c>
      <c r="B99" t="s">
        <v>189</v>
      </c>
      <c r="C99" t="s">
        <v>458</v>
      </c>
      <c r="D99">
        <v>120202</v>
      </c>
    </row>
    <row r="100" spans="1:4">
      <c r="A100" t="s">
        <v>252</v>
      </c>
      <c r="B100" t="s">
        <v>190</v>
      </c>
      <c r="C100" t="s">
        <v>190</v>
      </c>
      <c r="D100">
        <v>30104</v>
      </c>
    </row>
    <row r="101" spans="1:4">
      <c r="A101" t="s">
        <v>459</v>
      </c>
      <c r="B101" t="s">
        <v>198</v>
      </c>
      <c r="C101" t="s">
        <v>393</v>
      </c>
      <c r="D101">
        <v>91104</v>
      </c>
    </row>
    <row r="102" spans="1:4">
      <c r="A102" t="s">
        <v>460</v>
      </c>
      <c r="B102" t="s">
        <v>198</v>
      </c>
      <c r="C102" t="s">
        <v>461</v>
      </c>
      <c r="D102">
        <v>90705</v>
      </c>
    </row>
    <row r="103" spans="1:4">
      <c r="A103" t="s">
        <v>462</v>
      </c>
      <c r="B103" t="s">
        <v>188</v>
      </c>
      <c r="C103" t="s">
        <v>188</v>
      </c>
      <c r="D103">
        <v>10103</v>
      </c>
    </row>
    <row r="104" spans="1:4">
      <c r="A104" t="s">
        <v>463</v>
      </c>
      <c r="B104" t="s">
        <v>198</v>
      </c>
      <c r="C104" t="s">
        <v>464</v>
      </c>
      <c r="D104">
        <v>90606</v>
      </c>
    </row>
    <row r="105" spans="1:4">
      <c r="A105" t="s">
        <v>465</v>
      </c>
      <c r="B105" t="s">
        <v>191</v>
      </c>
      <c r="C105" t="s">
        <v>434</v>
      </c>
      <c r="D105">
        <v>130304</v>
      </c>
    </row>
    <row r="106" spans="1:4">
      <c r="A106" t="s">
        <v>466</v>
      </c>
      <c r="B106" t="s">
        <v>189</v>
      </c>
      <c r="C106" t="s">
        <v>416</v>
      </c>
      <c r="D106">
        <v>120104</v>
      </c>
    </row>
    <row r="107" spans="1:4">
      <c r="A107" t="s">
        <v>467</v>
      </c>
      <c r="B107" t="s">
        <v>189</v>
      </c>
      <c r="C107" t="s">
        <v>376</v>
      </c>
      <c r="D107">
        <v>120304</v>
      </c>
    </row>
    <row r="108" spans="1:4">
      <c r="A108" t="s">
        <v>468</v>
      </c>
      <c r="B108" t="s">
        <v>198</v>
      </c>
      <c r="C108" t="s">
        <v>342</v>
      </c>
      <c r="D108">
        <v>90502</v>
      </c>
    </row>
    <row r="109" spans="1:4">
      <c r="A109" t="s">
        <v>469</v>
      </c>
      <c r="B109" t="s">
        <v>189</v>
      </c>
      <c r="C109" t="s">
        <v>416</v>
      </c>
      <c r="D109">
        <v>120105</v>
      </c>
    </row>
    <row r="110" spans="1:4">
      <c r="A110" t="s">
        <v>470</v>
      </c>
      <c r="B110" t="s">
        <v>189</v>
      </c>
      <c r="C110" t="s">
        <v>471</v>
      </c>
      <c r="D110">
        <v>120401</v>
      </c>
    </row>
    <row r="111" spans="1:4">
      <c r="A111" t="s">
        <v>472</v>
      </c>
      <c r="B111" t="s">
        <v>196</v>
      </c>
      <c r="C111" t="s">
        <v>473</v>
      </c>
      <c r="D111">
        <v>60402</v>
      </c>
    </row>
    <row r="112" spans="1:4">
      <c r="A112" t="s">
        <v>279</v>
      </c>
      <c r="B112" t="s">
        <v>189</v>
      </c>
      <c r="C112" t="s">
        <v>367</v>
      </c>
      <c r="D112">
        <v>120504</v>
      </c>
    </row>
    <row r="113" spans="1:4">
      <c r="A113" t="s">
        <v>474</v>
      </c>
      <c r="B113" t="s">
        <v>198</v>
      </c>
      <c r="C113" t="s">
        <v>452</v>
      </c>
      <c r="D113">
        <v>90302</v>
      </c>
    </row>
    <row r="114" spans="1:4">
      <c r="A114" t="s">
        <v>475</v>
      </c>
      <c r="B114" t="s">
        <v>189</v>
      </c>
      <c r="C114" t="s">
        <v>376</v>
      </c>
      <c r="D114">
        <v>120305</v>
      </c>
    </row>
    <row r="115" spans="1:4">
      <c r="A115" t="s">
        <v>290</v>
      </c>
      <c r="B115" t="s">
        <v>199</v>
      </c>
      <c r="C115" t="s">
        <v>476</v>
      </c>
      <c r="D115">
        <v>41402</v>
      </c>
    </row>
    <row r="116" spans="1:4">
      <c r="A116" t="s">
        <v>224</v>
      </c>
      <c r="B116" t="s">
        <v>191</v>
      </c>
      <c r="C116" t="s">
        <v>387</v>
      </c>
      <c r="D116">
        <v>130108</v>
      </c>
    </row>
    <row r="117" spans="1:4">
      <c r="A117" t="s">
        <v>477</v>
      </c>
      <c r="B117" t="s">
        <v>199</v>
      </c>
      <c r="C117" t="s">
        <v>410</v>
      </c>
      <c r="D117">
        <v>41303</v>
      </c>
    </row>
    <row r="118" spans="1:4">
      <c r="A118" t="s">
        <v>478</v>
      </c>
      <c r="B118" t="s">
        <v>191</v>
      </c>
      <c r="C118" t="s">
        <v>409</v>
      </c>
      <c r="D118">
        <v>130401</v>
      </c>
    </row>
    <row r="119" spans="1:4">
      <c r="A119" t="s">
        <v>228</v>
      </c>
      <c r="B119" t="s">
        <v>188</v>
      </c>
      <c r="C119" t="s">
        <v>402</v>
      </c>
      <c r="D119">
        <v>10201</v>
      </c>
    </row>
    <row r="120" spans="1:4">
      <c r="A120" t="s">
        <v>443</v>
      </c>
      <c r="B120" t="s">
        <v>193</v>
      </c>
      <c r="C120" t="s">
        <v>443</v>
      </c>
      <c r="D120">
        <v>50103</v>
      </c>
    </row>
    <row r="121" spans="1:4">
      <c r="A121" t="s">
        <v>453</v>
      </c>
      <c r="B121" t="s">
        <v>196</v>
      </c>
      <c r="C121" t="s">
        <v>479</v>
      </c>
      <c r="D121">
        <v>60202</v>
      </c>
    </row>
    <row r="122" spans="1:4">
      <c r="A122" t="s">
        <v>232</v>
      </c>
      <c r="B122" t="s">
        <v>194</v>
      </c>
      <c r="C122" t="s">
        <v>453</v>
      </c>
      <c r="D122">
        <v>80501</v>
      </c>
    </row>
    <row r="123" spans="1:4">
      <c r="A123" t="s">
        <v>480</v>
      </c>
      <c r="B123" t="s">
        <v>191</v>
      </c>
      <c r="C123" t="s">
        <v>409</v>
      </c>
      <c r="D123">
        <v>130405</v>
      </c>
    </row>
    <row r="124" spans="1:4">
      <c r="A124" t="s">
        <v>283</v>
      </c>
      <c r="B124" t="s">
        <v>189</v>
      </c>
      <c r="C124" t="s">
        <v>376</v>
      </c>
      <c r="D124">
        <v>120301</v>
      </c>
    </row>
    <row r="125" spans="1:4">
      <c r="A125" t="s">
        <v>481</v>
      </c>
      <c r="B125" t="s">
        <v>195</v>
      </c>
      <c r="C125" t="s">
        <v>451</v>
      </c>
      <c r="D125">
        <v>20604</v>
      </c>
    </row>
    <row r="126" spans="1:4">
      <c r="A126" t="s">
        <v>330</v>
      </c>
      <c r="B126" t="s">
        <v>194</v>
      </c>
      <c r="C126" t="s">
        <v>423</v>
      </c>
      <c r="D126">
        <v>80601</v>
      </c>
    </row>
    <row r="127" spans="1:4">
      <c r="A127" t="s">
        <v>199</v>
      </c>
      <c r="B127" t="s">
        <v>199</v>
      </c>
      <c r="C127" t="s">
        <v>339</v>
      </c>
      <c r="D127">
        <v>40604</v>
      </c>
    </row>
    <row r="128" spans="1:4">
      <c r="A128" t="s">
        <v>482</v>
      </c>
      <c r="B128" t="s">
        <v>188</v>
      </c>
      <c r="C128" t="s">
        <v>396</v>
      </c>
      <c r="D128">
        <v>10301</v>
      </c>
    </row>
    <row r="129" spans="1:4">
      <c r="A129" t="s">
        <v>483</v>
      </c>
      <c r="B129" t="s">
        <v>198</v>
      </c>
      <c r="C129" t="s">
        <v>400</v>
      </c>
      <c r="D129">
        <v>90203</v>
      </c>
    </row>
    <row r="130" spans="1:4">
      <c r="A130" t="s">
        <v>484</v>
      </c>
      <c r="B130" t="s">
        <v>196</v>
      </c>
      <c r="C130" t="s">
        <v>485</v>
      </c>
      <c r="D130">
        <v>60101</v>
      </c>
    </row>
    <row r="131" spans="1:4">
      <c r="A131" t="s">
        <v>486</v>
      </c>
      <c r="B131" t="s">
        <v>196</v>
      </c>
      <c r="C131" t="s">
        <v>479</v>
      </c>
      <c r="D131">
        <v>60203</v>
      </c>
    </row>
    <row r="132" spans="1:4">
      <c r="A132" t="s">
        <v>487</v>
      </c>
      <c r="B132" t="s">
        <v>197</v>
      </c>
      <c r="C132" t="s">
        <v>394</v>
      </c>
      <c r="D132">
        <v>70405</v>
      </c>
    </row>
    <row r="133" spans="1:4">
      <c r="A133" t="s">
        <v>488</v>
      </c>
      <c r="B133" t="s">
        <v>196</v>
      </c>
      <c r="C133" t="s">
        <v>489</v>
      </c>
      <c r="D133">
        <v>60702</v>
      </c>
    </row>
    <row r="134" spans="1:4">
      <c r="A134" t="s">
        <v>490</v>
      </c>
      <c r="B134" t="s">
        <v>191</v>
      </c>
      <c r="C134" t="s">
        <v>434</v>
      </c>
      <c r="D134">
        <v>130305</v>
      </c>
    </row>
    <row r="135" spans="1:4">
      <c r="A135" t="s">
        <v>491</v>
      </c>
      <c r="B135" t="s">
        <v>191</v>
      </c>
      <c r="C135" t="s">
        <v>434</v>
      </c>
      <c r="D135">
        <v>130306</v>
      </c>
    </row>
    <row r="136" spans="1:4">
      <c r="A136" t="s">
        <v>492</v>
      </c>
      <c r="B136" t="s">
        <v>190</v>
      </c>
      <c r="C136" t="s">
        <v>190</v>
      </c>
      <c r="D136">
        <v>30105</v>
      </c>
    </row>
    <row r="137" spans="1:4">
      <c r="A137" t="s">
        <v>272</v>
      </c>
      <c r="B137" t="s">
        <v>493</v>
      </c>
      <c r="C137" t="s">
        <v>494</v>
      </c>
      <c r="D137">
        <v>110101</v>
      </c>
    </row>
    <row r="138" spans="1:4">
      <c r="A138" t="s">
        <v>495</v>
      </c>
      <c r="B138" t="s">
        <v>199</v>
      </c>
      <c r="C138" t="s">
        <v>339</v>
      </c>
      <c r="D138">
        <v>40603</v>
      </c>
    </row>
    <row r="139" spans="1:4">
      <c r="A139" t="s">
        <v>496</v>
      </c>
      <c r="B139" t="s">
        <v>188</v>
      </c>
      <c r="C139" t="s">
        <v>402</v>
      </c>
      <c r="D139">
        <v>10208</v>
      </c>
    </row>
    <row r="140" spans="1:4">
      <c r="A140" t="s">
        <v>195</v>
      </c>
      <c r="B140" t="s">
        <v>195</v>
      </c>
      <c r="C140" t="s">
        <v>451</v>
      </c>
      <c r="D140">
        <v>20603</v>
      </c>
    </row>
    <row r="141" spans="1:4">
      <c r="A141" t="s">
        <v>497</v>
      </c>
      <c r="B141" t="s">
        <v>190</v>
      </c>
      <c r="C141" t="s">
        <v>498</v>
      </c>
      <c r="D141">
        <v>30302</v>
      </c>
    </row>
    <row r="142" spans="1:4">
      <c r="A142" t="s">
        <v>499</v>
      </c>
      <c r="B142" t="s">
        <v>194</v>
      </c>
      <c r="C142" t="s">
        <v>453</v>
      </c>
      <c r="D142">
        <v>80507</v>
      </c>
    </row>
    <row r="143" spans="1:4">
      <c r="A143" t="s">
        <v>500</v>
      </c>
      <c r="B143" t="s">
        <v>193</v>
      </c>
      <c r="C143" t="s">
        <v>262</v>
      </c>
      <c r="D143">
        <v>50209</v>
      </c>
    </row>
    <row r="144" spans="1:4">
      <c r="A144" t="s">
        <v>501</v>
      </c>
      <c r="B144" t="s">
        <v>199</v>
      </c>
      <c r="C144" t="s">
        <v>391</v>
      </c>
      <c r="D144">
        <v>40303</v>
      </c>
    </row>
    <row r="145" spans="1:4">
      <c r="A145" t="s">
        <v>502</v>
      </c>
      <c r="B145" t="s">
        <v>198</v>
      </c>
      <c r="C145" t="s">
        <v>342</v>
      </c>
      <c r="D145">
        <v>90503</v>
      </c>
    </row>
    <row r="146" spans="1:4">
      <c r="A146" t="s">
        <v>502</v>
      </c>
      <c r="B146" t="s">
        <v>197</v>
      </c>
      <c r="C146" t="s">
        <v>394</v>
      </c>
      <c r="D146">
        <v>70404</v>
      </c>
    </row>
    <row r="147" spans="1:4">
      <c r="A147" t="s">
        <v>503</v>
      </c>
      <c r="B147" t="s">
        <v>198</v>
      </c>
      <c r="C147" t="s">
        <v>245</v>
      </c>
      <c r="D147">
        <v>90802</v>
      </c>
    </row>
    <row r="148" spans="1:4">
      <c r="A148" t="s">
        <v>504</v>
      </c>
      <c r="B148" t="s">
        <v>198</v>
      </c>
      <c r="C148" t="s">
        <v>464</v>
      </c>
      <c r="D148">
        <v>90607</v>
      </c>
    </row>
    <row r="149" spans="1:4">
      <c r="A149" t="s">
        <v>226</v>
      </c>
      <c r="B149" t="s">
        <v>190</v>
      </c>
      <c r="C149" t="s">
        <v>190</v>
      </c>
      <c r="D149">
        <v>30107</v>
      </c>
    </row>
    <row r="150" spans="1:4">
      <c r="A150" t="s">
        <v>281</v>
      </c>
      <c r="B150" t="s">
        <v>190</v>
      </c>
      <c r="C150" t="s">
        <v>190</v>
      </c>
      <c r="D150">
        <v>30115</v>
      </c>
    </row>
    <row r="151" spans="1:4">
      <c r="A151" t="s">
        <v>505</v>
      </c>
      <c r="B151" t="s">
        <v>190</v>
      </c>
      <c r="C151" t="s">
        <v>506</v>
      </c>
      <c r="D151">
        <v>30502</v>
      </c>
    </row>
    <row r="152" spans="1:4">
      <c r="A152" t="s">
        <v>507</v>
      </c>
      <c r="B152" t="s">
        <v>193</v>
      </c>
      <c r="C152" t="s">
        <v>369</v>
      </c>
      <c r="D152">
        <v>50314</v>
      </c>
    </row>
    <row r="153" spans="1:4">
      <c r="A153" t="s">
        <v>508</v>
      </c>
      <c r="B153" t="s">
        <v>199</v>
      </c>
      <c r="C153" t="s">
        <v>476</v>
      </c>
      <c r="D153">
        <v>41403</v>
      </c>
    </row>
    <row r="154" spans="1:4">
      <c r="A154" t="s">
        <v>248</v>
      </c>
      <c r="B154" t="s">
        <v>194</v>
      </c>
      <c r="C154" t="s">
        <v>194</v>
      </c>
      <c r="D154">
        <v>80805</v>
      </c>
    </row>
    <row r="155" spans="1:4">
      <c r="A155" t="s">
        <v>222</v>
      </c>
      <c r="B155" t="s">
        <v>199</v>
      </c>
      <c r="C155" t="s">
        <v>339</v>
      </c>
      <c r="D155">
        <v>40601</v>
      </c>
    </row>
    <row r="156" spans="1:4">
      <c r="A156" t="s">
        <v>284</v>
      </c>
      <c r="B156" t="s">
        <v>199</v>
      </c>
      <c r="C156" t="s">
        <v>339</v>
      </c>
      <c r="D156">
        <v>40611</v>
      </c>
    </row>
    <row r="157" spans="1:4">
      <c r="A157" t="s">
        <v>324</v>
      </c>
      <c r="B157" t="s">
        <v>199</v>
      </c>
      <c r="C157" t="s">
        <v>339</v>
      </c>
      <c r="D157">
        <v>40612</v>
      </c>
    </row>
    <row r="158" spans="1:4">
      <c r="A158" t="s">
        <v>509</v>
      </c>
      <c r="B158" t="s">
        <v>189</v>
      </c>
      <c r="C158" t="s">
        <v>376</v>
      </c>
      <c r="D158">
        <v>120313</v>
      </c>
    </row>
    <row r="159" spans="1:4">
      <c r="A159" t="s">
        <v>510</v>
      </c>
      <c r="B159" t="s">
        <v>189</v>
      </c>
      <c r="C159" t="s">
        <v>376</v>
      </c>
      <c r="D159">
        <v>120315</v>
      </c>
    </row>
    <row r="160" spans="1:4">
      <c r="A160" t="s">
        <v>511</v>
      </c>
      <c r="B160" t="s">
        <v>199</v>
      </c>
      <c r="C160" t="s">
        <v>371</v>
      </c>
      <c r="D160">
        <v>40102</v>
      </c>
    </row>
    <row r="161" spans="1:4">
      <c r="A161" t="s">
        <v>289</v>
      </c>
      <c r="B161" t="s">
        <v>199</v>
      </c>
      <c r="C161" t="s">
        <v>512</v>
      </c>
      <c r="D161">
        <v>40701</v>
      </c>
    </row>
    <row r="162" spans="1:4">
      <c r="A162" t="s">
        <v>513</v>
      </c>
      <c r="B162" t="s">
        <v>199</v>
      </c>
      <c r="C162" t="s">
        <v>421</v>
      </c>
      <c r="D162">
        <v>41007</v>
      </c>
    </row>
    <row r="163" spans="1:4">
      <c r="A163" t="s">
        <v>240</v>
      </c>
      <c r="B163" t="s">
        <v>194</v>
      </c>
      <c r="C163" t="s">
        <v>194</v>
      </c>
      <c r="D163">
        <v>80826</v>
      </c>
    </row>
    <row r="164" spans="1:4">
      <c r="A164" t="s">
        <v>514</v>
      </c>
      <c r="B164" t="s">
        <v>199</v>
      </c>
      <c r="C164" t="s">
        <v>512</v>
      </c>
      <c r="D164">
        <v>40702</v>
      </c>
    </row>
    <row r="165" spans="1:4">
      <c r="A165" t="s">
        <v>515</v>
      </c>
      <c r="B165" t="s">
        <v>198</v>
      </c>
      <c r="C165" t="s">
        <v>447</v>
      </c>
      <c r="D165">
        <v>91010</v>
      </c>
    </row>
    <row r="166" spans="1:4">
      <c r="A166" t="s">
        <v>516</v>
      </c>
      <c r="B166" t="s">
        <v>198</v>
      </c>
      <c r="C166" t="s">
        <v>369</v>
      </c>
      <c r="D166">
        <v>90903</v>
      </c>
    </row>
    <row r="167" spans="1:4">
      <c r="A167" t="s">
        <v>322</v>
      </c>
      <c r="B167" t="s">
        <v>191</v>
      </c>
      <c r="C167" t="s">
        <v>381</v>
      </c>
      <c r="D167">
        <v>130705</v>
      </c>
    </row>
    <row r="168" spans="1:4">
      <c r="A168" t="s">
        <v>517</v>
      </c>
      <c r="B168" t="s">
        <v>198</v>
      </c>
      <c r="C168" t="s">
        <v>452</v>
      </c>
      <c r="D168">
        <v>90307</v>
      </c>
    </row>
    <row r="169" spans="1:4">
      <c r="A169" t="s">
        <v>518</v>
      </c>
      <c r="B169" t="s">
        <v>189</v>
      </c>
      <c r="C169" t="s">
        <v>367</v>
      </c>
      <c r="D169">
        <v>120505</v>
      </c>
    </row>
    <row r="170" spans="1:4">
      <c r="A170" t="s">
        <v>519</v>
      </c>
      <c r="B170" t="s">
        <v>196</v>
      </c>
      <c r="C170" t="s">
        <v>520</v>
      </c>
      <c r="D170">
        <v>60604</v>
      </c>
    </row>
    <row r="171" spans="1:4">
      <c r="A171" t="s">
        <v>521</v>
      </c>
      <c r="B171" t="s">
        <v>198</v>
      </c>
      <c r="C171" t="s">
        <v>389</v>
      </c>
      <c r="D171">
        <v>90102</v>
      </c>
    </row>
    <row r="172" spans="1:4">
      <c r="A172" t="s">
        <v>522</v>
      </c>
      <c r="B172" t="s">
        <v>197</v>
      </c>
      <c r="C172" t="s">
        <v>379</v>
      </c>
      <c r="D172">
        <v>70704</v>
      </c>
    </row>
    <row r="173" spans="1:4">
      <c r="A173" t="s">
        <v>350</v>
      </c>
      <c r="B173" t="s">
        <v>199</v>
      </c>
      <c r="C173" t="s">
        <v>275</v>
      </c>
      <c r="D173">
        <v>40513</v>
      </c>
    </row>
    <row r="174" spans="1:4">
      <c r="A174" t="s">
        <v>523</v>
      </c>
      <c r="B174" t="s">
        <v>197</v>
      </c>
      <c r="C174" t="s">
        <v>379</v>
      </c>
      <c r="D174">
        <v>70705</v>
      </c>
    </row>
    <row r="175" spans="1:4">
      <c r="A175" t="s">
        <v>523</v>
      </c>
      <c r="B175" t="s">
        <v>198</v>
      </c>
      <c r="C175" t="s">
        <v>385</v>
      </c>
      <c r="D175">
        <v>91203</v>
      </c>
    </row>
    <row r="176" spans="1:4">
      <c r="A176" t="s">
        <v>523</v>
      </c>
      <c r="B176" t="s">
        <v>191</v>
      </c>
      <c r="C176" t="s">
        <v>434</v>
      </c>
      <c r="D176">
        <v>130307</v>
      </c>
    </row>
    <row r="177" spans="1:4">
      <c r="A177" t="s">
        <v>524</v>
      </c>
      <c r="B177" t="s">
        <v>196</v>
      </c>
      <c r="C177" t="s">
        <v>525</v>
      </c>
      <c r="D177">
        <v>60303</v>
      </c>
    </row>
    <row r="178" spans="1:4">
      <c r="A178" t="s">
        <v>526</v>
      </c>
      <c r="B178" t="s">
        <v>197</v>
      </c>
      <c r="C178" t="s">
        <v>527</v>
      </c>
      <c r="D178">
        <v>70602</v>
      </c>
    </row>
    <row r="179" spans="1:4">
      <c r="A179" t="s">
        <v>528</v>
      </c>
      <c r="B179" t="s">
        <v>195</v>
      </c>
      <c r="C179" t="s">
        <v>455</v>
      </c>
      <c r="D179">
        <v>20403</v>
      </c>
    </row>
    <row r="180" spans="1:4">
      <c r="A180" t="s">
        <v>529</v>
      </c>
      <c r="B180" t="s">
        <v>196</v>
      </c>
      <c r="C180" t="s">
        <v>525</v>
      </c>
      <c r="D180">
        <v>60302</v>
      </c>
    </row>
    <row r="181" spans="1:4">
      <c r="A181" t="s">
        <v>530</v>
      </c>
      <c r="B181" t="s">
        <v>197</v>
      </c>
      <c r="C181" t="s">
        <v>302</v>
      </c>
      <c r="D181">
        <v>70204</v>
      </c>
    </row>
    <row r="182" spans="1:4">
      <c r="A182" t="s">
        <v>531</v>
      </c>
      <c r="B182" t="s">
        <v>196</v>
      </c>
      <c r="C182" t="s">
        <v>525</v>
      </c>
      <c r="D182">
        <v>60304</v>
      </c>
    </row>
    <row r="183" spans="1:4">
      <c r="A183" t="s">
        <v>531</v>
      </c>
      <c r="B183" t="s">
        <v>197</v>
      </c>
      <c r="C183" t="s">
        <v>394</v>
      </c>
      <c r="D183">
        <v>70406</v>
      </c>
    </row>
    <row r="184" spans="1:4">
      <c r="A184" t="s">
        <v>532</v>
      </c>
      <c r="B184" t="s">
        <v>195</v>
      </c>
      <c r="C184" t="s">
        <v>383</v>
      </c>
      <c r="D184">
        <v>20203</v>
      </c>
    </row>
    <row r="185" spans="1:4">
      <c r="A185" t="s">
        <v>207</v>
      </c>
      <c r="B185" t="s">
        <v>194</v>
      </c>
      <c r="C185" t="s">
        <v>194</v>
      </c>
      <c r="D185">
        <v>80802</v>
      </c>
    </row>
    <row r="186" spans="1:4">
      <c r="A186" t="s">
        <v>533</v>
      </c>
      <c r="B186" t="s">
        <v>196</v>
      </c>
      <c r="C186" t="s">
        <v>520</v>
      </c>
      <c r="D186">
        <v>60606</v>
      </c>
    </row>
    <row r="187" spans="1:4">
      <c r="A187" t="s">
        <v>534</v>
      </c>
      <c r="B187" t="s">
        <v>197</v>
      </c>
      <c r="C187" t="s">
        <v>302</v>
      </c>
      <c r="D187">
        <v>70205</v>
      </c>
    </row>
    <row r="188" spans="1:4">
      <c r="A188" t="s">
        <v>535</v>
      </c>
      <c r="B188" t="s">
        <v>198</v>
      </c>
      <c r="C188" t="s">
        <v>400</v>
      </c>
      <c r="D188">
        <v>90204</v>
      </c>
    </row>
    <row r="189" spans="1:4">
      <c r="A189" t="s">
        <v>260</v>
      </c>
      <c r="B189" t="s">
        <v>191</v>
      </c>
      <c r="C189" t="s">
        <v>381</v>
      </c>
      <c r="D189">
        <v>130706</v>
      </c>
    </row>
    <row r="190" spans="1:4">
      <c r="A190" t="s">
        <v>260</v>
      </c>
      <c r="B190" t="s">
        <v>195</v>
      </c>
      <c r="C190" t="s">
        <v>451</v>
      </c>
      <c r="D190">
        <v>20605</v>
      </c>
    </row>
    <row r="191" spans="1:4">
      <c r="A191" t="s">
        <v>536</v>
      </c>
      <c r="B191" t="s">
        <v>195</v>
      </c>
      <c r="C191" t="s">
        <v>537</v>
      </c>
      <c r="D191">
        <v>20502</v>
      </c>
    </row>
    <row r="192" spans="1:4">
      <c r="A192" t="s">
        <v>538</v>
      </c>
      <c r="B192" t="s">
        <v>197</v>
      </c>
      <c r="C192" t="s">
        <v>379</v>
      </c>
      <c r="D192">
        <v>70706</v>
      </c>
    </row>
    <row r="193" spans="1:4">
      <c r="A193" t="s">
        <v>539</v>
      </c>
      <c r="B193" t="s">
        <v>195</v>
      </c>
      <c r="C193" t="s">
        <v>370</v>
      </c>
      <c r="D193">
        <v>20102</v>
      </c>
    </row>
    <row r="194" spans="1:4">
      <c r="A194" t="s">
        <v>539</v>
      </c>
      <c r="B194" t="s">
        <v>199</v>
      </c>
      <c r="C194" t="s">
        <v>410</v>
      </c>
      <c r="D194">
        <v>41304</v>
      </c>
    </row>
    <row r="195" spans="1:4">
      <c r="A195" t="s">
        <v>540</v>
      </c>
      <c r="B195" t="s">
        <v>198</v>
      </c>
      <c r="C195" t="s">
        <v>369</v>
      </c>
      <c r="D195">
        <v>90904</v>
      </c>
    </row>
    <row r="196" spans="1:4">
      <c r="A196" t="s">
        <v>541</v>
      </c>
      <c r="B196" t="s">
        <v>197</v>
      </c>
      <c r="C196" t="s">
        <v>197</v>
      </c>
      <c r="D196">
        <v>70315</v>
      </c>
    </row>
    <row r="197" spans="1:4">
      <c r="A197" t="s">
        <v>286</v>
      </c>
      <c r="B197" t="s">
        <v>188</v>
      </c>
      <c r="C197" t="s">
        <v>402</v>
      </c>
      <c r="D197">
        <v>10206</v>
      </c>
    </row>
    <row r="198" spans="1:4">
      <c r="A198" t="s">
        <v>542</v>
      </c>
      <c r="B198" t="s">
        <v>197</v>
      </c>
      <c r="C198" t="s">
        <v>543</v>
      </c>
      <c r="D198">
        <v>70102</v>
      </c>
    </row>
    <row r="199" spans="1:4">
      <c r="A199" t="s">
        <v>544</v>
      </c>
      <c r="B199" t="s">
        <v>191</v>
      </c>
      <c r="C199" t="s">
        <v>545</v>
      </c>
      <c r="D199">
        <v>130902</v>
      </c>
    </row>
    <row r="200" spans="1:4">
      <c r="A200" t="s">
        <v>334</v>
      </c>
      <c r="B200" t="s">
        <v>190</v>
      </c>
      <c r="C200" t="s">
        <v>364</v>
      </c>
      <c r="D200">
        <v>30203</v>
      </c>
    </row>
    <row r="201" spans="1:4">
      <c r="A201" t="s">
        <v>546</v>
      </c>
      <c r="B201" t="s">
        <v>190</v>
      </c>
      <c r="C201" t="s">
        <v>498</v>
      </c>
      <c r="D201">
        <v>30303</v>
      </c>
    </row>
    <row r="202" spans="1:4">
      <c r="A202" t="s">
        <v>546</v>
      </c>
      <c r="B202" t="s">
        <v>197</v>
      </c>
      <c r="C202" t="s">
        <v>197</v>
      </c>
      <c r="D202">
        <v>70302</v>
      </c>
    </row>
    <row r="203" spans="1:4">
      <c r="A203" t="s">
        <v>547</v>
      </c>
      <c r="B203" t="s">
        <v>195</v>
      </c>
      <c r="C203" t="s">
        <v>548</v>
      </c>
      <c r="D203">
        <v>20302</v>
      </c>
    </row>
    <row r="204" spans="1:4">
      <c r="A204" t="s">
        <v>549</v>
      </c>
      <c r="B204" t="s">
        <v>197</v>
      </c>
      <c r="C204" t="s">
        <v>543</v>
      </c>
      <c r="D204">
        <v>70109</v>
      </c>
    </row>
    <row r="205" spans="1:4">
      <c r="A205" t="s">
        <v>550</v>
      </c>
      <c r="B205" t="s">
        <v>195</v>
      </c>
      <c r="C205" t="s">
        <v>370</v>
      </c>
      <c r="D205">
        <v>20108</v>
      </c>
    </row>
    <row r="206" spans="1:4">
      <c r="A206" t="s">
        <v>551</v>
      </c>
      <c r="B206" t="s">
        <v>198</v>
      </c>
      <c r="C206" t="s">
        <v>412</v>
      </c>
      <c r="D206">
        <v>90407</v>
      </c>
    </row>
    <row r="207" spans="1:4">
      <c r="A207" t="s">
        <v>551</v>
      </c>
      <c r="B207" t="s">
        <v>191</v>
      </c>
      <c r="C207" t="s">
        <v>545</v>
      </c>
      <c r="D207">
        <v>130903</v>
      </c>
    </row>
    <row r="208" spans="1:4">
      <c r="A208" t="s">
        <v>552</v>
      </c>
      <c r="B208" t="s">
        <v>191</v>
      </c>
      <c r="C208" t="s">
        <v>409</v>
      </c>
      <c r="D208">
        <v>130406</v>
      </c>
    </row>
    <row r="209" spans="1:4">
      <c r="A209" t="s">
        <v>553</v>
      </c>
      <c r="B209" t="s">
        <v>196</v>
      </c>
      <c r="C209" t="s">
        <v>489</v>
      </c>
      <c r="D209">
        <v>60704</v>
      </c>
    </row>
    <row r="210" spans="1:4">
      <c r="A210" t="s">
        <v>554</v>
      </c>
      <c r="B210" t="s">
        <v>194</v>
      </c>
      <c r="C210" t="s">
        <v>453</v>
      </c>
      <c r="D210">
        <v>80504</v>
      </c>
    </row>
    <row r="211" spans="1:4">
      <c r="A211" t="s">
        <v>555</v>
      </c>
      <c r="B211" t="s">
        <v>197</v>
      </c>
      <c r="C211" t="s">
        <v>543</v>
      </c>
      <c r="D211">
        <v>70103</v>
      </c>
    </row>
    <row r="212" spans="1:4">
      <c r="A212" t="s">
        <v>556</v>
      </c>
      <c r="B212" t="s">
        <v>197</v>
      </c>
      <c r="C212" t="s">
        <v>302</v>
      </c>
      <c r="D212">
        <v>70206</v>
      </c>
    </row>
    <row r="213" spans="1:4">
      <c r="A213" t="s">
        <v>557</v>
      </c>
      <c r="B213" t="s">
        <v>198</v>
      </c>
      <c r="C213" t="s">
        <v>393</v>
      </c>
      <c r="D213">
        <v>91105</v>
      </c>
    </row>
    <row r="214" spans="1:4">
      <c r="A214" t="s">
        <v>558</v>
      </c>
      <c r="B214" t="s">
        <v>198</v>
      </c>
      <c r="C214" t="s">
        <v>342</v>
      </c>
      <c r="D214">
        <v>90504</v>
      </c>
    </row>
    <row r="215" spans="1:4">
      <c r="A215" t="s">
        <v>559</v>
      </c>
      <c r="B215" t="s">
        <v>197</v>
      </c>
      <c r="C215" t="s">
        <v>302</v>
      </c>
      <c r="D215">
        <v>70207</v>
      </c>
    </row>
    <row r="216" spans="1:4">
      <c r="A216" t="s">
        <v>560</v>
      </c>
      <c r="B216" t="s">
        <v>199</v>
      </c>
      <c r="C216" t="s">
        <v>561</v>
      </c>
      <c r="D216">
        <v>40902</v>
      </c>
    </row>
    <row r="217" spans="1:4">
      <c r="A217" t="s">
        <v>562</v>
      </c>
      <c r="B217" t="s">
        <v>196</v>
      </c>
      <c r="C217" t="s">
        <v>520</v>
      </c>
      <c r="D217">
        <v>60603</v>
      </c>
    </row>
    <row r="218" spans="1:4">
      <c r="A218" t="s">
        <v>563</v>
      </c>
      <c r="B218" t="s">
        <v>195</v>
      </c>
      <c r="C218" t="s">
        <v>537</v>
      </c>
      <c r="D218">
        <v>20503</v>
      </c>
    </row>
    <row r="219" spans="1:4">
      <c r="A219" t="s">
        <v>564</v>
      </c>
      <c r="B219" t="s">
        <v>198</v>
      </c>
      <c r="C219" t="s">
        <v>369</v>
      </c>
      <c r="D219">
        <v>90905</v>
      </c>
    </row>
    <row r="220" spans="1:4">
      <c r="A220" t="s">
        <v>565</v>
      </c>
      <c r="B220" t="s">
        <v>189</v>
      </c>
      <c r="C220" t="s">
        <v>367</v>
      </c>
      <c r="D220">
        <v>120506</v>
      </c>
    </row>
    <row r="221" spans="1:4">
      <c r="A221" t="s">
        <v>566</v>
      </c>
      <c r="B221" t="s">
        <v>196</v>
      </c>
      <c r="C221" t="s">
        <v>520</v>
      </c>
      <c r="D221">
        <v>60605</v>
      </c>
    </row>
    <row r="222" spans="1:4">
      <c r="A222" t="s">
        <v>566</v>
      </c>
      <c r="B222" t="s">
        <v>197</v>
      </c>
      <c r="C222" t="s">
        <v>302</v>
      </c>
      <c r="D222">
        <v>70208</v>
      </c>
    </row>
    <row r="223" spans="1:4">
      <c r="A223" t="s">
        <v>567</v>
      </c>
      <c r="B223" t="s">
        <v>189</v>
      </c>
      <c r="C223" t="s">
        <v>367</v>
      </c>
      <c r="D223">
        <v>120510</v>
      </c>
    </row>
    <row r="224" spans="1:4">
      <c r="A224" t="s">
        <v>568</v>
      </c>
      <c r="B224" t="s">
        <v>195</v>
      </c>
      <c r="C224" t="s">
        <v>537</v>
      </c>
      <c r="D224">
        <v>20504</v>
      </c>
    </row>
    <row r="225" spans="1:4">
      <c r="A225" t="s">
        <v>569</v>
      </c>
      <c r="B225" t="s">
        <v>198</v>
      </c>
      <c r="C225" t="s">
        <v>452</v>
      </c>
      <c r="D225">
        <v>90303</v>
      </c>
    </row>
    <row r="226" spans="1:4">
      <c r="A226" t="s">
        <v>294</v>
      </c>
      <c r="B226" t="s">
        <v>189</v>
      </c>
      <c r="C226" t="s">
        <v>367</v>
      </c>
      <c r="D226">
        <v>120507</v>
      </c>
    </row>
    <row r="227" spans="1:4">
      <c r="A227" t="s">
        <v>570</v>
      </c>
      <c r="B227" t="s">
        <v>189</v>
      </c>
      <c r="C227" t="s">
        <v>367</v>
      </c>
      <c r="D227">
        <v>120511</v>
      </c>
    </row>
    <row r="228" spans="1:4">
      <c r="A228" t="s">
        <v>571</v>
      </c>
      <c r="B228" t="s">
        <v>199</v>
      </c>
      <c r="C228" t="s">
        <v>561</v>
      </c>
      <c r="D228">
        <v>40903</v>
      </c>
    </row>
    <row r="229" spans="1:4">
      <c r="A229" t="s">
        <v>572</v>
      </c>
      <c r="B229" t="s">
        <v>195</v>
      </c>
      <c r="C229" t="s">
        <v>548</v>
      </c>
      <c r="D229">
        <v>20303</v>
      </c>
    </row>
    <row r="230" spans="1:4">
      <c r="A230" t="s">
        <v>572</v>
      </c>
      <c r="B230" t="s">
        <v>198</v>
      </c>
      <c r="C230" t="s">
        <v>400</v>
      </c>
      <c r="D230">
        <v>90205</v>
      </c>
    </row>
    <row r="231" spans="1:4">
      <c r="A231" t="s">
        <v>573</v>
      </c>
      <c r="B231" t="s">
        <v>198</v>
      </c>
      <c r="C231" t="s">
        <v>342</v>
      </c>
      <c r="D231">
        <v>90505</v>
      </c>
    </row>
    <row r="232" spans="1:4">
      <c r="A232" t="s">
        <v>574</v>
      </c>
      <c r="B232" t="s">
        <v>199</v>
      </c>
      <c r="C232" t="s">
        <v>561</v>
      </c>
      <c r="D232">
        <v>40904</v>
      </c>
    </row>
    <row r="233" spans="1:4">
      <c r="A233" t="s">
        <v>575</v>
      </c>
      <c r="B233" t="s">
        <v>193</v>
      </c>
      <c r="C233" t="s">
        <v>262</v>
      </c>
      <c r="D233">
        <v>50201</v>
      </c>
    </row>
    <row r="234" spans="1:4">
      <c r="A234" t="s">
        <v>576</v>
      </c>
      <c r="B234" t="s">
        <v>195</v>
      </c>
      <c r="C234" t="s">
        <v>383</v>
      </c>
      <c r="D234">
        <v>20204</v>
      </c>
    </row>
    <row r="235" spans="1:4">
      <c r="A235" t="s">
        <v>577</v>
      </c>
      <c r="B235" t="s">
        <v>196</v>
      </c>
      <c r="C235" t="s">
        <v>489</v>
      </c>
      <c r="D235">
        <v>60703</v>
      </c>
    </row>
    <row r="236" spans="1:4">
      <c r="A236" t="s">
        <v>577</v>
      </c>
      <c r="B236" t="s">
        <v>198</v>
      </c>
      <c r="C236" t="s">
        <v>342</v>
      </c>
      <c r="D236">
        <v>90506</v>
      </c>
    </row>
    <row r="237" spans="1:4">
      <c r="A237" t="s">
        <v>578</v>
      </c>
      <c r="B237" t="s">
        <v>195</v>
      </c>
      <c r="C237" t="s">
        <v>370</v>
      </c>
      <c r="D237">
        <v>20103</v>
      </c>
    </row>
    <row r="238" spans="1:4">
      <c r="A238" t="s">
        <v>579</v>
      </c>
      <c r="B238" t="s">
        <v>188</v>
      </c>
      <c r="C238" t="s">
        <v>402</v>
      </c>
      <c r="D238">
        <v>10214</v>
      </c>
    </row>
    <row r="239" spans="1:4">
      <c r="A239" t="s">
        <v>580</v>
      </c>
      <c r="B239" t="s">
        <v>199</v>
      </c>
      <c r="C239" t="s">
        <v>371</v>
      </c>
      <c r="D239">
        <v>40103</v>
      </c>
    </row>
    <row r="240" spans="1:4">
      <c r="A240" t="s">
        <v>581</v>
      </c>
      <c r="B240" t="s">
        <v>188</v>
      </c>
      <c r="C240" t="s">
        <v>402</v>
      </c>
      <c r="D240">
        <v>10204</v>
      </c>
    </row>
    <row r="241" spans="1:4">
      <c r="A241" t="s">
        <v>582</v>
      </c>
      <c r="B241" t="s">
        <v>196</v>
      </c>
      <c r="C241" t="s">
        <v>473</v>
      </c>
      <c r="D241">
        <v>60406</v>
      </c>
    </row>
    <row r="242" spans="1:4">
      <c r="A242" t="s">
        <v>583</v>
      </c>
      <c r="B242" t="s">
        <v>196</v>
      </c>
      <c r="C242" t="s">
        <v>479</v>
      </c>
      <c r="D242">
        <v>60204</v>
      </c>
    </row>
    <row r="243" spans="1:4">
      <c r="A243" t="s">
        <v>345</v>
      </c>
      <c r="B243" t="s">
        <v>195</v>
      </c>
      <c r="C243" t="s">
        <v>383</v>
      </c>
      <c r="D243">
        <v>20205</v>
      </c>
    </row>
    <row r="244" spans="1:4">
      <c r="A244" t="s">
        <v>584</v>
      </c>
      <c r="B244" t="s">
        <v>189</v>
      </c>
      <c r="C244" t="s">
        <v>416</v>
      </c>
      <c r="D244">
        <v>120106</v>
      </c>
    </row>
    <row r="245" spans="1:4">
      <c r="A245" t="s">
        <v>585</v>
      </c>
      <c r="B245" t="s">
        <v>196</v>
      </c>
      <c r="C245" t="s">
        <v>473</v>
      </c>
      <c r="D245">
        <v>60408</v>
      </c>
    </row>
    <row r="246" spans="1:4">
      <c r="A246" t="s">
        <v>215</v>
      </c>
      <c r="B246" t="s">
        <v>194</v>
      </c>
      <c r="C246" t="s">
        <v>194</v>
      </c>
      <c r="D246">
        <v>80823</v>
      </c>
    </row>
    <row r="247" spans="1:4">
      <c r="A247" t="s">
        <v>586</v>
      </c>
      <c r="B247" t="s">
        <v>197</v>
      </c>
      <c r="C247" t="s">
        <v>394</v>
      </c>
      <c r="D247">
        <v>70407</v>
      </c>
    </row>
    <row r="248" spans="1:4">
      <c r="A248" t="s">
        <v>587</v>
      </c>
      <c r="B248" t="s">
        <v>191</v>
      </c>
      <c r="C248" t="s">
        <v>381</v>
      </c>
      <c r="D248">
        <v>130707</v>
      </c>
    </row>
    <row r="249" spans="1:4">
      <c r="A249" t="s">
        <v>588</v>
      </c>
      <c r="B249" t="s">
        <v>188</v>
      </c>
      <c r="C249" t="s">
        <v>402</v>
      </c>
      <c r="D249">
        <v>10216</v>
      </c>
    </row>
    <row r="250" spans="1:4">
      <c r="A250" t="s">
        <v>589</v>
      </c>
      <c r="B250" t="s">
        <v>188</v>
      </c>
      <c r="C250" t="s">
        <v>402</v>
      </c>
      <c r="D250">
        <v>10215</v>
      </c>
    </row>
    <row r="251" spans="1:4">
      <c r="A251" t="s">
        <v>590</v>
      </c>
      <c r="B251" t="s">
        <v>188</v>
      </c>
      <c r="C251" t="s">
        <v>402</v>
      </c>
      <c r="D251">
        <v>10217</v>
      </c>
    </row>
    <row r="252" spans="1:4">
      <c r="A252" t="s">
        <v>591</v>
      </c>
      <c r="B252" t="s">
        <v>197</v>
      </c>
      <c r="C252" t="s">
        <v>379</v>
      </c>
      <c r="D252">
        <v>70707</v>
      </c>
    </row>
    <row r="253" spans="1:4">
      <c r="A253" t="s">
        <v>335</v>
      </c>
      <c r="B253" t="s">
        <v>193</v>
      </c>
      <c r="C253" t="s">
        <v>443</v>
      </c>
      <c r="D253">
        <v>50104</v>
      </c>
    </row>
    <row r="254" spans="1:4">
      <c r="A254" t="s">
        <v>592</v>
      </c>
      <c r="B254" t="s">
        <v>198</v>
      </c>
      <c r="C254" t="s">
        <v>369</v>
      </c>
      <c r="D254">
        <v>90906</v>
      </c>
    </row>
    <row r="255" spans="1:4">
      <c r="A255" t="s">
        <v>593</v>
      </c>
      <c r="B255" t="s">
        <v>190</v>
      </c>
      <c r="C255" t="s">
        <v>498</v>
      </c>
      <c r="D255">
        <v>30304</v>
      </c>
    </row>
    <row r="256" spans="1:4">
      <c r="A256" t="s">
        <v>594</v>
      </c>
      <c r="B256" t="s">
        <v>198</v>
      </c>
      <c r="C256" t="s">
        <v>464</v>
      </c>
      <c r="D256">
        <v>90602</v>
      </c>
    </row>
    <row r="257" spans="1:4">
      <c r="A257" t="s">
        <v>595</v>
      </c>
      <c r="B257" t="s">
        <v>199</v>
      </c>
      <c r="C257" t="s">
        <v>275</v>
      </c>
      <c r="D257">
        <v>40505</v>
      </c>
    </row>
    <row r="258" spans="1:4">
      <c r="A258" t="s">
        <v>596</v>
      </c>
      <c r="B258" t="s">
        <v>194</v>
      </c>
      <c r="C258" t="s">
        <v>423</v>
      </c>
      <c r="D258">
        <v>80603</v>
      </c>
    </row>
    <row r="259" spans="1:4">
      <c r="A259" t="s">
        <v>597</v>
      </c>
      <c r="B259" t="s">
        <v>199</v>
      </c>
      <c r="C259" t="s">
        <v>391</v>
      </c>
      <c r="D259">
        <v>40304</v>
      </c>
    </row>
    <row r="260" spans="1:4">
      <c r="A260" t="s">
        <v>344</v>
      </c>
      <c r="B260" t="s">
        <v>188</v>
      </c>
      <c r="C260" t="s">
        <v>402</v>
      </c>
      <c r="D260">
        <v>10203</v>
      </c>
    </row>
    <row r="261" spans="1:4">
      <c r="A261" t="s">
        <v>598</v>
      </c>
      <c r="B261" t="s">
        <v>199</v>
      </c>
      <c r="C261" t="s">
        <v>339</v>
      </c>
      <c r="D261">
        <v>40605</v>
      </c>
    </row>
    <row r="262" spans="1:4">
      <c r="A262" t="s">
        <v>239</v>
      </c>
      <c r="B262" t="s">
        <v>191</v>
      </c>
      <c r="C262" t="s">
        <v>381</v>
      </c>
      <c r="D262">
        <v>130708</v>
      </c>
    </row>
    <row r="263" spans="1:4">
      <c r="A263" t="s">
        <v>298</v>
      </c>
      <c r="B263" t="s">
        <v>199</v>
      </c>
      <c r="C263" t="s">
        <v>298</v>
      </c>
      <c r="D263">
        <v>40801</v>
      </c>
    </row>
    <row r="264" spans="1:4">
      <c r="A264" t="s">
        <v>599</v>
      </c>
      <c r="B264" t="s">
        <v>197</v>
      </c>
      <c r="C264" t="s">
        <v>379</v>
      </c>
      <c r="D264">
        <v>70708</v>
      </c>
    </row>
    <row r="265" spans="1:4">
      <c r="A265" t="s">
        <v>600</v>
      </c>
      <c r="B265" t="s">
        <v>197</v>
      </c>
      <c r="C265" t="s">
        <v>543</v>
      </c>
      <c r="D265">
        <v>70101</v>
      </c>
    </row>
    <row r="266" spans="1:4">
      <c r="A266" t="s">
        <v>601</v>
      </c>
      <c r="B266" t="s">
        <v>197</v>
      </c>
      <c r="C266" t="s">
        <v>543</v>
      </c>
      <c r="D266">
        <v>70104</v>
      </c>
    </row>
    <row r="267" spans="1:4">
      <c r="A267" t="s">
        <v>602</v>
      </c>
      <c r="B267" t="s">
        <v>199</v>
      </c>
      <c r="C267" t="s">
        <v>371</v>
      </c>
      <c r="D267">
        <v>40104</v>
      </c>
    </row>
    <row r="268" spans="1:4">
      <c r="A268" t="s">
        <v>602</v>
      </c>
      <c r="B268" t="s">
        <v>198</v>
      </c>
      <c r="C268" t="s">
        <v>393</v>
      </c>
      <c r="D268">
        <v>91106</v>
      </c>
    </row>
    <row r="269" spans="1:4">
      <c r="A269" t="s">
        <v>603</v>
      </c>
      <c r="B269" t="s">
        <v>199</v>
      </c>
      <c r="C269" t="s">
        <v>391</v>
      </c>
      <c r="D269">
        <v>40305</v>
      </c>
    </row>
    <row r="270" spans="1:4">
      <c r="A270" t="s">
        <v>604</v>
      </c>
      <c r="B270" t="s">
        <v>191</v>
      </c>
      <c r="C270" t="s">
        <v>545</v>
      </c>
      <c r="D270">
        <v>130904</v>
      </c>
    </row>
    <row r="271" spans="1:4">
      <c r="A271" t="s">
        <v>604</v>
      </c>
      <c r="B271" t="s">
        <v>189</v>
      </c>
      <c r="C271" t="s">
        <v>367</v>
      </c>
      <c r="D271">
        <v>120508</v>
      </c>
    </row>
    <row r="272" spans="1:4">
      <c r="A272" t="s">
        <v>605</v>
      </c>
      <c r="B272" t="s">
        <v>189</v>
      </c>
      <c r="C272" t="s">
        <v>367</v>
      </c>
      <c r="D272">
        <v>120509</v>
      </c>
    </row>
    <row r="273" spans="1:4">
      <c r="A273" t="s">
        <v>606</v>
      </c>
      <c r="B273" t="s">
        <v>195</v>
      </c>
      <c r="C273" t="s">
        <v>455</v>
      </c>
      <c r="D273">
        <v>20404</v>
      </c>
    </row>
    <row r="274" spans="1:4">
      <c r="A274" t="s">
        <v>607</v>
      </c>
      <c r="B274" t="s">
        <v>189</v>
      </c>
      <c r="C274" t="s">
        <v>427</v>
      </c>
      <c r="D274">
        <v>120803</v>
      </c>
    </row>
    <row r="275" spans="1:4">
      <c r="A275" t="s">
        <v>608</v>
      </c>
      <c r="B275" t="s">
        <v>189</v>
      </c>
      <c r="C275" t="s">
        <v>231</v>
      </c>
      <c r="D275">
        <v>120604</v>
      </c>
    </row>
    <row r="276" spans="1:4">
      <c r="A276" t="s">
        <v>312</v>
      </c>
      <c r="B276" t="s">
        <v>189</v>
      </c>
      <c r="C276" t="s">
        <v>471</v>
      </c>
      <c r="D276">
        <v>120402</v>
      </c>
    </row>
    <row r="277" spans="1:4">
      <c r="A277" t="s">
        <v>609</v>
      </c>
      <c r="B277" t="s">
        <v>189</v>
      </c>
      <c r="C277" t="s">
        <v>458</v>
      </c>
      <c r="D277">
        <v>120203</v>
      </c>
    </row>
    <row r="278" spans="1:4">
      <c r="A278" t="s">
        <v>610</v>
      </c>
      <c r="B278" t="s">
        <v>189</v>
      </c>
      <c r="C278" t="s">
        <v>458</v>
      </c>
      <c r="D278">
        <v>120204</v>
      </c>
    </row>
    <row r="279" spans="1:4">
      <c r="A279" t="s">
        <v>611</v>
      </c>
      <c r="B279" t="s">
        <v>189</v>
      </c>
      <c r="C279" t="s">
        <v>458</v>
      </c>
      <c r="D279">
        <v>120205</v>
      </c>
    </row>
    <row r="280" spans="1:4">
      <c r="A280" t="s">
        <v>612</v>
      </c>
      <c r="B280" t="s">
        <v>189</v>
      </c>
      <c r="C280" t="s">
        <v>458</v>
      </c>
      <c r="D280">
        <v>120206</v>
      </c>
    </row>
    <row r="281" spans="1:4">
      <c r="A281" t="s">
        <v>613</v>
      </c>
      <c r="B281" t="s">
        <v>189</v>
      </c>
      <c r="C281" t="s">
        <v>458</v>
      </c>
      <c r="D281">
        <v>120201</v>
      </c>
    </row>
    <row r="282" spans="1:4">
      <c r="A282" t="s">
        <v>196</v>
      </c>
      <c r="B282" t="s">
        <v>191</v>
      </c>
      <c r="C282" t="s">
        <v>381</v>
      </c>
      <c r="D282">
        <v>130709</v>
      </c>
    </row>
    <row r="283" spans="1:4">
      <c r="A283" t="s">
        <v>614</v>
      </c>
      <c r="B283" t="s">
        <v>198</v>
      </c>
      <c r="C283" t="s">
        <v>393</v>
      </c>
      <c r="D283">
        <v>91111</v>
      </c>
    </row>
    <row r="284" spans="1:4">
      <c r="A284" t="s">
        <v>615</v>
      </c>
      <c r="B284" t="s">
        <v>199</v>
      </c>
      <c r="C284" t="s">
        <v>414</v>
      </c>
      <c r="D284">
        <v>41201</v>
      </c>
    </row>
    <row r="285" spans="1:4">
      <c r="A285" t="s">
        <v>616</v>
      </c>
      <c r="B285" t="s">
        <v>199</v>
      </c>
      <c r="C285" t="s">
        <v>298</v>
      </c>
      <c r="D285">
        <v>40802</v>
      </c>
    </row>
    <row r="286" spans="1:4">
      <c r="A286" t="s">
        <v>617</v>
      </c>
      <c r="B286" t="s">
        <v>191</v>
      </c>
      <c r="C286" t="s">
        <v>381</v>
      </c>
      <c r="D286">
        <v>130710</v>
      </c>
    </row>
    <row r="287" spans="1:4">
      <c r="A287" t="s">
        <v>618</v>
      </c>
      <c r="B287" t="s">
        <v>197</v>
      </c>
      <c r="C287" t="s">
        <v>379</v>
      </c>
      <c r="D287">
        <v>70711</v>
      </c>
    </row>
    <row r="288" spans="1:4">
      <c r="A288" t="s">
        <v>619</v>
      </c>
      <c r="B288" t="s">
        <v>190</v>
      </c>
      <c r="C288" t="s">
        <v>432</v>
      </c>
      <c r="D288">
        <v>30404</v>
      </c>
    </row>
    <row r="289" spans="1:4">
      <c r="A289" t="s">
        <v>620</v>
      </c>
      <c r="B289" t="s">
        <v>191</v>
      </c>
      <c r="C289" t="s">
        <v>381</v>
      </c>
      <c r="D289">
        <v>130711</v>
      </c>
    </row>
    <row r="290" spans="1:4">
      <c r="A290" t="s">
        <v>621</v>
      </c>
      <c r="B290" t="s">
        <v>189</v>
      </c>
      <c r="C290" t="s">
        <v>471</v>
      </c>
      <c r="D290">
        <v>120403</v>
      </c>
    </row>
    <row r="291" spans="1:4">
      <c r="A291" t="s">
        <v>337</v>
      </c>
      <c r="B291" t="s">
        <v>193</v>
      </c>
      <c r="C291" t="s">
        <v>443</v>
      </c>
      <c r="D291">
        <v>50105</v>
      </c>
    </row>
    <row r="292" spans="1:4">
      <c r="A292" t="s">
        <v>622</v>
      </c>
      <c r="B292" t="s">
        <v>199</v>
      </c>
      <c r="C292" t="s">
        <v>375</v>
      </c>
      <c r="D292">
        <v>40405</v>
      </c>
    </row>
    <row r="293" spans="1:4">
      <c r="A293" t="s">
        <v>623</v>
      </c>
      <c r="B293" t="s">
        <v>493</v>
      </c>
      <c r="C293" t="s">
        <v>624</v>
      </c>
      <c r="D293">
        <v>110202</v>
      </c>
    </row>
    <row r="294" spans="1:4">
      <c r="A294" t="s">
        <v>250</v>
      </c>
      <c r="B294" t="s">
        <v>194</v>
      </c>
      <c r="C294" t="s">
        <v>382</v>
      </c>
      <c r="D294">
        <v>81003</v>
      </c>
    </row>
    <row r="295" spans="1:4">
      <c r="A295" t="s">
        <v>208</v>
      </c>
      <c r="B295" t="s">
        <v>191</v>
      </c>
      <c r="C295" t="s">
        <v>387</v>
      </c>
      <c r="D295">
        <v>130102</v>
      </c>
    </row>
    <row r="296" spans="1:4">
      <c r="A296" t="s">
        <v>220</v>
      </c>
      <c r="B296" t="s">
        <v>194</v>
      </c>
      <c r="C296" t="s">
        <v>194</v>
      </c>
      <c r="D296">
        <v>80812</v>
      </c>
    </row>
    <row r="297" spans="1:4">
      <c r="A297" t="s">
        <v>220</v>
      </c>
      <c r="B297" t="s">
        <v>195</v>
      </c>
      <c r="C297" t="s">
        <v>383</v>
      </c>
      <c r="D297">
        <v>20206</v>
      </c>
    </row>
    <row r="298" spans="1:4">
      <c r="A298" t="s">
        <v>625</v>
      </c>
      <c r="B298" t="s">
        <v>199</v>
      </c>
      <c r="C298" t="s">
        <v>626</v>
      </c>
      <c r="D298">
        <v>41102</v>
      </c>
    </row>
    <row r="299" spans="1:4">
      <c r="A299" t="s">
        <v>627</v>
      </c>
      <c r="B299" t="s">
        <v>199</v>
      </c>
      <c r="C299" t="s">
        <v>410</v>
      </c>
      <c r="D299">
        <v>41305</v>
      </c>
    </row>
    <row r="300" spans="1:4">
      <c r="A300" t="s">
        <v>231</v>
      </c>
      <c r="B300" t="s">
        <v>189</v>
      </c>
      <c r="C300" t="s">
        <v>231</v>
      </c>
      <c r="D300">
        <v>120605</v>
      </c>
    </row>
    <row r="301" spans="1:4">
      <c r="A301" t="s">
        <v>628</v>
      </c>
      <c r="B301" t="s">
        <v>189</v>
      </c>
      <c r="C301" t="s">
        <v>376</v>
      </c>
      <c r="D301">
        <v>120306</v>
      </c>
    </row>
    <row r="302" spans="1:4">
      <c r="A302" t="s">
        <v>282</v>
      </c>
      <c r="B302" t="s">
        <v>189</v>
      </c>
      <c r="C302" t="s">
        <v>282</v>
      </c>
      <c r="D302">
        <v>120701</v>
      </c>
    </row>
    <row r="303" spans="1:4">
      <c r="A303" t="s">
        <v>629</v>
      </c>
      <c r="B303" t="s">
        <v>196</v>
      </c>
      <c r="C303" t="s">
        <v>485</v>
      </c>
      <c r="D303">
        <v>60102</v>
      </c>
    </row>
    <row r="304" spans="1:4">
      <c r="A304" t="s">
        <v>629</v>
      </c>
      <c r="B304" t="s">
        <v>196</v>
      </c>
      <c r="C304" t="s">
        <v>525</v>
      </c>
      <c r="D304">
        <v>60305</v>
      </c>
    </row>
    <row r="305" spans="1:4">
      <c r="A305" t="s">
        <v>630</v>
      </c>
      <c r="B305" t="s">
        <v>198</v>
      </c>
      <c r="C305" t="s">
        <v>389</v>
      </c>
      <c r="D305">
        <v>90104</v>
      </c>
    </row>
    <row r="306" spans="1:4">
      <c r="A306" t="s">
        <v>631</v>
      </c>
      <c r="B306" t="s">
        <v>198</v>
      </c>
      <c r="C306" t="s">
        <v>447</v>
      </c>
      <c r="D306">
        <v>91002</v>
      </c>
    </row>
    <row r="307" spans="1:4">
      <c r="A307" t="s">
        <v>631</v>
      </c>
      <c r="B307" t="s">
        <v>197</v>
      </c>
      <c r="C307" t="s">
        <v>197</v>
      </c>
      <c r="D307">
        <v>70303</v>
      </c>
    </row>
    <row r="308" spans="1:4">
      <c r="A308" t="s">
        <v>314</v>
      </c>
      <c r="B308" t="s">
        <v>199</v>
      </c>
      <c r="C308" t="s">
        <v>275</v>
      </c>
      <c r="D308">
        <v>40501</v>
      </c>
    </row>
    <row r="309" spans="1:4">
      <c r="A309" t="s">
        <v>632</v>
      </c>
      <c r="B309" t="s">
        <v>190</v>
      </c>
      <c r="C309" t="s">
        <v>364</v>
      </c>
      <c r="D309">
        <v>30204</v>
      </c>
    </row>
    <row r="310" spans="1:4">
      <c r="A310" t="s">
        <v>633</v>
      </c>
      <c r="B310" t="s">
        <v>197</v>
      </c>
      <c r="C310" t="s">
        <v>543</v>
      </c>
      <c r="D310">
        <v>70105</v>
      </c>
    </row>
    <row r="311" spans="1:4">
      <c r="A311" t="s">
        <v>634</v>
      </c>
      <c r="B311" t="s">
        <v>194</v>
      </c>
      <c r="C311" t="s">
        <v>635</v>
      </c>
      <c r="D311">
        <v>80202</v>
      </c>
    </row>
    <row r="312" spans="1:4">
      <c r="A312" t="s">
        <v>636</v>
      </c>
      <c r="B312" t="s">
        <v>191</v>
      </c>
      <c r="C312" t="s">
        <v>545</v>
      </c>
      <c r="D312">
        <v>130905</v>
      </c>
    </row>
    <row r="313" spans="1:4">
      <c r="A313" t="s">
        <v>637</v>
      </c>
      <c r="B313" t="s">
        <v>194</v>
      </c>
      <c r="C313" t="s">
        <v>635</v>
      </c>
      <c r="D313">
        <v>80203</v>
      </c>
    </row>
    <row r="314" spans="1:4">
      <c r="A314" t="s">
        <v>638</v>
      </c>
      <c r="B314" t="s">
        <v>197</v>
      </c>
      <c r="C314" t="s">
        <v>197</v>
      </c>
      <c r="D314">
        <v>70304</v>
      </c>
    </row>
    <row r="315" spans="1:4">
      <c r="A315" t="s">
        <v>639</v>
      </c>
      <c r="B315" t="s">
        <v>199</v>
      </c>
      <c r="C315" t="s">
        <v>275</v>
      </c>
      <c r="D315">
        <v>40506</v>
      </c>
    </row>
    <row r="316" spans="1:4">
      <c r="A316" t="s">
        <v>254</v>
      </c>
      <c r="B316" t="s">
        <v>194</v>
      </c>
      <c r="C316" t="s">
        <v>194</v>
      </c>
      <c r="D316">
        <v>80804</v>
      </c>
    </row>
    <row r="317" spans="1:4">
      <c r="A317" t="s">
        <v>640</v>
      </c>
      <c r="B317" t="s">
        <v>198</v>
      </c>
      <c r="C317" t="s">
        <v>464</v>
      </c>
      <c r="D317">
        <v>90603</v>
      </c>
    </row>
    <row r="318" spans="1:4">
      <c r="A318" t="s">
        <v>641</v>
      </c>
      <c r="B318" t="s">
        <v>188</v>
      </c>
      <c r="C318" t="s">
        <v>402</v>
      </c>
      <c r="D318">
        <v>10209</v>
      </c>
    </row>
    <row r="319" spans="1:4">
      <c r="A319" t="s">
        <v>642</v>
      </c>
      <c r="B319" t="s">
        <v>194</v>
      </c>
      <c r="C319" t="s">
        <v>635</v>
      </c>
      <c r="D319">
        <v>80204</v>
      </c>
    </row>
    <row r="320" spans="1:4">
      <c r="A320" t="s">
        <v>643</v>
      </c>
      <c r="B320" t="s">
        <v>191</v>
      </c>
      <c r="C320" t="s">
        <v>545</v>
      </c>
      <c r="D320">
        <v>130906</v>
      </c>
    </row>
    <row r="321" spans="1:4">
      <c r="A321" t="s">
        <v>643</v>
      </c>
      <c r="B321" t="s">
        <v>198</v>
      </c>
      <c r="C321" t="s">
        <v>400</v>
      </c>
      <c r="D321">
        <v>90206</v>
      </c>
    </row>
    <row r="322" spans="1:4">
      <c r="A322" t="s">
        <v>644</v>
      </c>
      <c r="B322" t="s">
        <v>197</v>
      </c>
      <c r="C322" t="s">
        <v>302</v>
      </c>
      <c r="D322">
        <v>70209</v>
      </c>
    </row>
    <row r="323" spans="1:4">
      <c r="A323" t="s">
        <v>412</v>
      </c>
      <c r="B323" t="s">
        <v>197</v>
      </c>
      <c r="C323" t="s">
        <v>394</v>
      </c>
      <c r="D323">
        <v>70408</v>
      </c>
    </row>
    <row r="324" spans="1:4">
      <c r="A324" t="s">
        <v>645</v>
      </c>
      <c r="B324" t="s">
        <v>198</v>
      </c>
      <c r="C324" t="s">
        <v>412</v>
      </c>
      <c r="D324">
        <v>90401</v>
      </c>
    </row>
    <row r="325" spans="1:4">
      <c r="A325" t="s">
        <v>646</v>
      </c>
      <c r="B325" t="s">
        <v>197</v>
      </c>
      <c r="C325" t="s">
        <v>302</v>
      </c>
      <c r="D325">
        <v>70210</v>
      </c>
    </row>
    <row r="326" spans="1:4">
      <c r="A326" t="s">
        <v>647</v>
      </c>
      <c r="B326" t="s">
        <v>198</v>
      </c>
      <c r="C326" t="s">
        <v>389</v>
      </c>
      <c r="D326">
        <v>90103</v>
      </c>
    </row>
    <row r="327" spans="1:4">
      <c r="A327" t="s">
        <v>648</v>
      </c>
      <c r="B327" t="s">
        <v>197</v>
      </c>
      <c r="C327" t="s">
        <v>302</v>
      </c>
      <c r="D327">
        <v>70211</v>
      </c>
    </row>
    <row r="328" spans="1:4">
      <c r="A328" t="s">
        <v>649</v>
      </c>
      <c r="B328" t="s">
        <v>193</v>
      </c>
      <c r="C328" t="s">
        <v>443</v>
      </c>
      <c r="D328">
        <v>50101</v>
      </c>
    </row>
    <row r="329" spans="1:4">
      <c r="A329" t="s">
        <v>650</v>
      </c>
      <c r="B329" t="s">
        <v>197</v>
      </c>
      <c r="C329" t="s">
        <v>543</v>
      </c>
      <c r="D329">
        <v>70106</v>
      </c>
    </row>
    <row r="330" spans="1:4">
      <c r="A330" t="s">
        <v>651</v>
      </c>
      <c r="B330" t="s">
        <v>195</v>
      </c>
      <c r="C330" t="s">
        <v>537</v>
      </c>
      <c r="D330">
        <v>20505</v>
      </c>
    </row>
    <row r="331" spans="1:4">
      <c r="A331" t="s">
        <v>356</v>
      </c>
      <c r="B331" t="s">
        <v>198</v>
      </c>
      <c r="C331" t="s">
        <v>447</v>
      </c>
      <c r="D331">
        <v>91003</v>
      </c>
    </row>
    <row r="332" spans="1:4">
      <c r="A332" t="s">
        <v>652</v>
      </c>
      <c r="B332" t="s">
        <v>195</v>
      </c>
      <c r="C332" t="s">
        <v>548</v>
      </c>
      <c r="D332">
        <v>20301</v>
      </c>
    </row>
    <row r="333" spans="1:4">
      <c r="A333" t="s">
        <v>653</v>
      </c>
      <c r="B333" t="s">
        <v>196</v>
      </c>
      <c r="C333" t="s">
        <v>525</v>
      </c>
      <c r="D333">
        <v>60306</v>
      </c>
    </row>
    <row r="334" spans="1:4">
      <c r="A334" t="s">
        <v>654</v>
      </c>
      <c r="B334" t="s">
        <v>198</v>
      </c>
      <c r="C334" t="s">
        <v>400</v>
      </c>
      <c r="D334">
        <v>90207</v>
      </c>
    </row>
    <row r="335" spans="1:4">
      <c r="A335" t="s">
        <v>655</v>
      </c>
      <c r="B335" t="s">
        <v>198</v>
      </c>
      <c r="C335" t="s">
        <v>447</v>
      </c>
      <c r="D335">
        <v>91004</v>
      </c>
    </row>
    <row r="336" spans="1:4">
      <c r="A336" t="s">
        <v>656</v>
      </c>
      <c r="B336" t="s">
        <v>191</v>
      </c>
      <c r="C336" t="s">
        <v>381</v>
      </c>
      <c r="D336">
        <v>130712</v>
      </c>
    </row>
    <row r="337" spans="1:4">
      <c r="A337" t="s">
        <v>657</v>
      </c>
      <c r="B337" t="s">
        <v>198</v>
      </c>
      <c r="C337" t="s">
        <v>393</v>
      </c>
      <c r="D337">
        <v>91107</v>
      </c>
    </row>
    <row r="338" spans="1:4">
      <c r="A338" t="s">
        <v>658</v>
      </c>
      <c r="B338" t="s">
        <v>198</v>
      </c>
      <c r="C338" t="s">
        <v>400</v>
      </c>
      <c r="D338">
        <v>90208</v>
      </c>
    </row>
    <row r="339" spans="1:4">
      <c r="A339" t="s">
        <v>659</v>
      </c>
      <c r="B339" t="s">
        <v>197</v>
      </c>
      <c r="C339" t="s">
        <v>302</v>
      </c>
      <c r="D339">
        <v>70212</v>
      </c>
    </row>
    <row r="340" spans="1:4">
      <c r="A340" t="s">
        <v>660</v>
      </c>
      <c r="B340" t="s">
        <v>198</v>
      </c>
      <c r="C340" t="s">
        <v>393</v>
      </c>
      <c r="D340">
        <v>91112</v>
      </c>
    </row>
    <row r="341" spans="1:4">
      <c r="A341" t="s">
        <v>661</v>
      </c>
      <c r="B341" t="s">
        <v>191</v>
      </c>
      <c r="C341" t="s">
        <v>434</v>
      </c>
      <c r="D341">
        <v>130308</v>
      </c>
    </row>
    <row r="342" spans="1:4">
      <c r="A342" t="s">
        <v>662</v>
      </c>
      <c r="B342" t="s">
        <v>197</v>
      </c>
      <c r="C342" t="s">
        <v>379</v>
      </c>
      <c r="D342">
        <v>70709</v>
      </c>
    </row>
    <row r="343" spans="1:4">
      <c r="A343" t="s">
        <v>663</v>
      </c>
      <c r="B343" t="s">
        <v>197</v>
      </c>
      <c r="C343" t="s">
        <v>197</v>
      </c>
      <c r="D343">
        <v>70301</v>
      </c>
    </row>
    <row r="344" spans="1:4">
      <c r="A344" t="s">
        <v>664</v>
      </c>
      <c r="B344" t="s">
        <v>198</v>
      </c>
      <c r="C344" t="s">
        <v>400</v>
      </c>
      <c r="D344">
        <v>90209</v>
      </c>
    </row>
    <row r="345" spans="1:4">
      <c r="A345" t="s">
        <v>665</v>
      </c>
      <c r="B345" t="s">
        <v>197</v>
      </c>
      <c r="C345" t="s">
        <v>527</v>
      </c>
      <c r="D345">
        <v>70603</v>
      </c>
    </row>
    <row r="346" spans="1:4">
      <c r="A346" t="s">
        <v>666</v>
      </c>
      <c r="B346" t="s">
        <v>199</v>
      </c>
      <c r="C346" t="s">
        <v>626</v>
      </c>
      <c r="D346">
        <v>41103</v>
      </c>
    </row>
    <row r="347" spans="1:4">
      <c r="A347" t="s">
        <v>236</v>
      </c>
      <c r="B347" t="s">
        <v>493</v>
      </c>
      <c r="C347" t="s">
        <v>494</v>
      </c>
      <c r="D347">
        <v>110102</v>
      </c>
    </row>
    <row r="348" spans="1:4">
      <c r="A348" t="s">
        <v>667</v>
      </c>
      <c r="B348" t="s">
        <v>199</v>
      </c>
      <c r="C348" t="s">
        <v>410</v>
      </c>
      <c r="D348">
        <v>41306</v>
      </c>
    </row>
    <row r="349" spans="1:4">
      <c r="A349" t="s">
        <v>668</v>
      </c>
      <c r="B349" t="s">
        <v>189</v>
      </c>
      <c r="C349" t="s">
        <v>471</v>
      </c>
      <c r="D349">
        <v>120404</v>
      </c>
    </row>
    <row r="350" spans="1:4">
      <c r="A350" t="s">
        <v>669</v>
      </c>
      <c r="B350" t="s">
        <v>196</v>
      </c>
      <c r="C350" t="s">
        <v>520</v>
      </c>
      <c r="D350">
        <v>60602</v>
      </c>
    </row>
    <row r="351" spans="1:4">
      <c r="A351" t="s">
        <v>670</v>
      </c>
      <c r="B351" t="s">
        <v>197</v>
      </c>
      <c r="C351" t="s">
        <v>197</v>
      </c>
      <c r="D351">
        <v>70305</v>
      </c>
    </row>
    <row r="352" spans="1:4">
      <c r="A352" t="s">
        <v>670</v>
      </c>
      <c r="B352" t="s">
        <v>198</v>
      </c>
      <c r="C352" t="s">
        <v>452</v>
      </c>
      <c r="D352">
        <v>90308</v>
      </c>
    </row>
    <row r="353" spans="1:4">
      <c r="A353" t="s">
        <v>212</v>
      </c>
      <c r="B353" t="s">
        <v>194</v>
      </c>
      <c r="C353" t="s">
        <v>194</v>
      </c>
      <c r="D353">
        <v>80816</v>
      </c>
    </row>
    <row r="354" spans="1:4">
      <c r="A354" t="s">
        <v>671</v>
      </c>
      <c r="B354" t="s">
        <v>188</v>
      </c>
      <c r="C354" t="s">
        <v>402</v>
      </c>
      <c r="D354">
        <v>10210</v>
      </c>
    </row>
    <row r="355" spans="1:4">
      <c r="A355" t="s">
        <v>672</v>
      </c>
      <c r="B355" t="s">
        <v>197</v>
      </c>
      <c r="C355" t="s">
        <v>197</v>
      </c>
      <c r="D355">
        <v>70306</v>
      </c>
    </row>
    <row r="356" spans="1:4">
      <c r="A356" t="s">
        <v>673</v>
      </c>
      <c r="B356" t="s">
        <v>198</v>
      </c>
      <c r="C356" t="s">
        <v>400</v>
      </c>
      <c r="D356">
        <v>90210</v>
      </c>
    </row>
    <row r="357" spans="1:4">
      <c r="A357" t="s">
        <v>674</v>
      </c>
      <c r="B357" t="s">
        <v>195</v>
      </c>
      <c r="C357" t="s">
        <v>455</v>
      </c>
      <c r="D357">
        <v>20405</v>
      </c>
    </row>
    <row r="358" spans="1:4">
      <c r="A358" t="s">
        <v>674</v>
      </c>
      <c r="B358" t="s">
        <v>198</v>
      </c>
      <c r="C358" t="s">
        <v>461</v>
      </c>
      <c r="D358">
        <v>90702</v>
      </c>
    </row>
    <row r="359" spans="1:4">
      <c r="A359" t="s">
        <v>675</v>
      </c>
      <c r="B359" t="s">
        <v>191</v>
      </c>
      <c r="C359" t="s">
        <v>409</v>
      </c>
      <c r="D359">
        <v>130407</v>
      </c>
    </row>
    <row r="360" spans="1:4">
      <c r="A360" t="s">
        <v>675</v>
      </c>
      <c r="B360" t="s">
        <v>199</v>
      </c>
      <c r="C360" t="s">
        <v>626</v>
      </c>
      <c r="D360">
        <v>41101</v>
      </c>
    </row>
    <row r="361" spans="1:4">
      <c r="A361" t="s">
        <v>676</v>
      </c>
      <c r="B361" t="s">
        <v>196</v>
      </c>
      <c r="C361" t="s">
        <v>525</v>
      </c>
      <c r="D361">
        <v>60309</v>
      </c>
    </row>
    <row r="362" spans="1:4">
      <c r="A362" t="s">
        <v>308</v>
      </c>
      <c r="B362" t="s">
        <v>199</v>
      </c>
      <c r="C362" t="s">
        <v>339</v>
      </c>
      <c r="D362">
        <v>40606</v>
      </c>
    </row>
    <row r="363" spans="1:4">
      <c r="A363" t="s">
        <v>308</v>
      </c>
      <c r="B363" t="s">
        <v>195</v>
      </c>
      <c r="C363" t="s">
        <v>548</v>
      </c>
      <c r="D363">
        <v>20306</v>
      </c>
    </row>
    <row r="364" spans="1:4">
      <c r="A364" t="s">
        <v>234</v>
      </c>
      <c r="B364" t="s">
        <v>194</v>
      </c>
      <c r="C364" t="s">
        <v>194</v>
      </c>
      <c r="D364">
        <v>80820</v>
      </c>
    </row>
    <row r="365" spans="1:4">
      <c r="A365" t="s">
        <v>258</v>
      </c>
      <c r="B365" t="s">
        <v>194</v>
      </c>
      <c r="C365" t="s">
        <v>453</v>
      </c>
      <c r="D365">
        <v>80505</v>
      </c>
    </row>
    <row r="366" spans="1:4">
      <c r="A366" t="s">
        <v>677</v>
      </c>
      <c r="B366" t="s">
        <v>196</v>
      </c>
      <c r="C366" t="s">
        <v>479</v>
      </c>
      <c r="D366">
        <v>60201</v>
      </c>
    </row>
    <row r="367" spans="1:4">
      <c r="A367" t="s">
        <v>678</v>
      </c>
      <c r="B367" t="s">
        <v>191</v>
      </c>
      <c r="C367" t="s">
        <v>434</v>
      </c>
      <c r="D367">
        <v>130309</v>
      </c>
    </row>
    <row r="368" spans="1:4">
      <c r="A368" t="s">
        <v>342</v>
      </c>
      <c r="B368" t="s">
        <v>197</v>
      </c>
      <c r="C368" t="s">
        <v>394</v>
      </c>
      <c r="D368">
        <v>70409</v>
      </c>
    </row>
    <row r="369" spans="1:4">
      <c r="A369" t="s">
        <v>679</v>
      </c>
      <c r="B369" t="s">
        <v>198</v>
      </c>
      <c r="C369" t="s">
        <v>342</v>
      </c>
      <c r="D369">
        <v>90501</v>
      </c>
    </row>
    <row r="370" spans="1:4">
      <c r="A370" t="s">
        <v>680</v>
      </c>
      <c r="B370" t="s">
        <v>197</v>
      </c>
      <c r="C370" t="s">
        <v>302</v>
      </c>
      <c r="D370">
        <v>70213</v>
      </c>
    </row>
    <row r="371" spans="1:4">
      <c r="A371" t="s">
        <v>302</v>
      </c>
      <c r="B371" t="s">
        <v>188</v>
      </c>
      <c r="C371" t="s">
        <v>402</v>
      </c>
      <c r="D371">
        <v>10207</v>
      </c>
    </row>
    <row r="372" spans="1:4">
      <c r="A372" t="s">
        <v>681</v>
      </c>
      <c r="B372" t="s">
        <v>197</v>
      </c>
      <c r="C372" t="s">
        <v>302</v>
      </c>
      <c r="D372">
        <v>70201</v>
      </c>
    </row>
    <row r="373" spans="1:4">
      <c r="A373" t="s">
        <v>682</v>
      </c>
      <c r="B373" t="s">
        <v>197</v>
      </c>
      <c r="C373" t="s">
        <v>302</v>
      </c>
      <c r="D373">
        <v>70214</v>
      </c>
    </row>
    <row r="374" spans="1:4">
      <c r="A374" t="s">
        <v>683</v>
      </c>
      <c r="B374" t="s">
        <v>197</v>
      </c>
      <c r="C374" t="s">
        <v>543</v>
      </c>
      <c r="D374">
        <v>70107</v>
      </c>
    </row>
    <row r="375" spans="1:4">
      <c r="A375" t="s">
        <v>684</v>
      </c>
      <c r="B375" t="s">
        <v>191</v>
      </c>
      <c r="C375" t="s">
        <v>545</v>
      </c>
      <c r="D375">
        <v>130907</v>
      </c>
    </row>
    <row r="376" spans="1:4">
      <c r="A376" t="s">
        <v>685</v>
      </c>
      <c r="B376" t="s">
        <v>198</v>
      </c>
      <c r="C376" t="s">
        <v>464</v>
      </c>
      <c r="D376">
        <v>90604</v>
      </c>
    </row>
    <row r="377" spans="1:4">
      <c r="A377" t="s">
        <v>685</v>
      </c>
      <c r="B377" t="s">
        <v>196</v>
      </c>
      <c r="C377" t="s">
        <v>479</v>
      </c>
      <c r="D377">
        <v>60205</v>
      </c>
    </row>
    <row r="378" spans="1:4">
      <c r="A378" t="s">
        <v>353</v>
      </c>
      <c r="B378" t="s">
        <v>191</v>
      </c>
      <c r="C378" t="s">
        <v>434</v>
      </c>
      <c r="D378">
        <v>130310</v>
      </c>
    </row>
    <row r="379" spans="1:4">
      <c r="A379" t="s">
        <v>686</v>
      </c>
      <c r="B379" t="s">
        <v>190</v>
      </c>
      <c r="C379" t="s">
        <v>190</v>
      </c>
      <c r="D379">
        <v>30108</v>
      </c>
    </row>
    <row r="380" spans="1:4">
      <c r="A380" t="s">
        <v>687</v>
      </c>
      <c r="B380" t="s">
        <v>199</v>
      </c>
      <c r="C380" t="s">
        <v>247</v>
      </c>
      <c r="D380">
        <v>40202</v>
      </c>
    </row>
    <row r="381" spans="1:4">
      <c r="A381" t="s">
        <v>688</v>
      </c>
      <c r="B381" t="s">
        <v>197</v>
      </c>
      <c r="C381" t="s">
        <v>543</v>
      </c>
      <c r="D381">
        <v>70108</v>
      </c>
    </row>
    <row r="382" spans="1:4">
      <c r="A382" t="s">
        <v>689</v>
      </c>
      <c r="B382" t="s">
        <v>196</v>
      </c>
      <c r="C382" t="s">
        <v>485</v>
      </c>
      <c r="D382">
        <v>60104</v>
      </c>
    </row>
    <row r="383" spans="1:4">
      <c r="A383" t="s">
        <v>690</v>
      </c>
      <c r="B383" t="s">
        <v>198</v>
      </c>
      <c r="C383" t="s">
        <v>385</v>
      </c>
      <c r="D383">
        <v>91201</v>
      </c>
    </row>
    <row r="384" spans="1:4">
      <c r="A384" t="s">
        <v>691</v>
      </c>
      <c r="B384" t="s">
        <v>196</v>
      </c>
      <c r="C384" t="s">
        <v>430</v>
      </c>
      <c r="D384">
        <v>60504</v>
      </c>
    </row>
    <row r="385" spans="1:4">
      <c r="A385" t="s">
        <v>692</v>
      </c>
      <c r="B385" t="s">
        <v>197</v>
      </c>
      <c r="C385" t="s">
        <v>394</v>
      </c>
      <c r="D385">
        <v>70410</v>
      </c>
    </row>
    <row r="386" spans="1:4">
      <c r="A386" t="s">
        <v>693</v>
      </c>
      <c r="B386" t="s">
        <v>195</v>
      </c>
      <c r="C386" t="s">
        <v>548</v>
      </c>
      <c r="D386">
        <v>20304</v>
      </c>
    </row>
    <row r="387" spans="1:4">
      <c r="A387" t="s">
        <v>693</v>
      </c>
      <c r="B387" t="s">
        <v>196</v>
      </c>
      <c r="C387" t="s">
        <v>473</v>
      </c>
      <c r="D387">
        <v>60404</v>
      </c>
    </row>
    <row r="388" spans="1:4">
      <c r="A388" t="s">
        <v>693</v>
      </c>
      <c r="B388" t="s">
        <v>198</v>
      </c>
      <c r="C388" t="s">
        <v>412</v>
      </c>
      <c r="D388">
        <v>90404</v>
      </c>
    </row>
    <row r="389" spans="1:4">
      <c r="A389" t="s">
        <v>694</v>
      </c>
      <c r="B389" t="s">
        <v>197</v>
      </c>
      <c r="C389" t="s">
        <v>197</v>
      </c>
      <c r="D389">
        <v>70309</v>
      </c>
    </row>
    <row r="390" spans="1:4">
      <c r="A390" t="s">
        <v>695</v>
      </c>
      <c r="B390" t="s">
        <v>195</v>
      </c>
      <c r="C390" t="s">
        <v>548</v>
      </c>
      <c r="D390">
        <v>20307</v>
      </c>
    </row>
    <row r="391" spans="1:4">
      <c r="A391" t="s">
        <v>696</v>
      </c>
      <c r="B391" t="s">
        <v>198</v>
      </c>
      <c r="C391" t="s">
        <v>342</v>
      </c>
      <c r="D391">
        <v>90507</v>
      </c>
    </row>
    <row r="392" spans="1:4">
      <c r="A392" t="s">
        <v>697</v>
      </c>
      <c r="B392" t="s">
        <v>189</v>
      </c>
      <c r="C392" t="s">
        <v>374</v>
      </c>
      <c r="D392">
        <v>120903</v>
      </c>
    </row>
    <row r="393" spans="1:4">
      <c r="A393" t="s">
        <v>315</v>
      </c>
      <c r="B393" t="s">
        <v>198</v>
      </c>
      <c r="C393" t="s">
        <v>447</v>
      </c>
      <c r="D393">
        <v>91008</v>
      </c>
    </row>
    <row r="394" spans="1:4">
      <c r="A394" t="s">
        <v>315</v>
      </c>
      <c r="B394" t="s">
        <v>199</v>
      </c>
      <c r="C394" t="s">
        <v>512</v>
      </c>
      <c r="D394">
        <v>40708</v>
      </c>
    </row>
    <row r="395" spans="1:4">
      <c r="A395" t="s">
        <v>698</v>
      </c>
      <c r="B395" t="s">
        <v>199</v>
      </c>
      <c r="C395" t="s">
        <v>512</v>
      </c>
      <c r="D395">
        <v>40703</v>
      </c>
    </row>
    <row r="396" spans="1:4">
      <c r="A396" t="s">
        <v>699</v>
      </c>
      <c r="B396" t="s">
        <v>199</v>
      </c>
      <c r="C396" t="s">
        <v>298</v>
      </c>
      <c r="D396">
        <v>40803</v>
      </c>
    </row>
    <row r="397" spans="1:4">
      <c r="A397" t="s">
        <v>699</v>
      </c>
      <c r="B397" t="s">
        <v>197</v>
      </c>
      <c r="C397" t="s">
        <v>197</v>
      </c>
      <c r="D397">
        <v>70307</v>
      </c>
    </row>
    <row r="398" spans="1:4">
      <c r="A398" t="s">
        <v>700</v>
      </c>
      <c r="B398" t="s">
        <v>197</v>
      </c>
      <c r="C398" t="s">
        <v>701</v>
      </c>
      <c r="D398">
        <v>70502</v>
      </c>
    </row>
    <row r="399" spans="1:4">
      <c r="A399" t="s">
        <v>702</v>
      </c>
      <c r="B399" t="s">
        <v>196</v>
      </c>
      <c r="C399" t="s">
        <v>489</v>
      </c>
      <c r="D399">
        <v>60705</v>
      </c>
    </row>
    <row r="400" spans="1:4">
      <c r="A400" t="s">
        <v>703</v>
      </c>
      <c r="B400" t="s">
        <v>198</v>
      </c>
      <c r="C400" t="s">
        <v>461</v>
      </c>
      <c r="D400">
        <v>90703</v>
      </c>
    </row>
    <row r="401" spans="1:4">
      <c r="A401" t="s">
        <v>703</v>
      </c>
      <c r="B401" t="s">
        <v>196</v>
      </c>
      <c r="C401" t="s">
        <v>430</v>
      </c>
      <c r="D401">
        <v>60503</v>
      </c>
    </row>
    <row r="402" spans="1:4">
      <c r="A402" t="s">
        <v>704</v>
      </c>
      <c r="B402" t="s">
        <v>196</v>
      </c>
      <c r="C402" t="s">
        <v>525</v>
      </c>
      <c r="D402">
        <v>60307</v>
      </c>
    </row>
    <row r="403" spans="1:4">
      <c r="A403" t="s">
        <v>705</v>
      </c>
      <c r="B403" t="s">
        <v>196</v>
      </c>
      <c r="C403" t="s">
        <v>525</v>
      </c>
      <c r="D403">
        <v>60308</v>
      </c>
    </row>
    <row r="404" spans="1:4">
      <c r="A404" t="s">
        <v>706</v>
      </c>
      <c r="B404" t="s">
        <v>191</v>
      </c>
      <c r="C404" t="s">
        <v>381</v>
      </c>
      <c r="D404">
        <v>130713</v>
      </c>
    </row>
    <row r="405" spans="1:4">
      <c r="A405" t="s">
        <v>707</v>
      </c>
      <c r="B405" t="s">
        <v>198</v>
      </c>
      <c r="C405" t="s">
        <v>245</v>
      </c>
      <c r="D405">
        <v>90803</v>
      </c>
    </row>
    <row r="406" spans="1:4">
      <c r="A406" t="s">
        <v>708</v>
      </c>
      <c r="B406" t="s">
        <v>191</v>
      </c>
      <c r="C406" t="s">
        <v>545</v>
      </c>
      <c r="D406">
        <v>130908</v>
      </c>
    </row>
    <row r="407" spans="1:4">
      <c r="A407" t="s">
        <v>709</v>
      </c>
      <c r="B407" t="s">
        <v>196</v>
      </c>
      <c r="C407" t="s">
        <v>473</v>
      </c>
      <c r="D407">
        <v>60403</v>
      </c>
    </row>
    <row r="408" spans="1:4">
      <c r="A408" t="s">
        <v>710</v>
      </c>
      <c r="B408" t="s">
        <v>198</v>
      </c>
      <c r="C408" t="s">
        <v>412</v>
      </c>
      <c r="D408">
        <v>90406</v>
      </c>
    </row>
    <row r="409" spans="1:4">
      <c r="A409" t="s">
        <v>340</v>
      </c>
      <c r="B409" t="s">
        <v>199</v>
      </c>
      <c r="C409" t="s">
        <v>375</v>
      </c>
      <c r="D409">
        <v>40406</v>
      </c>
    </row>
    <row r="410" spans="1:4">
      <c r="A410" t="s">
        <v>711</v>
      </c>
      <c r="B410" t="s">
        <v>197</v>
      </c>
      <c r="C410" t="s">
        <v>197</v>
      </c>
      <c r="D410">
        <v>70308</v>
      </c>
    </row>
    <row r="411" spans="1:4">
      <c r="A411" t="s">
        <v>712</v>
      </c>
      <c r="B411" t="s">
        <v>196</v>
      </c>
      <c r="C411" t="s">
        <v>525</v>
      </c>
      <c r="D411">
        <v>60301</v>
      </c>
    </row>
    <row r="412" spans="1:4">
      <c r="A412" t="s">
        <v>713</v>
      </c>
      <c r="B412" t="s">
        <v>198</v>
      </c>
      <c r="C412" t="s">
        <v>452</v>
      </c>
      <c r="D412">
        <v>90304</v>
      </c>
    </row>
    <row r="413" spans="1:4">
      <c r="A413" t="s">
        <v>714</v>
      </c>
      <c r="B413" t="s">
        <v>197</v>
      </c>
      <c r="C413" t="s">
        <v>394</v>
      </c>
      <c r="D413">
        <v>70401</v>
      </c>
    </row>
    <row r="414" spans="1:4">
      <c r="A414" t="s">
        <v>715</v>
      </c>
      <c r="B414" t="s">
        <v>189</v>
      </c>
      <c r="C414" t="s">
        <v>427</v>
      </c>
      <c r="D414">
        <v>120804</v>
      </c>
    </row>
    <row r="415" spans="1:4">
      <c r="A415" t="s">
        <v>716</v>
      </c>
      <c r="B415" t="s">
        <v>198</v>
      </c>
      <c r="C415" t="s">
        <v>342</v>
      </c>
      <c r="D415">
        <v>90513</v>
      </c>
    </row>
    <row r="416" spans="1:4">
      <c r="A416" t="s">
        <v>717</v>
      </c>
      <c r="B416" t="s">
        <v>493</v>
      </c>
      <c r="C416" t="s">
        <v>494</v>
      </c>
      <c r="D416">
        <v>110103</v>
      </c>
    </row>
    <row r="417" spans="1:4">
      <c r="A417" t="s">
        <v>718</v>
      </c>
      <c r="B417" t="s">
        <v>189</v>
      </c>
      <c r="C417" t="s">
        <v>376</v>
      </c>
      <c r="D417">
        <v>120307</v>
      </c>
    </row>
    <row r="418" spans="1:4">
      <c r="A418" t="s">
        <v>323</v>
      </c>
      <c r="B418" t="s">
        <v>190</v>
      </c>
      <c r="C418" t="s">
        <v>432</v>
      </c>
      <c r="D418">
        <v>30405</v>
      </c>
    </row>
    <row r="419" spans="1:4">
      <c r="A419" t="s">
        <v>719</v>
      </c>
      <c r="B419" t="s">
        <v>197</v>
      </c>
      <c r="C419" t="s">
        <v>701</v>
      </c>
      <c r="D419">
        <v>70503</v>
      </c>
    </row>
    <row r="420" spans="1:4">
      <c r="A420" t="s">
        <v>280</v>
      </c>
      <c r="B420" t="s">
        <v>194</v>
      </c>
      <c r="C420" t="s">
        <v>382</v>
      </c>
      <c r="D420">
        <v>81004</v>
      </c>
    </row>
    <row r="421" spans="1:4">
      <c r="A421" t="s">
        <v>720</v>
      </c>
      <c r="B421" t="s">
        <v>196</v>
      </c>
      <c r="C421" t="s">
        <v>473</v>
      </c>
      <c r="D421">
        <v>60407</v>
      </c>
    </row>
    <row r="422" spans="1:4">
      <c r="A422" t="s">
        <v>721</v>
      </c>
      <c r="B422" t="s">
        <v>191</v>
      </c>
      <c r="C422" t="s">
        <v>381</v>
      </c>
      <c r="D422">
        <v>130714</v>
      </c>
    </row>
    <row r="423" spans="1:4">
      <c r="A423" t="s">
        <v>241</v>
      </c>
      <c r="B423" t="s">
        <v>193</v>
      </c>
      <c r="C423" t="s">
        <v>262</v>
      </c>
      <c r="D423">
        <v>50208</v>
      </c>
    </row>
    <row r="424" spans="1:4">
      <c r="A424" t="s">
        <v>722</v>
      </c>
      <c r="B424" t="s">
        <v>190</v>
      </c>
      <c r="C424" t="s">
        <v>498</v>
      </c>
      <c r="D424">
        <v>30301</v>
      </c>
    </row>
    <row r="425" spans="1:4">
      <c r="A425" t="s">
        <v>723</v>
      </c>
      <c r="B425" t="s">
        <v>188</v>
      </c>
      <c r="C425" t="s">
        <v>396</v>
      </c>
      <c r="D425">
        <v>10302</v>
      </c>
    </row>
    <row r="426" spans="1:4">
      <c r="A426" t="s">
        <v>723</v>
      </c>
      <c r="B426" t="s">
        <v>190</v>
      </c>
      <c r="C426" t="s">
        <v>506</v>
      </c>
      <c r="D426">
        <v>30503</v>
      </c>
    </row>
    <row r="427" spans="1:4">
      <c r="A427" t="s">
        <v>724</v>
      </c>
      <c r="B427" t="s">
        <v>197</v>
      </c>
      <c r="C427" t="s">
        <v>394</v>
      </c>
      <c r="D427">
        <v>70411</v>
      </c>
    </row>
    <row r="428" spans="1:4">
      <c r="A428" t="s">
        <v>725</v>
      </c>
      <c r="B428" t="s">
        <v>196</v>
      </c>
      <c r="C428" t="s">
        <v>485</v>
      </c>
      <c r="D428">
        <v>60103</v>
      </c>
    </row>
    <row r="429" spans="1:4">
      <c r="A429" t="s">
        <v>726</v>
      </c>
      <c r="B429" t="s">
        <v>198</v>
      </c>
      <c r="C429" t="s">
        <v>400</v>
      </c>
      <c r="D429">
        <v>90211</v>
      </c>
    </row>
    <row r="430" spans="1:4">
      <c r="A430" t="s">
        <v>727</v>
      </c>
      <c r="B430" t="s">
        <v>199</v>
      </c>
      <c r="C430" t="s">
        <v>421</v>
      </c>
      <c r="D430">
        <v>41004</v>
      </c>
    </row>
    <row r="431" spans="1:4">
      <c r="A431" t="s">
        <v>728</v>
      </c>
      <c r="B431" t="s">
        <v>198</v>
      </c>
      <c r="C431" t="s">
        <v>464</v>
      </c>
      <c r="D431">
        <v>90601</v>
      </c>
    </row>
    <row r="432" spans="1:4">
      <c r="A432" t="s">
        <v>729</v>
      </c>
      <c r="B432" t="s">
        <v>189</v>
      </c>
      <c r="C432" t="s">
        <v>376</v>
      </c>
      <c r="D432">
        <v>120316</v>
      </c>
    </row>
    <row r="433" spans="1:4">
      <c r="A433" t="s">
        <v>357</v>
      </c>
      <c r="B433" t="s">
        <v>189</v>
      </c>
      <c r="C433" t="s">
        <v>231</v>
      </c>
      <c r="D433">
        <v>120606</v>
      </c>
    </row>
    <row r="434" spans="1:4">
      <c r="A434" t="s">
        <v>730</v>
      </c>
      <c r="B434" t="s">
        <v>189</v>
      </c>
      <c r="C434" t="s">
        <v>416</v>
      </c>
      <c r="D434">
        <v>120107</v>
      </c>
    </row>
    <row r="435" spans="1:4">
      <c r="A435" t="s">
        <v>731</v>
      </c>
      <c r="B435" t="s">
        <v>188</v>
      </c>
      <c r="C435" t="s">
        <v>372</v>
      </c>
      <c r="D435">
        <v>10404</v>
      </c>
    </row>
    <row r="436" spans="1:4">
      <c r="A436" t="s">
        <v>265</v>
      </c>
      <c r="B436" t="s">
        <v>192</v>
      </c>
      <c r="C436" t="s">
        <v>192</v>
      </c>
      <c r="D436">
        <v>100101</v>
      </c>
    </row>
    <row r="437" spans="1:4">
      <c r="A437" t="s">
        <v>732</v>
      </c>
      <c r="B437" t="s">
        <v>195</v>
      </c>
      <c r="C437" t="s">
        <v>455</v>
      </c>
      <c r="D437">
        <v>20401</v>
      </c>
    </row>
    <row r="438" spans="1:4">
      <c r="A438" t="s">
        <v>733</v>
      </c>
      <c r="B438" t="s">
        <v>189</v>
      </c>
      <c r="C438" t="s">
        <v>416</v>
      </c>
      <c r="D438">
        <v>120108</v>
      </c>
    </row>
    <row r="439" spans="1:4">
      <c r="A439" t="s">
        <v>734</v>
      </c>
      <c r="B439" t="s">
        <v>189</v>
      </c>
      <c r="C439" t="s">
        <v>376</v>
      </c>
      <c r="D439">
        <v>120308</v>
      </c>
    </row>
    <row r="440" spans="1:4">
      <c r="A440" t="s">
        <v>735</v>
      </c>
      <c r="B440" t="s">
        <v>190</v>
      </c>
      <c r="C440" t="s">
        <v>506</v>
      </c>
      <c r="D440">
        <v>30504</v>
      </c>
    </row>
    <row r="441" spans="1:4">
      <c r="A441" t="s">
        <v>736</v>
      </c>
      <c r="B441" t="s">
        <v>197</v>
      </c>
      <c r="C441" t="s">
        <v>302</v>
      </c>
      <c r="D441">
        <v>70215</v>
      </c>
    </row>
    <row r="442" spans="1:4">
      <c r="A442" t="s">
        <v>737</v>
      </c>
      <c r="B442" t="s">
        <v>199</v>
      </c>
      <c r="C442" t="s">
        <v>476</v>
      </c>
      <c r="D442">
        <v>41404</v>
      </c>
    </row>
    <row r="443" spans="1:4">
      <c r="A443" t="s">
        <v>738</v>
      </c>
      <c r="B443" t="s">
        <v>190</v>
      </c>
      <c r="C443" t="s">
        <v>739</v>
      </c>
      <c r="D443">
        <v>30602</v>
      </c>
    </row>
    <row r="444" spans="1:4">
      <c r="A444" t="s">
        <v>740</v>
      </c>
      <c r="B444" t="s">
        <v>191</v>
      </c>
      <c r="C444" t="s">
        <v>409</v>
      </c>
      <c r="D444">
        <v>130408</v>
      </c>
    </row>
    <row r="445" spans="1:4">
      <c r="A445" t="s">
        <v>741</v>
      </c>
      <c r="B445" t="s">
        <v>190</v>
      </c>
      <c r="C445" t="s">
        <v>190</v>
      </c>
      <c r="D445">
        <v>30109</v>
      </c>
    </row>
    <row r="446" spans="1:4">
      <c r="A446" t="s">
        <v>742</v>
      </c>
      <c r="B446" t="s">
        <v>190</v>
      </c>
      <c r="C446" t="s">
        <v>364</v>
      </c>
      <c r="D446">
        <v>30201</v>
      </c>
    </row>
    <row r="447" spans="1:4">
      <c r="A447" t="s">
        <v>743</v>
      </c>
      <c r="B447" t="s">
        <v>191</v>
      </c>
      <c r="C447" t="s">
        <v>387</v>
      </c>
      <c r="D447">
        <v>130103</v>
      </c>
    </row>
    <row r="448" spans="1:4">
      <c r="A448" t="s">
        <v>744</v>
      </c>
      <c r="B448" t="s">
        <v>199</v>
      </c>
      <c r="C448" t="s">
        <v>371</v>
      </c>
      <c r="D448">
        <v>40109</v>
      </c>
    </row>
    <row r="449" spans="1:4">
      <c r="A449" t="s">
        <v>297</v>
      </c>
      <c r="B449" t="s">
        <v>198</v>
      </c>
      <c r="C449" t="s">
        <v>447</v>
      </c>
      <c r="D449">
        <v>91014</v>
      </c>
    </row>
    <row r="450" spans="1:4">
      <c r="A450" t="s">
        <v>745</v>
      </c>
      <c r="B450" t="s">
        <v>191</v>
      </c>
      <c r="C450" t="s">
        <v>381</v>
      </c>
      <c r="D450">
        <v>130715</v>
      </c>
    </row>
    <row r="451" spans="1:4">
      <c r="A451" t="s">
        <v>746</v>
      </c>
      <c r="B451" t="s">
        <v>196</v>
      </c>
      <c r="C451" t="s">
        <v>473</v>
      </c>
      <c r="D451">
        <v>60401</v>
      </c>
    </row>
    <row r="452" spans="1:4">
      <c r="A452" t="s">
        <v>747</v>
      </c>
      <c r="B452" t="s">
        <v>195</v>
      </c>
      <c r="C452" t="s">
        <v>537</v>
      </c>
      <c r="D452">
        <v>20501</v>
      </c>
    </row>
    <row r="453" spans="1:4">
      <c r="A453" t="s">
        <v>211</v>
      </c>
      <c r="B453" t="s">
        <v>194</v>
      </c>
      <c r="C453" t="s">
        <v>382</v>
      </c>
      <c r="D453">
        <v>81008</v>
      </c>
    </row>
    <row r="454" spans="1:4">
      <c r="A454" t="s">
        <v>748</v>
      </c>
      <c r="B454" t="s">
        <v>197</v>
      </c>
      <c r="C454" t="s">
        <v>701</v>
      </c>
      <c r="D454">
        <v>70505</v>
      </c>
    </row>
    <row r="455" spans="1:4">
      <c r="A455" t="s">
        <v>749</v>
      </c>
      <c r="B455" t="s">
        <v>194</v>
      </c>
      <c r="C455" t="s">
        <v>750</v>
      </c>
      <c r="D455">
        <v>81102</v>
      </c>
    </row>
    <row r="456" spans="1:4">
      <c r="A456" t="s">
        <v>751</v>
      </c>
      <c r="B456" t="s">
        <v>194</v>
      </c>
      <c r="C456" t="s">
        <v>750</v>
      </c>
      <c r="D456">
        <v>81103</v>
      </c>
    </row>
    <row r="457" spans="1:4">
      <c r="A457" t="s">
        <v>213</v>
      </c>
      <c r="B457" t="s">
        <v>194</v>
      </c>
      <c r="C457" t="s">
        <v>194</v>
      </c>
      <c r="D457">
        <v>80817</v>
      </c>
    </row>
    <row r="458" spans="1:4">
      <c r="A458" t="s">
        <v>752</v>
      </c>
      <c r="B458" t="s">
        <v>199</v>
      </c>
      <c r="C458" t="s">
        <v>298</v>
      </c>
      <c r="D458">
        <v>40804</v>
      </c>
    </row>
    <row r="459" spans="1:4">
      <c r="A459" t="s">
        <v>309</v>
      </c>
      <c r="B459" t="s">
        <v>195</v>
      </c>
      <c r="C459" t="s">
        <v>451</v>
      </c>
      <c r="D459">
        <v>20606</v>
      </c>
    </row>
    <row r="460" spans="1:4">
      <c r="A460" t="s">
        <v>753</v>
      </c>
      <c r="B460" t="s">
        <v>190</v>
      </c>
      <c r="C460" t="s">
        <v>506</v>
      </c>
      <c r="D460">
        <v>30501</v>
      </c>
    </row>
    <row r="461" spans="1:4">
      <c r="A461" t="s">
        <v>754</v>
      </c>
      <c r="B461" t="s">
        <v>190</v>
      </c>
      <c r="C461" t="s">
        <v>364</v>
      </c>
      <c r="D461">
        <v>30205</v>
      </c>
    </row>
    <row r="462" spans="1:4">
      <c r="A462" t="s">
        <v>355</v>
      </c>
      <c r="B462" t="s">
        <v>199</v>
      </c>
      <c r="C462" t="s">
        <v>375</v>
      </c>
      <c r="D462">
        <v>40403</v>
      </c>
    </row>
    <row r="463" spans="1:4">
      <c r="A463" t="s">
        <v>355</v>
      </c>
      <c r="B463" t="s">
        <v>190</v>
      </c>
      <c r="C463" t="s">
        <v>506</v>
      </c>
      <c r="D463">
        <v>30505</v>
      </c>
    </row>
    <row r="464" spans="1:4">
      <c r="A464" t="s">
        <v>355</v>
      </c>
      <c r="B464" t="s">
        <v>197</v>
      </c>
      <c r="C464" t="s">
        <v>302</v>
      </c>
      <c r="D464">
        <v>70216</v>
      </c>
    </row>
    <row r="465" spans="1:5">
      <c r="A465" t="s">
        <v>755</v>
      </c>
      <c r="B465" t="s">
        <v>199</v>
      </c>
      <c r="C465" t="s">
        <v>371</v>
      </c>
      <c r="D465">
        <v>40105</v>
      </c>
    </row>
    <row r="466" spans="1:5">
      <c r="A466" t="s">
        <v>756</v>
      </c>
      <c r="B466" t="s">
        <v>199</v>
      </c>
      <c r="C466" t="s">
        <v>391</v>
      </c>
      <c r="D466">
        <v>40306</v>
      </c>
    </row>
    <row r="467" spans="1:5">
      <c r="A467" t="s">
        <v>756</v>
      </c>
      <c r="B467" t="s">
        <v>197</v>
      </c>
      <c r="C467" t="s">
        <v>527</v>
      </c>
      <c r="D467">
        <v>70604</v>
      </c>
    </row>
    <row r="468" spans="1:5">
      <c r="A468" t="s">
        <v>757</v>
      </c>
      <c r="B468" t="s">
        <v>196</v>
      </c>
      <c r="C468" t="s">
        <v>430</v>
      </c>
      <c r="D468">
        <v>60505</v>
      </c>
    </row>
    <row r="469" spans="1:5">
      <c r="A469" t="s">
        <v>758</v>
      </c>
      <c r="B469" t="s">
        <v>196</v>
      </c>
      <c r="C469" t="s">
        <v>430</v>
      </c>
      <c r="D469">
        <v>60501</v>
      </c>
    </row>
    <row r="470" spans="1:5">
      <c r="A470" t="s">
        <v>759</v>
      </c>
      <c r="B470" t="s">
        <v>197</v>
      </c>
      <c r="C470" t="s">
        <v>527</v>
      </c>
      <c r="D470">
        <v>70605</v>
      </c>
    </row>
    <row r="471" spans="1:5">
      <c r="A471" t="s">
        <v>225</v>
      </c>
      <c r="B471" t="s">
        <v>194</v>
      </c>
      <c r="C471" t="s">
        <v>194</v>
      </c>
      <c r="D471">
        <v>80810</v>
      </c>
    </row>
    <row r="472" spans="1:5">
      <c r="A472" t="s">
        <v>760</v>
      </c>
      <c r="B472" t="s">
        <v>194</v>
      </c>
      <c r="C472" t="s">
        <v>423</v>
      </c>
      <c r="D472">
        <v>80604</v>
      </c>
    </row>
    <row r="473" spans="1:5">
      <c r="A473" t="s">
        <v>292</v>
      </c>
      <c r="B473" t="s">
        <v>199</v>
      </c>
      <c r="C473" t="s">
        <v>476</v>
      </c>
      <c r="D473">
        <v>41405</v>
      </c>
    </row>
    <row r="474" spans="1:5">
      <c r="A474" t="s">
        <v>761</v>
      </c>
      <c r="B474" t="s">
        <v>193</v>
      </c>
      <c r="C474" t="s">
        <v>262</v>
      </c>
      <c r="D474">
        <v>50203</v>
      </c>
    </row>
    <row r="475" spans="1:5">
      <c r="A475" t="s">
        <v>762</v>
      </c>
      <c r="B475" t="s">
        <v>197</v>
      </c>
      <c r="C475" t="s">
        <v>701</v>
      </c>
      <c r="D475">
        <v>70501</v>
      </c>
    </row>
    <row r="476" spans="1:5">
      <c r="A476" t="s">
        <v>230</v>
      </c>
      <c r="B476" t="s">
        <v>194</v>
      </c>
      <c r="C476" t="s">
        <v>194</v>
      </c>
      <c r="D476">
        <v>80813</v>
      </c>
      <c r="E476" s="49"/>
    </row>
    <row r="477" spans="1:5">
      <c r="A477" t="s">
        <v>230</v>
      </c>
      <c r="B477" t="s">
        <v>199</v>
      </c>
      <c r="C477" t="s">
        <v>339</v>
      </c>
      <c r="D477">
        <v>40607</v>
      </c>
      <c r="E477" s="49"/>
    </row>
    <row r="478" spans="1:5">
      <c r="A478" t="s">
        <v>230</v>
      </c>
      <c r="B478" t="s">
        <v>199</v>
      </c>
      <c r="C478" t="s">
        <v>391</v>
      </c>
      <c r="D478">
        <v>40307</v>
      </c>
    </row>
    <row r="479" spans="1:5">
      <c r="A479" t="s">
        <v>763</v>
      </c>
      <c r="B479" t="s">
        <v>194</v>
      </c>
      <c r="C479" t="s">
        <v>635</v>
      </c>
      <c r="D479">
        <v>80205</v>
      </c>
    </row>
    <row r="480" spans="1:5">
      <c r="A480" t="s">
        <v>263</v>
      </c>
      <c r="B480" t="s">
        <v>194</v>
      </c>
      <c r="C480" t="s">
        <v>194</v>
      </c>
      <c r="D480">
        <v>99999</v>
      </c>
    </row>
    <row r="481" spans="1:4">
      <c r="A481" t="s">
        <v>276</v>
      </c>
      <c r="B481" t="s">
        <v>195</v>
      </c>
      <c r="C481" t="s">
        <v>451</v>
      </c>
      <c r="D481">
        <v>20601</v>
      </c>
    </row>
    <row r="482" spans="1:4">
      <c r="A482" t="s">
        <v>320</v>
      </c>
      <c r="B482" t="s">
        <v>189</v>
      </c>
      <c r="C482" t="s">
        <v>376</v>
      </c>
      <c r="D482">
        <v>120309</v>
      </c>
    </row>
    <row r="483" spans="1:4">
      <c r="A483" t="s">
        <v>320</v>
      </c>
      <c r="B483" t="s">
        <v>197</v>
      </c>
      <c r="C483" t="s">
        <v>302</v>
      </c>
      <c r="D483">
        <v>70217</v>
      </c>
    </row>
    <row r="484" spans="1:4">
      <c r="A484" t="s">
        <v>764</v>
      </c>
      <c r="B484" t="s">
        <v>196</v>
      </c>
      <c r="C484" t="s">
        <v>473</v>
      </c>
      <c r="D484">
        <v>60405</v>
      </c>
    </row>
    <row r="485" spans="1:4">
      <c r="A485" t="s">
        <v>765</v>
      </c>
      <c r="B485" t="s">
        <v>197</v>
      </c>
      <c r="C485" t="s">
        <v>543</v>
      </c>
      <c r="D485">
        <v>70110</v>
      </c>
    </row>
    <row r="486" spans="1:4">
      <c r="A486" t="s">
        <v>766</v>
      </c>
      <c r="B486" t="s">
        <v>196</v>
      </c>
      <c r="C486" t="s">
        <v>520</v>
      </c>
      <c r="D486">
        <v>60601</v>
      </c>
    </row>
    <row r="487" spans="1:4">
      <c r="A487" t="s">
        <v>767</v>
      </c>
      <c r="B487" t="s">
        <v>189</v>
      </c>
      <c r="C487" t="s">
        <v>231</v>
      </c>
      <c r="D487">
        <v>120607</v>
      </c>
    </row>
    <row r="488" spans="1:4">
      <c r="A488" t="s">
        <v>331</v>
      </c>
      <c r="B488" t="s">
        <v>195</v>
      </c>
      <c r="C488" t="s">
        <v>548</v>
      </c>
      <c r="D488">
        <v>20305</v>
      </c>
    </row>
    <row r="489" spans="1:4">
      <c r="A489" t="s">
        <v>768</v>
      </c>
      <c r="B489" t="s">
        <v>198</v>
      </c>
      <c r="C489" t="s">
        <v>464</v>
      </c>
      <c r="D489">
        <v>90605</v>
      </c>
    </row>
    <row r="490" spans="1:4">
      <c r="A490" t="s">
        <v>262</v>
      </c>
      <c r="B490" t="s">
        <v>193</v>
      </c>
      <c r="C490" t="s">
        <v>262</v>
      </c>
      <c r="D490">
        <v>50204</v>
      </c>
    </row>
    <row r="491" spans="1:4">
      <c r="A491" t="s">
        <v>769</v>
      </c>
      <c r="B491" t="s">
        <v>190</v>
      </c>
      <c r="C491" t="s">
        <v>364</v>
      </c>
      <c r="D491">
        <v>30206</v>
      </c>
    </row>
    <row r="492" spans="1:4">
      <c r="A492" t="s">
        <v>770</v>
      </c>
      <c r="B492" t="s">
        <v>198</v>
      </c>
      <c r="C492" t="s">
        <v>342</v>
      </c>
      <c r="D492">
        <v>90508</v>
      </c>
    </row>
    <row r="493" spans="1:4">
      <c r="A493" t="s">
        <v>771</v>
      </c>
      <c r="B493" t="s">
        <v>190</v>
      </c>
      <c r="C493" t="s">
        <v>506</v>
      </c>
      <c r="D493">
        <v>30506</v>
      </c>
    </row>
    <row r="494" spans="1:4">
      <c r="A494" t="s">
        <v>268</v>
      </c>
      <c r="B494" t="s">
        <v>191</v>
      </c>
      <c r="C494" t="s">
        <v>381</v>
      </c>
      <c r="D494">
        <v>130716</v>
      </c>
    </row>
    <row r="495" spans="1:4">
      <c r="A495" t="s">
        <v>772</v>
      </c>
      <c r="B495" t="s">
        <v>199</v>
      </c>
      <c r="C495" t="s">
        <v>421</v>
      </c>
      <c r="D495">
        <v>41005</v>
      </c>
    </row>
    <row r="496" spans="1:4">
      <c r="A496" t="s">
        <v>527</v>
      </c>
      <c r="B496" t="s">
        <v>195</v>
      </c>
      <c r="C496" t="s">
        <v>370</v>
      </c>
      <c r="D496">
        <v>20104</v>
      </c>
    </row>
    <row r="497" spans="1:4">
      <c r="A497" t="s">
        <v>773</v>
      </c>
      <c r="B497" t="s">
        <v>197</v>
      </c>
      <c r="C497" t="s">
        <v>527</v>
      </c>
      <c r="D497">
        <v>70601</v>
      </c>
    </row>
    <row r="498" spans="1:4">
      <c r="A498" t="s">
        <v>774</v>
      </c>
      <c r="B498" t="s">
        <v>198</v>
      </c>
      <c r="C498" t="s">
        <v>447</v>
      </c>
      <c r="D498">
        <v>91005</v>
      </c>
    </row>
    <row r="499" spans="1:4">
      <c r="A499" t="s">
        <v>775</v>
      </c>
      <c r="B499" t="s">
        <v>196</v>
      </c>
      <c r="C499" t="s">
        <v>430</v>
      </c>
      <c r="D499">
        <v>60506</v>
      </c>
    </row>
    <row r="500" spans="1:4">
      <c r="A500" t="s">
        <v>316</v>
      </c>
      <c r="B500" t="s">
        <v>190</v>
      </c>
      <c r="C500" t="s">
        <v>432</v>
      </c>
      <c r="D500">
        <v>30401</v>
      </c>
    </row>
    <row r="501" spans="1:4">
      <c r="A501" t="s">
        <v>776</v>
      </c>
      <c r="B501" t="s">
        <v>199</v>
      </c>
      <c r="C501" t="s">
        <v>512</v>
      </c>
      <c r="D501">
        <v>40704</v>
      </c>
    </row>
    <row r="502" spans="1:4">
      <c r="A502" t="s">
        <v>777</v>
      </c>
      <c r="B502" t="s">
        <v>199</v>
      </c>
      <c r="C502" t="s">
        <v>512</v>
      </c>
      <c r="D502">
        <v>40705</v>
      </c>
    </row>
    <row r="503" spans="1:4">
      <c r="A503" t="s">
        <v>778</v>
      </c>
      <c r="B503" t="s">
        <v>199</v>
      </c>
      <c r="C503" t="s">
        <v>410</v>
      </c>
      <c r="D503">
        <v>41307</v>
      </c>
    </row>
    <row r="504" spans="1:4">
      <c r="A504" t="s">
        <v>779</v>
      </c>
      <c r="B504" t="s">
        <v>196</v>
      </c>
      <c r="C504" t="s">
        <v>430</v>
      </c>
      <c r="D504">
        <v>60507</v>
      </c>
    </row>
    <row r="505" spans="1:4">
      <c r="A505" t="s">
        <v>291</v>
      </c>
      <c r="B505" t="s">
        <v>199</v>
      </c>
      <c r="C505" t="s">
        <v>247</v>
      </c>
      <c r="D505">
        <v>40203</v>
      </c>
    </row>
    <row r="506" spans="1:4">
      <c r="A506" t="s">
        <v>780</v>
      </c>
      <c r="B506" t="s">
        <v>193</v>
      </c>
      <c r="C506" t="s">
        <v>262</v>
      </c>
      <c r="D506">
        <v>50205</v>
      </c>
    </row>
    <row r="507" spans="1:4">
      <c r="A507" t="s">
        <v>233</v>
      </c>
      <c r="B507" t="s">
        <v>194</v>
      </c>
      <c r="C507" t="s">
        <v>194</v>
      </c>
      <c r="D507">
        <v>80808</v>
      </c>
    </row>
    <row r="508" spans="1:4">
      <c r="A508" t="s">
        <v>781</v>
      </c>
      <c r="B508" t="s">
        <v>195</v>
      </c>
      <c r="C508" t="s">
        <v>370</v>
      </c>
      <c r="D508">
        <v>20106</v>
      </c>
    </row>
    <row r="509" spans="1:4">
      <c r="A509" t="s">
        <v>246</v>
      </c>
      <c r="B509" t="s">
        <v>199</v>
      </c>
      <c r="C509" t="s">
        <v>247</v>
      </c>
      <c r="D509">
        <v>40201</v>
      </c>
    </row>
    <row r="510" spans="1:4">
      <c r="A510" t="s">
        <v>249</v>
      </c>
      <c r="B510" t="s">
        <v>191</v>
      </c>
      <c r="C510" t="s">
        <v>381</v>
      </c>
      <c r="D510">
        <v>130717</v>
      </c>
    </row>
    <row r="511" spans="1:4">
      <c r="A511" t="s">
        <v>782</v>
      </c>
      <c r="B511" t="s">
        <v>190</v>
      </c>
      <c r="C511" t="s">
        <v>432</v>
      </c>
      <c r="D511">
        <v>30403</v>
      </c>
    </row>
    <row r="512" spans="1:4">
      <c r="A512" t="s">
        <v>783</v>
      </c>
      <c r="B512" t="s">
        <v>192</v>
      </c>
      <c r="C512" t="s">
        <v>192</v>
      </c>
      <c r="D512">
        <v>100103</v>
      </c>
    </row>
    <row r="513" spans="1:4">
      <c r="A513" t="s">
        <v>295</v>
      </c>
      <c r="B513" t="s">
        <v>190</v>
      </c>
      <c r="C513" t="s">
        <v>190</v>
      </c>
      <c r="D513">
        <v>30110</v>
      </c>
    </row>
    <row r="514" spans="1:4">
      <c r="A514" t="s">
        <v>328</v>
      </c>
      <c r="B514" t="s">
        <v>193</v>
      </c>
      <c r="C514" t="s">
        <v>443</v>
      </c>
      <c r="D514">
        <v>50106</v>
      </c>
    </row>
    <row r="515" spans="1:4">
      <c r="A515" t="s">
        <v>784</v>
      </c>
      <c r="B515" t="s">
        <v>198</v>
      </c>
      <c r="C515" t="s">
        <v>342</v>
      </c>
      <c r="D515">
        <v>90509</v>
      </c>
    </row>
    <row r="516" spans="1:4">
      <c r="A516" t="s">
        <v>785</v>
      </c>
      <c r="B516" t="s">
        <v>191</v>
      </c>
      <c r="C516" t="s">
        <v>409</v>
      </c>
      <c r="D516">
        <v>130409</v>
      </c>
    </row>
    <row r="517" spans="1:4">
      <c r="A517" t="s">
        <v>786</v>
      </c>
      <c r="B517" t="s">
        <v>188</v>
      </c>
      <c r="C517" t="s">
        <v>188</v>
      </c>
      <c r="D517">
        <v>10104</v>
      </c>
    </row>
    <row r="518" spans="1:4">
      <c r="A518" t="s">
        <v>787</v>
      </c>
      <c r="B518" t="s">
        <v>188</v>
      </c>
      <c r="C518" t="s">
        <v>396</v>
      </c>
      <c r="D518">
        <v>10303</v>
      </c>
    </row>
    <row r="519" spans="1:4">
      <c r="A519" t="s">
        <v>788</v>
      </c>
      <c r="B519" t="s">
        <v>188</v>
      </c>
      <c r="C519" t="s">
        <v>396</v>
      </c>
      <c r="D519">
        <v>10304</v>
      </c>
    </row>
    <row r="520" spans="1:4">
      <c r="A520" t="s">
        <v>789</v>
      </c>
      <c r="B520" t="s">
        <v>197</v>
      </c>
      <c r="C520" t="s">
        <v>701</v>
      </c>
      <c r="D520">
        <v>70504</v>
      </c>
    </row>
    <row r="521" spans="1:4">
      <c r="A521" t="s">
        <v>790</v>
      </c>
      <c r="B521" t="s">
        <v>189</v>
      </c>
      <c r="C521" t="s">
        <v>458</v>
      </c>
      <c r="D521">
        <v>120207</v>
      </c>
    </row>
    <row r="522" spans="1:4">
      <c r="A522" t="s">
        <v>791</v>
      </c>
      <c r="B522" t="s">
        <v>198</v>
      </c>
      <c r="C522" t="s">
        <v>393</v>
      </c>
      <c r="D522">
        <v>91108</v>
      </c>
    </row>
    <row r="523" spans="1:4">
      <c r="A523" t="s">
        <v>792</v>
      </c>
      <c r="B523" t="s">
        <v>199</v>
      </c>
      <c r="C523" t="s">
        <v>410</v>
      </c>
      <c r="D523">
        <v>41308</v>
      </c>
    </row>
    <row r="524" spans="1:4">
      <c r="A524" t="s">
        <v>793</v>
      </c>
      <c r="B524" t="s">
        <v>196</v>
      </c>
      <c r="C524" t="s">
        <v>479</v>
      </c>
      <c r="D524">
        <v>60206</v>
      </c>
    </row>
    <row r="525" spans="1:4">
      <c r="A525" t="s">
        <v>794</v>
      </c>
      <c r="B525" t="s">
        <v>196</v>
      </c>
      <c r="C525" t="s">
        <v>479</v>
      </c>
      <c r="D525">
        <v>60207</v>
      </c>
    </row>
    <row r="526" spans="1:4">
      <c r="A526" t="s">
        <v>795</v>
      </c>
      <c r="B526" t="s">
        <v>198</v>
      </c>
      <c r="C526" t="s">
        <v>385</v>
      </c>
      <c r="D526">
        <v>91204</v>
      </c>
    </row>
    <row r="527" spans="1:4">
      <c r="A527" t="s">
        <v>796</v>
      </c>
      <c r="B527" t="s">
        <v>199</v>
      </c>
      <c r="C527" t="s">
        <v>371</v>
      </c>
      <c r="D527">
        <v>40106</v>
      </c>
    </row>
    <row r="528" spans="1:4">
      <c r="A528" t="s">
        <v>318</v>
      </c>
      <c r="B528" t="s">
        <v>188</v>
      </c>
      <c r="C528" t="s">
        <v>396</v>
      </c>
      <c r="D528">
        <v>10305</v>
      </c>
    </row>
    <row r="529" spans="1:4">
      <c r="A529" t="s">
        <v>336</v>
      </c>
      <c r="B529" t="s">
        <v>198</v>
      </c>
      <c r="C529" t="s">
        <v>245</v>
      </c>
      <c r="D529">
        <v>90804</v>
      </c>
    </row>
    <row r="530" spans="1:4">
      <c r="A530" t="s">
        <v>797</v>
      </c>
      <c r="B530" t="s">
        <v>199</v>
      </c>
      <c r="C530" t="s">
        <v>561</v>
      </c>
      <c r="D530">
        <v>40901</v>
      </c>
    </row>
    <row r="531" spans="1:4">
      <c r="A531" t="s">
        <v>798</v>
      </c>
      <c r="B531" t="s">
        <v>199</v>
      </c>
      <c r="C531" t="s">
        <v>298</v>
      </c>
      <c r="D531">
        <v>40805</v>
      </c>
    </row>
    <row r="532" spans="1:4">
      <c r="A532" t="s">
        <v>799</v>
      </c>
      <c r="B532" t="s">
        <v>196</v>
      </c>
      <c r="C532" t="s">
        <v>520</v>
      </c>
      <c r="D532">
        <v>60608</v>
      </c>
    </row>
    <row r="533" spans="1:4">
      <c r="A533" t="s">
        <v>237</v>
      </c>
      <c r="B533" t="s">
        <v>194</v>
      </c>
      <c r="C533" t="s">
        <v>194</v>
      </c>
      <c r="D533">
        <v>80811</v>
      </c>
    </row>
    <row r="534" spans="1:4">
      <c r="A534" t="s">
        <v>800</v>
      </c>
      <c r="B534" t="s">
        <v>189</v>
      </c>
      <c r="C534" t="s">
        <v>282</v>
      </c>
      <c r="D534">
        <v>120705</v>
      </c>
    </row>
    <row r="535" spans="1:4">
      <c r="A535" t="s">
        <v>801</v>
      </c>
      <c r="B535" t="s">
        <v>193</v>
      </c>
      <c r="C535" t="s">
        <v>369</v>
      </c>
      <c r="D535">
        <v>50307</v>
      </c>
    </row>
    <row r="536" spans="1:4">
      <c r="A536" t="s">
        <v>802</v>
      </c>
      <c r="B536" t="s">
        <v>193</v>
      </c>
      <c r="C536" t="s">
        <v>369</v>
      </c>
      <c r="D536">
        <v>50315</v>
      </c>
    </row>
    <row r="537" spans="1:4">
      <c r="A537" t="s">
        <v>803</v>
      </c>
      <c r="B537" t="s">
        <v>198</v>
      </c>
      <c r="C537" t="s">
        <v>461</v>
      </c>
      <c r="D537">
        <v>90701</v>
      </c>
    </row>
    <row r="538" spans="1:4">
      <c r="A538" t="s">
        <v>804</v>
      </c>
      <c r="B538" t="s">
        <v>198</v>
      </c>
      <c r="C538" t="s">
        <v>393</v>
      </c>
      <c r="D538">
        <v>91109</v>
      </c>
    </row>
    <row r="539" spans="1:4">
      <c r="A539" t="s">
        <v>804</v>
      </c>
      <c r="B539" t="s">
        <v>195</v>
      </c>
      <c r="C539" t="s">
        <v>451</v>
      </c>
      <c r="D539">
        <v>20607</v>
      </c>
    </row>
    <row r="540" spans="1:4">
      <c r="A540" t="s">
        <v>269</v>
      </c>
      <c r="B540" t="s">
        <v>195</v>
      </c>
      <c r="C540" t="s">
        <v>383</v>
      </c>
      <c r="D540">
        <v>20207</v>
      </c>
    </row>
    <row r="541" spans="1:4">
      <c r="A541" t="s">
        <v>805</v>
      </c>
      <c r="B541" t="s">
        <v>197</v>
      </c>
      <c r="C541" t="s">
        <v>302</v>
      </c>
      <c r="D541">
        <v>70218</v>
      </c>
    </row>
    <row r="542" spans="1:4">
      <c r="A542" t="s">
        <v>806</v>
      </c>
      <c r="B542" t="s">
        <v>193</v>
      </c>
      <c r="C542" t="s">
        <v>369</v>
      </c>
      <c r="D542">
        <v>50308</v>
      </c>
    </row>
    <row r="543" spans="1:4">
      <c r="A543" t="s">
        <v>807</v>
      </c>
      <c r="B543" t="s">
        <v>190</v>
      </c>
      <c r="C543" t="s">
        <v>498</v>
      </c>
      <c r="D543">
        <v>30305</v>
      </c>
    </row>
    <row r="544" spans="1:4">
      <c r="A544" t="s">
        <v>807</v>
      </c>
      <c r="B544" t="s">
        <v>195</v>
      </c>
      <c r="C544" t="s">
        <v>451</v>
      </c>
      <c r="D544">
        <v>20608</v>
      </c>
    </row>
    <row r="545" spans="1:4">
      <c r="A545" t="s">
        <v>808</v>
      </c>
      <c r="B545" t="s">
        <v>198</v>
      </c>
      <c r="C545" t="s">
        <v>369</v>
      </c>
      <c r="D545">
        <v>90907</v>
      </c>
    </row>
    <row r="546" spans="1:4">
      <c r="A546" t="s">
        <v>354</v>
      </c>
      <c r="B546" t="s">
        <v>493</v>
      </c>
      <c r="C546" t="s">
        <v>624</v>
      </c>
      <c r="D546">
        <v>110201</v>
      </c>
    </row>
    <row r="547" spans="1:4">
      <c r="A547" t="s">
        <v>809</v>
      </c>
      <c r="B547" t="s">
        <v>199</v>
      </c>
      <c r="C547" t="s">
        <v>421</v>
      </c>
      <c r="D547">
        <v>41001</v>
      </c>
    </row>
    <row r="548" spans="1:4">
      <c r="A548" t="s">
        <v>810</v>
      </c>
      <c r="B548" t="s">
        <v>198</v>
      </c>
      <c r="C548" t="s">
        <v>393</v>
      </c>
      <c r="D548">
        <v>91110</v>
      </c>
    </row>
    <row r="549" spans="1:4">
      <c r="A549" t="s">
        <v>811</v>
      </c>
      <c r="B549" t="s">
        <v>199</v>
      </c>
      <c r="C549" t="s">
        <v>247</v>
      </c>
      <c r="D549">
        <v>40205</v>
      </c>
    </row>
    <row r="550" spans="1:4">
      <c r="A550" t="s">
        <v>812</v>
      </c>
      <c r="B550" t="s">
        <v>198</v>
      </c>
      <c r="C550" t="s">
        <v>447</v>
      </c>
      <c r="D550">
        <v>91013</v>
      </c>
    </row>
    <row r="551" spans="1:4">
      <c r="A551" t="s">
        <v>813</v>
      </c>
      <c r="B551" t="s">
        <v>189</v>
      </c>
      <c r="C551" t="s">
        <v>376</v>
      </c>
      <c r="D551">
        <v>120310</v>
      </c>
    </row>
    <row r="552" spans="1:4">
      <c r="A552" t="s">
        <v>327</v>
      </c>
      <c r="B552" t="s">
        <v>199</v>
      </c>
      <c r="C552" t="s">
        <v>512</v>
      </c>
      <c r="D552">
        <v>40706</v>
      </c>
    </row>
    <row r="553" spans="1:4">
      <c r="A553" t="s">
        <v>814</v>
      </c>
      <c r="B553" t="s">
        <v>198</v>
      </c>
      <c r="C553" t="s">
        <v>369</v>
      </c>
      <c r="D553">
        <v>90908</v>
      </c>
    </row>
    <row r="554" spans="1:4">
      <c r="A554" t="s">
        <v>251</v>
      </c>
      <c r="B554" t="s">
        <v>194</v>
      </c>
      <c r="C554" t="s">
        <v>382</v>
      </c>
      <c r="D554">
        <v>81009</v>
      </c>
    </row>
    <row r="555" spans="1:4">
      <c r="A555" t="s">
        <v>815</v>
      </c>
      <c r="B555" t="s">
        <v>197</v>
      </c>
      <c r="C555" t="s">
        <v>197</v>
      </c>
      <c r="D555">
        <v>70310</v>
      </c>
    </row>
    <row r="556" spans="1:4">
      <c r="A556" t="s">
        <v>815</v>
      </c>
      <c r="B556" t="s">
        <v>196</v>
      </c>
      <c r="C556" t="s">
        <v>520</v>
      </c>
      <c r="D556">
        <v>60607</v>
      </c>
    </row>
    <row r="557" spans="1:4">
      <c r="A557" t="s">
        <v>259</v>
      </c>
      <c r="B557" t="s">
        <v>190</v>
      </c>
      <c r="C557" t="s">
        <v>190</v>
      </c>
      <c r="D557">
        <v>30111</v>
      </c>
    </row>
    <row r="558" spans="1:4">
      <c r="A558" t="s">
        <v>816</v>
      </c>
      <c r="B558" t="s">
        <v>194</v>
      </c>
      <c r="C558" t="s">
        <v>635</v>
      </c>
      <c r="D558">
        <v>80206</v>
      </c>
    </row>
    <row r="559" spans="1:4">
      <c r="A559" t="s">
        <v>817</v>
      </c>
      <c r="B559" t="s">
        <v>191</v>
      </c>
      <c r="C559" t="s">
        <v>409</v>
      </c>
      <c r="D559">
        <v>130410</v>
      </c>
    </row>
    <row r="560" spans="1:4">
      <c r="A560" t="s">
        <v>818</v>
      </c>
      <c r="B560" t="s">
        <v>190</v>
      </c>
      <c r="C560" t="s">
        <v>190</v>
      </c>
      <c r="D560">
        <v>30112</v>
      </c>
    </row>
    <row r="561" spans="1:4">
      <c r="A561" t="s">
        <v>819</v>
      </c>
      <c r="B561" t="s">
        <v>189</v>
      </c>
      <c r="C561" t="s">
        <v>458</v>
      </c>
      <c r="D561">
        <v>120208</v>
      </c>
    </row>
    <row r="562" spans="1:4">
      <c r="A562" t="s">
        <v>820</v>
      </c>
      <c r="B562" t="s">
        <v>190</v>
      </c>
      <c r="C562" t="s">
        <v>364</v>
      </c>
      <c r="D562">
        <v>30207</v>
      </c>
    </row>
    <row r="563" spans="1:4">
      <c r="A563" t="s">
        <v>285</v>
      </c>
      <c r="B563" t="s">
        <v>189</v>
      </c>
      <c r="C563" t="s">
        <v>427</v>
      </c>
      <c r="D563">
        <v>120801</v>
      </c>
    </row>
    <row r="564" spans="1:4">
      <c r="A564" t="s">
        <v>624</v>
      </c>
      <c r="B564" t="s">
        <v>193</v>
      </c>
      <c r="C564" t="s">
        <v>443</v>
      </c>
      <c r="D564">
        <v>50109</v>
      </c>
    </row>
    <row r="565" spans="1:4">
      <c r="A565" t="s">
        <v>821</v>
      </c>
      <c r="B565" t="s">
        <v>199</v>
      </c>
      <c r="C565" t="s">
        <v>275</v>
      </c>
      <c r="D565">
        <v>40507</v>
      </c>
    </row>
    <row r="566" spans="1:4">
      <c r="A566" t="s">
        <v>822</v>
      </c>
      <c r="B566" t="s">
        <v>198</v>
      </c>
      <c r="C566" t="s">
        <v>389</v>
      </c>
      <c r="D566">
        <v>90105</v>
      </c>
    </row>
    <row r="567" spans="1:4">
      <c r="A567" t="s">
        <v>823</v>
      </c>
      <c r="B567" t="s">
        <v>198</v>
      </c>
      <c r="C567" t="s">
        <v>412</v>
      </c>
      <c r="D567">
        <v>90405</v>
      </c>
    </row>
    <row r="568" spans="1:4">
      <c r="A568" t="s">
        <v>545</v>
      </c>
      <c r="B568" t="s">
        <v>199</v>
      </c>
      <c r="C568" t="s">
        <v>339</v>
      </c>
      <c r="D568">
        <v>40608</v>
      </c>
    </row>
    <row r="569" spans="1:4">
      <c r="A569" t="s">
        <v>824</v>
      </c>
      <c r="B569" t="s">
        <v>191</v>
      </c>
      <c r="C569" t="s">
        <v>545</v>
      </c>
      <c r="D569">
        <v>130901</v>
      </c>
    </row>
    <row r="570" spans="1:4">
      <c r="A570" t="s">
        <v>825</v>
      </c>
      <c r="B570" t="s">
        <v>194</v>
      </c>
      <c r="C570" t="s">
        <v>194</v>
      </c>
      <c r="D570">
        <v>80801</v>
      </c>
    </row>
    <row r="571" spans="1:4">
      <c r="A571" t="s">
        <v>626</v>
      </c>
      <c r="B571" t="s">
        <v>199</v>
      </c>
      <c r="C571" t="s">
        <v>626</v>
      </c>
      <c r="D571">
        <v>41104</v>
      </c>
    </row>
    <row r="572" spans="1:4">
      <c r="A572" t="s">
        <v>245</v>
      </c>
      <c r="B572" t="s">
        <v>194</v>
      </c>
      <c r="C572" t="s">
        <v>194</v>
      </c>
      <c r="D572">
        <v>80809</v>
      </c>
    </row>
    <row r="573" spans="1:4">
      <c r="A573" t="s">
        <v>826</v>
      </c>
      <c r="B573" t="s">
        <v>198</v>
      </c>
      <c r="C573" t="s">
        <v>245</v>
      </c>
      <c r="D573">
        <v>90801</v>
      </c>
    </row>
    <row r="574" spans="1:4">
      <c r="A574" t="s">
        <v>827</v>
      </c>
      <c r="B574" t="s">
        <v>199</v>
      </c>
      <c r="C574" t="s">
        <v>275</v>
      </c>
      <c r="D574">
        <v>40515</v>
      </c>
    </row>
    <row r="575" spans="1:4">
      <c r="A575" t="s">
        <v>828</v>
      </c>
      <c r="B575" t="s">
        <v>198</v>
      </c>
      <c r="C575" t="s">
        <v>452</v>
      </c>
      <c r="D575">
        <v>90305</v>
      </c>
    </row>
    <row r="576" spans="1:4">
      <c r="A576" t="s">
        <v>828</v>
      </c>
      <c r="B576" t="s">
        <v>198</v>
      </c>
      <c r="C576" t="s">
        <v>400</v>
      </c>
      <c r="D576">
        <v>90212</v>
      </c>
    </row>
    <row r="577" spans="1:4">
      <c r="A577" t="s">
        <v>828</v>
      </c>
      <c r="B577" t="s">
        <v>191</v>
      </c>
      <c r="C577" t="s">
        <v>545</v>
      </c>
      <c r="D577">
        <v>130909</v>
      </c>
    </row>
    <row r="578" spans="1:4">
      <c r="A578" t="s">
        <v>828</v>
      </c>
      <c r="B578" t="s">
        <v>197</v>
      </c>
      <c r="C578" t="s">
        <v>302</v>
      </c>
      <c r="D578">
        <v>70219</v>
      </c>
    </row>
    <row r="579" spans="1:4">
      <c r="A579" t="s">
        <v>828</v>
      </c>
      <c r="B579" t="s">
        <v>198</v>
      </c>
      <c r="C579" t="s">
        <v>245</v>
      </c>
      <c r="D579">
        <v>90806</v>
      </c>
    </row>
    <row r="580" spans="1:4">
      <c r="A580" t="s">
        <v>829</v>
      </c>
      <c r="B580" t="s">
        <v>190</v>
      </c>
      <c r="C580" t="s">
        <v>739</v>
      </c>
      <c r="D580">
        <v>30601</v>
      </c>
    </row>
    <row r="581" spans="1:4">
      <c r="A581" t="s">
        <v>227</v>
      </c>
      <c r="B581" t="s">
        <v>190</v>
      </c>
      <c r="C581" t="s">
        <v>190</v>
      </c>
      <c r="D581">
        <v>30113</v>
      </c>
    </row>
    <row r="582" spans="1:4">
      <c r="A582" t="s">
        <v>227</v>
      </c>
      <c r="B582" t="s">
        <v>199</v>
      </c>
      <c r="C582" t="s">
        <v>414</v>
      </c>
      <c r="D582">
        <v>41204</v>
      </c>
    </row>
    <row r="583" spans="1:4">
      <c r="A583" t="s">
        <v>227</v>
      </c>
      <c r="B583" t="s">
        <v>198</v>
      </c>
      <c r="C583" t="s">
        <v>245</v>
      </c>
      <c r="D583">
        <v>90805</v>
      </c>
    </row>
    <row r="584" spans="1:4">
      <c r="A584" t="s">
        <v>332</v>
      </c>
      <c r="B584" t="s">
        <v>196</v>
      </c>
      <c r="C584" t="s">
        <v>485</v>
      </c>
      <c r="D584">
        <v>60105</v>
      </c>
    </row>
    <row r="585" spans="1:4">
      <c r="A585" t="s">
        <v>830</v>
      </c>
      <c r="B585" t="s">
        <v>195</v>
      </c>
      <c r="C585" t="s">
        <v>383</v>
      </c>
      <c r="D585">
        <v>20208</v>
      </c>
    </row>
    <row r="586" spans="1:4">
      <c r="A586" t="s">
        <v>831</v>
      </c>
      <c r="B586" t="s">
        <v>190</v>
      </c>
      <c r="C586" t="s">
        <v>739</v>
      </c>
      <c r="D586">
        <v>30603</v>
      </c>
    </row>
    <row r="587" spans="1:4">
      <c r="A587" t="s">
        <v>414</v>
      </c>
      <c r="B587" t="s">
        <v>199</v>
      </c>
      <c r="C587" t="s">
        <v>414</v>
      </c>
      <c r="D587">
        <v>41205</v>
      </c>
    </row>
    <row r="588" spans="1:4">
      <c r="A588" t="s">
        <v>832</v>
      </c>
      <c r="B588" t="s">
        <v>198</v>
      </c>
      <c r="C588" t="s">
        <v>452</v>
      </c>
      <c r="D588">
        <v>90306</v>
      </c>
    </row>
    <row r="589" spans="1:4">
      <c r="A589" t="s">
        <v>266</v>
      </c>
      <c r="B589" t="s">
        <v>194</v>
      </c>
      <c r="C589" t="s">
        <v>194</v>
      </c>
      <c r="D589">
        <v>80818</v>
      </c>
    </row>
    <row r="590" spans="1:4">
      <c r="A590" t="s">
        <v>833</v>
      </c>
      <c r="B590" t="s">
        <v>198</v>
      </c>
      <c r="C590" t="s">
        <v>447</v>
      </c>
      <c r="D590">
        <v>91011</v>
      </c>
    </row>
    <row r="591" spans="1:4">
      <c r="A591" t="s">
        <v>833</v>
      </c>
      <c r="B591" t="s">
        <v>198</v>
      </c>
      <c r="C591" t="s">
        <v>342</v>
      </c>
      <c r="D591">
        <v>90510</v>
      </c>
    </row>
    <row r="592" spans="1:4">
      <c r="A592" t="s">
        <v>834</v>
      </c>
      <c r="B592" t="s">
        <v>197</v>
      </c>
      <c r="C592" t="s">
        <v>302</v>
      </c>
      <c r="D592">
        <v>70220</v>
      </c>
    </row>
    <row r="593" spans="1:4">
      <c r="A593" t="s">
        <v>835</v>
      </c>
      <c r="B593" t="s">
        <v>194</v>
      </c>
      <c r="C593" t="s">
        <v>635</v>
      </c>
      <c r="D593">
        <v>80201</v>
      </c>
    </row>
    <row r="594" spans="1:4">
      <c r="A594" t="s">
        <v>836</v>
      </c>
      <c r="B594" t="s">
        <v>199</v>
      </c>
      <c r="C594" t="s">
        <v>339</v>
      </c>
      <c r="D594">
        <v>40609</v>
      </c>
    </row>
    <row r="595" spans="1:4">
      <c r="A595" t="s">
        <v>319</v>
      </c>
      <c r="B595" t="s">
        <v>199</v>
      </c>
      <c r="C595" t="s">
        <v>339</v>
      </c>
      <c r="D595">
        <v>40610</v>
      </c>
    </row>
    <row r="596" spans="1:4">
      <c r="A596" t="s">
        <v>837</v>
      </c>
      <c r="B596" t="s">
        <v>189</v>
      </c>
      <c r="C596" t="s">
        <v>374</v>
      </c>
      <c r="D596">
        <v>120904</v>
      </c>
    </row>
    <row r="597" spans="1:4">
      <c r="A597" t="s">
        <v>838</v>
      </c>
      <c r="B597" t="s">
        <v>198</v>
      </c>
      <c r="C597" t="s">
        <v>447</v>
      </c>
      <c r="D597">
        <v>91006</v>
      </c>
    </row>
    <row r="598" spans="1:4">
      <c r="A598" t="s">
        <v>242</v>
      </c>
      <c r="B598" t="s">
        <v>194</v>
      </c>
      <c r="C598" t="s">
        <v>194</v>
      </c>
      <c r="D598">
        <v>80803</v>
      </c>
    </row>
    <row r="599" spans="1:4">
      <c r="A599" t="s">
        <v>242</v>
      </c>
      <c r="B599" t="s">
        <v>197</v>
      </c>
      <c r="C599" t="s">
        <v>197</v>
      </c>
      <c r="D599">
        <v>70311</v>
      </c>
    </row>
    <row r="600" spans="1:4">
      <c r="A600" t="s">
        <v>264</v>
      </c>
      <c r="B600" t="s">
        <v>189</v>
      </c>
      <c r="C600" t="s">
        <v>374</v>
      </c>
      <c r="D600">
        <v>120901</v>
      </c>
    </row>
    <row r="601" spans="1:4">
      <c r="A601" t="s">
        <v>839</v>
      </c>
      <c r="B601" t="s">
        <v>191</v>
      </c>
      <c r="C601" t="s">
        <v>387</v>
      </c>
      <c r="D601">
        <v>130104</v>
      </c>
    </row>
    <row r="602" spans="1:4">
      <c r="A602" t="s">
        <v>839</v>
      </c>
      <c r="B602" t="s">
        <v>199</v>
      </c>
      <c r="C602" t="s">
        <v>421</v>
      </c>
      <c r="D602">
        <v>41008</v>
      </c>
    </row>
    <row r="603" spans="1:4">
      <c r="A603" t="s">
        <v>840</v>
      </c>
      <c r="B603" t="s">
        <v>199</v>
      </c>
      <c r="C603" t="s">
        <v>421</v>
      </c>
      <c r="D603">
        <v>41006</v>
      </c>
    </row>
    <row r="604" spans="1:4">
      <c r="A604" t="s">
        <v>840</v>
      </c>
      <c r="B604" t="s">
        <v>199</v>
      </c>
      <c r="C604" t="s">
        <v>626</v>
      </c>
      <c r="D604">
        <v>41105</v>
      </c>
    </row>
    <row r="605" spans="1:4">
      <c r="A605" t="s">
        <v>841</v>
      </c>
      <c r="B605" t="s">
        <v>194</v>
      </c>
      <c r="C605" t="s">
        <v>453</v>
      </c>
      <c r="D605">
        <v>80506</v>
      </c>
    </row>
    <row r="606" spans="1:4">
      <c r="A606" t="s">
        <v>238</v>
      </c>
      <c r="B606" t="s">
        <v>193</v>
      </c>
      <c r="C606" t="s">
        <v>369</v>
      </c>
      <c r="D606">
        <v>50316</v>
      </c>
    </row>
    <row r="607" spans="1:4">
      <c r="A607" t="s">
        <v>238</v>
      </c>
      <c r="B607" t="s">
        <v>198</v>
      </c>
      <c r="C607" t="s">
        <v>369</v>
      </c>
      <c r="D607">
        <v>90901</v>
      </c>
    </row>
    <row r="608" spans="1:4">
      <c r="A608" t="s">
        <v>506</v>
      </c>
      <c r="B608" t="s">
        <v>190</v>
      </c>
      <c r="C608" t="s">
        <v>506</v>
      </c>
      <c r="D608">
        <v>30507</v>
      </c>
    </row>
    <row r="609" spans="1:4">
      <c r="A609" t="s">
        <v>351</v>
      </c>
      <c r="B609" t="s">
        <v>199</v>
      </c>
      <c r="C609" t="s">
        <v>561</v>
      </c>
      <c r="D609">
        <v>40905</v>
      </c>
    </row>
    <row r="610" spans="1:4">
      <c r="A610" t="s">
        <v>842</v>
      </c>
      <c r="B610" t="s">
        <v>196</v>
      </c>
      <c r="C610" t="s">
        <v>489</v>
      </c>
      <c r="D610">
        <v>60701</v>
      </c>
    </row>
    <row r="611" spans="1:4">
      <c r="A611" t="s">
        <v>843</v>
      </c>
      <c r="B611" t="s">
        <v>199</v>
      </c>
      <c r="C611" t="s">
        <v>275</v>
      </c>
      <c r="D611">
        <v>40508</v>
      </c>
    </row>
    <row r="612" spans="1:4">
      <c r="A612" t="s">
        <v>844</v>
      </c>
      <c r="B612" t="s">
        <v>191</v>
      </c>
      <c r="C612" t="s">
        <v>381</v>
      </c>
      <c r="D612">
        <v>130718</v>
      </c>
    </row>
    <row r="613" spans="1:4">
      <c r="A613" t="s">
        <v>844</v>
      </c>
      <c r="B613" t="s">
        <v>195</v>
      </c>
      <c r="C613" t="s">
        <v>383</v>
      </c>
      <c r="D613">
        <v>20209</v>
      </c>
    </row>
    <row r="614" spans="1:4">
      <c r="A614" t="s">
        <v>845</v>
      </c>
      <c r="B614" t="s">
        <v>190</v>
      </c>
      <c r="C614" t="s">
        <v>190</v>
      </c>
      <c r="D614">
        <v>30114</v>
      </c>
    </row>
    <row r="615" spans="1:4">
      <c r="A615" t="s">
        <v>845</v>
      </c>
      <c r="B615" t="s">
        <v>191</v>
      </c>
      <c r="C615" t="s">
        <v>434</v>
      </c>
      <c r="D615">
        <v>130313</v>
      </c>
    </row>
    <row r="616" spans="1:4">
      <c r="A616" t="s">
        <v>845</v>
      </c>
      <c r="B616" t="s">
        <v>199</v>
      </c>
      <c r="C616" t="s">
        <v>275</v>
      </c>
      <c r="D616">
        <v>40509</v>
      </c>
    </row>
    <row r="617" spans="1:4">
      <c r="A617" t="s">
        <v>261</v>
      </c>
      <c r="B617" t="s">
        <v>198</v>
      </c>
      <c r="C617" t="s">
        <v>447</v>
      </c>
      <c r="D617">
        <v>91001</v>
      </c>
    </row>
    <row r="618" spans="1:4">
      <c r="A618" t="s">
        <v>846</v>
      </c>
      <c r="B618" t="s">
        <v>198</v>
      </c>
      <c r="C618" t="s">
        <v>447</v>
      </c>
      <c r="D618">
        <v>91015</v>
      </c>
    </row>
    <row r="619" spans="1:4">
      <c r="A619" t="s">
        <v>847</v>
      </c>
      <c r="B619" t="s">
        <v>198</v>
      </c>
      <c r="C619" t="s">
        <v>447</v>
      </c>
      <c r="D619">
        <v>91016</v>
      </c>
    </row>
    <row r="620" spans="1:4">
      <c r="A620" t="s">
        <v>333</v>
      </c>
      <c r="B620" t="s">
        <v>199</v>
      </c>
      <c r="C620" t="s">
        <v>275</v>
      </c>
      <c r="D620">
        <v>40510</v>
      </c>
    </row>
    <row r="621" spans="1:4">
      <c r="A621" t="s">
        <v>333</v>
      </c>
      <c r="B621" t="s">
        <v>197</v>
      </c>
      <c r="C621" t="s">
        <v>302</v>
      </c>
      <c r="D621">
        <v>70221</v>
      </c>
    </row>
    <row r="622" spans="1:4">
      <c r="A622" t="s">
        <v>848</v>
      </c>
      <c r="B622" t="s">
        <v>199</v>
      </c>
      <c r="C622" t="s">
        <v>371</v>
      </c>
      <c r="D622">
        <v>40107</v>
      </c>
    </row>
    <row r="623" spans="1:4">
      <c r="A623" t="s">
        <v>849</v>
      </c>
      <c r="B623" t="s">
        <v>197</v>
      </c>
      <c r="C623" t="s">
        <v>302</v>
      </c>
      <c r="D623">
        <v>70222</v>
      </c>
    </row>
    <row r="624" spans="1:4">
      <c r="A624" t="s">
        <v>850</v>
      </c>
      <c r="B624" t="s">
        <v>193</v>
      </c>
      <c r="C624" t="s">
        <v>443</v>
      </c>
      <c r="D624">
        <v>50110</v>
      </c>
    </row>
    <row r="625" spans="1:4">
      <c r="A625" t="s">
        <v>851</v>
      </c>
      <c r="B625" t="s">
        <v>189</v>
      </c>
      <c r="C625" t="s">
        <v>376</v>
      </c>
      <c r="D625">
        <v>120311</v>
      </c>
    </row>
    <row r="626" spans="1:4">
      <c r="A626" t="s">
        <v>358</v>
      </c>
      <c r="B626" t="s">
        <v>199</v>
      </c>
      <c r="C626" t="s">
        <v>275</v>
      </c>
      <c r="D626">
        <v>40514</v>
      </c>
    </row>
    <row r="627" spans="1:4">
      <c r="A627" t="s">
        <v>348</v>
      </c>
      <c r="B627" t="s">
        <v>189</v>
      </c>
      <c r="C627" t="s">
        <v>416</v>
      </c>
      <c r="D627">
        <v>120101</v>
      </c>
    </row>
    <row r="628" spans="1:4">
      <c r="A628" t="s">
        <v>341</v>
      </c>
      <c r="B628" t="s">
        <v>198</v>
      </c>
      <c r="C628" t="s">
        <v>393</v>
      </c>
      <c r="D628">
        <v>91101</v>
      </c>
    </row>
    <row r="629" spans="1:4">
      <c r="A629" t="s">
        <v>852</v>
      </c>
      <c r="B629" t="s">
        <v>191</v>
      </c>
      <c r="C629" t="s">
        <v>409</v>
      </c>
      <c r="D629">
        <v>130411</v>
      </c>
    </row>
    <row r="630" spans="1:4">
      <c r="A630" t="s">
        <v>853</v>
      </c>
      <c r="B630" t="s">
        <v>199</v>
      </c>
      <c r="C630" t="s">
        <v>275</v>
      </c>
      <c r="D630">
        <v>40511</v>
      </c>
    </row>
    <row r="631" spans="1:4">
      <c r="A631" t="s">
        <v>854</v>
      </c>
      <c r="B631" t="s">
        <v>189</v>
      </c>
      <c r="C631" t="s">
        <v>471</v>
      </c>
      <c r="D631">
        <v>120405</v>
      </c>
    </row>
    <row r="632" spans="1:4">
      <c r="A632" t="s">
        <v>305</v>
      </c>
      <c r="B632" t="s">
        <v>194</v>
      </c>
      <c r="C632" t="s">
        <v>750</v>
      </c>
      <c r="D632">
        <v>81101</v>
      </c>
    </row>
    <row r="633" spans="1:4">
      <c r="A633" t="s">
        <v>855</v>
      </c>
      <c r="B633" t="s">
        <v>193</v>
      </c>
      <c r="C633" t="s">
        <v>443</v>
      </c>
      <c r="D633">
        <v>50111</v>
      </c>
    </row>
    <row r="634" spans="1:4">
      <c r="A634" t="s">
        <v>856</v>
      </c>
      <c r="B634" t="s">
        <v>198</v>
      </c>
      <c r="C634" t="s">
        <v>385</v>
      </c>
      <c r="D634">
        <v>91205</v>
      </c>
    </row>
    <row r="635" spans="1:4">
      <c r="A635" t="s">
        <v>317</v>
      </c>
      <c r="B635" t="s">
        <v>188</v>
      </c>
      <c r="C635" t="s">
        <v>188</v>
      </c>
      <c r="D635">
        <v>10105</v>
      </c>
    </row>
    <row r="636" spans="1:4">
      <c r="A636" t="s">
        <v>857</v>
      </c>
      <c r="B636" t="s">
        <v>199</v>
      </c>
      <c r="C636" t="s">
        <v>391</v>
      </c>
      <c r="D636">
        <v>40308</v>
      </c>
    </row>
    <row r="637" spans="1:4">
      <c r="A637" t="s">
        <v>858</v>
      </c>
      <c r="B637" t="s">
        <v>199</v>
      </c>
      <c r="C637" t="s">
        <v>512</v>
      </c>
      <c r="D637">
        <v>40707</v>
      </c>
    </row>
    <row r="638" spans="1:4">
      <c r="A638" t="s">
        <v>244</v>
      </c>
      <c r="B638" t="s">
        <v>195</v>
      </c>
      <c r="C638" t="s">
        <v>451</v>
      </c>
      <c r="D638">
        <v>20609</v>
      </c>
    </row>
    <row r="639" spans="1:4">
      <c r="A639" t="s">
        <v>859</v>
      </c>
      <c r="B639" t="s">
        <v>189</v>
      </c>
      <c r="C639" t="s">
        <v>282</v>
      </c>
      <c r="D639">
        <v>120706</v>
      </c>
    </row>
    <row r="640" spans="1:4">
      <c r="A640" t="s">
        <v>217</v>
      </c>
      <c r="B640" t="s">
        <v>194</v>
      </c>
      <c r="C640" t="s">
        <v>194</v>
      </c>
      <c r="D640">
        <v>80819</v>
      </c>
    </row>
    <row r="641" spans="1:4">
      <c r="A641" t="s">
        <v>360</v>
      </c>
      <c r="B641" t="s">
        <v>199</v>
      </c>
      <c r="C641" t="s">
        <v>410</v>
      </c>
      <c r="D641">
        <v>41301</v>
      </c>
    </row>
    <row r="642" spans="1:4">
      <c r="A642" t="s">
        <v>860</v>
      </c>
      <c r="B642" t="s">
        <v>189</v>
      </c>
      <c r="C642" t="s">
        <v>231</v>
      </c>
      <c r="D642">
        <v>120611</v>
      </c>
    </row>
    <row r="643" spans="1:4">
      <c r="A643" t="s">
        <v>861</v>
      </c>
      <c r="B643" t="s">
        <v>197</v>
      </c>
      <c r="C643" t="s">
        <v>379</v>
      </c>
      <c r="D643">
        <v>70701</v>
      </c>
    </row>
    <row r="644" spans="1:4">
      <c r="A644" t="s">
        <v>255</v>
      </c>
      <c r="B644" t="s">
        <v>194</v>
      </c>
      <c r="C644" t="s">
        <v>453</v>
      </c>
      <c r="D644">
        <v>80508</v>
      </c>
    </row>
    <row r="645" spans="1:4">
      <c r="A645" t="s">
        <v>862</v>
      </c>
      <c r="B645" t="s">
        <v>195</v>
      </c>
      <c r="C645" t="s">
        <v>455</v>
      </c>
      <c r="D645">
        <v>20406</v>
      </c>
    </row>
    <row r="646" spans="1:4">
      <c r="A646" t="s">
        <v>863</v>
      </c>
      <c r="B646" t="s">
        <v>197</v>
      </c>
      <c r="C646" t="s">
        <v>197</v>
      </c>
      <c r="D646">
        <v>70312</v>
      </c>
    </row>
    <row r="647" spans="1:4">
      <c r="A647" t="s">
        <v>296</v>
      </c>
      <c r="B647" t="s">
        <v>189</v>
      </c>
      <c r="C647" t="s">
        <v>427</v>
      </c>
      <c r="D647">
        <v>120805</v>
      </c>
    </row>
    <row r="648" spans="1:4">
      <c r="A648" t="s">
        <v>313</v>
      </c>
      <c r="B648" t="s">
        <v>192</v>
      </c>
      <c r="C648" t="s">
        <v>192</v>
      </c>
      <c r="D648">
        <v>100104</v>
      </c>
    </row>
    <row r="649" spans="1:4">
      <c r="A649" t="s">
        <v>864</v>
      </c>
      <c r="B649" t="s">
        <v>193</v>
      </c>
      <c r="C649" t="s">
        <v>443</v>
      </c>
      <c r="D649">
        <v>50112</v>
      </c>
    </row>
    <row r="650" spans="1:4">
      <c r="A650" t="s">
        <v>865</v>
      </c>
      <c r="B650" t="s">
        <v>195</v>
      </c>
      <c r="C650" t="s">
        <v>451</v>
      </c>
      <c r="D650">
        <v>20610</v>
      </c>
    </row>
    <row r="651" spans="1:4">
      <c r="A651" t="s">
        <v>866</v>
      </c>
      <c r="B651" t="s">
        <v>189</v>
      </c>
      <c r="C651" t="s">
        <v>376</v>
      </c>
      <c r="D651">
        <v>120312</v>
      </c>
    </row>
    <row r="652" spans="1:4">
      <c r="A652" t="s">
        <v>867</v>
      </c>
      <c r="B652" t="s">
        <v>198</v>
      </c>
      <c r="C652" t="s">
        <v>464</v>
      </c>
      <c r="D652">
        <v>90608</v>
      </c>
    </row>
    <row r="653" spans="1:4">
      <c r="A653" t="s">
        <v>868</v>
      </c>
      <c r="B653" t="s">
        <v>194</v>
      </c>
      <c r="C653" t="s">
        <v>423</v>
      </c>
      <c r="D653">
        <v>80605</v>
      </c>
    </row>
    <row r="654" spans="1:4">
      <c r="A654" t="s">
        <v>869</v>
      </c>
      <c r="B654" t="s">
        <v>198</v>
      </c>
      <c r="C654" t="s">
        <v>447</v>
      </c>
      <c r="D654">
        <v>91012</v>
      </c>
    </row>
    <row r="655" spans="1:4">
      <c r="A655" t="s">
        <v>870</v>
      </c>
      <c r="B655" t="s">
        <v>198</v>
      </c>
      <c r="C655" t="s">
        <v>461</v>
      </c>
      <c r="D655">
        <v>90704</v>
      </c>
    </row>
    <row r="656" spans="1:4">
      <c r="A656" t="s">
        <v>871</v>
      </c>
      <c r="B656" t="s">
        <v>189</v>
      </c>
      <c r="C656" t="s">
        <v>374</v>
      </c>
      <c r="D656">
        <v>120905</v>
      </c>
    </row>
    <row r="657" spans="1:4">
      <c r="A657" t="s">
        <v>872</v>
      </c>
      <c r="B657" t="s">
        <v>188</v>
      </c>
      <c r="C657" t="s">
        <v>372</v>
      </c>
      <c r="D657">
        <v>10405</v>
      </c>
    </row>
    <row r="658" spans="1:4">
      <c r="A658" t="s">
        <v>873</v>
      </c>
      <c r="B658" t="s">
        <v>188</v>
      </c>
      <c r="C658" t="s">
        <v>372</v>
      </c>
      <c r="D658">
        <v>10406</v>
      </c>
    </row>
    <row r="659" spans="1:4">
      <c r="A659" t="s">
        <v>874</v>
      </c>
      <c r="B659" t="s">
        <v>197</v>
      </c>
      <c r="C659" t="s">
        <v>302</v>
      </c>
      <c r="D659">
        <v>70223</v>
      </c>
    </row>
    <row r="660" spans="1:4">
      <c r="A660" t="s">
        <v>875</v>
      </c>
      <c r="B660" t="s">
        <v>197</v>
      </c>
      <c r="C660" t="s">
        <v>302</v>
      </c>
      <c r="D660">
        <v>70224</v>
      </c>
    </row>
    <row r="661" spans="1:4">
      <c r="A661" t="s">
        <v>876</v>
      </c>
      <c r="B661" t="s">
        <v>199</v>
      </c>
      <c r="C661" t="s">
        <v>410</v>
      </c>
      <c r="D661">
        <v>41309</v>
      </c>
    </row>
    <row r="662" spans="1:4">
      <c r="A662" t="s">
        <v>243</v>
      </c>
      <c r="B662" t="s">
        <v>191</v>
      </c>
      <c r="C662" t="s">
        <v>387</v>
      </c>
      <c r="D662">
        <v>130105</v>
      </c>
    </row>
    <row r="663" spans="1:4">
      <c r="A663" t="s">
        <v>267</v>
      </c>
      <c r="B663" t="s">
        <v>194</v>
      </c>
      <c r="C663" t="s">
        <v>382</v>
      </c>
      <c r="D663">
        <v>81005</v>
      </c>
    </row>
    <row r="664" spans="1:4">
      <c r="A664" t="s">
        <v>877</v>
      </c>
      <c r="B664" t="s">
        <v>190</v>
      </c>
      <c r="C664" t="s">
        <v>506</v>
      </c>
      <c r="D664">
        <v>30508</v>
      </c>
    </row>
    <row r="665" spans="1:4">
      <c r="A665" t="s">
        <v>878</v>
      </c>
      <c r="B665" t="s">
        <v>198</v>
      </c>
      <c r="C665" t="s">
        <v>342</v>
      </c>
      <c r="D665">
        <v>90511</v>
      </c>
    </row>
    <row r="666" spans="1:4">
      <c r="A666" t="s">
        <v>879</v>
      </c>
      <c r="B666" t="s">
        <v>191</v>
      </c>
      <c r="C666" t="s">
        <v>434</v>
      </c>
      <c r="D666">
        <v>130311</v>
      </c>
    </row>
    <row r="667" spans="1:4">
      <c r="A667" t="s">
        <v>880</v>
      </c>
      <c r="B667" t="s">
        <v>197</v>
      </c>
      <c r="C667" t="s">
        <v>197</v>
      </c>
      <c r="D667">
        <v>70314</v>
      </c>
    </row>
    <row r="668" spans="1:4">
      <c r="A668" t="s">
        <v>881</v>
      </c>
      <c r="B668" t="s">
        <v>191</v>
      </c>
      <c r="C668" t="s">
        <v>434</v>
      </c>
      <c r="D668">
        <v>130312</v>
      </c>
    </row>
    <row r="669" spans="1:4">
      <c r="A669" t="s">
        <v>882</v>
      </c>
      <c r="B669" t="s">
        <v>195</v>
      </c>
      <c r="C669" t="s">
        <v>455</v>
      </c>
      <c r="D669">
        <v>20407</v>
      </c>
    </row>
    <row r="670" spans="1:4">
      <c r="A670" t="s">
        <v>347</v>
      </c>
      <c r="B670" t="s">
        <v>195</v>
      </c>
      <c r="C670" t="s">
        <v>370</v>
      </c>
      <c r="D670">
        <v>20107</v>
      </c>
    </row>
    <row r="671" spans="1:4">
      <c r="A671" t="s">
        <v>206</v>
      </c>
      <c r="B671" t="s">
        <v>191</v>
      </c>
      <c r="C671" t="s">
        <v>387</v>
      </c>
      <c r="D671">
        <v>130106</v>
      </c>
    </row>
    <row r="672" spans="1:4">
      <c r="A672" t="s">
        <v>310</v>
      </c>
      <c r="B672" t="s">
        <v>199</v>
      </c>
      <c r="C672" t="s">
        <v>476</v>
      </c>
      <c r="D672">
        <v>41401</v>
      </c>
    </row>
    <row r="673" spans="1:4">
      <c r="A673" t="s">
        <v>883</v>
      </c>
      <c r="B673" t="s">
        <v>193</v>
      </c>
      <c r="C673" t="s">
        <v>262</v>
      </c>
      <c r="D673">
        <v>50206</v>
      </c>
    </row>
    <row r="674" spans="1:4">
      <c r="A674" t="s">
        <v>229</v>
      </c>
      <c r="B674" t="s">
        <v>193</v>
      </c>
      <c r="C674" t="s">
        <v>262</v>
      </c>
      <c r="D674">
        <v>50207</v>
      </c>
    </row>
    <row r="675" spans="1:4">
      <c r="A675" t="s">
        <v>359</v>
      </c>
      <c r="B675" t="s">
        <v>193</v>
      </c>
      <c r="C675" t="s">
        <v>369</v>
      </c>
      <c r="D675">
        <v>50317</v>
      </c>
    </row>
    <row r="676" spans="1:4">
      <c r="A676" t="s">
        <v>884</v>
      </c>
      <c r="B676" t="s">
        <v>198</v>
      </c>
      <c r="C676" t="s">
        <v>342</v>
      </c>
      <c r="D676">
        <v>90512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276"/>
  <sheetViews>
    <sheetView workbookViewId="0">
      <pane xSplit="1" ySplit="1" topLeftCell="BZ188" activePane="bottomRight" state="frozen"/>
      <selection pane="bottomRight" activeCell="BZ188" sqref="BZ188"/>
      <selection pane="bottomLeft" activeCell="A2" sqref="A2"/>
      <selection pane="topRight" activeCell="B1" sqref="B1"/>
    </sheetView>
  </sheetViews>
  <sheetFormatPr defaultColWidth="9.140625" defaultRowHeight="15"/>
  <cols>
    <col min="1" max="1" width="9.7109375" bestFit="1" customWidth="1"/>
    <col min="2" max="2" width="12.7109375" customWidth="1"/>
    <col min="3" max="3" width="25.7109375" style="10" customWidth="1"/>
    <col min="4" max="4" width="21.5703125" customWidth="1"/>
    <col min="5" max="5" width="23.28515625" style="10" customWidth="1"/>
    <col min="6" max="6" width="19.140625" customWidth="1"/>
    <col min="7" max="7" width="25.85546875" style="10" customWidth="1"/>
    <col min="8" max="8" width="21.7109375" customWidth="1"/>
    <col min="9" max="9" width="9.5703125" customWidth="1"/>
    <col min="10" max="10" width="16.7109375" customWidth="1"/>
    <col min="11" max="11" width="13.5703125" customWidth="1"/>
    <col min="12" max="12" width="16.140625" customWidth="1"/>
    <col min="13" max="13" width="11.140625" customWidth="1"/>
    <col min="14" max="14" width="16.85546875" customWidth="1"/>
    <col min="15" max="15" width="20.7109375" customWidth="1"/>
    <col min="16" max="16" width="23.28515625" customWidth="1"/>
    <col min="17" max="17" width="18.28515625" customWidth="1"/>
    <col min="18" max="18" width="17.42578125" customWidth="1"/>
    <col min="19" max="19" width="21.28515625" customWidth="1"/>
    <col min="20" max="20" width="24.28515625" customWidth="1"/>
    <col min="21" max="21" width="18.85546875" customWidth="1"/>
    <col min="22" max="22" width="20" style="10" customWidth="1"/>
    <col min="23" max="24" width="17.28515625" customWidth="1"/>
    <col min="25" max="25" width="17.28515625" style="35" customWidth="1"/>
    <col min="26" max="26" width="19.42578125" style="10" customWidth="1"/>
    <col min="27" max="27" width="25.85546875" customWidth="1"/>
    <col min="28" max="28" width="25.85546875" style="28" customWidth="1"/>
    <col min="29" max="29" width="25.85546875" style="31" customWidth="1"/>
    <col min="30" max="30" width="18.5703125" customWidth="1"/>
    <col min="31" max="31" width="25" customWidth="1"/>
    <col min="32" max="32" width="25" style="28" customWidth="1"/>
    <col min="33" max="33" width="25" style="31" customWidth="1"/>
    <col min="34" max="35" width="25" style="35" customWidth="1"/>
    <col min="36" max="36" width="25" style="10" customWidth="1"/>
    <col min="37" max="37" width="33.7109375" customWidth="1"/>
    <col min="38" max="38" width="33.7109375" style="22" customWidth="1"/>
    <col min="39" max="40" width="33.7109375" style="35" customWidth="1"/>
    <col min="41" max="41" width="23.85546875" style="10" customWidth="1"/>
    <col min="42" max="43" width="32.5703125" customWidth="1"/>
    <col min="44" max="44" width="32.5703125" style="35" customWidth="1"/>
    <col min="45" max="45" width="22.7109375" style="10" customWidth="1"/>
    <col min="46" max="47" width="31.42578125" customWidth="1"/>
    <col min="48" max="48" width="31.42578125" style="35" customWidth="1"/>
    <col min="49" max="49" width="31.42578125" style="51" customWidth="1"/>
    <col min="50" max="50" width="22.28515625" style="10" customWidth="1"/>
    <col min="51" max="52" width="31" customWidth="1"/>
    <col min="53" max="53" width="31" style="35" customWidth="1"/>
    <col min="54" max="54" width="31" style="51" customWidth="1"/>
    <col min="55" max="56" width="31" style="31" customWidth="1"/>
    <col min="57" max="57" width="31" style="51" customWidth="1"/>
    <col min="58" max="59" width="31" style="35" customWidth="1"/>
    <col min="60" max="60" width="16.85546875" style="45" customWidth="1"/>
    <col min="61" max="61" width="16.85546875" style="48" customWidth="1"/>
    <col min="62" max="62" width="17.85546875" style="14" customWidth="1"/>
    <col min="63" max="63" width="17.85546875" style="48" customWidth="1"/>
    <col min="64" max="64" width="17.85546875" style="14" customWidth="1"/>
    <col min="65" max="65" width="17.85546875" style="48" customWidth="1"/>
    <col min="66" max="66" width="17.85546875" style="14" customWidth="1"/>
    <col min="67" max="67" width="17.85546875" style="48" customWidth="1"/>
    <col min="68" max="68" width="16.140625" style="14" customWidth="1"/>
    <col min="69" max="69" width="16.140625" style="48" customWidth="1"/>
    <col min="70" max="70" width="23" style="16" customWidth="1"/>
    <col min="71" max="71" width="23" style="25" customWidth="1"/>
    <col min="72" max="72" width="24" style="16" customWidth="1"/>
    <col min="73" max="73" width="24" style="25" customWidth="1"/>
    <col min="74" max="74" width="24" style="16" customWidth="1"/>
    <col min="75" max="75" width="24" style="25" customWidth="1"/>
    <col min="76" max="76" width="24" style="16" customWidth="1"/>
    <col min="77" max="77" width="24" style="25" customWidth="1"/>
    <col min="78" max="78" width="22.28515625" style="21" customWidth="1"/>
    <col min="79" max="79" width="24.28515625" style="26" customWidth="1"/>
  </cols>
  <sheetData>
    <row r="1" spans="1:79">
      <c r="B1" t="s">
        <v>200</v>
      </c>
      <c r="C1" s="10" t="s">
        <v>885</v>
      </c>
      <c r="D1" t="s">
        <v>886</v>
      </c>
      <c r="E1" s="10" t="s">
        <v>887</v>
      </c>
      <c r="F1" t="s">
        <v>888</v>
      </c>
      <c r="G1" s="10" t="s">
        <v>889</v>
      </c>
      <c r="H1" t="s">
        <v>890</v>
      </c>
      <c r="I1" t="s">
        <v>891</v>
      </c>
      <c r="J1" t="s">
        <v>892</v>
      </c>
      <c r="K1" t="s">
        <v>893</v>
      </c>
      <c r="L1" t="s">
        <v>894</v>
      </c>
      <c r="M1" t="s">
        <v>895</v>
      </c>
      <c r="N1" s="26" t="s">
        <v>896</v>
      </c>
      <c r="O1" t="s">
        <v>897</v>
      </c>
      <c r="P1" t="s">
        <v>898</v>
      </c>
      <c r="Q1" t="s">
        <v>899</v>
      </c>
      <c r="R1" t="s">
        <v>900</v>
      </c>
      <c r="S1" t="s">
        <v>901</v>
      </c>
      <c r="T1" t="s">
        <v>902</v>
      </c>
      <c r="U1" t="s">
        <v>903</v>
      </c>
      <c r="V1" s="10" t="s">
        <v>904</v>
      </c>
      <c r="W1" t="s">
        <v>905</v>
      </c>
      <c r="X1" t="s">
        <v>906</v>
      </c>
      <c r="Y1" s="35" t="s">
        <v>907</v>
      </c>
      <c r="Z1" s="10" t="s">
        <v>908</v>
      </c>
      <c r="AA1" t="s">
        <v>909</v>
      </c>
      <c r="AB1" s="28" t="s">
        <v>910</v>
      </c>
      <c r="AC1" s="31" t="s">
        <v>911</v>
      </c>
      <c r="AD1" t="s">
        <v>912</v>
      </c>
      <c r="AE1" t="s">
        <v>913</v>
      </c>
      <c r="AF1" s="28" t="s">
        <v>914</v>
      </c>
      <c r="AG1" s="31" t="s">
        <v>915</v>
      </c>
      <c r="AH1" s="35" t="s">
        <v>916</v>
      </c>
      <c r="AI1" s="35" t="s">
        <v>917</v>
      </c>
      <c r="AJ1" s="10" t="s">
        <v>918</v>
      </c>
      <c r="AK1" t="s">
        <v>919</v>
      </c>
      <c r="AL1" s="22" t="s">
        <v>920</v>
      </c>
      <c r="AM1" s="35" t="s">
        <v>921</v>
      </c>
      <c r="AN1" s="35" t="s">
        <v>922</v>
      </c>
      <c r="AO1" s="10" t="s">
        <v>923</v>
      </c>
      <c r="AP1" t="s">
        <v>924</v>
      </c>
      <c r="AQ1" t="s">
        <v>925</v>
      </c>
      <c r="AR1" s="35" t="s">
        <v>926</v>
      </c>
      <c r="AS1" s="10" t="s">
        <v>927</v>
      </c>
      <c r="AT1" t="s">
        <v>928</v>
      </c>
      <c r="AU1" t="s">
        <v>929</v>
      </c>
      <c r="AV1" s="35" t="s">
        <v>930</v>
      </c>
      <c r="AW1" s="51" t="s">
        <v>931</v>
      </c>
      <c r="AX1" s="10" t="s">
        <v>932</v>
      </c>
      <c r="AY1" t="s">
        <v>933</v>
      </c>
      <c r="AZ1" t="s">
        <v>934</v>
      </c>
      <c r="BA1" s="35" t="s">
        <v>935</v>
      </c>
      <c r="BB1" s="51" t="s">
        <v>936</v>
      </c>
      <c r="BC1" s="31" t="s">
        <v>937</v>
      </c>
      <c r="BD1" s="31" t="s">
        <v>938</v>
      </c>
      <c r="BE1" s="51" t="s">
        <v>939</v>
      </c>
      <c r="BF1" s="35" t="s">
        <v>940</v>
      </c>
      <c r="BG1" s="35" t="s">
        <v>941</v>
      </c>
      <c r="BH1" s="44" t="s">
        <v>942</v>
      </c>
      <c r="BI1" s="47" t="s">
        <v>943</v>
      </c>
      <c r="BJ1" s="46" t="s">
        <v>944</v>
      </c>
      <c r="BK1" s="47" t="s">
        <v>945</v>
      </c>
      <c r="BL1" s="46" t="s">
        <v>946</v>
      </c>
      <c r="BM1" s="47" t="s">
        <v>947</v>
      </c>
      <c r="BN1" s="46" t="s">
        <v>948</v>
      </c>
      <c r="BO1" s="47" t="s">
        <v>949</v>
      </c>
      <c r="BP1" s="46" t="s">
        <v>950</v>
      </c>
      <c r="BQ1" s="47" t="s">
        <v>951</v>
      </c>
      <c r="BR1" s="18" t="s">
        <v>952</v>
      </c>
      <c r="BS1" s="23" t="s">
        <v>953</v>
      </c>
      <c r="BT1" s="18" t="s">
        <v>954</v>
      </c>
      <c r="BU1" s="23" t="s">
        <v>955</v>
      </c>
      <c r="BV1" s="18" t="s">
        <v>956</v>
      </c>
      <c r="BW1" s="23" t="s">
        <v>957</v>
      </c>
      <c r="BX1" s="18" t="s">
        <v>958</v>
      </c>
      <c r="BY1" s="23" t="s">
        <v>959</v>
      </c>
      <c r="BZ1" s="19" t="s">
        <v>960</v>
      </c>
      <c r="CA1" s="26" t="s">
        <v>961</v>
      </c>
    </row>
    <row r="2" spans="1:79">
      <c r="A2" s="3">
        <v>43899</v>
      </c>
      <c r="B2" s="22">
        <v>43899</v>
      </c>
      <c r="C2" s="10">
        <v>1</v>
      </c>
      <c r="D2">
        <v>1</v>
      </c>
      <c r="E2" s="10">
        <v>0</v>
      </c>
      <c r="F2">
        <v>0</v>
      </c>
      <c r="G2" s="10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11">
        <v>0</v>
      </c>
      <c r="W2" s="1"/>
      <c r="X2" s="1">
        <f t="shared" ref="X2:X65" si="5">IFERROR(W2-W1,0)</f>
        <v>0</v>
      </c>
      <c r="Y2" s="34">
        <f t="shared" ref="Y2:Y33" si="6">IFERROR(V2/3.974,0)</f>
        <v>0</v>
      </c>
      <c r="Z2" s="11"/>
      <c r="AA2" s="1"/>
      <c r="AB2" s="29">
        <f t="shared" ref="AB2:AB33" si="7">IFERROR(Z2/V2,0)</f>
        <v>0</v>
      </c>
      <c r="AC2" s="32">
        <f t="shared" ref="AC2:AC65" si="8">IFERROR(AA2-AA1,0)</f>
        <v>0</v>
      </c>
      <c r="AD2" s="1"/>
      <c r="AE2" s="1"/>
      <c r="AF2" s="29">
        <f t="shared" ref="AF2:AF65" si="9">IFERROR(AD2/V2,0)</f>
        <v>0</v>
      </c>
      <c r="AG2" s="32">
        <f t="shared" ref="AG2:AG65" si="10">IFERROR(AE2-AE1,0)</f>
        <v>0</v>
      </c>
      <c r="AH2" s="34">
        <f t="shared" ref="AH2:AH33" si="11">IFERROR(AE2/W2,0)</f>
        <v>0</v>
      </c>
      <c r="AI2" s="34">
        <f t="shared" ref="AI2:AI33" si="12">IFERROR(AD2/3.974,0)</f>
        <v>0</v>
      </c>
      <c r="AJ2" s="11"/>
      <c r="AK2" s="1"/>
      <c r="AL2" s="2">
        <f t="shared" ref="AL2:AL33" si="13">IFERROR(AJ2/AJ1,0)-1</f>
        <v>-1</v>
      </c>
      <c r="AM2" s="34">
        <f t="shared" ref="AM2:AM33" si="14">IFERROR(AJ2/3.974,0)</f>
        <v>0</v>
      </c>
      <c r="AN2" s="34">
        <f t="shared" ref="AN2:AN33" si="15">IFERROR(AJ2/C2," ")</f>
        <v>0</v>
      </c>
      <c r="AO2" s="11"/>
      <c r="AP2" s="1"/>
      <c r="AQ2" s="1"/>
      <c r="AR2" s="34">
        <f t="shared" ref="AR2:AR33" si="16">IFERROR(AO2/3.974,0)</f>
        <v>0</v>
      </c>
      <c r="AS2" s="11"/>
      <c r="AT2" s="1"/>
      <c r="AU2" s="1">
        <f t="shared" ref="AU2:AU33" si="17">IFERROR(AS2/AS1,0)-1</f>
        <v>-1</v>
      </c>
      <c r="AV2" s="34">
        <f t="shared" ref="AV2:AV33" si="18">IFERROR(AS2/3.974,0)</f>
        <v>0</v>
      </c>
      <c r="AW2" s="80">
        <f t="shared" ref="AW2:AW33" si="19">IFERROR(AS2/C2," ")</f>
        <v>0</v>
      </c>
      <c r="AX2" s="11"/>
      <c r="AZ2">
        <f t="shared" ref="AZ2:AZ33" si="20">IFERROR(AX2/AX1,0)-1</f>
        <v>-1</v>
      </c>
      <c r="BA2" s="35">
        <f t="shared" ref="BA2:BA33" si="21">IFERROR(AX2/3.974,0)</f>
        <v>0</v>
      </c>
      <c r="BB2" s="51">
        <f t="shared" ref="BB2:BB33" si="22">IFERROR(AX2/C2," ")</f>
        <v>0</v>
      </c>
      <c r="BC2" s="31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31">
        <f t="shared" ref="BD2:BD65" si="23">IFERROR(BC2-BC1,0)</f>
        <v>0</v>
      </c>
      <c r="BE2" s="51">
        <f t="shared" ref="BE2:BE33" si="24">IFERROR(BC2/BC1,0)-1</f>
        <v>-1</v>
      </c>
      <c r="BF2" s="35">
        <f t="shared" ref="BF2:BF33" si="25">IFERROR(BC2/3.974,0)</f>
        <v>0</v>
      </c>
      <c r="BG2" s="35">
        <f t="shared" ref="BG2:BG33" si="26">IFERROR(BC2/C2," ")</f>
        <v>0</v>
      </c>
      <c r="BH2" s="45">
        <v>0</v>
      </c>
      <c r="BI2" s="48">
        <f t="shared" ref="BI2:BI65" si="27">IFERROR((BH2-BH1), 0)</f>
        <v>0</v>
      </c>
      <c r="BJ2" s="14">
        <v>1</v>
      </c>
      <c r="BK2" s="48">
        <f t="shared" ref="BK2:BK65" si="28">IFERROR((BJ2-BJ1),0)</f>
        <v>0</v>
      </c>
      <c r="BL2" s="14">
        <v>0</v>
      </c>
      <c r="BM2" s="48">
        <f t="shared" ref="BM2:BM65" si="29">IFERROR((BL2-BL1),0)</f>
        <v>0</v>
      </c>
      <c r="BN2" s="14">
        <v>0</v>
      </c>
      <c r="BO2" s="48">
        <f t="shared" ref="BO2:BO65" si="30">IFERROR((BN2-BN1),0)</f>
        <v>0</v>
      </c>
      <c r="BP2" s="14">
        <v>0</v>
      </c>
      <c r="BQ2" s="48">
        <f t="shared" ref="BQ2:BQ65" si="31">IFERROR((BP2-BP1),0)</f>
        <v>0</v>
      </c>
      <c r="BR2" s="17"/>
      <c r="BS2" s="24">
        <f t="shared" ref="BS2:BS65" si="32">IFERROR((BR2-BR1),0)</f>
        <v>0</v>
      </c>
      <c r="BT2" s="17"/>
      <c r="BU2" s="24">
        <f t="shared" ref="BU2:BU65" si="33">IFERROR((BT2-BT1),0)</f>
        <v>0</v>
      </c>
      <c r="BV2" s="17"/>
      <c r="BW2" s="24">
        <f t="shared" ref="BW2:BW65" si="34">IFERROR((BV2-BV1),0)</f>
        <v>0</v>
      </c>
      <c r="BX2" s="17"/>
      <c r="BY2" s="24">
        <f t="shared" ref="BY2:BY65" si="35">IFERROR((BX2-BX1),0)</f>
        <v>0</v>
      </c>
      <c r="BZ2" s="20"/>
      <c r="CA2" s="27">
        <f t="shared" ref="CA2:CA65" si="36">IFERROR((BZ2-BZ1),0)</f>
        <v>0</v>
      </c>
    </row>
    <row r="3" spans="1:79">
      <c r="A3" s="3">
        <v>43900</v>
      </c>
      <c r="B3" s="22">
        <v>43900</v>
      </c>
      <c r="C3" s="10">
        <v>8</v>
      </c>
      <c r="D3">
        <f t="shared" ref="D3:D66" si="37">IFERROR(C3-C2,"")</f>
        <v>7</v>
      </c>
      <c r="E3" s="10">
        <v>0</v>
      </c>
      <c r="F3">
        <f>E3-E2</f>
        <v>0</v>
      </c>
      <c r="G3" s="10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12">
        <v>146</v>
      </c>
      <c r="W3" s="1">
        <f>V3-V2</f>
        <v>146</v>
      </c>
      <c r="X3" s="1">
        <f t="shared" si="5"/>
        <v>146</v>
      </c>
      <c r="Y3" s="34">
        <f t="shared" si="6"/>
        <v>36.738802214393559</v>
      </c>
      <c r="Z3" s="14">
        <v>138</v>
      </c>
      <c r="AA3" s="2"/>
      <c r="AB3" s="29">
        <f t="shared" si="7"/>
        <v>0.9452054794520548</v>
      </c>
      <c r="AC3" s="32">
        <f t="shared" si="8"/>
        <v>0</v>
      </c>
      <c r="AD3" s="1">
        <f>V3-Z3</f>
        <v>8</v>
      </c>
      <c r="AE3" s="1"/>
      <c r="AF3" s="29">
        <f t="shared" si="9"/>
        <v>5.4794520547945202E-2</v>
      </c>
      <c r="AG3" s="32">
        <f t="shared" si="10"/>
        <v>0</v>
      </c>
      <c r="AH3" s="34">
        <f t="shared" si="11"/>
        <v>0</v>
      </c>
      <c r="AI3" s="34">
        <f t="shared" si="12"/>
        <v>2.0130850528434827</v>
      </c>
      <c r="AJ3" s="14">
        <v>6</v>
      </c>
      <c r="AK3" s="2"/>
      <c r="AL3" s="2">
        <f t="shared" si="13"/>
        <v>-1</v>
      </c>
      <c r="AM3" s="34">
        <f t="shared" si="14"/>
        <v>1.5098137896326118</v>
      </c>
      <c r="AN3" s="34">
        <f t="shared" si="15"/>
        <v>0.75</v>
      </c>
      <c r="AO3" s="14"/>
      <c r="AP3" s="2"/>
      <c r="AQ3" s="2">
        <f>IFERROR(AO3/AO2,0)-1</f>
        <v>-1</v>
      </c>
      <c r="AR3" s="34">
        <f t="shared" si="16"/>
        <v>0</v>
      </c>
      <c r="AS3" s="14">
        <v>1</v>
      </c>
      <c r="AT3" s="2">
        <f>AS3-AS2</f>
        <v>1</v>
      </c>
      <c r="AU3" s="2">
        <f t="shared" si="17"/>
        <v>-1</v>
      </c>
      <c r="AV3" s="34">
        <f t="shared" si="18"/>
        <v>0.25163563160543534</v>
      </c>
      <c r="AW3" s="80">
        <f t="shared" si="19"/>
        <v>0.125</v>
      </c>
      <c r="AX3" s="14">
        <v>0</v>
      </c>
      <c r="AY3">
        <f>AX3-AX2</f>
        <v>0</v>
      </c>
      <c r="AZ3">
        <f t="shared" si="20"/>
        <v>-1</v>
      </c>
      <c r="BA3" s="35">
        <f t="shared" si="21"/>
        <v>0</v>
      </c>
      <c r="BB3" s="51">
        <f t="shared" si="22"/>
        <v>0</v>
      </c>
      <c r="BC3" s="31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31">
        <f t="shared" si="23"/>
        <v>7</v>
      </c>
      <c r="BE3" s="51">
        <f t="shared" si="24"/>
        <v>-1</v>
      </c>
      <c r="BF3" s="35">
        <f t="shared" si="25"/>
        <v>1.7614494212380472</v>
      </c>
      <c r="BG3" s="35">
        <f t="shared" si="26"/>
        <v>0.875</v>
      </c>
      <c r="BH3" s="45">
        <v>0</v>
      </c>
      <c r="BI3" s="48">
        <f t="shared" si="27"/>
        <v>0</v>
      </c>
      <c r="BJ3" s="14">
        <v>3</v>
      </c>
      <c r="BK3" s="48">
        <f t="shared" si="28"/>
        <v>2</v>
      </c>
      <c r="BL3" s="14">
        <v>4</v>
      </c>
      <c r="BM3" s="48">
        <f t="shared" si="29"/>
        <v>4</v>
      </c>
      <c r="BN3" s="14">
        <v>1</v>
      </c>
      <c r="BO3" s="48">
        <f t="shared" si="30"/>
        <v>1</v>
      </c>
      <c r="BP3" s="14">
        <v>0</v>
      </c>
      <c r="BQ3" s="48">
        <f t="shared" si="31"/>
        <v>0</v>
      </c>
      <c r="BR3" s="17"/>
      <c r="BS3" s="24">
        <f t="shared" si="32"/>
        <v>0</v>
      </c>
      <c r="BT3" s="17"/>
      <c r="BU3" s="24">
        <f t="shared" si="33"/>
        <v>0</v>
      </c>
      <c r="BV3" s="17"/>
      <c r="BW3" s="24">
        <f t="shared" si="34"/>
        <v>0</v>
      </c>
      <c r="BX3" s="17"/>
      <c r="BY3" s="24">
        <f t="shared" si="35"/>
        <v>0</v>
      </c>
      <c r="BZ3" s="20"/>
      <c r="CA3" s="27">
        <f t="shared" si="36"/>
        <v>0</v>
      </c>
    </row>
    <row r="4" spans="1:79">
      <c r="A4" s="3">
        <v>43901</v>
      </c>
      <c r="B4" s="22">
        <v>43901</v>
      </c>
      <c r="C4" s="10">
        <v>14</v>
      </c>
      <c r="D4">
        <f t="shared" si="37"/>
        <v>6</v>
      </c>
      <c r="E4" s="10">
        <v>1</v>
      </c>
      <c r="F4">
        <f t="shared" ref="F4:F35" si="45">E4-E3</f>
        <v>1</v>
      </c>
      <c r="G4" s="10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12">
        <v>194</v>
      </c>
      <c r="W4" s="1">
        <f t="shared" ref="W4:W67" si="47">V4-V3</f>
        <v>48</v>
      </c>
      <c r="X4" s="1">
        <f t="shared" si="5"/>
        <v>-98</v>
      </c>
      <c r="Y4" s="34">
        <f t="shared" si="6"/>
        <v>48.817312531454455</v>
      </c>
      <c r="Z4" s="14">
        <v>180</v>
      </c>
      <c r="AA4" s="2">
        <f>Z4-Z3</f>
        <v>42</v>
      </c>
      <c r="AB4" s="29">
        <f t="shared" si="7"/>
        <v>0.92783505154639179</v>
      </c>
      <c r="AC4" s="32">
        <f t="shared" si="8"/>
        <v>42</v>
      </c>
      <c r="AD4" s="1">
        <f t="shared" ref="AD4:AD67" si="48">V4-Z4</f>
        <v>14</v>
      </c>
      <c r="AE4" s="1">
        <f>AD4-AD3</f>
        <v>6</v>
      </c>
      <c r="AF4" s="29">
        <f t="shared" si="9"/>
        <v>7.2164948453608241E-2</v>
      </c>
      <c r="AG4" s="32">
        <f t="shared" si="10"/>
        <v>6</v>
      </c>
      <c r="AH4" s="34">
        <f t="shared" si="11"/>
        <v>0.125</v>
      </c>
      <c r="AI4" s="34">
        <f t="shared" si="12"/>
        <v>3.5228988424760943</v>
      </c>
      <c r="AJ4" s="14">
        <v>9</v>
      </c>
      <c r="AK4" s="2">
        <f>AJ4-AJ3</f>
        <v>3</v>
      </c>
      <c r="AL4" s="2">
        <f t="shared" si="13"/>
        <v>0.5</v>
      </c>
      <c r="AM4" s="34">
        <f t="shared" si="14"/>
        <v>2.2647206844489181</v>
      </c>
      <c r="AN4" s="34">
        <f t="shared" si="15"/>
        <v>0.6428571428571429</v>
      </c>
      <c r="AO4" s="14"/>
      <c r="AP4" s="2">
        <f>AO4-AO3</f>
        <v>0</v>
      </c>
      <c r="AQ4" s="2">
        <f t="shared" ref="AQ4:AQ67" si="49">IFERROR(AO4/AO3,0)-1</f>
        <v>-1</v>
      </c>
      <c r="AR4" s="34">
        <f t="shared" si="16"/>
        <v>0</v>
      </c>
      <c r="AS4" s="14"/>
      <c r="AT4" s="2">
        <f t="shared" ref="AT4:AT67" si="50">AS4-AS3</f>
        <v>-1</v>
      </c>
      <c r="AU4" s="2">
        <f t="shared" si="17"/>
        <v>-1</v>
      </c>
      <c r="AV4" s="34">
        <f t="shared" si="18"/>
        <v>0</v>
      </c>
      <c r="AW4" s="80">
        <f t="shared" si="19"/>
        <v>0</v>
      </c>
      <c r="AX4" s="14">
        <v>2</v>
      </c>
      <c r="AY4">
        <f t="shared" ref="AY4:AY67" si="51">AX4-AX3</f>
        <v>2</v>
      </c>
      <c r="AZ4">
        <f t="shared" si="20"/>
        <v>-1</v>
      </c>
      <c r="BA4" s="35">
        <f t="shared" si="21"/>
        <v>0.50327126321087068</v>
      </c>
      <c r="BB4" s="51">
        <f t="shared" si="22"/>
        <v>0.14285714285714285</v>
      </c>
      <c r="BC4" s="31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31">
        <f t="shared" si="23"/>
        <v>4</v>
      </c>
      <c r="BE4" s="51">
        <f t="shared" si="24"/>
        <v>0.5714285714285714</v>
      </c>
      <c r="BF4" s="35">
        <f t="shared" si="25"/>
        <v>2.7679919476597883</v>
      </c>
      <c r="BG4" s="35">
        <f t="shared" si="26"/>
        <v>0.7857142857142857</v>
      </c>
      <c r="BH4" s="45">
        <v>0</v>
      </c>
      <c r="BI4" s="48">
        <f t="shared" si="27"/>
        <v>0</v>
      </c>
      <c r="BJ4" s="14">
        <v>5</v>
      </c>
      <c r="BK4" s="48">
        <f t="shared" si="28"/>
        <v>2</v>
      </c>
      <c r="BL4" s="14">
        <v>7</v>
      </c>
      <c r="BM4" s="48">
        <f t="shared" si="29"/>
        <v>3</v>
      </c>
      <c r="BN4" s="14">
        <v>2</v>
      </c>
      <c r="BO4" s="48">
        <f t="shared" si="30"/>
        <v>1</v>
      </c>
      <c r="BP4" s="14">
        <v>0</v>
      </c>
      <c r="BQ4" s="48">
        <f t="shared" si="31"/>
        <v>0</v>
      </c>
      <c r="BR4" s="17"/>
      <c r="BS4" s="24">
        <f t="shared" si="32"/>
        <v>0</v>
      </c>
      <c r="BT4" s="17"/>
      <c r="BU4" s="24">
        <f t="shared" si="33"/>
        <v>0</v>
      </c>
      <c r="BV4" s="17"/>
      <c r="BW4" s="24">
        <f t="shared" si="34"/>
        <v>0</v>
      </c>
      <c r="BX4" s="17"/>
      <c r="BY4" s="24">
        <f t="shared" si="35"/>
        <v>0</v>
      </c>
      <c r="BZ4" s="20"/>
      <c r="CA4" s="27">
        <f t="shared" si="36"/>
        <v>0</v>
      </c>
    </row>
    <row r="5" spans="1:79">
      <c r="A5" s="3">
        <v>43902</v>
      </c>
      <c r="B5" s="22">
        <v>43902</v>
      </c>
      <c r="C5" s="10">
        <v>27</v>
      </c>
      <c r="D5">
        <f t="shared" si="37"/>
        <v>13</v>
      </c>
      <c r="E5" s="10">
        <v>1</v>
      </c>
      <c r="F5">
        <f t="shared" si="45"/>
        <v>0</v>
      </c>
      <c r="G5" s="10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12">
        <v>401</v>
      </c>
      <c r="W5" s="1">
        <f t="shared" si="47"/>
        <v>207</v>
      </c>
      <c r="X5" s="1">
        <f t="shared" si="5"/>
        <v>159</v>
      </c>
      <c r="Y5" s="34">
        <f t="shared" si="6"/>
        <v>100.90588827377957</v>
      </c>
      <c r="Z5" s="14">
        <v>374</v>
      </c>
      <c r="AA5" s="2">
        <f t="shared" ref="AA5:AA68" si="52">Z5-Z4</f>
        <v>194</v>
      </c>
      <c r="AB5" s="29">
        <f t="shared" si="7"/>
        <v>0.93266832917705733</v>
      </c>
      <c r="AC5" s="32">
        <f t="shared" si="8"/>
        <v>152</v>
      </c>
      <c r="AD5" s="1">
        <f t="shared" si="48"/>
        <v>27</v>
      </c>
      <c r="AE5" s="1">
        <f t="shared" ref="AE5:AE68" si="53">AD5-AD4</f>
        <v>13</v>
      </c>
      <c r="AF5" s="29">
        <f t="shared" si="9"/>
        <v>6.7331670822942641E-2</v>
      </c>
      <c r="AG5" s="32">
        <f t="shared" si="10"/>
        <v>7</v>
      </c>
      <c r="AH5" s="34">
        <f t="shared" si="11"/>
        <v>6.280193236714976E-2</v>
      </c>
      <c r="AI5" s="34">
        <f t="shared" si="12"/>
        <v>6.7941620533467537</v>
      </c>
      <c r="AJ5" s="14">
        <v>21</v>
      </c>
      <c r="AK5" s="2">
        <f t="shared" ref="AK5:AK68" si="54">AJ5-AJ4</f>
        <v>12</v>
      </c>
      <c r="AL5" s="2">
        <f t="shared" si="13"/>
        <v>1.3333333333333335</v>
      </c>
      <c r="AM5" s="34">
        <f t="shared" si="14"/>
        <v>5.2843482637141417</v>
      </c>
      <c r="AN5" s="34">
        <f t="shared" si="15"/>
        <v>0.77777777777777779</v>
      </c>
      <c r="AO5" s="14"/>
      <c r="AP5" s="2">
        <f>AO5-AO4</f>
        <v>0</v>
      </c>
      <c r="AQ5" s="2">
        <f t="shared" si="49"/>
        <v>-1</v>
      </c>
      <c r="AR5" s="34">
        <f t="shared" si="16"/>
        <v>0</v>
      </c>
      <c r="AS5" s="14">
        <v>3</v>
      </c>
      <c r="AT5" s="2">
        <f t="shared" si="50"/>
        <v>3</v>
      </c>
      <c r="AU5" s="2">
        <f t="shared" si="17"/>
        <v>-1</v>
      </c>
      <c r="AV5" s="34">
        <f t="shared" si="18"/>
        <v>0.75490689481630591</v>
      </c>
      <c r="AW5" s="80">
        <f t="shared" si="19"/>
        <v>0.1111111111111111</v>
      </c>
      <c r="AX5" s="14">
        <v>2</v>
      </c>
      <c r="AY5">
        <f t="shared" si="51"/>
        <v>0</v>
      </c>
      <c r="AZ5">
        <f t="shared" si="20"/>
        <v>0</v>
      </c>
      <c r="BA5" s="35">
        <f t="shared" si="21"/>
        <v>0.50327126321087068</v>
      </c>
      <c r="BB5" s="51">
        <f t="shared" si="22"/>
        <v>7.407407407407407E-2</v>
      </c>
      <c r="BC5" s="31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31">
        <f t="shared" si="23"/>
        <v>15</v>
      </c>
      <c r="BE5" s="51">
        <f t="shared" si="24"/>
        <v>1.3636363636363638</v>
      </c>
      <c r="BF5" s="35">
        <f t="shared" si="25"/>
        <v>6.5425264217413179</v>
      </c>
      <c r="BG5" s="35">
        <f t="shared" si="26"/>
        <v>0.96296296296296291</v>
      </c>
      <c r="BH5" s="45">
        <v>1</v>
      </c>
      <c r="BI5" s="48">
        <f t="shared" si="27"/>
        <v>1</v>
      </c>
      <c r="BJ5" s="14">
        <v>11</v>
      </c>
      <c r="BK5" s="48">
        <f t="shared" si="28"/>
        <v>6</v>
      </c>
      <c r="BL5" s="14">
        <v>10</v>
      </c>
      <c r="BM5" s="48">
        <f t="shared" si="29"/>
        <v>3</v>
      </c>
      <c r="BN5" s="14">
        <v>5</v>
      </c>
      <c r="BO5" s="48">
        <f t="shared" si="30"/>
        <v>3</v>
      </c>
      <c r="BP5" s="14">
        <v>0</v>
      </c>
      <c r="BQ5" s="48">
        <f t="shared" si="31"/>
        <v>0</v>
      </c>
      <c r="BR5" s="17"/>
      <c r="BS5" s="24">
        <f t="shared" si="32"/>
        <v>0</v>
      </c>
      <c r="BT5" s="17"/>
      <c r="BU5" s="24">
        <f t="shared" si="33"/>
        <v>0</v>
      </c>
      <c r="BV5" s="17"/>
      <c r="BW5" s="24">
        <f t="shared" si="34"/>
        <v>0</v>
      </c>
      <c r="BX5" s="17"/>
      <c r="BY5" s="24">
        <f t="shared" si="35"/>
        <v>0</v>
      </c>
      <c r="BZ5" s="20"/>
      <c r="CA5" s="27">
        <f t="shared" si="36"/>
        <v>0</v>
      </c>
    </row>
    <row r="6" spans="1:79">
      <c r="A6" s="3">
        <v>43903</v>
      </c>
      <c r="B6" s="22">
        <v>43903</v>
      </c>
      <c r="C6" s="10">
        <v>36</v>
      </c>
      <c r="D6">
        <f t="shared" si="37"/>
        <v>9</v>
      </c>
      <c r="E6" s="10">
        <v>1</v>
      </c>
      <c r="F6">
        <f t="shared" si="45"/>
        <v>0</v>
      </c>
      <c r="G6" s="10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12">
        <v>649</v>
      </c>
      <c r="W6" s="1">
        <f t="shared" si="47"/>
        <v>248</v>
      </c>
      <c r="X6" s="1">
        <f t="shared" si="5"/>
        <v>41</v>
      </c>
      <c r="Y6" s="34">
        <f t="shared" si="6"/>
        <v>163.31152491192753</v>
      </c>
      <c r="Z6" s="14">
        <v>613</v>
      </c>
      <c r="AA6" s="2">
        <f t="shared" si="52"/>
        <v>239</v>
      </c>
      <c r="AB6" s="29">
        <f t="shared" si="7"/>
        <v>0.94453004622496151</v>
      </c>
      <c r="AC6" s="32">
        <f t="shared" si="8"/>
        <v>45</v>
      </c>
      <c r="AD6" s="1">
        <f t="shared" si="48"/>
        <v>36</v>
      </c>
      <c r="AE6" s="1">
        <f t="shared" si="53"/>
        <v>9</v>
      </c>
      <c r="AF6" s="29">
        <f t="shared" si="9"/>
        <v>5.5469953775038522E-2</v>
      </c>
      <c r="AG6" s="32">
        <f t="shared" si="10"/>
        <v>-4</v>
      </c>
      <c r="AH6" s="34">
        <f t="shared" si="11"/>
        <v>3.6290322580645164E-2</v>
      </c>
      <c r="AI6" s="34">
        <f t="shared" si="12"/>
        <v>9.0588827377956722</v>
      </c>
      <c r="AJ6" s="14">
        <v>30</v>
      </c>
      <c r="AK6" s="2">
        <f t="shared" si="54"/>
        <v>9</v>
      </c>
      <c r="AL6" s="2">
        <f t="shared" si="13"/>
        <v>0.4285714285714286</v>
      </c>
      <c r="AM6" s="34">
        <f t="shared" si="14"/>
        <v>7.5490689481630593</v>
      </c>
      <c r="AN6" s="34">
        <f t="shared" si="15"/>
        <v>0.83333333333333337</v>
      </c>
      <c r="AO6" s="14"/>
      <c r="AP6" s="2">
        <f t="shared" ref="AP6:AP69" si="55">AO6-AO5</f>
        <v>0</v>
      </c>
      <c r="AQ6" s="2">
        <f t="shared" si="49"/>
        <v>-1</v>
      </c>
      <c r="AR6" s="34">
        <f t="shared" si="16"/>
        <v>0</v>
      </c>
      <c r="AS6" s="14"/>
      <c r="AT6" s="2">
        <f t="shared" si="50"/>
        <v>-3</v>
      </c>
      <c r="AU6" s="2">
        <f t="shared" si="17"/>
        <v>-1</v>
      </c>
      <c r="AV6" s="34">
        <f t="shared" si="18"/>
        <v>0</v>
      </c>
      <c r="AW6" s="80">
        <f t="shared" si="19"/>
        <v>0</v>
      </c>
      <c r="AX6" s="14">
        <v>2</v>
      </c>
      <c r="AY6">
        <f t="shared" si="51"/>
        <v>0</v>
      </c>
      <c r="AZ6">
        <f t="shared" si="20"/>
        <v>0</v>
      </c>
      <c r="BA6" s="35">
        <f t="shared" si="21"/>
        <v>0.50327126321087068</v>
      </c>
      <c r="BB6" s="51">
        <f t="shared" si="22"/>
        <v>5.5555555555555552E-2</v>
      </c>
      <c r="BC6" s="31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31">
        <f t="shared" si="23"/>
        <v>6</v>
      </c>
      <c r="BE6" s="51">
        <f t="shared" si="24"/>
        <v>0.23076923076923084</v>
      </c>
      <c r="BF6" s="35">
        <f t="shared" si="25"/>
        <v>8.0523402113739309</v>
      </c>
      <c r="BG6" s="35">
        <f t="shared" si="26"/>
        <v>0.88888888888888884</v>
      </c>
      <c r="BH6" s="45">
        <v>2</v>
      </c>
      <c r="BI6" s="48">
        <f t="shared" si="27"/>
        <v>1</v>
      </c>
      <c r="BJ6" s="14">
        <v>15</v>
      </c>
      <c r="BK6" s="48">
        <f t="shared" si="28"/>
        <v>4</v>
      </c>
      <c r="BL6" s="14">
        <v>14</v>
      </c>
      <c r="BM6" s="48">
        <f t="shared" si="29"/>
        <v>4</v>
      </c>
      <c r="BN6" s="14">
        <v>5</v>
      </c>
      <c r="BO6" s="48">
        <f t="shared" si="30"/>
        <v>0</v>
      </c>
      <c r="BP6" s="14">
        <v>0</v>
      </c>
      <c r="BQ6" s="48">
        <f t="shared" si="31"/>
        <v>0</v>
      </c>
      <c r="BR6" s="17"/>
      <c r="BS6" s="24">
        <f t="shared" si="32"/>
        <v>0</v>
      </c>
      <c r="BT6" s="17"/>
      <c r="BU6" s="24">
        <f t="shared" si="33"/>
        <v>0</v>
      </c>
      <c r="BV6" s="17"/>
      <c r="BW6" s="24">
        <f t="shared" si="34"/>
        <v>0</v>
      </c>
      <c r="BX6" s="17"/>
      <c r="BY6" s="24">
        <f t="shared" si="35"/>
        <v>0</v>
      </c>
      <c r="BZ6" s="20"/>
      <c r="CA6" s="27">
        <f t="shared" si="36"/>
        <v>0</v>
      </c>
    </row>
    <row r="7" spans="1:79">
      <c r="A7" s="3">
        <v>43904</v>
      </c>
      <c r="B7" s="22">
        <v>43904</v>
      </c>
      <c r="C7" s="10">
        <v>43</v>
      </c>
      <c r="D7">
        <f t="shared" si="37"/>
        <v>7</v>
      </c>
      <c r="E7" s="10">
        <v>1</v>
      </c>
      <c r="F7">
        <f t="shared" si="45"/>
        <v>0</v>
      </c>
      <c r="G7" s="10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12">
        <v>857</v>
      </c>
      <c r="W7" s="1">
        <f t="shared" si="47"/>
        <v>208</v>
      </c>
      <c r="X7" s="1">
        <f t="shared" si="5"/>
        <v>-40</v>
      </c>
      <c r="Y7" s="34">
        <f t="shared" si="6"/>
        <v>215.65173628585808</v>
      </c>
      <c r="Z7" s="14">
        <v>814</v>
      </c>
      <c r="AA7" s="2">
        <f t="shared" si="52"/>
        <v>201</v>
      </c>
      <c r="AB7" s="29">
        <f t="shared" si="7"/>
        <v>0.94982497082847139</v>
      </c>
      <c r="AC7" s="32">
        <f t="shared" si="8"/>
        <v>-38</v>
      </c>
      <c r="AD7" s="1">
        <f t="shared" si="48"/>
        <v>43</v>
      </c>
      <c r="AE7" s="1">
        <f t="shared" si="53"/>
        <v>7</v>
      </c>
      <c r="AF7" s="29">
        <f t="shared" si="9"/>
        <v>5.0175029171528586E-2</v>
      </c>
      <c r="AG7" s="32">
        <f t="shared" si="10"/>
        <v>-2</v>
      </c>
      <c r="AH7" s="34">
        <f t="shared" si="11"/>
        <v>3.3653846153846152E-2</v>
      </c>
      <c r="AI7" s="34">
        <f t="shared" si="12"/>
        <v>10.820332159033718</v>
      </c>
      <c r="AJ7" s="14">
        <v>37</v>
      </c>
      <c r="AK7" s="2">
        <f t="shared" si="54"/>
        <v>7</v>
      </c>
      <c r="AL7" s="2">
        <f t="shared" si="13"/>
        <v>0.23333333333333339</v>
      </c>
      <c r="AM7" s="34">
        <f t="shared" si="14"/>
        <v>9.3105183694011071</v>
      </c>
      <c r="AN7" s="34">
        <f t="shared" si="15"/>
        <v>0.86046511627906974</v>
      </c>
      <c r="AO7" s="14"/>
      <c r="AP7" s="2">
        <f t="shared" si="55"/>
        <v>0</v>
      </c>
      <c r="AQ7" s="2">
        <f t="shared" si="49"/>
        <v>-1</v>
      </c>
      <c r="AR7" s="34">
        <f t="shared" si="16"/>
        <v>0</v>
      </c>
      <c r="AS7" s="14">
        <v>3</v>
      </c>
      <c r="AT7" s="2">
        <f t="shared" si="50"/>
        <v>3</v>
      </c>
      <c r="AU7" s="2">
        <f t="shared" si="17"/>
        <v>-1</v>
      </c>
      <c r="AV7" s="34">
        <f t="shared" si="18"/>
        <v>0.75490689481630591</v>
      </c>
      <c r="AW7" s="80">
        <f t="shared" si="19"/>
        <v>6.9767441860465115E-2</v>
      </c>
      <c r="AX7" s="14">
        <v>2</v>
      </c>
      <c r="AY7">
        <f t="shared" si="51"/>
        <v>0</v>
      </c>
      <c r="AZ7">
        <f t="shared" si="20"/>
        <v>0</v>
      </c>
      <c r="BA7" s="35">
        <f t="shared" si="21"/>
        <v>0.50327126321087068</v>
      </c>
      <c r="BB7" s="51">
        <f t="shared" si="22"/>
        <v>4.6511627906976744E-2</v>
      </c>
      <c r="BC7" s="31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31">
        <f t="shared" si="23"/>
        <v>10</v>
      </c>
      <c r="BE7" s="51">
        <f t="shared" si="24"/>
        <v>0.3125</v>
      </c>
      <c r="BF7" s="35">
        <f t="shared" si="25"/>
        <v>10.568696527428283</v>
      </c>
      <c r="BG7" s="35">
        <f t="shared" si="26"/>
        <v>0.97674418604651159</v>
      </c>
      <c r="BH7" s="45">
        <v>2</v>
      </c>
      <c r="BI7" s="48">
        <f t="shared" si="27"/>
        <v>0</v>
      </c>
      <c r="BJ7" s="14">
        <v>15</v>
      </c>
      <c r="BK7" s="48">
        <f t="shared" si="28"/>
        <v>0</v>
      </c>
      <c r="BL7" s="14">
        <v>20</v>
      </c>
      <c r="BM7" s="48">
        <f t="shared" si="29"/>
        <v>6</v>
      </c>
      <c r="BN7" s="14">
        <v>6</v>
      </c>
      <c r="BO7" s="48">
        <f t="shared" si="30"/>
        <v>1</v>
      </c>
      <c r="BP7" s="14">
        <v>0</v>
      </c>
      <c r="BQ7" s="48">
        <f t="shared" si="31"/>
        <v>0</v>
      </c>
      <c r="BR7" s="17"/>
      <c r="BS7" s="24">
        <f t="shared" si="32"/>
        <v>0</v>
      </c>
      <c r="BT7" s="17"/>
      <c r="BU7" s="24">
        <f t="shared" si="33"/>
        <v>0</v>
      </c>
      <c r="BV7" s="17"/>
      <c r="BW7" s="24">
        <f t="shared" si="34"/>
        <v>0</v>
      </c>
      <c r="BX7" s="17"/>
      <c r="BY7" s="24">
        <f t="shared" si="35"/>
        <v>0</v>
      </c>
      <c r="BZ7" s="20"/>
      <c r="CA7" s="27">
        <f t="shared" si="36"/>
        <v>0</v>
      </c>
    </row>
    <row r="8" spans="1:79">
      <c r="A8" s="3">
        <v>43905</v>
      </c>
      <c r="B8" s="22">
        <v>43905</v>
      </c>
      <c r="C8" s="10">
        <v>55</v>
      </c>
      <c r="D8">
        <f t="shared" si="37"/>
        <v>12</v>
      </c>
      <c r="E8" s="10">
        <v>1</v>
      </c>
      <c r="F8">
        <f t="shared" si="45"/>
        <v>0</v>
      </c>
      <c r="G8" s="10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12">
        <v>976</v>
      </c>
      <c r="W8" s="1">
        <f t="shared" si="47"/>
        <v>119</v>
      </c>
      <c r="X8" s="1">
        <f t="shared" si="5"/>
        <v>-89</v>
      </c>
      <c r="Y8" s="34">
        <f t="shared" si="6"/>
        <v>245.59637644690486</v>
      </c>
      <c r="Z8" s="14">
        <v>921</v>
      </c>
      <c r="AA8" s="2">
        <f t="shared" si="52"/>
        <v>107</v>
      </c>
      <c r="AB8" s="29">
        <f t="shared" si="7"/>
        <v>0.94364754098360659</v>
      </c>
      <c r="AC8" s="32">
        <f t="shared" si="8"/>
        <v>-94</v>
      </c>
      <c r="AD8" s="1">
        <f t="shared" si="48"/>
        <v>55</v>
      </c>
      <c r="AE8" s="1">
        <f t="shared" si="53"/>
        <v>12</v>
      </c>
      <c r="AF8" s="29">
        <f t="shared" si="9"/>
        <v>5.6352459016393443E-2</v>
      </c>
      <c r="AG8" s="32">
        <f t="shared" si="10"/>
        <v>5</v>
      </c>
      <c r="AH8" s="34">
        <f t="shared" si="11"/>
        <v>0.10084033613445378</v>
      </c>
      <c r="AI8" s="34">
        <f t="shared" si="12"/>
        <v>13.839959738298942</v>
      </c>
      <c r="AJ8" s="14">
        <v>44</v>
      </c>
      <c r="AK8" s="2">
        <f t="shared" si="54"/>
        <v>7</v>
      </c>
      <c r="AL8" s="2">
        <f t="shared" si="13"/>
        <v>0.18918918918918926</v>
      </c>
      <c r="AM8" s="34">
        <f t="shared" si="14"/>
        <v>11.071967790639153</v>
      </c>
      <c r="AN8" s="34">
        <f t="shared" si="15"/>
        <v>0.8</v>
      </c>
      <c r="AO8" s="14"/>
      <c r="AP8" s="2">
        <f t="shared" si="55"/>
        <v>0</v>
      </c>
      <c r="AQ8" s="2">
        <f t="shared" si="49"/>
        <v>-1</v>
      </c>
      <c r="AR8" s="34">
        <f t="shared" si="16"/>
        <v>0</v>
      </c>
      <c r="AS8" s="14">
        <v>4</v>
      </c>
      <c r="AT8" s="2">
        <f t="shared" si="50"/>
        <v>1</v>
      </c>
      <c r="AU8" s="2">
        <f t="shared" si="17"/>
        <v>0.33333333333333326</v>
      </c>
      <c r="AV8" s="34">
        <f t="shared" si="18"/>
        <v>1.0065425264217414</v>
      </c>
      <c r="AW8" s="80">
        <f t="shared" si="19"/>
        <v>7.2727272727272724E-2</v>
      </c>
      <c r="AX8" s="14">
        <v>6</v>
      </c>
      <c r="AY8">
        <f t="shared" si="51"/>
        <v>4</v>
      </c>
      <c r="AZ8">
        <f t="shared" si="20"/>
        <v>2</v>
      </c>
      <c r="BA8" s="35">
        <f t="shared" si="21"/>
        <v>1.5098137896326118</v>
      </c>
      <c r="BB8" s="51">
        <f t="shared" si="22"/>
        <v>0.10909090909090909</v>
      </c>
      <c r="BC8" s="31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31">
        <f t="shared" si="23"/>
        <v>12</v>
      </c>
      <c r="BE8" s="51">
        <f t="shared" si="24"/>
        <v>0.28571428571428581</v>
      </c>
      <c r="BF8" s="35">
        <f t="shared" si="25"/>
        <v>13.588324106693507</v>
      </c>
      <c r="BG8" s="35">
        <f t="shared" si="26"/>
        <v>0.98181818181818181</v>
      </c>
      <c r="BH8" s="45">
        <v>2</v>
      </c>
      <c r="BI8" s="48">
        <f t="shared" si="27"/>
        <v>0</v>
      </c>
      <c r="BJ8" s="14">
        <v>19</v>
      </c>
      <c r="BK8" s="48">
        <f t="shared" si="28"/>
        <v>4</v>
      </c>
      <c r="BL8" s="14">
        <v>26</v>
      </c>
      <c r="BM8" s="48">
        <f t="shared" si="29"/>
        <v>6</v>
      </c>
      <c r="BN8" s="14">
        <v>8</v>
      </c>
      <c r="BO8" s="48">
        <f t="shared" si="30"/>
        <v>2</v>
      </c>
      <c r="BP8" s="14">
        <v>0</v>
      </c>
      <c r="BQ8" s="48">
        <f t="shared" si="31"/>
        <v>0</v>
      </c>
      <c r="BR8" s="17"/>
      <c r="BS8" s="24">
        <f t="shared" si="32"/>
        <v>0</v>
      </c>
      <c r="BT8" s="17"/>
      <c r="BU8" s="24">
        <f t="shared" si="33"/>
        <v>0</v>
      </c>
      <c r="BV8" s="17"/>
      <c r="BW8" s="24">
        <f t="shared" si="34"/>
        <v>0</v>
      </c>
      <c r="BX8" s="17"/>
      <c r="BY8" s="24">
        <f t="shared" si="35"/>
        <v>0</v>
      </c>
      <c r="BZ8" s="20"/>
      <c r="CA8" s="27">
        <f t="shared" si="36"/>
        <v>0</v>
      </c>
    </row>
    <row r="9" spans="1:79">
      <c r="A9" s="3">
        <v>43906</v>
      </c>
      <c r="B9" s="22">
        <v>43906</v>
      </c>
      <c r="C9" s="10">
        <v>69</v>
      </c>
      <c r="D9">
        <f t="shared" si="37"/>
        <v>14</v>
      </c>
      <c r="E9" s="10">
        <v>1</v>
      </c>
      <c r="F9">
        <f t="shared" si="45"/>
        <v>0</v>
      </c>
      <c r="G9" s="10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12">
        <v>1073</v>
      </c>
      <c r="W9" s="1">
        <f t="shared" si="47"/>
        <v>97</v>
      </c>
      <c r="X9" s="1">
        <f t="shared" si="5"/>
        <v>-22</v>
      </c>
      <c r="Y9" s="34">
        <f t="shared" si="6"/>
        <v>270.0050327126321</v>
      </c>
      <c r="Z9" s="14">
        <v>1004</v>
      </c>
      <c r="AA9" s="2">
        <f t="shared" si="52"/>
        <v>83</v>
      </c>
      <c r="AB9" s="29">
        <f t="shared" si="7"/>
        <v>0.93569431500465983</v>
      </c>
      <c r="AC9" s="32">
        <f t="shared" si="8"/>
        <v>-24</v>
      </c>
      <c r="AD9" s="1">
        <f t="shared" si="48"/>
        <v>69</v>
      </c>
      <c r="AE9" s="1">
        <f t="shared" si="53"/>
        <v>14</v>
      </c>
      <c r="AF9" s="29">
        <f t="shared" si="9"/>
        <v>6.4305684995340173E-2</v>
      </c>
      <c r="AG9" s="32">
        <f t="shared" si="10"/>
        <v>2</v>
      </c>
      <c r="AH9" s="34">
        <f t="shared" si="11"/>
        <v>0.14432989690721648</v>
      </c>
      <c r="AI9" s="34">
        <f t="shared" si="12"/>
        <v>17.362858580775036</v>
      </c>
      <c r="AJ9" s="14">
        <v>57</v>
      </c>
      <c r="AK9" s="2">
        <f t="shared" si="54"/>
        <v>13</v>
      </c>
      <c r="AL9" s="2">
        <f t="shared" si="13"/>
        <v>0.29545454545454541</v>
      </c>
      <c r="AM9" s="34">
        <f t="shared" si="14"/>
        <v>14.343231001509814</v>
      </c>
      <c r="AN9" s="34">
        <f t="shared" si="15"/>
        <v>0.82608695652173914</v>
      </c>
      <c r="AO9" s="14"/>
      <c r="AP9" s="2">
        <f t="shared" si="55"/>
        <v>0</v>
      </c>
      <c r="AQ9" s="2">
        <f t="shared" si="49"/>
        <v>-1</v>
      </c>
      <c r="AR9" s="34">
        <f t="shared" si="16"/>
        <v>0</v>
      </c>
      <c r="AS9" s="14">
        <v>4</v>
      </c>
      <c r="AT9" s="2">
        <f t="shared" si="50"/>
        <v>0</v>
      </c>
      <c r="AU9" s="2">
        <f t="shared" si="17"/>
        <v>0</v>
      </c>
      <c r="AV9" s="34">
        <f t="shared" si="18"/>
        <v>1.0065425264217414</v>
      </c>
      <c r="AW9" s="80">
        <f t="shared" si="19"/>
        <v>5.7971014492753624E-2</v>
      </c>
      <c r="AX9" s="14">
        <v>7</v>
      </c>
      <c r="AY9">
        <f t="shared" si="51"/>
        <v>1</v>
      </c>
      <c r="AZ9">
        <f t="shared" si="20"/>
        <v>0.16666666666666674</v>
      </c>
      <c r="BA9" s="35">
        <f t="shared" si="21"/>
        <v>1.7614494212380472</v>
      </c>
      <c r="BB9" s="51">
        <f t="shared" si="22"/>
        <v>0.10144927536231885</v>
      </c>
      <c r="BC9" s="31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31">
        <f t="shared" si="23"/>
        <v>14</v>
      </c>
      <c r="BE9" s="51">
        <f t="shared" si="24"/>
        <v>0.2592592592592593</v>
      </c>
      <c r="BF9" s="35">
        <f t="shared" si="25"/>
        <v>17.111222949169601</v>
      </c>
      <c r="BG9" s="35">
        <f t="shared" si="26"/>
        <v>0.98550724637681164</v>
      </c>
      <c r="BH9" s="45">
        <v>2</v>
      </c>
      <c r="BI9" s="48">
        <f t="shared" si="27"/>
        <v>0</v>
      </c>
      <c r="BJ9" s="14">
        <v>22</v>
      </c>
      <c r="BK9" s="48">
        <f t="shared" si="28"/>
        <v>3</v>
      </c>
      <c r="BL9" s="14">
        <v>36</v>
      </c>
      <c r="BM9" s="48">
        <f t="shared" si="29"/>
        <v>10</v>
      </c>
      <c r="BN9" s="14">
        <v>9</v>
      </c>
      <c r="BO9" s="48">
        <f t="shared" si="30"/>
        <v>1</v>
      </c>
      <c r="BP9" s="14">
        <v>0</v>
      </c>
      <c r="BQ9" s="48">
        <f t="shared" si="31"/>
        <v>0</v>
      </c>
      <c r="BR9" s="17"/>
      <c r="BS9" s="24">
        <f t="shared" si="32"/>
        <v>0</v>
      </c>
      <c r="BT9" s="17"/>
      <c r="BU9" s="24">
        <f t="shared" si="33"/>
        <v>0</v>
      </c>
      <c r="BV9" s="17"/>
      <c r="BW9" s="24">
        <f t="shared" si="34"/>
        <v>0</v>
      </c>
      <c r="BX9" s="17"/>
      <c r="BY9" s="24">
        <f t="shared" si="35"/>
        <v>0</v>
      </c>
      <c r="BZ9" s="20"/>
      <c r="CA9" s="27">
        <f t="shared" si="36"/>
        <v>0</v>
      </c>
    </row>
    <row r="10" spans="1:79">
      <c r="A10" s="3">
        <v>43907</v>
      </c>
      <c r="B10" s="22">
        <v>43907</v>
      </c>
      <c r="C10" s="10">
        <v>86</v>
      </c>
      <c r="D10">
        <f t="shared" si="37"/>
        <v>17</v>
      </c>
      <c r="E10" s="10">
        <v>1</v>
      </c>
      <c r="F10">
        <f t="shared" si="45"/>
        <v>0</v>
      </c>
      <c r="G10" s="10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12">
        <v>1232</v>
      </c>
      <c r="W10" s="1">
        <f t="shared" si="47"/>
        <v>159</v>
      </c>
      <c r="X10" s="1">
        <f t="shared" si="5"/>
        <v>62</v>
      </c>
      <c r="Y10" s="34">
        <f t="shared" si="6"/>
        <v>310.0150981378963</v>
      </c>
      <c r="Z10" s="14">
        <v>1158</v>
      </c>
      <c r="AA10" s="2">
        <f t="shared" si="52"/>
        <v>154</v>
      </c>
      <c r="AB10" s="29">
        <f t="shared" si="7"/>
        <v>0.93993506493506496</v>
      </c>
      <c r="AC10" s="32">
        <f t="shared" si="8"/>
        <v>71</v>
      </c>
      <c r="AD10" s="1">
        <f t="shared" si="48"/>
        <v>74</v>
      </c>
      <c r="AE10" s="1">
        <f t="shared" si="53"/>
        <v>5</v>
      </c>
      <c r="AF10" s="29">
        <f t="shared" si="9"/>
        <v>6.0064935064935064E-2</v>
      </c>
      <c r="AG10" s="32">
        <f t="shared" si="10"/>
        <v>-9</v>
      </c>
      <c r="AH10" s="34">
        <f t="shared" si="11"/>
        <v>3.1446540880503145E-2</v>
      </c>
      <c r="AI10" s="34">
        <f t="shared" si="12"/>
        <v>18.621036738802214</v>
      </c>
      <c r="AJ10" s="14">
        <v>71</v>
      </c>
      <c r="AK10" s="2">
        <f t="shared" si="54"/>
        <v>14</v>
      </c>
      <c r="AL10" s="2">
        <f t="shared" si="13"/>
        <v>0.2456140350877194</v>
      </c>
      <c r="AM10" s="34">
        <f t="shared" si="14"/>
        <v>17.866129843985906</v>
      </c>
      <c r="AN10" s="34">
        <f t="shared" si="15"/>
        <v>0.82558139534883723</v>
      </c>
      <c r="AO10" s="14"/>
      <c r="AP10" s="2">
        <f t="shared" si="55"/>
        <v>0</v>
      </c>
      <c r="AQ10" s="2">
        <f t="shared" si="49"/>
        <v>-1</v>
      </c>
      <c r="AR10" s="34">
        <f t="shared" si="16"/>
        <v>0</v>
      </c>
      <c r="AS10" s="14">
        <v>6</v>
      </c>
      <c r="AT10" s="2">
        <f t="shared" si="50"/>
        <v>2</v>
      </c>
      <c r="AU10" s="2">
        <f t="shared" si="17"/>
        <v>0.5</v>
      </c>
      <c r="AV10" s="34">
        <f t="shared" si="18"/>
        <v>1.5098137896326118</v>
      </c>
      <c r="AW10" s="80">
        <f t="shared" si="19"/>
        <v>6.9767441860465115E-2</v>
      </c>
      <c r="AX10" s="14">
        <v>8</v>
      </c>
      <c r="AY10">
        <f t="shared" si="51"/>
        <v>1</v>
      </c>
      <c r="AZ10">
        <f t="shared" si="20"/>
        <v>0.14285714285714279</v>
      </c>
      <c r="BA10" s="35">
        <f t="shared" si="21"/>
        <v>2.0130850528434827</v>
      </c>
      <c r="BB10" s="51">
        <f t="shared" si="22"/>
        <v>9.3023255813953487E-2</v>
      </c>
      <c r="BC10" s="31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31">
        <f t="shared" si="23"/>
        <v>17</v>
      </c>
      <c r="BE10" s="51">
        <f t="shared" si="24"/>
        <v>0.25</v>
      </c>
      <c r="BF10" s="35">
        <f t="shared" si="25"/>
        <v>21.389028686462002</v>
      </c>
      <c r="BG10" s="35">
        <f t="shared" si="26"/>
        <v>0.98837209302325579</v>
      </c>
      <c r="BH10" s="45">
        <v>2</v>
      </c>
      <c r="BI10" s="48">
        <f t="shared" si="27"/>
        <v>0</v>
      </c>
      <c r="BJ10" s="14">
        <v>28</v>
      </c>
      <c r="BK10" s="48">
        <f t="shared" si="28"/>
        <v>6</v>
      </c>
      <c r="BL10" s="14">
        <v>43</v>
      </c>
      <c r="BM10" s="48">
        <f t="shared" si="29"/>
        <v>7</v>
      </c>
      <c r="BN10" s="14">
        <v>13</v>
      </c>
      <c r="BO10" s="48">
        <f t="shared" si="30"/>
        <v>4</v>
      </c>
      <c r="BP10" s="14">
        <v>0</v>
      </c>
      <c r="BQ10" s="48">
        <f t="shared" si="31"/>
        <v>0</v>
      </c>
      <c r="BR10" s="17"/>
      <c r="BS10" s="24">
        <f t="shared" si="32"/>
        <v>0</v>
      </c>
      <c r="BT10" s="17"/>
      <c r="BU10" s="24">
        <f t="shared" si="33"/>
        <v>0</v>
      </c>
      <c r="BV10" s="17"/>
      <c r="BW10" s="24">
        <f t="shared" si="34"/>
        <v>0</v>
      </c>
      <c r="BX10" s="17"/>
      <c r="BY10" s="24">
        <f t="shared" si="35"/>
        <v>0</v>
      </c>
      <c r="BZ10" s="20"/>
      <c r="CA10" s="27">
        <f t="shared" si="36"/>
        <v>0</v>
      </c>
    </row>
    <row r="11" spans="1:79">
      <c r="A11" s="3">
        <v>43908</v>
      </c>
      <c r="B11" s="22">
        <v>43908</v>
      </c>
      <c r="C11" s="10">
        <v>109</v>
      </c>
      <c r="D11">
        <f t="shared" si="37"/>
        <v>23</v>
      </c>
      <c r="E11" s="10">
        <v>1</v>
      </c>
      <c r="F11">
        <f t="shared" si="45"/>
        <v>0</v>
      </c>
      <c r="G11" s="10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12">
        <v>1455</v>
      </c>
      <c r="W11" s="1">
        <f t="shared" si="47"/>
        <v>223</v>
      </c>
      <c r="X11" s="1">
        <f t="shared" si="5"/>
        <v>64</v>
      </c>
      <c r="Y11" s="34">
        <f t="shared" si="6"/>
        <v>366.12984398590839</v>
      </c>
      <c r="Z11" s="14">
        <v>1346</v>
      </c>
      <c r="AA11" s="2">
        <f t="shared" si="52"/>
        <v>188</v>
      </c>
      <c r="AB11" s="29">
        <f t="shared" si="7"/>
        <v>0.92508591065292101</v>
      </c>
      <c r="AC11" s="32">
        <f t="shared" si="8"/>
        <v>34</v>
      </c>
      <c r="AD11" s="1">
        <f t="shared" si="48"/>
        <v>109</v>
      </c>
      <c r="AE11" s="1">
        <f t="shared" si="53"/>
        <v>35</v>
      </c>
      <c r="AF11" s="29">
        <f t="shared" si="9"/>
        <v>7.4914089347079035E-2</v>
      </c>
      <c r="AG11" s="32">
        <f t="shared" si="10"/>
        <v>30</v>
      </c>
      <c r="AH11" s="34">
        <f t="shared" si="11"/>
        <v>0.15695067264573992</v>
      </c>
      <c r="AI11" s="34">
        <f t="shared" si="12"/>
        <v>27.42828384499245</v>
      </c>
      <c r="AJ11" s="14">
        <v>91</v>
      </c>
      <c r="AK11" s="2">
        <f t="shared" si="54"/>
        <v>20</v>
      </c>
      <c r="AL11" s="2">
        <f t="shared" si="13"/>
        <v>0.28169014084507049</v>
      </c>
      <c r="AM11" s="34">
        <f t="shared" si="14"/>
        <v>22.898842476094615</v>
      </c>
      <c r="AN11" s="34">
        <f t="shared" si="15"/>
        <v>0.83486238532110091</v>
      </c>
      <c r="AO11" s="14"/>
      <c r="AP11" s="2">
        <f t="shared" si="55"/>
        <v>0</v>
      </c>
      <c r="AQ11" s="2">
        <f t="shared" si="49"/>
        <v>-1</v>
      </c>
      <c r="AR11" s="34">
        <f t="shared" si="16"/>
        <v>0</v>
      </c>
      <c r="AS11" s="14">
        <v>8</v>
      </c>
      <c r="AT11" s="2">
        <f t="shared" si="50"/>
        <v>2</v>
      </c>
      <c r="AU11" s="2">
        <f t="shared" si="17"/>
        <v>0.33333333333333326</v>
      </c>
      <c r="AV11" s="34">
        <f t="shared" si="18"/>
        <v>2.0130850528434827</v>
      </c>
      <c r="AW11" s="80">
        <f t="shared" si="19"/>
        <v>7.3394495412844041E-2</v>
      </c>
      <c r="AX11" s="14">
        <v>9</v>
      </c>
      <c r="AY11">
        <f t="shared" si="51"/>
        <v>1</v>
      </c>
      <c r="AZ11">
        <f t="shared" si="20"/>
        <v>0.125</v>
      </c>
      <c r="BA11" s="35">
        <f t="shared" si="21"/>
        <v>2.2647206844489181</v>
      </c>
      <c r="BB11" s="51">
        <f t="shared" si="22"/>
        <v>8.2568807339449546E-2</v>
      </c>
      <c r="BC11" s="31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31">
        <f t="shared" si="23"/>
        <v>23</v>
      </c>
      <c r="BE11" s="51">
        <f t="shared" si="24"/>
        <v>0.27058823529411757</v>
      </c>
      <c r="BF11" s="35">
        <f t="shared" si="25"/>
        <v>27.176648213387015</v>
      </c>
      <c r="BG11" s="35">
        <f t="shared" si="26"/>
        <v>0.99082568807339455</v>
      </c>
      <c r="BH11" s="45">
        <v>2</v>
      </c>
      <c r="BI11" s="48">
        <f t="shared" si="27"/>
        <v>0</v>
      </c>
      <c r="BJ11" s="14">
        <v>37</v>
      </c>
      <c r="BK11" s="48">
        <f t="shared" si="28"/>
        <v>9</v>
      </c>
      <c r="BL11" s="14">
        <v>53</v>
      </c>
      <c r="BM11" s="48">
        <f t="shared" si="29"/>
        <v>10</v>
      </c>
      <c r="BN11" s="14">
        <v>17</v>
      </c>
      <c r="BO11" s="48">
        <f t="shared" si="30"/>
        <v>4</v>
      </c>
      <c r="BP11" s="14">
        <v>0</v>
      </c>
      <c r="BQ11" s="48">
        <f t="shared" si="31"/>
        <v>0</v>
      </c>
      <c r="BR11" s="17"/>
      <c r="BS11" s="24">
        <f t="shared" si="32"/>
        <v>0</v>
      </c>
      <c r="BT11" s="17"/>
      <c r="BU11" s="24">
        <f t="shared" si="33"/>
        <v>0</v>
      </c>
      <c r="BV11" s="17"/>
      <c r="BW11" s="24">
        <f t="shared" si="34"/>
        <v>0</v>
      </c>
      <c r="BX11" s="17"/>
      <c r="BY11" s="24">
        <f t="shared" si="35"/>
        <v>0</v>
      </c>
      <c r="BZ11" s="20"/>
      <c r="CA11" s="27">
        <f t="shared" si="36"/>
        <v>0</v>
      </c>
    </row>
    <row r="12" spans="1:79">
      <c r="A12" s="3">
        <v>43909</v>
      </c>
      <c r="B12" s="22">
        <v>43909</v>
      </c>
      <c r="C12" s="10">
        <v>137</v>
      </c>
      <c r="D12">
        <f t="shared" si="37"/>
        <v>28</v>
      </c>
      <c r="E12" s="10">
        <v>1</v>
      </c>
      <c r="F12">
        <f t="shared" si="45"/>
        <v>0</v>
      </c>
      <c r="G12" s="10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12">
        <v>1768</v>
      </c>
      <c r="W12" s="1">
        <f t="shared" si="47"/>
        <v>313</v>
      </c>
      <c r="X12" s="1">
        <f t="shared" si="5"/>
        <v>90</v>
      </c>
      <c r="Y12" s="34">
        <f t="shared" si="6"/>
        <v>444.89179667840966</v>
      </c>
      <c r="Z12" s="14">
        <v>1631</v>
      </c>
      <c r="AA12" s="2">
        <f t="shared" si="52"/>
        <v>285</v>
      </c>
      <c r="AB12" s="29">
        <f t="shared" si="7"/>
        <v>0.92251131221719462</v>
      </c>
      <c r="AC12" s="32">
        <f t="shared" si="8"/>
        <v>97</v>
      </c>
      <c r="AD12" s="1">
        <f t="shared" si="48"/>
        <v>137</v>
      </c>
      <c r="AE12" s="1">
        <f t="shared" si="53"/>
        <v>28</v>
      </c>
      <c r="AF12" s="29">
        <f t="shared" si="9"/>
        <v>7.7488687782805432E-2</v>
      </c>
      <c r="AG12" s="32">
        <f t="shared" si="10"/>
        <v>-7</v>
      </c>
      <c r="AH12" s="34">
        <f t="shared" si="11"/>
        <v>8.9456869009584661E-2</v>
      </c>
      <c r="AI12" s="34">
        <f t="shared" si="12"/>
        <v>34.474081529944641</v>
      </c>
      <c r="AJ12" s="14">
        <v>115</v>
      </c>
      <c r="AK12" s="2">
        <f t="shared" si="54"/>
        <v>24</v>
      </c>
      <c r="AL12" s="2">
        <f t="shared" si="13"/>
        <v>0.26373626373626369</v>
      </c>
      <c r="AM12" s="34">
        <f t="shared" si="14"/>
        <v>28.938097634625063</v>
      </c>
      <c r="AN12" s="34">
        <f t="shared" si="15"/>
        <v>0.83941605839416056</v>
      </c>
      <c r="AO12" s="14"/>
      <c r="AP12" s="2">
        <f t="shared" si="55"/>
        <v>0</v>
      </c>
      <c r="AQ12" s="2">
        <f t="shared" si="49"/>
        <v>-1</v>
      </c>
      <c r="AR12" s="34">
        <f t="shared" si="16"/>
        <v>0</v>
      </c>
      <c r="AS12" s="14">
        <v>11</v>
      </c>
      <c r="AT12" s="2">
        <f t="shared" si="50"/>
        <v>3</v>
      </c>
      <c r="AU12" s="2">
        <f t="shared" si="17"/>
        <v>0.375</v>
      </c>
      <c r="AV12" s="34">
        <f t="shared" si="18"/>
        <v>2.7679919476597883</v>
      </c>
      <c r="AW12" s="80">
        <f t="shared" si="19"/>
        <v>8.0291970802919707E-2</v>
      </c>
      <c r="AX12" s="14">
        <v>10</v>
      </c>
      <c r="AY12">
        <f t="shared" si="51"/>
        <v>1</v>
      </c>
      <c r="AZ12">
        <f t="shared" si="20"/>
        <v>0.11111111111111116</v>
      </c>
      <c r="BA12" s="35">
        <f t="shared" si="21"/>
        <v>2.5163563160543534</v>
      </c>
      <c r="BB12" s="51">
        <f t="shared" si="22"/>
        <v>7.2992700729927001E-2</v>
      </c>
      <c r="BC12" s="31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31">
        <f t="shared" si="23"/>
        <v>28</v>
      </c>
      <c r="BE12" s="51">
        <f t="shared" si="24"/>
        <v>0.2592592592592593</v>
      </c>
      <c r="BF12" s="35">
        <f t="shared" si="25"/>
        <v>34.222445898339203</v>
      </c>
      <c r="BG12" s="35">
        <f t="shared" si="26"/>
        <v>0.99270072992700731</v>
      </c>
      <c r="BH12" s="45">
        <v>2</v>
      </c>
      <c r="BI12" s="48">
        <f t="shared" si="27"/>
        <v>0</v>
      </c>
      <c r="BJ12" s="14">
        <v>44</v>
      </c>
      <c r="BK12" s="48">
        <f t="shared" si="28"/>
        <v>7</v>
      </c>
      <c r="BL12" s="14">
        <v>67</v>
      </c>
      <c r="BM12" s="48">
        <f t="shared" si="29"/>
        <v>14</v>
      </c>
      <c r="BN12" s="14">
        <v>24</v>
      </c>
      <c r="BO12" s="48">
        <f t="shared" si="30"/>
        <v>7</v>
      </c>
      <c r="BP12" s="14">
        <v>0</v>
      </c>
      <c r="BQ12" s="48">
        <f t="shared" si="31"/>
        <v>0</v>
      </c>
      <c r="BR12" s="17"/>
      <c r="BS12" s="24">
        <f t="shared" si="32"/>
        <v>0</v>
      </c>
      <c r="BT12" s="17"/>
      <c r="BU12" s="24">
        <f t="shared" si="33"/>
        <v>0</v>
      </c>
      <c r="BV12" s="17"/>
      <c r="BW12" s="24">
        <f t="shared" si="34"/>
        <v>0</v>
      </c>
      <c r="BX12" s="17"/>
      <c r="BY12" s="24">
        <f t="shared" si="35"/>
        <v>0</v>
      </c>
      <c r="BZ12" s="20"/>
      <c r="CA12" s="27">
        <f t="shared" si="36"/>
        <v>0</v>
      </c>
    </row>
    <row r="13" spans="1:79">
      <c r="A13" s="3">
        <v>43910</v>
      </c>
      <c r="B13" s="22">
        <v>43910</v>
      </c>
      <c r="C13" s="10">
        <v>200</v>
      </c>
      <c r="D13">
        <f t="shared" si="37"/>
        <v>63</v>
      </c>
      <c r="E13" s="10">
        <v>1</v>
      </c>
      <c r="F13">
        <f t="shared" si="45"/>
        <v>0</v>
      </c>
      <c r="G13" s="10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12">
        <v>2169</v>
      </c>
      <c r="W13" s="1">
        <f t="shared" si="47"/>
        <v>401</v>
      </c>
      <c r="X13" s="1">
        <f t="shared" si="5"/>
        <v>88</v>
      </c>
      <c r="Y13" s="34">
        <f t="shared" si="6"/>
        <v>545.79768495218923</v>
      </c>
      <c r="Z13" s="14">
        <v>1970</v>
      </c>
      <c r="AA13" s="2">
        <f t="shared" si="52"/>
        <v>339</v>
      </c>
      <c r="AB13" s="29">
        <f t="shared" si="7"/>
        <v>0.9082526509912402</v>
      </c>
      <c r="AC13" s="32">
        <f t="shared" si="8"/>
        <v>54</v>
      </c>
      <c r="AD13" s="1">
        <f t="shared" si="48"/>
        <v>199</v>
      </c>
      <c r="AE13" s="1">
        <f t="shared" si="53"/>
        <v>62</v>
      </c>
      <c r="AF13" s="29">
        <f t="shared" si="9"/>
        <v>9.174734900875979E-2</v>
      </c>
      <c r="AG13" s="32">
        <f t="shared" si="10"/>
        <v>34</v>
      </c>
      <c r="AH13" s="34">
        <f t="shared" si="11"/>
        <v>0.15461346633416459</v>
      </c>
      <c r="AI13" s="34">
        <f t="shared" si="12"/>
        <v>50.075490689481626</v>
      </c>
      <c r="AJ13" s="14">
        <v>171</v>
      </c>
      <c r="AK13" s="2">
        <f t="shared" si="54"/>
        <v>56</v>
      </c>
      <c r="AL13" s="2">
        <f t="shared" si="13"/>
        <v>0.48695652173913051</v>
      </c>
      <c r="AM13" s="34">
        <f t="shared" si="14"/>
        <v>43.029693004529442</v>
      </c>
      <c r="AN13" s="34">
        <f t="shared" si="15"/>
        <v>0.85499999999999998</v>
      </c>
      <c r="AO13" s="14"/>
      <c r="AP13" s="2">
        <f t="shared" si="55"/>
        <v>0</v>
      </c>
      <c r="AQ13" s="2">
        <f t="shared" si="49"/>
        <v>-1</v>
      </c>
      <c r="AR13" s="34">
        <f t="shared" si="16"/>
        <v>0</v>
      </c>
      <c r="AS13" s="14">
        <v>17</v>
      </c>
      <c r="AT13" s="2">
        <f t="shared" si="50"/>
        <v>6</v>
      </c>
      <c r="AU13" s="2">
        <f t="shared" si="17"/>
        <v>0.54545454545454541</v>
      </c>
      <c r="AV13" s="34">
        <f t="shared" si="18"/>
        <v>4.2778057372924003</v>
      </c>
      <c r="AW13" s="80">
        <f t="shared" si="19"/>
        <v>8.5000000000000006E-2</v>
      </c>
      <c r="AX13" s="14">
        <v>11</v>
      </c>
      <c r="AY13">
        <f t="shared" si="51"/>
        <v>1</v>
      </c>
      <c r="AZ13">
        <f t="shared" si="20"/>
        <v>0.10000000000000009</v>
      </c>
      <c r="BA13" s="35">
        <f t="shared" si="21"/>
        <v>2.7679919476597883</v>
      </c>
      <c r="BB13" s="51">
        <f t="shared" si="22"/>
        <v>5.5E-2</v>
      </c>
      <c r="BC13" s="31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31">
        <f t="shared" si="23"/>
        <v>63</v>
      </c>
      <c r="BE13" s="51">
        <f t="shared" si="24"/>
        <v>0.46323529411764697</v>
      </c>
      <c r="BF13" s="35">
        <f t="shared" si="25"/>
        <v>50.075490689481626</v>
      </c>
      <c r="BG13" s="35">
        <f t="shared" si="26"/>
        <v>0.995</v>
      </c>
      <c r="BH13" s="45">
        <v>4</v>
      </c>
      <c r="BI13" s="48">
        <f t="shared" si="27"/>
        <v>2</v>
      </c>
      <c r="BJ13" s="14">
        <v>68</v>
      </c>
      <c r="BK13" s="48">
        <f t="shared" si="28"/>
        <v>24</v>
      </c>
      <c r="BL13" s="14">
        <v>98</v>
      </c>
      <c r="BM13" s="48">
        <f t="shared" si="29"/>
        <v>31</v>
      </c>
      <c r="BN13" s="14">
        <v>29</v>
      </c>
      <c r="BO13" s="48">
        <f t="shared" si="30"/>
        <v>5</v>
      </c>
      <c r="BP13" s="14">
        <v>1</v>
      </c>
      <c r="BQ13" s="48">
        <f t="shared" si="31"/>
        <v>1</v>
      </c>
      <c r="BR13" s="17"/>
      <c r="BS13" s="24">
        <f t="shared" si="32"/>
        <v>0</v>
      </c>
      <c r="BT13" s="17"/>
      <c r="BU13" s="24">
        <f t="shared" si="33"/>
        <v>0</v>
      </c>
      <c r="BV13" s="17"/>
      <c r="BW13" s="24">
        <f t="shared" si="34"/>
        <v>0</v>
      </c>
      <c r="BX13" s="17"/>
      <c r="BY13" s="24">
        <f t="shared" si="35"/>
        <v>0</v>
      </c>
      <c r="BZ13" s="20"/>
      <c r="CA13" s="27">
        <f t="shared" si="36"/>
        <v>0</v>
      </c>
    </row>
    <row r="14" spans="1:79">
      <c r="A14" s="3">
        <v>43911</v>
      </c>
      <c r="B14" s="22">
        <v>43911</v>
      </c>
      <c r="C14" s="10">
        <v>245</v>
      </c>
      <c r="D14">
        <f t="shared" si="37"/>
        <v>45</v>
      </c>
      <c r="E14" s="10">
        <v>1</v>
      </c>
      <c r="F14">
        <f t="shared" si="45"/>
        <v>0</v>
      </c>
      <c r="G14" s="10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12">
        <v>2473</v>
      </c>
      <c r="W14" s="1">
        <f t="shared" si="47"/>
        <v>304</v>
      </c>
      <c r="X14" s="1">
        <f t="shared" si="5"/>
        <v>-97</v>
      </c>
      <c r="Y14" s="34">
        <f t="shared" si="6"/>
        <v>622.29491696024149</v>
      </c>
      <c r="Z14" s="14">
        <v>2228</v>
      </c>
      <c r="AA14" s="2">
        <f t="shared" si="52"/>
        <v>258</v>
      </c>
      <c r="AB14" s="29">
        <f t="shared" si="7"/>
        <v>0.90093004448038816</v>
      </c>
      <c r="AC14" s="32">
        <f t="shared" si="8"/>
        <v>-81</v>
      </c>
      <c r="AD14" s="1">
        <f t="shared" si="48"/>
        <v>245</v>
      </c>
      <c r="AE14" s="1">
        <f t="shared" si="53"/>
        <v>46</v>
      </c>
      <c r="AF14" s="29">
        <f t="shared" si="9"/>
        <v>9.9069955519611813E-2</v>
      </c>
      <c r="AG14" s="32">
        <f t="shared" si="10"/>
        <v>-16</v>
      </c>
      <c r="AH14" s="34">
        <f t="shared" si="11"/>
        <v>0.15131578947368421</v>
      </c>
      <c r="AI14" s="34">
        <f t="shared" si="12"/>
        <v>61.650729743331652</v>
      </c>
      <c r="AJ14" s="14">
        <v>209</v>
      </c>
      <c r="AK14" s="2">
        <f t="shared" si="54"/>
        <v>38</v>
      </c>
      <c r="AL14" s="2">
        <f t="shared" si="13"/>
        <v>0.22222222222222232</v>
      </c>
      <c r="AM14" s="34">
        <f t="shared" si="14"/>
        <v>52.591847005535982</v>
      </c>
      <c r="AN14" s="34">
        <f t="shared" si="15"/>
        <v>0.85306122448979593</v>
      </c>
      <c r="AO14" s="14"/>
      <c r="AP14" s="2">
        <f t="shared" si="55"/>
        <v>0</v>
      </c>
      <c r="AQ14" s="2">
        <f t="shared" si="49"/>
        <v>-1</v>
      </c>
      <c r="AR14" s="34">
        <f t="shared" si="16"/>
        <v>0</v>
      </c>
      <c r="AS14" s="14">
        <v>21</v>
      </c>
      <c r="AT14" s="2">
        <f t="shared" si="50"/>
        <v>4</v>
      </c>
      <c r="AU14" s="2">
        <f t="shared" si="17"/>
        <v>0.23529411764705888</v>
      </c>
      <c r="AV14" s="34">
        <f t="shared" si="18"/>
        <v>5.2843482637141417</v>
      </c>
      <c r="AW14" s="80">
        <f t="shared" si="19"/>
        <v>8.5714285714285715E-2</v>
      </c>
      <c r="AX14" s="14">
        <v>12</v>
      </c>
      <c r="AY14">
        <f t="shared" si="51"/>
        <v>1</v>
      </c>
      <c r="AZ14">
        <f t="shared" si="20"/>
        <v>9.0909090909090828E-2</v>
      </c>
      <c r="BA14" s="35">
        <f t="shared" si="21"/>
        <v>3.0196275792652236</v>
      </c>
      <c r="BB14" s="51">
        <f t="shared" si="22"/>
        <v>4.8979591836734691E-2</v>
      </c>
      <c r="BC14" s="31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31">
        <f t="shared" si="23"/>
        <v>43</v>
      </c>
      <c r="BE14" s="51">
        <f t="shared" si="24"/>
        <v>0.21608040201005019</v>
      </c>
      <c r="BF14" s="35">
        <f t="shared" si="25"/>
        <v>60.895822848515344</v>
      </c>
      <c r="BG14" s="35">
        <f t="shared" si="26"/>
        <v>0.98775510204081629</v>
      </c>
      <c r="BH14" s="45">
        <v>6</v>
      </c>
      <c r="BI14" s="48">
        <f t="shared" si="27"/>
        <v>2</v>
      </c>
      <c r="BJ14" s="14">
        <v>81</v>
      </c>
      <c r="BK14" s="48">
        <f t="shared" si="28"/>
        <v>13</v>
      </c>
      <c r="BL14" s="14">
        <v>123</v>
      </c>
      <c r="BM14" s="48">
        <f t="shared" si="29"/>
        <v>25</v>
      </c>
      <c r="BN14" s="14">
        <v>34</v>
      </c>
      <c r="BO14" s="48">
        <f t="shared" si="30"/>
        <v>5</v>
      </c>
      <c r="BP14" s="14">
        <v>1</v>
      </c>
      <c r="BQ14" s="48">
        <f t="shared" si="31"/>
        <v>0</v>
      </c>
      <c r="BR14" s="17"/>
      <c r="BS14" s="24">
        <f t="shared" si="32"/>
        <v>0</v>
      </c>
      <c r="BT14" s="17"/>
      <c r="BU14" s="24">
        <f t="shared" si="33"/>
        <v>0</v>
      </c>
      <c r="BV14" s="17"/>
      <c r="BW14" s="24">
        <f t="shared" si="34"/>
        <v>0</v>
      </c>
      <c r="BX14" s="17"/>
      <c r="BY14" s="24">
        <f t="shared" si="35"/>
        <v>0</v>
      </c>
      <c r="BZ14" s="20"/>
      <c r="CA14" s="27">
        <f t="shared" si="36"/>
        <v>0</v>
      </c>
    </row>
    <row r="15" spans="1:79">
      <c r="A15" s="3">
        <v>43912</v>
      </c>
      <c r="B15" s="22">
        <v>43912</v>
      </c>
      <c r="C15" s="10">
        <v>313</v>
      </c>
      <c r="D15">
        <f t="shared" si="37"/>
        <v>68</v>
      </c>
      <c r="E15" s="10">
        <v>3</v>
      </c>
      <c r="F15">
        <f t="shared" si="45"/>
        <v>2</v>
      </c>
      <c r="G15" s="10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12">
        <v>3099</v>
      </c>
      <c r="W15" s="1">
        <f t="shared" si="47"/>
        <v>626</v>
      </c>
      <c r="X15" s="1">
        <f t="shared" si="5"/>
        <v>322</v>
      </c>
      <c r="Y15" s="34">
        <f t="shared" si="6"/>
        <v>779.81882234524403</v>
      </c>
      <c r="Z15" s="14">
        <v>2786</v>
      </c>
      <c r="AA15" s="2">
        <f t="shared" si="52"/>
        <v>558</v>
      </c>
      <c r="AB15" s="29">
        <f t="shared" si="7"/>
        <v>0.89899967731526298</v>
      </c>
      <c r="AC15" s="32">
        <f t="shared" si="8"/>
        <v>300</v>
      </c>
      <c r="AD15" s="1">
        <f t="shared" si="48"/>
        <v>313</v>
      </c>
      <c r="AE15" s="1">
        <f t="shared" si="53"/>
        <v>68</v>
      </c>
      <c r="AF15" s="29">
        <f t="shared" si="9"/>
        <v>0.10100032268473701</v>
      </c>
      <c r="AG15" s="32">
        <f t="shared" si="10"/>
        <v>22</v>
      </c>
      <c r="AH15" s="34">
        <f t="shared" si="11"/>
        <v>0.10862619808306709</v>
      </c>
      <c r="AI15" s="34">
        <f t="shared" si="12"/>
        <v>78.761952692501254</v>
      </c>
      <c r="AJ15" s="14">
        <v>271</v>
      </c>
      <c r="AK15" s="2">
        <f t="shared" si="54"/>
        <v>62</v>
      </c>
      <c r="AL15" s="2">
        <f t="shared" si="13"/>
        <v>0.29665071770334928</v>
      </c>
      <c r="AM15" s="34">
        <f t="shared" si="14"/>
        <v>68.193256165072967</v>
      </c>
      <c r="AN15" s="34">
        <f t="shared" si="15"/>
        <v>0.86581469648562304</v>
      </c>
      <c r="AO15" s="14"/>
      <c r="AP15" s="2">
        <f t="shared" si="55"/>
        <v>0</v>
      </c>
      <c r="AQ15" s="2">
        <f t="shared" si="49"/>
        <v>-1</v>
      </c>
      <c r="AR15" s="34">
        <f t="shared" si="16"/>
        <v>0</v>
      </c>
      <c r="AS15" s="14">
        <v>29</v>
      </c>
      <c r="AT15" s="2">
        <f t="shared" si="50"/>
        <v>8</v>
      </c>
      <c r="AU15" s="2">
        <f t="shared" si="17"/>
        <v>0.38095238095238093</v>
      </c>
      <c r="AV15" s="34">
        <f t="shared" si="18"/>
        <v>7.2974333165576244</v>
      </c>
      <c r="AW15" s="80">
        <f t="shared" si="19"/>
        <v>9.2651757188498399E-2</v>
      </c>
      <c r="AX15" s="14">
        <v>13</v>
      </c>
      <c r="AY15">
        <f t="shared" si="51"/>
        <v>1</v>
      </c>
      <c r="AZ15">
        <f t="shared" si="20"/>
        <v>8.3333333333333259E-2</v>
      </c>
      <c r="BA15" s="35">
        <f t="shared" si="21"/>
        <v>3.271263210870659</v>
      </c>
      <c r="BB15" s="51">
        <f t="shared" si="22"/>
        <v>4.1533546325878593E-2</v>
      </c>
      <c r="BC15" s="31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31">
        <f t="shared" si="23"/>
        <v>71</v>
      </c>
      <c r="BE15" s="51">
        <f t="shared" si="24"/>
        <v>0.29338842975206614</v>
      </c>
      <c r="BF15" s="35">
        <f t="shared" si="25"/>
        <v>78.761952692501254</v>
      </c>
      <c r="BG15" s="35">
        <f t="shared" si="26"/>
        <v>1</v>
      </c>
      <c r="BH15" s="45">
        <v>11</v>
      </c>
      <c r="BI15" s="48">
        <f t="shared" si="27"/>
        <v>5</v>
      </c>
      <c r="BJ15" s="14">
        <v>112</v>
      </c>
      <c r="BK15" s="48">
        <f t="shared" si="28"/>
        <v>31</v>
      </c>
      <c r="BL15" s="14">
        <v>148</v>
      </c>
      <c r="BM15" s="48">
        <f t="shared" si="29"/>
        <v>25</v>
      </c>
      <c r="BN15" s="14">
        <v>40</v>
      </c>
      <c r="BO15" s="48">
        <f t="shared" si="30"/>
        <v>6</v>
      </c>
      <c r="BP15" s="14">
        <v>2</v>
      </c>
      <c r="BQ15" s="48">
        <f t="shared" si="31"/>
        <v>1</v>
      </c>
      <c r="BR15" s="17"/>
      <c r="BS15" s="24">
        <f t="shared" si="32"/>
        <v>0</v>
      </c>
      <c r="BT15" s="17"/>
      <c r="BU15" s="24">
        <f t="shared" si="33"/>
        <v>0</v>
      </c>
      <c r="BV15" s="17"/>
      <c r="BW15" s="24">
        <f t="shared" si="34"/>
        <v>0</v>
      </c>
      <c r="BX15" s="17"/>
      <c r="BY15" s="24">
        <f t="shared" si="35"/>
        <v>0</v>
      </c>
      <c r="BZ15" s="20"/>
      <c r="CA15" s="27">
        <f t="shared" si="36"/>
        <v>0</v>
      </c>
    </row>
    <row r="16" spans="1:79">
      <c r="A16" s="3">
        <v>43913</v>
      </c>
      <c r="B16" s="22">
        <v>43913</v>
      </c>
      <c r="C16" s="10">
        <v>345</v>
      </c>
      <c r="D16">
        <f t="shared" si="37"/>
        <v>32</v>
      </c>
      <c r="E16" s="10">
        <v>6</v>
      </c>
      <c r="F16">
        <f t="shared" si="45"/>
        <v>3</v>
      </c>
      <c r="G16" s="10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12">
        <v>3233</v>
      </c>
      <c r="W16" s="1">
        <f t="shared" si="47"/>
        <v>134</v>
      </c>
      <c r="X16" s="1">
        <f t="shared" si="5"/>
        <v>-492</v>
      </c>
      <c r="Y16" s="34">
        <f t="shared" si="6"/>
        <v>813.53799698037233</v>
      </c>
      <c r="Z16" s="14">
        <v>2894</v>
      </c>
      <c r="AA16" s="2">
        <f t="shared" si="52"/>
        <v>108</v>
      </c>
      <c r="AB16" s="29">
        <f t="shared" si="7"/>
        <v>0.89514382926074854</v>
      </c>
      <c r="AC16" s="32">
        <f t="shared" si="8"/>
        <v>-450</v>
      </c>
      <c r="AD16" s="1">
        <f t="shared" si="48"/>
        <v>339</v>
      </c>
      <c r="AE16" s="1">
        <f t="shared" si="53"/>
        <v>26</v>
      </c>
      <c r="AF16" s="29">
        <f t="shared" si="9"/>
        <v>0.10485617073925146</v>
      </c>
      <c r="AG16" s="32">
        <f t="shared" si="10"/>
        <v>-42</v>
      </c>
      <c r="AH16" s="34">
        <f t="shared" si="11"/>
        <v>0.19402985074626866</v>
      </c>
      <c r="AI16" s="34">
        <f t="shared" si="12"/>
        <v>85.304479114242568</v>
      </c>
      <c r="AJ16" s="14">
        <v>289</v>
      </c>
      <c r="AK16" s="2">
        <f t="shared" si="54"/>
        <v>18</v>
      </c>
      <c r="AL16" s="2">
        <f t="shared" si="13"/>
        <v>6.6420664206642055E-2</v>
      </c>
      <c r="AM16" s="34">
        <f t="shared" si="14"/>
        <v>72.722697533970802</v>
      </c>
      <c r="AN16" s="34">
        <f t="shared" si="15"/>
        <v>0.83768115942028987</v>
      </c>
      <c r="AO16" s="14"/>
      <c r="AP16" s="2">
        <f t="shared" si="55"/>
        <v>0</v>
      </c>
      <c r="AQ16" s="2">
        <f t="shared" si="49"/>
        <v>-1</v>
      </c>
      <c r="AR16" s="34">
        <f t="shared" si="16"/>
        <v>0</v>
      </c>
      <c r="AS16" s="14">
        <v>33</v>
      </c>
      <c r="AT16" s="2">
        <f t="shared" si="50"/>
        <v>4</v>
      </c>
      <c r="AU16" s="2">
        <f t="shared" si="17"/>
        <v>0.13793103448275867</v>
      </c>
      <c r="AV16" s="34">
        <f t="shared" si="18"/>
        <v>8.3039758429793658</v>
      </c>
      <c r="AW16" s="80">
        <f t="shared" si="19"/>
        <v>9.5652173913043481E-2</v>
      </c>
      <c r="AX16" s="14">
        <v>17</v>
      </c>
      <c r="AY16">
        <f t="shared" si="51"/>
        <v>4</v>
      </c>
      <c r="AZ16">
        <f t="shared" si="20"/>
        <v>0.30769230769230771</v>
      </c>
      <c r="BA16" s="35">
        <f t="shared" si="21"/>
        <v>4.2778057372924003</v>
      </c>
      <c r="BB16" s="51">
        <f t="shared" si="22"/>
        <v>4.9275362318840582E-2</v>
      </c>
      <c r="BC16" s="31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31">
        <f t="shared" si="23"/>
        <v>26</v>
      </c>
      <c r="BE16" s="51">
        <f t="shared" si="24"/>
        <v>8.3067092651757157E-2</v>
      </c>
      <c r="BF16" s="35">
        <f t="shared" si="25"/>
        <v>85.304479114242568</v>
      </c>
      <c r="BG16" s="35">
        <f t="shared" si="26"/>
        <v>0.9826086956521739</v>
      </c>
      <c r="BH16" s="45">
        <v>12</v>
      </c>
      <c r="BI16" s="48">
        <f t="shared" si="27"/>
        <v>1</v>
      </c>
      <c r="BJ16" s="14">
        <v>126</v>
      </c>
      <c r="BK16" s="48">
        <f t="shared" si="28"/>
        <v>14</v>
      </c>
      <c r="BL16" s="14">
        <v>159</v>
      </c>
      <c r="BM16" s="48">
        <f t="shared" si="29"/>
        <v>11</v>
      </c>
      <c r="BN16" s="14">
        <v>43</v>
      </c>
      <c r="BO16" s="48">
        <f t="shared" si="30"/>
        <v>3</v>
      </c>
      <c r="BP16" s="14">
        <v>5</v>
      </c>
      <c r="BQ16" s="48">
        <f t="shared" si="31"/>
        <v>3</v>
      </c>
      <c r="BR16" s="17"/>
      <c r="BS16" s="24">
        <f t="shared" si="32"/>
        <v>0</v>
      </c>
      <c r="BT16" s="17"/>
      <c r="BU16" s="24">
        <f t="shared" si="33"/>
        <v>0</v>
      </c>
      <c r="BV16" s="17"/>
      <c r="BW16" s="24">
        <f t="shared" si="34"/>
        <v>0</v>
      </c>
      <c r="BX16" s="17"/>
      <c r="BY16" s="24">
        <f t="shared" si="35"/>
        <v>0</v>
      </c>
      <c r="BZ16" s="20"/>
      <c r="CA16" s="27">
        <f t="shared" si="36"/>
        <v>0</v>
      </c>
    </row>
    <row r="17" spans="1:79">
      <c r="A17" s="3">
        <v>43914</v>
      </c>
      <c r="B17" s="22">
        <v>43914</v>
      </c>
      <c r="C17" s="10">
        <v>443</v>
      </c>
      <c r="D17">
        <f t="shared" si="37"/>
        <v>98</v>
      </c>
      <c r="E17" s="10">
        <v>6</v>
      </c>
      <c r="F17">
        <f t="shared" si="45"/>
        <v>0</v>
      </c>
      <c r="G17" s="10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12">
        <v>3690</v>
      </c>
      <c r="W17" s="1">
        <f t="shared" si="47"/>
        <v>457</v>
      </c>
      <c r="X17" s="1">
        <f t="shared" si="5"/>
        <v>323</v>
      </c>
      <c r="Y17" s="34">
        <f t="shared" si="6"/>
        <v>928.53548062405628</v>
      </c>
      <c r="Z17" s="14">
        <v>3247</v>
      </c>
      <c r="AA17" s="2">
        <f t="shared" si="52"/>
        <v>353</v>
      </c>
      <c r="AB17" s="29">
        <f t="shared" si="7"/>
        <v>0.87994579945799456</v>
      </c>
      <c r="AC17" s="32">
        <f t="shared" si="8"/>
        <v>245</v>
      </c>
      <c r="AD17" s="1">
        <f t="shared" si="48"/>
        <v>443</v>
      </c>
      <c r="AE17" s="1">
        <f t="shared" si="53"/>
        <v>104</v>
      </c>
      <c r="AF17" s="29">
        <f t="shared" si="9"/>
        <v>0.12005420054200543</v>
      </c>
      <c r="AG17" s="32">
        <f t="shared" si="10"/>
        <v>78</v>
      </c>
      <c r="AH17" s="34">
        <f t="shared" si="11"/>
        <v>0.2275711159737418</v>
      </c>
      <c r="AI17" s="34">
        <f t="shared" si="12"/>
        <v>111.47458480120784</v>
      </c>
      <c r="AJ17" s="14">
        <v>373</v>
      </c>
      <c r="AK17" s="2">
        <f t="shared" si="54"/>
        <v>84</v>
      </c>
      <c r="AL17" s="2">
        <f t="shared" si="13"/>
        <v>0.29065743944636679</v>
      </c>
      <c r="AM17" s="34">
        <f t="shared" si="14"/>
        <v>93.860090588827376</v>
      </c>
      <c r="AN17" s="34">
        <f t="shared" si="15"/>
        <v>0.84198645598194133</v>
      </c>
      <c r="AO17" s="14"/>
      <c r="AP17" s="2">
        <f t="shared" si="55"/>
        <v>0</v>
      </c>
      <c r="AQ17" s="2">
        <f t="shared" si="49"/>
        <v>-1</v>
      </c>
      <c r="AR17" s="34">
        <f t="shared" si="16"/>
        <v>0</v>
      </c>
      <c r="AS17" s="14">
        <v>45</v>
      </c>
      <c r="AT17" s="2">
        <f t="shared" si="50"/>
        <v>12</v>
      </c>
      <c r="AU17" s="2">
        <f t="shared" si="17"/>
        <v>0.36363636363636354</v>
      </c>
      <c r="AV17" s="34">
        <f t="shared" si="18"/>
        <v>11.32360342224459</v>
      </c>
      <c r="AW17" s="80">
        <f t="shared" si="19"/>
        <v>0.10158013544018059</v>
      </c>
      <c r="AX17" s="14">
        <v>19</v>
      </c>
      <c r="AY17">
        <f t="shared" si="51"/>
        <v>2</v>
      </c>
      <c r="AZ17">
        <f t="shared" si="20"/>
        <v>0.11764705882352944</v>
      </c>
      <c r="BA17" s="35">
        <f t="shared" si="21"/>
        <v>4.781077000503271</v>
      </c>
      <c r="BB17" s="51">
        <f t="shared" si="22"/>
        <v>4.2889390519187359E-2</v>
      </c>
      <c r="BC17" s="31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31">
        <f t="shared" si="23"/>
        <v>98</v>
      </c>
      <c r="BE17" s="51">
        <f t="shared" si="24"/>
        <v>0.28908554572271394</v>
      </c>
      <c r="BF17" s="35">
        <f t="shared" si="25"/>
        <v>109.96477101157524</v>
      </c>
      <c r="BG17" s="35">
        <f t="shared" si="26"/>
        <v>0.98645598194130923</v>
      </c>
      <c r="BH17" s="45">
        <v>19</v>
      </c>
      <c r="BI17" s="48">
        <f t="shared" si="27"/>
        <v>7</v>
      </c>
      <c r="BJ17" s="14">
        <v>154</v>
      </c>
      <c r="BK17" s="48">
        <f t="shared" si="28"/>
        <v>28</v>
      </c>
      <c r="BL17" s="14">
        <v>203</v>
      </c>
      <c r="BM17" s="48">
        <f t="shared" si="29"/>
        <v>44</v>
      </c>
      <c r="BN17" s="14">
        <v>58</v>
      </c>
      <c r="BO17" s="48">
        <f t="shared" si="30"/>
        <v>15</v>
      </c>
      <c r="BP17" s="14">
        <v>9</v>
      </c>
      <c r="BQ17" s="48">
        <f t="shared" si="31"/>
        <v>4</v>
      </c>
      <c r="BR17" s="17"/>
      <c r="BS17" s="24">
        <f t="shared" si="32"/>
        <v>0</v>
      </c>
      <c r="BT17" s="17"/>
      <c r="BU17" s="24">
        <f t="shared" si="33"/>
        <v>0</v>
      </c>
      <c r="BV17" s="17"/>
      <c r="BW17" s="24">
        <f t="shared" si="34"/>
        <v>0</v>
      </c>
      <c r="BX17" s="17"/>
      <c r="BY17" s="24">
        <f t="shared" si="35"/>
        <v>0</v>
      </c>
      <c r="BZ17" s="20"/>
      <c r="CA17" s="27">
        <f t="shared" si="36"/>
        <v>0</v>
      </c>
    </row>
    <row r="18" spans="1:79">
      <c r="A18" s="3">
        <v>43915</v>
      </c>
      <c r="B18" s="22">
        <v>43915</v>
      </c>
      <c r="C18" s="10">
        <v>558</v>
      </c>
      <c r="D18">
        <f t="shared" si="37"/>
        <v>115</v>
      </c>
      <c r="E18" s="10">
        <v>8</v>
      </c>
      <c r="F18">
        <f t="shared" si="45"/>
        <v>2</v>
      </c>
      <c r="G18" s="10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12">
        <v>4248</v>
      </c>
      <c r="W18" s="1">
        <f t="shared" si="47"/>
        <v>558</v>
      </c>
      <c r="X18" s="1">
        <f t="shared" si="5"/>
        <v>101</v>
      </c>
      <c r="Y18" s="34">
        <f t="shared" si="6"/>
        <v>1068.9481630598893</v>
      </c>
      <c r="Z18" s="14">
        <v>3690</v>
      </c>
      <c r="AA18" s="2">
        <f t="shared" si="52"/>
        <v>443</v>
      </c>
      <c r="AB18" s="29">
        <f t="shared" si="7"/>
        <v>0.86864406779661019</v>
      </c>
      <c r="AC18" s="32">
        <f t="shared" si="8"/>
        <v>90</v>
      </c>
      <c r="AD18" s="1">
        <f t="shared" si="48"/>
        <v>558</v>
      </c>
      <c r="AE18" s="1">
        <f t="shared" si="53"/>
        <v>115</v>
      </c>
      <c r="AF18" s="29">
        <f t="shared" si="9"/>
        <v>0.13135593220338984</v>
      </c>
      <c r="AG18" s="32">
        <f t="shared" si="10"/>
        <v>11</v>
      </c>
      <c r="AH18" s="34">
        <f t="shared" si="11"/>
        <v>0.20609318996415771</v>
      </c>
      <c r="AI18" s="34">
        <f t="shared" si="12"/>
        <v>140.41268243583292</v>
      </c>
      <c r="AJ18" s="14">
        <v>484</v>
      </c>
      <c r="AK18" s="2">
        <f t="shared" si="54"/>
        <v>111</v>
      </c>
      <c r="AL18" s="2">
        <f t="shared" si="13"/>
        <v>0.2975871313672922</v>
      </c>
      <c r="AM18" s="34">
        <f t="shared" si="14"/>
        <v>121.79164569703069</v>
      </c>
      <c r="AN18" s="34">
        <f t="shared" si="15"/>
        <v>0.86738351254480284</v>
      </c>
      <c r="AO18" s="14"/>
      <c r="AP18" s="2">
        <f t="shared" si="55"/>
        <v>0</v>
      </c>
      <c r="AQ18" s="2">
        <f t="shared" si="49"/>
        <v>-1</v>
      </c>
      <c r="AR18" s="34">
        <f t="shared" si="16"/>
        <v>0</v>
      </c>
      <c r="AS18" s="14">
        <v>46</v>
      </c>
      <c r="AT18" s="2">
        <f t="shared" si="50"/>
        <v>1</v>
      </c>
      <c r="AU18" s="2">
        <f t="shared" si="17"/>
        <v>2.2222222222222143E-2</v>
      </c>
      <c r="AV18" s="34">
        <f t="shared" si="18"/>
        <v>11.575239053850025</v>
      </c>
      <c r="AW18" s="80">
        <f t="shared" si="19"/>
        <v>8.2437275985663083E-2</v>
      </c>
      <c r="AX18" s="14">
        <v>20</v>
      </c>
      <c r="AY18">
        <f t="shared" si="51"/>
        <v>1</v>
      </c>
      <c r="AZ18">
        <f t="shared" si="20"/>
        <v>5.2631578947368363E-2</v>
      </c>
      <c r="BA18" s="35">
        <f t="shared" si="21"/>
        <v>5.0327126321087068</v>
      </c>
      <c r="BB18" s="51">
        <f t="shared" si="22"/>
        <v>3.5842293906810034E-2</v>
      </c>
      <c r="BC18" s="31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31">
        <f t="shared" si="23"/>
        <v>113</v>
      </c>
      <c r="BE18" s="51">
        <f t="shared" si="24"/>
        <v>0.25858123569794045</v>
      </c>
      <c r="BF18" s="35">
        <f t="shared" si="25"/>
        <v>138.39959738298941</v>
      </c>
      <c r="BG18" s="35">
        <f t="shared" si="26"/>
        <v>0.98566308243727596</v>
      </c>
      <c r="BH18" s="45">
        <v>26</v>
      </c>
      <c r="BI18" s="48">
        <f t="shared" si="27"/>
        <v>7</v>
      </c>
      <c r="BJ18" s="14">
        <v>196</v>
      </c>
      <c r="BK18" s="48">
        <f t="shared" si="28"/>
        <v>42</v>
      </c>
      <c r="BL18" s="14">
        <v>251</v>
      </c>
      <c r="BM18" s="48">
        <f t="shared" si="29"/>
        <v>48</v>
      </c>
      <c r="BN18" s="14">
        <v>73</v>
      </c>
      <c r="BO18" s="48">
        <f t="shared" si="30"/>
        <v>15</v>
      </c>
      <c r="BP18" s="14">
        <v>12</v>
      </c>
      <c r="BQ18" s="48">
        <f t="shared" si="31"/>
        <v>3</v>
      </c>
      <c r="BR18" s="17"/>
      <c r="BS18" s="24">
        <f t="shared" si="32"/>
        <v>0</v>
      </c>
      <c r="BT18" s="17"/>
      <c r="BU18" s="24">
        <f t="shared" si="33"/>
        <v>0</v>
      </c>
      <c r="BV18" s="17"/>
      <c r="BW18" s="24">
        <f t="shared" si="34"/>
        <v>0</v>
      </c>
      <c r="BX18" s="17"/>
      <c r="BY18" s="24">
        <f t="shared" si="35"/>
        <v>0</v>
      </c>
      <c r="BZ18" s="20"/>
      <c r="CA18" s="27">
        <f t="shared" si="36"/>
        <v>0</v>
      </c>
    </row>
    <row r="19" spans="1:79">
      <c r="A19" s="3">
        <v>43916</v>
      </c>
      <c r="B19" s="22">
        <v>43916</v>
      </c>
      <c r="C19" s="10">
        <v>674</v>
      </c>
      <c r="D19">
        <f t="shared" si="37"/>
        <v>116</v>
      </c>
      <c r="E19" s="10">
        <v>8</v>
      </c>
      <c r="F19">
        <f t="shared" si="45"/>
        <v>0</v>
      </c>
      <c r="G19" s="10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12">
        <v>4856</v>
      </c>
      <c r="W19" s="1">
        <f t="shared" si="47"/>
        <v>608</v>
      </c>
      <c r="X19" s="1">
        <f t="shared" si="5"/>
        <v>50</v>
      </c>
      <c r="Y19" s="34">
        <f t="shared" si="6"/>
        <v>1221.9426270759939</v>
      </c>
      <c r="Z19" s="14">
        <v>4182</v>
      </c>
      <c r="AA19" s="2">
        <f t="shared" si="52"/>
        <v>492</v>
      </c>
      <c r="AB19" s="29">
        <f t="shared" si="7"/>
        <v>0.86120263591433277</v>
      </c>
      <c r="AC19" s="32">
        <f t="shared" si="8"/>
        <v>49</v>
      </c>
      <c r="AD19" s="1">
        <f t="shared" si="48"/>
        <v>674</v>
      </c>
      <c r="AE19" s="1">
        <f t="shared" si="53"/>
        <v>116</v>
      </c>
      <c r="AF19" s="29">
        <f t="shared" si="9"/>
        <v>0.1387973640856672</v>
      </c>
      <c r="AG19" s="32">
        <f t="shared" si="10"/>
        <v>1</v>
      </c>
      <c r="AH19" s="34">
        <f t="shared" si="11"/>
        <v>0.19078947368421054</v>
      </c>
      <c r="AI19" s="34">
        <f t="shared" si="12"/>
        <v>169.60241570206341</v>
      </c>
      <c r="AJ19" s="14">
        <v>580</v>
      </c>
      <c r="AK19" s="2">
        <f t="shared" si="54"/>
        <v>96</v>
      </c>
      <c r="AL19" s="2">
        <f t="shared" si="13"/>
        <v>0.19834710743801653</v>
      </c>
      <c r="AM19" s="34">
        <f t="shared" si="14"/>
        <v>145.94866633115248</v>
      </c>
      <c r="AN19" s="34">
        <f t="shared" si="15"/>
        <v>0.86053412462908008</v>
      </c>
      <c r="AO19" s="14"/>
      <c r="AP19" s="2">
        <f t="shared" si="55"/>
        <v>0</v>
      </c>
      <c r="AQ19" s="2">
        <f t="shared" si="49"/>
        <v>-1</v>
      </c>
      <c r="AR19" s="34">
        <f t="shared" si="16"/>
        <v>0</v>
      </c>
      <c r="AS19" s="14">
        <v>60</v>
      </c>
      <c r="AT19" s="2">
        <f t="shared" si="50"/>
        <v>14</v>
      </c>
      <c r="AU19" s="2">
        <f t="shared" si="17"/>
        <v>0.30434782608695654</v>
      </c>
      <c r="AV19" s="34">
        <f t="shared" si="18"/>
        <v>15.098137896326119</v>
      </c>
      <c r="AW19" s="80">
        <f t="shared" si="19"/>
        <v>8.9020771513353122E-2</v>
      </c>
      <c r="AX19" s="14">
        <v>23</v>
      </c>
      <c r="AY19">
        <f t="shared" si="51"/>
        <v>3</v>
      </c>
      <c r="AZ19">
        <f t="shared" si="20"/>
        <v>0.14999999999999991</v>
      </c>
      <c r="BA19" s="35">
        <f t="shared" si="21"/>
        <v>5.7876195269250124</v>
      </c>
      <c r="BB19" s="51">
        <f t="shared" si="22"/>
        <v>3.4124629080118693E-2</v>
      </c>
      <c r="BC19" s="31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31">
        <f t="shared" si="23"/>
        <v>113</v>
      </c>
      <c r="BE19" s="51">
        <f t="shared" si="24"/>
        <v>0.20545454545454556</v>
      </c>
      <c r="BF19" s="35">
        <f t="shared" si="25"/>
        <v>166.83442375440362</v>
      </c>
      <c r="BG19" s="35">
        <f t="shared" si="26"/>
        <v>0.98367952522255198</v>
      </c>
      <c r="BH19" s="45">
        <v>31</v>
      </c>
      <c r="BI19" s="48">
        <f t="shared" si="27"/>
        <v>5</v>
      </c>
      <c r="BJ19" s="14">
        <v>236</v>
      </c>
      <c r="BK19" s="48">
        <f t="shared" si="28"/>
        <v>40</v>
      </c>
      <c r="BL19" s="14">
        <v>305</v>
      </c>
      <c r="BM19" s="48">
        <f t="shared" si="29"/>
        <v>54</v>
      </c>
      <c r="BN19" s="14">
        <v>89</v>
      </c>
      <c r="BO19" s="48">
        <f t="shared" si="30"/>
        <v>16</v>
      </c>
      <c r="BP19" s="14">
        <v>13</v>
      </c>
      <c r="BQ19" s="48">
        <f t="shared" si="31"/>
        <v>1</v>
      </c>
      <c r="BR19" s="17"/>
      <c r="BS19" s="24">
        <f t="shared" si="32"/>
        <v>0</v>
      </c>
      <c r="BT19" s="17"/>
      <c r="BU19" s="24">
        <f t="shared" si="33"/>
        <v>0</v>
      </c>
      <c r="BV19" s="17"/>
      <c r="BW19" s="24">
        <f t="shared" si="34"/>
        <v>0</v>
      </c>
      <c r="BX19" s="17"/>
      <c r="BY19" s="24">
        <f t="shared" si="35"/>
        <v>0</v>
      </c>
      <c r="BZ19" s="20"/>
      <c r="CA19" s="27">
        <f t="shared" si="36"/>
        <v>0</v>
      </c>
    </row>
    <row r="20" spans="1:79">
      <c r="A20" s="3">
        <v>43917</v>
      </c>
      <c r="B20" s="22">
        <v>43917</v>
      </c>
      <c r="C20" s="10">
        <v>786</v>
      </c>
      <c r="D20">
        <f t="shared" si="37"/>
        <v>112</v>
      </c>
      <c r="E20" s="10">
        <v>9</v>
      </c>
      <c r="F20">
        <f t="shared" si="45"/>
        <v>1</v>
      </c>
      <c r="G20" s="10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12">
        <v>5222</v>
      </c>
      <c r="W20" s="1">
        <f t="shared" si="47"/>
        <v>366</v>
      </c>
      <c r="X20" s="1">
        <f t="shared" si="5"/>
        <v>-242</v>
      </c>
      <c r="Y20" s="34">
        <f t="shared" si="6"/>
        <v>1314.0412682435833</v>
      </c>
      <c r="Z20" s="14">
        <v>4439</v>
      </c>
      <c r="AA20" s="2">
        <f t="shared" si="52"/>
        <v>257</v>
      </c>
      <c r="AB20" s="29">
        <f t="shared" si="7"/>
        <v>0.85005744925315974</v>
      </c>
      <c r="AC20" s="32">
        <f t="shared" si="8"/>
        <v>-235</v>
      </c>
      <c r="AD20" s="1">
        <f t="shared" si="48"/>
        <v>783</v>
      </c>
      <c r="AE20" s="1">
        <f t="shared" si="53"/>
        <v>109</v>
      </c>
      <c r="AF20" s="29">
        <f t="shared" si="9"/>
        <v>0.14994255074684029</v>
      </c>
      <c r="AG20" s="32">
        <f t="shared" si="10"/>
        <v>-7</v>
      </c>
      <c r="AH20" s="34">
        <f t="shared" si="11"/>
        <v>0.29781420765027322</v>
      </c>
      <c r="AI20" s="34">
        <f t="shared" si="12"/>
        <v>197.03069954705586</v>
      </c>
      <c r="AJ20" s="14">
        <v>662</v>
      </c>
      <c r="AK20" s="2">
        <f t="shared" si="54"/>
        <v>82</v>
      </c>
      <c r="AL20" s="2">
        <f t="shared" si="13"/>
        <v>0.14137931034482754</v>
      </c>
      <c r="AM20" s="34">
        <f t="shared" si="14"/>
        <v>166.58278812279818</v>
      </c>
      <c r="AN20" s="34">
        <f t="shared" si="15"/>
        <v>0.84223918575063617</v>
      </c>
      <c r="AO20" s="14"/>
      <c r="AP20" s="2">
        <f t="shared" si="55"/>
        <v>0</v>
      </c>
      <c r="AQ20" s="2">
        <f t="shared" si="49"/>
        <v>-1</v>
      </c>
      <c r="AR20" s="34">
        <f t="shared" si="16"/>
        <v>0</v>
      </c>
      <c r="AS20" s="14">
        <v>108</v>
      </c>
      <c r="AT20" s="2">
        <f t="shared" si="50"/>
        <v>48</v>
      </c>
      <c r="AU20" s="2">
        <f t="shared" si="17"/>
        <v>0.8</v>
      </c>
      <c r="AV20" s="34">
        <f t="shared" si="18"/>
        <v>27.176648213387015</v>
      </c>
      <c r="AW20" s="80">
        <f t="shared" si="19"/>
        <v>0.13740458015267176</v>
      </c>
      <c r="AX20" s="14">
        <v>28</v>
      </c>
      <c r="AY20">
        <f t="shared" si="51"/>
        <v>5</v>
      </c>
      <c r="AZ20">
        <f t="shared" si="20"/>
        <v>0.21739130434782616</v>
      </c>
      <c r="BA20" s="35">
        <f t="shared" si="21"/>
        <v>7.0457976849521886</v>
      </c>
      <c r="BB20" s="51">
        <f t="shared" si="22"/>
        <v>3.5623409669211195E-2</v>
      </c>
      <c r="BC20" s="31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31">
        <f t="shared" si="23"/>
        <v>135</v>
      </c>
      <c r="BE20" s="51">
        <f t="shared" si="24"/>
        <v>0.20361990950226239</v>
      </c>
      <c r="BF20" s="35">
        <f t="shared" si="25"/>
        <v>200.80523402113738</v>
      </c>
      <c r="BG20" s="35">
        <f t="shared" si="26"/>
        <v>1.0152671755725191</v>
      </c>
      <c r="BH20" s="45">
        <v>34</v>
      </c>
      <c r="BI20" s="48">
        <f t="shared" si="27"/>
        <v>3</v>
      </c>
      <c r="BJ20" s="14">
        <v>284</v>
      </c>
      <c r="BK20" s="48">
        <f t="shared" si="28"/>
        <v>48</v>
      </c>
      <c r="BL20" s="14">
        <v>346</v>
      </c>
      <c r="BM20" s="48">
        <f t="shared" si="29"/>
        <v>41</v>
      </c>
      <c r="BN20" s="14">
        <v>108</v>
      </c>
      <c r="BO20" s="48">
        <f t="shared" si="30"/>
        <v>19</v>
      </c>
      <c r="BP20" s="14">
        <v>14</v>
      </c>
      <c r="BQ20" s="48">
        <f t="shared" si="31"/>
        <v>1</v>
      </c>
      <c r="BR20" s="17"/>
      <c r="BS20" s="24">
        <f t="shared" si="32"/>
        <v>0</v>
      </c>
      <c r="BT20" s="17"/>
      <c r="BU20" s="24">
        <f t="shared" si="33"/>
        <v>0</v>
      </c>
      <c r="BV20" s="17"/>
      <c r="BW20" s="24">
        <f t="shared" si="34"/>
        <v>0</v>
      </c>
      <c r="BX20" s="17"/>
      <c r="BY20" s="24">
        <f t="shared" si="35"/>
        <v>0</v>
      </c>
      <c r="BZ20" s="20"/>
      <c r="CA20" s="27">
        <f t="shared" si="36"/>
        <v>0</v>
      </c>
    </row>
    <row r="21" spans="1:79">
      <c r="A21" s="3">
        <v>43918</v>
      </c>
      <c r="B21" s="22">
        <v>43918</v>
      </c>
      <c r="C21" s="10">
        <v>901</v>
      </c>
      <c r="D21">
        <f t="shared" si="37"/>
        <v>115</v>
      </c>
      <c r="E21" s="10">
        <v>14</v>
      </c>
      <c r="F21">
        <f t="shared" si="45"/>
        <v>5</v>
      </c>
      <c r="G21" s="10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12">
        <v>5762</v>
      </c>
      <c r="W21" s="1">
        <f t="shared" si="47"/>
        <v>540</v>
      </c>
      <c r="X21" s="1">
        <f t="shared" si="5"/>
        <v>174</v>
      </c>
      <c r="Y21" s="34">
        <f t="shared" si="6"/>
        <v>1449.9245093105183</v>
      </c>
      <c r="Z21" s="14">
        <v>4861</v>
      </c>
      <c r="AA21" s="2">
        <f t="shared" si="52"/>
        <v>422</v>
      </c>
      <c r="AB21" s="29">
        <f t="shared" si="7"/>
        <v>0.84363068379035056</v>
      </c>
      <c r="AC21" s="32">
        <f t="shared" si="8"/>
        <v>165</v>
      </c>
      <c r="AD21" s="1">
        <f t="shared" si="48"/>
        <v>901</v>
      </c>
      <c r="AE21" s="1">
        <f t="shared" si="53"/>
        <v>118</v>
      </c>
      <c r="AF21" s="29">
        <f t="shared" si="9"/>
        <v>0.15636931620964942</v>
      </c>
      <c r="AG21" s="32">
        <f t="shared" si="10"/>
        <v>9</v>
      </c>
      <c r="AH21" s="34">
        <f t="shared" si="11"/>
        <v>0.21851851851851853</v>
      </c>
      <c r="AI21" s="34">
        <f t="shared" si="12"/>
        <v>226.72370407649723</v>
      </c>
      <c r="AJ21" s="14">
        <v>753</v>
      </c>
      <c r="AK21" s="2">
        <f t="shared" si="54"/>
        <v>91</v>
      </c>
      <c r="AL21" s="2">
        <f t="shared" si="13"/>
        <v>0.13746223564954674</v>
      </c>
      <c r="AM21" s="34">
        <f t="shared" si="14"/>
        <v>189.48163059889279</v>
      </c>
      <c r="AN21" s="34">
        <f t="shared" si="15"/>
        <v>0.83573806881243062</v>
      </c>
      <c r="AO21" s="14"/>
      <c r="AP21" s="2">
        <f t="shared" si="55"/>
        <v>0</v>
      </c>
      <c r="AQ21" s="2">
        <f t="shared" si="49"/>
        <v>-1</v>
      </c>
      <c r="AR21" s="34">
        <f t="shared" si="16"/>
        <v>0</v>
      </c>
      <c r="AS21" s="14">
        <v>95</v>
      </c>
      <c r="AT21" s="2">
        <f t="shared" si="50"/>
        <v>-13</v>
      </c>
      <c r="AU21" s="2">
        <f t="shared" si="17"/>
        <v>-0.12037037037037035</v>
      </c>
      <c r="AV21" s="34">
        <f t="shared" si="18"/>
        <v>23.905385002516354</v>
      </c>
      <c r="AW21" s="80">
        <f t="shared" si="19"/>
        <v>0.10543840177580466</v>
      </c>
      <c r="AX21" s="14">
        <v>36</v>
      </c>
      <c r="AY21">
        <f t="shared" si="51"/>
        <v>8</v>
      </c>
      <c r="AZ21">
        <f t="shared" si="20"/>
        <v>0.28571428571428581</v>
      </c>
      <c r="BA21" s="35">
        <f t="shared" si="21"/>
        <v>9.0588827377956722</v>
      </c>
      <c r="BB21" s="51">
        <f t="shared" si="22"/>
        <v>3.9955604883462822E-2</v>
      </c>
      <c r="BC21" s="31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31">
        <f t="shared" si="23"/>
        <v>86</v>
      </c>
      <c r="BE21" s="51">
        <f t="shared" si="24"/>
        <v>0.10776942355889729</v>
      </c>
      <c r="BF21" s="35">
        <f t="shared" si="25"/>
        <v>222.44589833920483</v>
      </c>
      <c r="BG21" s="35">
        <f t="shared" si="26"/>
        <v>0.98113207547169812</v>
      </c>
      <c r="BH21" s="45">
        <v>35</v>
      </c>
      <c r="BI21" s="48">
        <f t="shared" si="27"/>
        <v>1</v>
      </c>
      <c r="BJ21" s="14">
        <v>333</v>
      </c>
      <c r="BK21" s="48">
        <f t="shared" si="28"/>
        <v>49</v>
      </c>
      <c r="BL21" s="14">
        <v>389</v>
      </c>
      <c r="BM21" s="48">
        <f t="shared" si="29"/>
        <v>43</v>
      </c>
      <c r="BN21" s="14">
        <v>128</v>
      </c>
      <c r="BO21" s="48">
        <f t="shared" si="30"/>
        <v>20</v>
      </c>
      <c r="BP21" s="14">
        <v>16</v>
      </c>
      <c r="BQ21" s="48">
        <f t="shared" si="31"/>
        <v>2</v>
      </c>
      <c r="BR21" s="17"/>
      <c r="BS21" s="24">
        <f t="shared" si="32"/>
        <v>0</v>
      </c>
      <c r="BT21" s="17"/>
      <c r="BU21" s="24">
        <f t="shared" si="33"/>
        <v>0</v>
      </c>
      <c r="BV21" s="17"/>
      <c r="BW21" s="24">
        <f t="shared" si="34"/>
        <v>0</v>
      </c>
      <c r="BX21" s="17"/>
      <c r="BY21" s="24">
        <f t="shared" si="35"/>
        <v>0</v>
      </c>
      <c r="BZ21" s="20"/>
      <c r="CA21" s="27">
        <f t="shared" si="36"/>
        <v>0</v>
      </c>
    </row>
    <row r="22" spans="1:79">
      <c r="A22" s="3">
        <v>43919</v>
      </c>
      <c r="B22" s="22">
        <v>43919</v>
      </c>
      <c r="C22" s="10">
        <v>989</v>
      </c>
      <c r="D22">
        <f t="shared" si="37"/>
        <v>88</v>
      </c>
      <c r="E22" s="10">
        <v>17</v>
      </c>
      <c r="F22">
        <f t="shared" si="45"/>
        <v>3</v>
      </c>
      <c r="G22" s="10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12">
        <v>6160</v>
      </c>
      <c r="W22" s="1">
        <f t="shared" si="47"/>
        <v>398</v>
      </c>
      <c r="X22" s="1">
        <f t="shared" si="5"/>
        <v>-142</v>
      </c>
      <c r="Y22" s="34">
        <f t="shared" si="6"/>
        <v>1550.0754906894815</v>
      </c>
      <c r="Z22" s="14">
        <v>5236</v>
      </c>
      <c r="AA22" s="2">
        <f t="shared" si="52"/>
        <v>375</v>
      </c>
      <c r="AB22" s="29">
        <f t="shared" si="7"/>
        <v>0.85</v>
      </c>
      <c r="AC22" s="32">
        <f t="shared" si="8"/>
        <v>-47</v>
      </c>
      <c r="AD22" s="1">
        <f t="shared" si="48"/>
        <v>924</v>
      </c>
      <c r="AE22" s="1">
        <f t="shared" si="53"/>
        <v>23</v>
      </c>
      <c r="AF22" s="29">
        <f t="shared" si="9"/>
        <v>0.15</v>
      </c>
      <c r="AG22" s="32">
        <f t="shared" si="10"/>
        <v>-95</v>
      </c>
      <c r="AH22" s="34">
        <f t="shared" si="11"/>
        <v>5.7788944723618091E-2</v>
      </c>
      <c r="AI22" s="34">
        <f t="shared" si="12"/>
        <v>232.51132360342223</v>
      </c>
      <c r="AJ22" s="14">
        <v>820</v>
      </c>
      <c r="AK22" s="2">
        <f t="shared" si="54"/>
        <v>67</v>
      </c>
      <c r="AL22" s="2">
        <f t="shared" si="13"/>
        <v>8.8977423638778141E-2</v>
      </c>
      <c r="AM22" s="34">
        <f t="shared" si="14"/>
        <v>206.34121791645697</v>
      </c>
      <c r="AN22" s="34">
        <f t="shared" si="15"/>
        <v>0.82912032355915066</v>
      </c>
      <c r="AO22" s="14"/>
      <c r="AP22" s="2">
        <f t="shared" si="55"/>
        <v>0</v>
      </c>
      <c r="AQ22" s="2">
        <f t="shared" si="49"/>
        <v>-1</v>
      </c>
      <c r="AR22" s="34">
        <f t="shared" si="16"/>
        <v>0</v>
      </c>
      <c r="AS22" s="14">
        <v>105</v>
      </c>
      <c r="AT22" s="2">
        <f t="shared" si="50"/>
        <v>10</v>
      </c>
      <c r="AU22" s="2">
        <f t="shared" si="17"/>
        <v>0.10526315789473695</v>
      </c>
      <c r="AV22" s="34">
        <f t="shared" si="18"/>
        <v>26.421741318570707</v>
      </c>
      <c r="AW22" s="80">
        <f t="shared" si="19"/>
        <v>0.10616784630940344</v>
      </c>
      <c r="AX22" s="14">
        <v>36</v>
      </c>
      <c r="AY22">
        <f t="shared" si="51"/>
        <v>0</v>
      </c>
      <c r="AZ22">
        <f t="shared" si="20"/>
        <v>0</v>
      </c>
      <c r="BA22" s="35">
        <f t="shared" si="21"/>
        <v>9.0588827377956722</v>
      </c>
      <c r="BB22" s="51">
        <f t="shared" si="22"/>
        <v>3.6400404448938321E-2</v>
      </c>
      <c r="BC22" s="31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31">
        <f t="shared" si="23"/>
        <v>77</v>
      </c>
      <c r="BE22" s="51">
        <f t="shared" si="24"/>
        <v>8.7104072398189958E-2</v>
      </c>
      <c r="BF22" s="35">
        <f t="shared" si="25"/>
        <v>241.82184197282334</v>
      </c>
      <c r="BG22" s="35">
        <f t="shared" si="26"/>
        <v>0.97168857431749245</v>
      </c>
      <c r="BH22" s="45">
        <v>39</v>
      </c>
      <c r="BI22" s="48">
        <f t="shared" si="27"/>
        <v>4</v>
      </c>
      <c r="BJ22" s="14">
        <v>374</v>
      </c>
      <c r="BK22" s="48">
        <f t="shared" si="28"/>
        <v>41</v>
      </c>
      <c r="BL22" s="14">
        <v>420</v>
      </c>
      <c r="BM22" s="48">
        <f t="shared" si="29"/>
        <v>31</v>
      </c>
      <c r="BN22" s="14">
        <v>139</v>
      </c>
      <c r="BO22" s="48">
        <f t="shared" si="30"/>
        <v>11</v>
      </c>
      <c r="BP22" s="14">
        <v>17</v>
      </c>
      <c r="BQ22" s="48">
        <f t="shared" si="31"/>
        <v>1</v>
      </c>
      <c r="BR22" s="17"/>
      <c r="BS22" s="24">
        <f t="shared" si="32"/>
        <v>0</v>
      </c>
      <c r="BT22" s="17"/>
      <c r="BU22" s="24">
        <f t="shared" si="33"/>
        <v>0</v>
      </c>
      <c r="BV22" s="17"/>
      <c r="BW22" s="24">
        <f t="shared" si="34"/>
        <v>0</v>
      </c>
      <c r="BX22" s="17"/>
      <c r="BY22" s="24">
        <f t="shared" si="35"/>
        <v>0</v>
      </c>
      <c r="BZ22" s="20"/>
      <c r="CA22" s="27">
        <f t="shared" si="36"/>
        <v>0</v>
      </c>
    </row>
    <row r="23" spans="1:79">
      <c r="A23" s="3">
        <v>43920</v>
      </c>
      <c r="B23" s="22">
        <v>43920</v>
      </c>
      <c r="C23" s="10">
        <v>1075</v>
      </c>
      <c r="D23">
        <f t="shared" si="37"/>
        <v>86</v>
      </c>
      <c r="E23" s="10">
        <v>24</v>
      </c>
      <c r="F23">
        <f t="shared" si="45"/>
        <v>7</v>
      </c>
      <c r="G23" s="10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12">
        <v>6582</v>
      </c>
      <c r="W23" s="1">
        <f t="shared" si="47"/>
        <v>422</v>
      </c>
      <c r="X23" s="1">
        <f t="shared" si="5"/>
        <v>24</v>
      </c>
      <c r="Y23" s="34">
        <f t="shared" si="6"/>
        <v>1656.2657272269753</v>
      </c>
      <c r="Z23" s="14">
        <v>5507</v>
      </c>
      <c r="AA23" s="2">
        <f t="shared" si="52"/>
        <v>271</v>
      </c>
      <c r="AB23" s="29">
        <f t="shared" si="7"/>
        <v>0.83667578243694929</v>
      </c>
      <c r="AC23" s="32">
        <f t="shared" si="8"/>
        <v>-104</v>
      </c>
      <c r="AD23" s="1">
        <f t="shared" si="48"/>
        <v>1075</v>
      </c>
      <c r="AE23" s="1">
        <f t="shared" si="53"/>
        <v>151</v>
      </c>
      <c r="AF23" s="29">
        <f t="shared" si="9"/>
        <v>0.16332421756305074</v>
      </c>
      <c r="AG23" s="32">
        <f t="shared" si="10"/>
        <v>128</v>
      </c>
      <c r="AH23" s="34">
        <f t="shared" si="11"/>
        <v>0.35781990521327012</v>
      </c>
      <c r="AI23" s="34">
        <f t="shared" si="12"/>
        <v>270.50830397584298</v>
      </c>
      <c r="AJ23" s="14">
        <v>888</v>
      </c>
      <c r="AK23" s="2">
        <f t="shared" si="54"/>
        <v>68</v>
      </c>
      <c r="AL23" s="2">
        <f t="shared" si="13"/>
        <v>8.2926829268292757E-2</v>
      </c>
      <c r="AM23" s="34">
        <f t="shared" si="14"/>
        <v>223.45244086562656</v>
      </c>
      <c r="AN23" s="34">
        <f t="shared" si="15"/>
        <v>0.82604651162790699</v>
      </c>
      <c r="AO23" s="14"/>
      <c r="AP23" s="2">
        <f t="shared" si="55"/>
        <v>0</v>
      </c>
      <c r="AQ23" s="2">
        <f t="shared" si="49"/>
        <v>-1</v>
      </c>
      <c r="AR23" s="34">
        <f t="shared" si="16"/>
        <v>0</v>
      </c>
      <c r="AS23" s="14">
        <v>76</v>
      </c>
      <c r="AT23" s="2">
        <f t="shared" si="50"/>
        <v>-29</v>
      </c>
      <c r="AU23" s="2">
        <f t="shared" si="17"/>
        <v>-0.27619047619047621</v>
      </c>
      <c r="AV23" s="34">
        <f t="shared" si="18"/>
        <v>19.124308002013084</v>
      </c>
      <c r="AW23" s="80">
        <f t="shared" si="19"/>
        <v>7.0697674418604653E-2</v>
      </c>
      <c r="AX23" s="14">
        <v>43</v>
      </c>
      <c r="AY23">
        <f t="shared" si="51"/>
        <v>7</v>
      </c>
      <c r="AZ23">
        <f t="shared" si="20"/>
        <v>0.19444444444444442</v>
      </c>
      <c r="BA23" s="35">
        <f t="shared" si="21"/>
        <v>10.820332159033718</v>
      </c>
      <c r="BB23" s="51">
        <f t="shared" si="22"/>
        <v>0.04</v>
      </c>
      <c r="BC23" s="31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31">
        <f t="shared" si="23"/>
        <v>46</v>
      </c>
      <c r="BE23" s="51">
        <f t="shared" si="24"/>
        <v>4.7866805411030278E-2</v>
      </c>
      <c r="BF23" s="35">
        <f t="shared" si="25"/>
        <v>253.39708102667336</v>
      </c>
      <c r="BG23" s="35">
        <f t="shared" si="26"/>
        <v>0.93674418604651166</v>
      </c>
      <c r="BH23" s="45">
        <v>41</v>
      </c>
      <c r="BI23" s="48">
        <f t="shared" si="27"/>
        <v>2</v>
      </c>
      <c r="BJ23" s="14">
        <v>400</v>
      </c>
      <c r="BK23" s="48">
        <f t="shared" si="28"/>
        <v>26</v>
      </c>
      <c r="BL23" s="14">
        <v>463</v>
      </c>
      <c r="BM23" s="48">
        <f t="shared" si="29"/>
        <v>43</v>
      </c>
      <c r="BN23" s="14">
        <v>152</v>
      </c>
      <c r="BO23" s="48">
        <f t="shared" si="30"/>
        <v>13</v>
      </c>
      <c r="BP23" s="14">
        <v>19</v>
      </c>
      <c r="BQ23" s="48">
        <f t="shared" si="31"/>
        <v>2</v>
      </c>
      <c r="BR23" s="17"/>
      <c r="BS23" s="24">
        <f t="shared" si="32"/>
        <v>0</v>
      </c>
      <c r="BT23" s="17"/>
      <c r="BU23" s="24">
        <f t="shared" si="33"/>
        <v>0</v>
      </c>
      <c r="BV23" s="17"/>
      <c r="BW23" s="24">
        <f t="shared" si="34"/>
        <v>0</v>
      </c>
      <c r="BX23" s="17"/>
      <c r="BY23" s="24">
        <f t="shared" si="35"/>
        <v>0</v>
      </c>
      <c r="BZ23" s="20"/>
      <c r="CA23" s="27">
        <f t="shared" si="36"/>
        <v>0</v>
      </c>
    </row>
    <row r="24" spans="1:79">
      <c r="A24" s="3">
        <v>43921</v>
      </c>
      <c r="B24" s="22">
        <v>43921</v>
      </c>
      <c r="C24" s="10">
        <v>1181</v>
      </c>
      <c r="D24">
        <f t="shared" si="37"/>
        <v>106</v>
      </c>
      <c r="E24" s="10">
        <v>30</v>
      </c>
      <c r="F24">
        <f t="shared" si="45"/>
        <v>6</v>
      </c>
      <c r="G24" s="10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12">
        <v>6944</v>
      </c>
      <c r="W24" s="1">
        <f t="shared" si="47"/>
        <v>362</v>
      </c>
      <c r="X24" s="1">
        <f t="shared" si="5"/>
        <v>-60</v>
      </c>
      <c r="Y24" s="34">
        <f t="shared" si="6"/>
        <v>1747.3578258681428</v>
      </c>
      <c r="Z24" s="14">
        <v>5763</v>
      </c>
      <c r="AA24" s="2">
        <f t="shared" si="52"/>
        <v>256</v>
      </c>
      <c r="AB24" s="29">
        <f t="shared" si="7"/>
        <v>0.82992511520737322</v>
      </c>
      <c r="AC24" s="32">
        <f t="shared" si="8"/>
        <v>-15</v>
      </c>
      <c r="AD24" s="1">
        <f t="shared" si="48"/>
        <v>1181</v>
      </c>
      <c r="AE24" s="1">
        <f t="shared" si="53"/>
        <v>106</v>
      </c>
      <c r="AF24" s="29">
        <f t="shared" si="9"/>
        <v>0.17007488479262672</v>
      </c>
      <c r="AG24" s="32">
        <f t="shared" si="10"/>
        <v>-45</v>
      </c>
      <c r="AH24" s="34">
        <f t="shared" si="11"/>
        <v>0.29281767955801102</v>
      </c>
      <c r="AI24" s="34">
        <f t="shared" si="12"/>
        <v>297.18168092601911</v>
      </c>
      <c r="AJ24" s="14">
        <v>969</v>
      </c>
      <c r="AK24" s="2">
        <f t="shared" si="54"/>
        <v>81</v>
      </c>
      <c r="AL24" s="2">
        <f t="shared" si="13"/>
        <v>9.1216216216216228E-2</v>
      </c>
      <c r="AM24" s="34">
        <f t="shared" si="14"/>
        <v>243.83492702566681</v>
      </c>
      <c r="AN24" s="34">
        <f t="shared" si="15"/>
        <v>0.82049110922946655</v>
      </c>
      <c r="AO24" s="14"/>
      <c r="AP24" s="2">
        <f t="shared" si="55"/>
        <v>0</v>
      </c>
      <c r="AQ24" s="2">
        <f t="shared" si="49"/>
        <v>-1</v>
      </c>
      <c r="AR24" s="34">
        <f t="shared" si="16"/>
        <v>0</v>
      </c>
      <c r="AS24" s="14">
        <v>123</v>
      </c>
      <c r="AT24" s="2">
        <f t="shared" si="50"/>
        <v>47</v>
      </c>
      <c r="AU24" s="2">
        <f t="shared" si="17"/>
        <v>0.61842105263157898</v>
      </c>
      <c r="AV24" s="34">
        <f t="shared" si="18"/>
        <v>30.951182687468545</v>
      </c>
      <c r="AW24" s="80">
        <f t="shared" si="19"/>
        <v>0.10414902624894158</v>
      </c>
      <c r="AX24" s="14">
        <v>50</v>
      </c>
      <c r="AY24">
        <f t="shared" si="51"/>
        <v>7</v>
      </c>
      <c r="AZ24">
        <f t="shared" si="20"/>
        <v>0.16279069767441867</v>
      </c>
      <c r="BA24" s="35">
        <f t="shared" si="21"/>
        <v>12.581781580271766</v>
      </c>
      <c r="BB24" s="51">
        <f t="shared" si="22"/>
        <v>4.2337002540220152E-2</v>
      </c>
      <c r="BC24" s="31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31">
        <f t="shared" si="23"/>
        <v>135</v>
      </c>
      <c r="BE24" s="51">
        <f t="shared" si="24"/>
        <v>0.13406156901688182</v>
      </c>
      <c r="BF24" s="35">
        <f t="shared" si="25"/>
        <v>287.36789129340713</v>
      </c>
      <c r="BG24" s="35">
        <f t="shared" si="26"/>
        <v>0.96697713801862828</v>
      </c>
      <c r="BH24" s="45">
        <v>47</v>
      </c>
      <c r="BI24" s="48">
        <f t="shared" si="27"/>
        <v>6</v>
      </c>
      <c r="BJ24" s="14">
        <v>447</v>
      </c>
      <c r="BK24" s="48">
        <f t="shared" si="28"/>
        <v>47</v>
      </c>
      <c r="BL24" s="14">
        <v>499</v>
      </c>
      <c r="BM24" s="48">
        <f t="shared" si="29"/>
        <v>36</v>
      </c>
      <c r="BN24" s="14">
        <v>163</v>
      </c>
      <c r="BO24" s="48">
        <f t="shared" si="30"/>
        <v>11</v>
      </c>
      <c r="BP24" s="14">
        <v>25</v>
      </c>
      <c r="BQ24" s="48">
        <f t="shared" si="31"/>
        <v>6</v>
      </c>
      <c r="BR24" s="17"/>
      <c r="BS24" s="24">
        <f t="shared" si="32"/>
        <v>0</v>
      </c>
      <c r="BT24" s="17"/>
      <c r="BU24" s="24">
        <f t="shared" si="33"/>
        <v>0</v>
      </c>
      <c r="BV24" s="17"/>
      <c r="BW24" s="24">
        <f t="shared" si="34"/>
        <v>0</v>
      </c>
      <c r="BX24" s="17"/>
      <c r="BY24" s="24">
        <f t="shared" si="35"/>
        <v>0</v>
      </c>
      <c r="BZ24" s="20"/>
      <c r="CA24" s="27">
        <f t="shared" si="36"/>
        <v>0</v>
      </c>
    </row>
    <row r="25" spans="1:79">
      <c r="A25" s="3">
        <v>43922</v>
      </c>
      <c r="B25" s="22">
        <v>43922</v>
      </c>
      <c r="C25" s="10">
        <v>1317</v>
      </c>
      <c r="D25">
        <f t="shared" si="37"/>
        <v>136</v>
      </c>
      <c r="E25" s="10">
        <v>30</v>
      </c>
      <c r="F25">
        <f t="shared" si="45"/>
        <v>0</v>
      </c>
      <c r="G25" s="10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12">
        <v>7333</v>
      </c>
      <c r="W25" s="1">
        <f t="shared" si="47"/>
        <v>389</v>
      </c>
      <c r="X25" s="1">
        <f t="shared" si="5"/>
        <v>27</v>
      </c>
      <c r="Y25" s="34">
        <f t="shared" si="6"/>
        <v>1845.2440865626572</v>
      </c>
      <c r="Z25" s="14">
        <v>6016</v>
      </c>
      <c r="AA25" s="2">
        <f t="shared" si="52"/>
        <v>253</v>
      </c>
      <c r="AB25" s="29">
        <f t="shared" si="7"/>
        <v>0.8204009273148779</v>
      </c>
      <c r="AC25" s="32">
        <f t="shared" si="8"/>
        <v>-3</v>
      </c>
      <c r="AD25" s="1">
        <f t="shared" si="48"/>
        <v>1317</v>
      </c>
      <c r="AE25" s="1">
        <f t="shared" si="53"/>
        <v>136</v>
      </c>
      <c r="AF25" s="29">
        <f t="shared" si="9"/>
        <v>0.17959907268512204</v>
      </c>
      <c r="AG25" s="32">
        <f t="shared" si="10"/>
        <v>30</v>
      </c>
      <c r="AH25" s="34">
        <f t="shared" si="11"/>
        <v>0.34961439588688947</v>
      </c>
      <c r="AI25" s="34">
        <f t="shared" si="12"/>
        <v>331.40412682435829</v>
      </c>
      <c r="AJ25" s="14">
        <v>1078</v>
      </c>
      <c r="AK25" s="2">
        <f t="shared" si="54"/>
        <v>109</v>
      </c>
      <c r="AL25" s="2">
        <f t="shared" si="13"/>
        <v>0.11248710010319907</v>
      </c>
      <c r="AM25" s="34">
        <f t="shared" si="14"/>
        <v>271.26321087065929</v>
      </c>
      <c r="AN25" s="34">
        <f t="shared" si="15"/>
        <v>0.81852695520121488</v>
      </c>
      <c r="AO25" s="14"/>
      <c r="AP25" s="2">
        <f t="shared" si="55"/>
        <v>0</v>
      </c>
      <c r="AQ25" s="2">
        <f t="shared" si="49"/>
        <v>-1</v>
      </c>
      <c r="AR25" s="34">
        <f t="shared" si="16"/>
        <v>0</v>
      </c>
      <c r="AS25" s="14">
        <v>135</v>
      </c>
      <c r="AT25" s="2">
        <f t="shared" si="50"/>
        <v>12</v>
      </c>
      <c r="AU25" s="2">
        <f t="shared" si="17"/>
        <v>9.7560975609756184E-2</v>
      </c>
      <c r="AV25" s="34">
        <f t="shared" si="18"/>
        <v>33.970810266733771</v>
      </c>
      <c r="AW25" s="80">
        <f t="shared" si="19"/>
        <v>0.10250569476082004</v>
      </c>
      <c r="AX25" s="14">
        <v>63</v>
      </c>
      <c r="AY25">
        <f t="shared" si="51"/>
        <v>13</v>
      </c>
      <c r="AZ25">
        <f t="shared" si="20"/>
        <v>0.26</v>
      </c>
      <c r="BA25" s="35">
        <f t="shared" si="21"/>
        <v>15.853044791142425</v>
      </c>
      <c r="BB25" s="51">
        <f t="shared" si="22"/>
        <v>4.7835990888382689E-2</v>
      </c>
      <c r="BC25" s="31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31">
        <f t="shared" si="23"/>
        <v>134</v>
      </c>
      <c r="BE25" s="51">
        <f t="shared" si="24"/>
        <v>0.11733800350262702</v>
      </c>
      <c r="BF25" s="35">
        <f t="shared" si="25"/>
        <v>321.08706592853548</v>
      </c>
      <c r="BG25" s="35">
        <f t="shared" si="26"/>
        <v>0.96886864085041757</v>
      </c>
      <c r="BH25" s="45">
        <v>59</v>
      </c>
      <c r="BI25" s="48">
        <f t="shared" si="27"/>
        <v>12</v>
      </c>
      <c r="BJ25" s="14">
        <v>509</v>
      </c>
      <c r="BK25" s="48">
        <f t="shared" si="28"/>
        <v>62</v>
      </c>
      <c r="BL25" s="14">
        <v>542</v>
      </c>
      <c r="BM25" s="48">
        <f t="shared" si="29"/>
        <v>43</v>
      </c>
      <c r="BN25" s="14">
        <v>180</v>
      </c>
      <c r="BO25" s="48">
        <f t="shared" si="30"/>
        <v>17</v>
      </c>
      <c r="BP25" s="14">
        <v>27</v>
      </c>
      <c r="BQ25" s="48">
        <f t="shared" si="31"/>
        <v>2</v>
      </c>
      <c r="BR25" s="17"/>
      <c r="BS25" s="24">
        <f t="shared" si="32"/>
        <v>0</v>
      </c>
      <c r="BT25" s="17"/>
      <c r="BU25" s="24">
        <f t="shared" si="33"/>
        <v>0</v>
      </c>
      <c r="BV25" s="17"/>
      <c r="BW25" s="24">
        <f t="shared" si="34"/>
        <v>0</v>
      </c>
      <c r="BX25" s="17"/>
      <c r="BY25" s="24">
        <f t="shared" si="35"/>
        <v>0</v>
      </c>
      <c r="BZ25" s="20"/>
      <c r="CA25" s="27">
        <f t="shared" si="36"/>
        <v>0</v>
      </c>
    </row>
    <row r="26" spans="1:79">
      <c r="A26" s="3">
        <v>43923</v>
      </c>
      <c r="B26" s="22">
        <v>43923</v>
      </c>
      <c r="C26" s="10">
        <v>1475</v>
      </c>
      <c r="D26">
        <f t="shared" si="37"/>
        <v>158</v>
      </c>
      <c r="E26" s="10">
        <v>32</v>
      </c>
      <c r="F26">
        <f t="shared" si="45"/>
        <v>2</v>
      </c>
      <c r="G26" s="10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2.5163563160543534</v>
      </c>
      <c r="U26">
        <f t="shared" si="4"/>
        <v>360.59386009058881</v>
      </c>
      <c r="V26" s="12">
        <v>7941</v>
      </c>
      <c r="W26" s="1">
        <f t="shared" si="47"/>
        <v>608</v>
      </c>
      <c r="X26" s="1">
        <f t="shared" si="5"/>
        <v>219</v>
      </c>
      <c r="Y26" s="34">
        <f t="shared" si="6"/>
        <v>1998.2385505787618</v>
      </c>
      <c r="Z26" s="14">
        <v>6464</v>
      </c>
      <c r="AA26" s="2">
        <f t="shared" si="52"/>
        <v>448</v>
      </c>
      <c r="AB26" s="29">
        <f t="shared" si="7"/>
        <v>0.81400327414683293</v>
      </c>
      <c r="AC26" s="32">
        <f t="shared" si="8"/>
        <v>195</v>
      </c>
      <c r="AD26" s="1">
        <f t="shared" si="48"/>
        <v>1477</v>
      </c>
      <c r="AE26" s="1">
        <f t="shared" si="53"/>
        <v>160</v>
      </c>
      <c r="AF26" s="29">
        <f t="shared" si="9"/>
        <v>0.18599672585316709</v>
      </c>
      <c r="AG26" s="32">
        <f t="shared" si="10"/>
        <v>24</v>
      </c>
      <c r="AH26" s="34">
        <f t="shared" si="11"/>
        <v>0.26315789473684209</v>
      </c>
      <c r="AI26" s="34">
        <f t="shared" si="12"/>
        <v>371.66582788122798</v>
      </c>
      <c r="AJ26" s="14">
        <v>1207</v>
      </c>
      <c r="AK26" s="2">
        <f t="shared" si="54"/>
        <v>129</v>
      </c>
      <c r="AL26" s="2">
        <f t="shared" si="13"/>
        <v>0.11966604823747673</v>
      </c>
      <c r="AM26" s="34">
        <f t="shared" si="14"/>
        <v>303.72420734776045</v>
      </c>
      <c r="AN26" s="34">
        <f t="shared" si="15"/>
        <v>0.81830508474576269</v>
      </c>
      <c r="AO26" s="14"/>
      <c r="AP26" s="2">
        <f t="shared" si="55"/>
        <v>0</v>
      </c>
      <c r="AQ26" s="2">
        <f t="shared" si="49"/>
        <v>-1</v>
      </c>
      <c r="AR26" s="34">
        <f t="shared" si="16"/>
        <v>0</v>
      </c>
      <c r="AS26" s="14">
        <v>152</v>
      </c>
      <c r="AT26" s="2">
        <f t="shared" si="50"/>
        <v>17</v>
      </c>
      <c r="AU26" s="2">
        <f t="shared" si="17"/>
        <v>0.125925925925926</v>
      </c>
      <c r="AV26" s="34">
        <f t="shared" si="18"/>
        <v>38.248616004026168</v>
      </c>
      <c r="AW26" s="80">
        <f t="shared" si="19"/>
        <v>0.10305084745762712</v>
      </c>
      <c r="AX26" s="14">
        <v>69</v>
      </c>
      <c r="AY26">
        <f t="shared" si="51"/>
        <v>6</v>
      </c>
      <c r="AZ26">
        <f t="shared" si="20"/>
        <v>9.5238095238095344E-2</v>
      </c>
      <c r="BA26" s="35">
        <f t="shared" si="21"/>
        <v>17.362858580775036</v>
      </c>
      <c r="BB26" s="51">
        <f t="shared" si="22"/>
        <v>4.6779661016949151E-2</v>
      </c>
      <c r="BC26" s="31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31">
        <f t="shared" si="23"/>
        <v>152</v>
      </c>
      <c r="BE26" s="51">
        <f t="shared" si="24"/>
        <v>0.11912225705329149</v>
      </c>
      <c r="BF26" s="35">
        <f t="shared" si="25"/>
        <v>359.33568193256161</v>
      </c>
      <c r="BG26" s="35">
        <f t="shared" si="26"/>
        <v>0.96813559322033893</v>
      </c>
      <c r="BH26" s="45">
        <v>65</v>
      </c>
      <c r="BI26" s="48">
        <f t="shared" si="27"/>
        <v>6</v>
      </c>
      <c r="BJ26" s="14">
        <v>572</v>
      </c>
      <c r="BK26" s="48">
        <f t="shared" si="28"/>
        <v>63</v>
      </c>
      <c r="BL26" s="14">
        <v>607</v>
      </c>
      <c r="BM26" s="48">
        <f t="shared" si="29"/>
        <v>65</v>
      </c>
      <c r="BN26" s="14">
        <v>204</v>
      </c>
      <c r="BO26" s="48">
        <f t="shared" si="30"/>
        <v>24</v>
      </c>
      <c r="BP26" s="14">
        <v>27</v>
      </c>
      <c r="BQ26" s="48">
        <f t="shared" si="31"/>
        <v>0</v>
      </c>
      <c r="BR26" s="17"/>
      <c r="BS26" s="24">
        <f t="shared" si="32"/>
        <v>0</v>
      </c>
      <c r="BT26" s="17"/>
      <c r="BU26" s="24">
        <f t="shared" si="33"/>
        <v>0</v>
      </c>
      <c r="BV26" s="17"/>
      <c r="BW26" s="24">
        <f t="shared" si="34"/>
        <v>0</v>
      </c>
      <c r="BX26" s="17"/>
      <c r="BY26" s="24">
        <f t="shared" si="35"/>
        <v>0</v>
      </c>
      <c r="BZ26" s="20"/>
      <c r="CA26" s="27">
        <f t="shared" si="36"/>
        <v>0</v>
      </c>
    </row>
    <row r="27" spans="1:79">
      <c r="A27" s="3">
        <v>43924</v>
      </c>
      <c r="B27" s="22">
        <v>43924</v>
      </c>
      <c r="C27" s="10">
        <v>1673</v>
      </c>
      <c r="D27">
        <f t="shared" si="37"/>
        <v>198</v>
      </c>
      <c r="E27" s="10">
        <v>37</v>
      </c>
      <c r="F27">
        <f t="shared" si="45"/>
        <v>5</v>
      </c>
      <c r="G27" s="10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12">
        <v>8694</v>
      </c>
      <c r="W27" s="1">
        <f t="shared" si="47"/>
        <v>753</v>
      </c>
      <c r="X27" s="1">
        <f t="shared" si="5"/>
        <v>145</v>
      </c>
      <c r="Y27" s="34">
        <f t="shared" si="6"/>
        <v>2187.7201811776545</v>
      </c>
      <c r="Z27" s="14">
        <v>7021</v>
      </c>
      <c r="AA27" s="2">
        <f t="shared" si="52"/>
        <v>557</v>
      </c>
      <c r="AB27" s="29">
        <f t="shared" si="7"/>
        <v>0.80756843800322065</v>
      </c>
      <c r="AC27" s="32">
        <f t="shared" si="8"/>
        <v>109</v>
      </c>
      <c r="AD27" s="1">
        <f t="shared" si="48"/>
        <v>1673</v>
      </c>
      <c r="AE27" s="1">
        <f t="shared" si="53"/>
        <v>196</v>
      </c>
      <c r="AF27" s="29">
        <f t="shared" si="9"/>
        <v>0.19243156199677938</v>
      </c>
      <c r="AG27" s="32">
        <f t="shared" si="10"/>
        <v>36</v>
      </c>
      <c r="AH27" s="34">
        <f t="shared" si="11"/>
        <v>0.26029216467463479</v>
      </c>
      <c r="AI27" s="34">
        <f t="shared" si="12"/>
        <v>420.98641167589329</v>
      </c>
      <c r="AJ27" s="14">
        <v>1406</v>
      </c>
      <c r="AK27" s="2">
        <f t="shared" si="54"/>
        <v>199</v>
      </c>
      <c r="AL27" s="2">
        <f t="shared" si="13"/>
        <v>0.16487158243579114</v>
      </c>
      <c r="AM27" s="34">
        <f t="shared" si="14"/>
        <v>353.79969803724208</v>
      </c>
      <c r="AN27" s="34">
        <f t="shared" si="15"/>
        <v>0.840406455469217</v>
      </c>
      <c r="AO27" s="14"/>
      <c r="AP27" s="2">
        <f t="shared" si="55"/>
        <v>0</v>
      </c>
      <c r="AQ27" s="2">
        <f t="shared" si="49"/>
        <v>-1</v>
      </c>
      <c r="AR27" s="34">
        <f t="shared" si="16"/>
        <v>0</v>
      </c>
      <c r="AS27" s="14">
        <v>141</v>
      </c>
      <c r="AT27" s="2">
        <f t="shared" si="50"/>
        <v>-11</v>
      </c>
      <c r="AU27" s="2">
        <f t="shared" si="17"/>
        <v>-7.2368421052631526E-2</v>
      </c>
      <c r="AV27" s="34">
        <f t="shared" si="18"/>
        <v>35.480624056366381</v>
      </c>
      <c r="AW27" s="80">
        <f t="shared" si="19"/>
        <v>8.4279736999402277E-2</v>
      </c>
      <c r="AX27" s="14">
        <v>72</v>
      </c>
      <c r="AY27">
        <f t="shared" si="51"/>
        <v>3</v>
      </c>
      <c r="AZ27">
        <f t="shared" si="20"/>
        <v>4.3478260869565188E-2</v>
      </c>
      <c r="BA27" s="35">
        <f t="shared" si="21"/>
        <v>18.117765475591344</v>
      </c>
      <c r="BB27" s="51">
        <f t="shared" si="22"/>
        <v>4.3036461446503291E-2</v>
      </c>
      <c r="BC27" s="31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31">
        <f t="shared" si="23"/>
        <v>191</v>
      </c>
      <c r="BE27" s="51">
        <f t="shared" si="24"/>
        <v>0.13375350140056019</v>
      </c>
      <c r="BF27" s="35">
        <f t="shared" si="25"/>
        <v>407.39808756919979</v>
      </c>
      <c r="BG27" s="35">
        <f t="shared" si="26"/>
        <v>0.96772265391512258</v>
      </c>
      <c r="BH27" s="45">
        <v>74</v>
      </c>
      <c r="BI27" s="48">
        <f t="shared" si="27"/>
        <v>9</v>
      </c>
      <c r="BJ27" s="14">
        <v>655</v>
      </c>
      <c r="BK27" s="48">
        <f t="shared" si="28"/>
        <v>83</v>
      </c>
      <c r="BL27" s="14">
        <v>680</v>
      </c>
      <c r="BM27" s="48">
        <f t="shared" si="29"/>
        <v>73</v>
      </c>
      <c r="BN27" s="14">
        <v>233</v>
      </c>
      <c r="BO27" s="48">
        <f t="shared" si="30"/>
        <v>29</v>
      </c>
      <c r="BP27" s="14">
        <v>31</v>
      </c>
      <c r="BQ27" s="48">
        <f t="shared" si="31"/>
        <v>4</v>
      </c>
      <c r="BR27" s="17"/>
      <c r="BS27" s="24">
        <f t="shared" si="32"/>
        <v>0</v>
      </c>
      <c r="BT27" s="17"/>
      <c r="BU27" s="24">
        <f t="shared" si="33"/>
        <v>0</v>
      </c>
      <c r="BV27" s="17"/>
      <c r="BW27" s="24">
        <f t="shared" si="34"/>
        <v>0</v>
      </c>
      <c r="BX27" s="17"/>
      <c r="BY27" s="24">
        <f t="shared" si="35"/>
        <v>0</v>
      </c>
      <c r="BZ27" s="20"/>
      <c r="CA27" s="27">
        <f t="shared" si="36"/>
        <v>0</v>
      </c>
    </row>
    <row r="28" spans="1:79">
      <c r="A28" s="3">
        <v>43925</v>
      </c>
      <c r="B28" s="22">
        <v>43925</v>
      </c>
      <c r="C28" s="10">
        <v>1801</v>
      </c>
      <c r="D28">
        <f t="shared" si="37"/>
        <v>128</v>
      </c>
      <c r="E28" s="10">
        <v>41</v>
      </c>
      <c r="F28">
        <f t="shared" si="45"/>
        <v>4</v>
      </c>
      <c r="G28" s="10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12">
        <v>9256</v>
      </c>
      <c r="W28" s="1">
        <f t="shared" si="47"/>
        <v>562</v>
      </c>
      <c r="X28" s="1">
        <f t="shared" si="5"/>
        <v>-191</v>
      </c>
      <c r="Y28" s="34">
        <f t="shared" si="6"/>
        <v>2329.1394061399092</v>
      </c>
      <c r="Z28" s="14">
        <v>7455</v>
      </c>
      <c r="AA28" s="2">
        <f t="shared" si="52"/>
        <v>434</v>
      </c>
      <c r="AB28" s="29">
        <f t="shared" si="7"/>
        <v>0.80542350907519444</v>
      </c>
      <c r="AC28" s="32">
        <f t="shared" si="8"/>
        <v>-123</v>
      </c>
      <c r="AD28" s="1">
        <f t="shared" si="48"/>
        <v>1801</v>
      </c>
      <c r="AE28" s="1">
        <f t="shared" si="53"/>
        <v>128</v>
      </c>
      <c r="AF28" s="29">
        <f t="shared" si="9"/>
        <v>0.19457649092480553</v>
      </c>
      <c r="AG28" s="32">
        <f t="shared" si="10"/>
        <v>-68</v>
      </c>
      <c r="AH28" s="34">
        <f t="shared" si="11"/>
        <v>0.22775800711743771</v>
      </c>
      <c r="AI28" s="34">
        <f t="shared" si="12"/>
        <v>453.19577252138902</v>
      </c>
      <c r="AJ28" s="14">
        <v>1513</v>
      </c>
      <c r="AK28" s="2">
        <f t="shared" si="54"/>
        <v>107</v>
      </c>
      <c r="AL28" s="2">
        <f t="shared" si="13"/>
        <v>7.6102418207681266E-2</v>
      </c>
      <c r="AM28" s="34">
        <f t="shared" si="14"/>
        <v>380.72471061902365</v>
      </c>
      <c r="AN28" s="34">
        <f t="shared" si="15"/>
        <v>0.84008883953359248</v>
      </c>
      <c r="AO28" s="14">
        <v>298</v>
      </c>
      <c r="AP28" s="2">
        <f t="shared" si="55"/>
        <v>298</v>
      </c>
      <c r="AQ28" s="2">
        <f t="shared" si="49"/>
        <v>-1</v>
      </c>
      <c r="AR28" s="34">
        <f t="shared" si="16"/>
        <v>74.98741821841972</v>
      </c>
      <c r="AS28" s="14">
        <v>154</v>
      </c>
      <c r="AT28" s="2">
        <f t="shared" si="50"/>
        <v>13</v>
      </c>
      <c r="AU28" s="2">
        <f t="shared" si="17"/>
        <v>9.219858156028371E-2</v>
      </c>
      <c r="AV28" s="34">
        <f t="shared" si="18"/>
        <v>38.751887267237038</v>
      </c>
      <c r="AW28" s="80">
        <f t="shared" si="19"/>
        <v>8.5508051082731809E-2</v>
      </c>
      <c r="AX28" s="14">
        <v>75</v>
      </c>
      <c r="AY28">
        <f t="shared" si="51"/>
        <v>3</v>
      </c>
      <c r="AZ28">
        <f t="shared" si="20"/>
        <v>4.1666666666666741E-2</v>
      </c>
      <c r="BA28" s="35">
        <f t="shared" si="21"/>
        <v>18.872672370407649</v>
      </c>
      <c r="BB28" s="51">
        <f t="shared" si="22"/>
        <v>4.1643531371460298E-2</v>
      </c>
      <c r="BC28" s="31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31">
        <f t="shared" si="23"/>
        <v>421</v>
      </c>
      <c r="BE28" s="51">
        <f t="shared" si="24"/>
        <v>0.26003705991352688</v>
      </c>
      <c r="BF28" s="35">
        <f t="shared" si="25"/>
        <v>513.33668847508807</v>
      </c>
      <c r="BG28" s="35">
        <f t="shared" si="26"/>
        <v>1.1327040533037203</v>
      </c>
      <c r="BH28" s="45">
        <v>79</v>
      </c>
      <c r="BI28" s="48">
        <f t="shared" si="27"/>
        <v>5</v>
      </c>
      <c r="BJ28" s="14">
        <v>716</v>
      </c>
      <c r="BK28" s="48">
        <f t="shared" si="28"/>
        <v>61</v>
      </c>
      <c r="BL28" s="14">
        <v>726</v>
      </c>
      <c r="BM28" s="48">
        <f t="shared" si="29"/>
        <v>46</v>
      </c>
      <c r="BN28" s="14">
        <v>245</v>
      </c>
      <c r="BO28" s="48">
        <f t="shared" si="30"/>
        <v>12</v>
      </c>
      <c r="BP28" s="14">
        <v>35</v>
      </c>
      <c r="BQ28" s="48">
        <f t="shared" si="31"/>
        <v>4</v>
      </c>
      <c r="BR28" s="17"/>
      <c r="BS28" s="24">
        <f t="shared" si="32"/>
        <v>0</v>
      </c>
      <c r="BT28" s="17"/>
      <c r="BU28" s="24">
        <f t="shared" si="33"/>
        <v>0</v>
      </c>
      <c r="BV28" s="17"/>
      <c r="BW28" s="24">
        <f t="shared" si="34"/>
        <v>0</v>
      </c>
      <c r="BX28" s="17"/>
      <c r="BY28" s="24">
        <f t="shared" si="35"/>
        <v>0</v>
      </c>
      <c r="BZ28" s="20"/>
      <c r="CA28" s="27">
        <f t="shared" si="36"/>
        <v>0</v>
      </c>
    </row>
    <row r="29" spans="1:79">
      <c r="A29" s="3">
        <v>43926</v>
      </c>
      <c r="B29" s="22">
        <v>43926</v>
      </c>
      <c r="C29" s="10">
        <v>1988</v>
      </c>
      <c r="D29">
        <f t="shared" si="37"/>
        <v>187</v>
      </c>
      <c r="E29" s="10">
        <v>46</v>
      </c>
      <c r="F29">
        <f t="shared" si="45"/>
        <v>5</v>
      </c>
      <c r="G29" s="10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12">
        <v>9749</v>
      </c>
      <c r="W29" s="1">
        <f t="shared" si="47"/>
        <v>493</v>
      </c>
      <c r="X29" s="1">
        <f t="shared" si="5"/>
        <v>-69</v>
      </c>
      <c r="Y29" s="34">
        <f t="shared" si="6"/>
        <v>2453.1957725213888</v>
      </c>
      <c r="Z29" s="14">
        <v>7761</v>
      </c>
      <c r="AA29" s="2">
        <f t="shared" si="52"/>
        <v>306</v>
      </c>
      <c r="AB29" s="29">
        <f t="shared" si="7"/>
        <v>0.79608164939993842</v>
      </c>
      <c r="AC29" s="32">
        <f t="shared" si="8"/>
        <v>-128</v>
      </c>
      <c r="AD29" s="1">
        <f t="shared" si="48"/>
        <v>1988</v>
      </c>
      <c r="AE29" s="1">
        <f t="shared" si="53"/>
        <v>187</v>
      </c>
      <c r="AF29" s="29">
        <f t="shared" si="9"/>
        <v>0.20391835060006155</v>
      </c>
      <c r="AG29" s="32">
        <f t="shared" si="10"/>
        <v>59</v>
      </c>
      <c r="AH29" s="34">
        <f t="shared" si="11"/>
        <v>0.37931034482758619</v>
      </c>
      <c r="AI29" s="34">
        <f t="shared" si="12"/>
        <v>500.25163563160544</v>
      </c>
      <c r="AJ29" s="14">
        <v>1600</v>
      </c>
      <c r="AK29" s="2">
        <f t="shared" si="54"/>
        <v>87</v>
      </c>
      <c r="AL29" s="2">
        <f t="shared" si="13"/>
        <v>5.7501652346331866E-2</v>
      </c>
      <c r="AM29" s="34">
        <f t="shared" si="14"/>
        <v>402.61701056869651</v>
      </c>
      <c r="AN29" s="34">
        <f t="shared" si="15"/>
        <v>0.8048289738430584</v>
      </c>
      <c r="AO29" s="14">
        <v>331</v>
      </c>
      <c r="AP29" s="2">
        <f t="shared" si="55"/>
        <v>33</v>
      </c>
      <c r="AQ29" s="2">
        <f t="shared" si="49"/>
        <v>0.11073825503355694</v>
      </c>
      <c r="AR29" s="34">
        <f t="shared" si="16"/>
        <v>83.291394061399089</v>
      </c>
      <c r="AS29" s="14">
        <v>163</v>
      </c>
      <c r="AT29" s="2">
        <f t="shared" si="50"/>
        <v>9</v>
      </c>
      <c r="AU29" s="2">
        <f t="shared" si="17"/>
        <v>5.8441558441558517E-2</v>
      </c>
      <c r="AV29" s="34">
        <f t="shared" si="18"/>
        <v>41.016607951685955</v>
      </c>
      <c r="AW29" s="80">
        <f t="shared" si="19"/>
        <v>8.1991951710261565E-2</v>
      </c>
      <c r="AX29" s="14">
        <v>78</v>
      </c>
      <c r="AY29">
        <f t="shared" si="51"/>
        <v>3</v>
      </c>
      <c r="AZ29">
        <f t="shared" si="20"/>
        <v>4.0000000000000036E-2</v>
      </c>
      <c r="BA29" s="35">
        <f t="shared" si="21"/>
        <v>19.627579265223954</v>
      </c>
      <c r="BB29" s="51">
        <f t="shared" si="22"/>
        <v>3.9235412474849095E-2</v>
      </c>
      <c r="BC29" s="31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31">
        <f t="shared" si="23"/>
        <v>132</v>
      </c>
      <c r="BE29" s="51">
        <f t="shared" si="24"/>
        <v>6.4705882352941169E-2</v>
      </c>
      <c r="BF29" s="35">
        <f t="shared" si="25"/>
        <v>546.55259184700549</v>
      </c>
      <c r="BG29" s="35">
        <f t="shared" si="26"/>
        <v>1.0925553319919517</v>
      </c>
      <c r="BH29" s="45">
        <v>83</v>
      </c>
      <c r="BI29" s="48">
        <f t="shared" si="27"/>
        <v>4</v>
      </c>
      <c r="BJ29" s="14">
        <v>798</v>
      </c>
      <c r="BK29" s="48">
        <f t="shared" si="28"/>
        <v>82</v>
      </c>
      <c r="BL29" s="14">
        <v>799</v>
      </c>
      <c r="BM29" s="48">
        <f t="shared" si="29"/>
        <v>73</v>
      </c>
      <c r="BN29" s="14">
        <v>270</v>
      </c>
      <c r="BO29" s="48">
        <f t="shared" si="30"/>
        <v>25</v>
      </c>
      <c r="BP29" s="14">
        <v>38</v>
      </c>
      <c r="BQ29" s="48">
        <f t="shared" si="31"/>
        <v>3</v>
      </c>
      <c r="BR29" s="17"/>
      <c r="BS29" s="24">
        <f t="shared" si="32"/>
        <v>0</v>
      </c>
      <c r="BT29" s="17"/>
      <c r="BU29" s="24">
        <f t="shared" si="33"/>
        <v>0</v>
      </c>
      <c r="BV29" s="17"/>
      <c r="BW29" s="24">
        <f t="shared" si="34"/>
        <v>0</v>
      </c>
      <c r="BX29" s="17"/>
      <c r="BY29" s="24">
        <f t="shared" si="35"/>
        <v>0</v>
      </c>
      <c r="BZ29" s="20"/>
      <c r="CA29" s="27">
        <f t="shared" si="36"/>
        <v>0</v>
      </c>
    </row>
    <row r="30" spans="1:79">
      <c r="A30" s="3">
        <v>43927</v>
      </c>
      <c r="B30" s="22">
        <v>43927</v>
      </c>
      <c r="C30" s="10">
        <v>2100</v>
      </c>
      <c r="D30">
        <f t="shared" si="37"/>
        <v>112</v>
      </c>
      <c r="E30" s="10">
        <v>54</v>
      </c>
      <c r="F30">
        <f t="shared" si="45"/>
        <v>8</v>
      </c>
      <c r="G30" s="10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12">
        <v>10297</v>
      </c>
      <c r="W30" s="1">
        <f t="shared" si="47"/>
        <v>548</v>
      </c>
      <c r="X30" s="1">
        <f t="shared" si="5"/>
        <v>55</v>
      </c>
      <c r="Y30" s="34">
        <f t="shared" si="6"/>
        <v>2591.0920986411675</v>
      </c>
      <c r="Z30" s="14">
        <v>8197</v>
      </c>
      <c r="AA30" s="2">
        <f t="shared" si="52"/>
        <v>436</v>
      </c>
      <c r="AB30" s="29">
        <f t="shared" si="7"/>
        <v>0.79605710401087693</v>
      </c>
      <c r="AC30" s="32">
        <f t="shared" si="8"/>
        <v>130</v>
      </c>
      <c r="AD30" s="1">
        <f t="shared" si="48"/>
        <v>2100</v>
      </c>
      <c r="AE30" s="1">
        <f t="shared" si="53"/>
        <v>112</v>
      </c>
      <c r="AF30" s="29">
        <f t="shared" si="9"/>
        <v>0.20394289598912305</v>
      </c>
      <c r="AG30" s="32">
        <f t="shared" si="10"/>
        <v>-75</v>
      </c>
      <c r="AH30" s="34">
        <f t="shared" si="11"/>
        <v>0.20437956204379562</v>
      </c>
      <c r="AI30" s="34">
        <f t="shared" si="12"/>
        <v>528.43482637141415</v>
      </c>
      <c r="AJ30" s="14">
        <v>1777</v>
      </c>
      <c r="AK30" s="2">
        <f t="shared" si="54"/>
        <v>177</v>
      </c>
      <c r="AL30" s="2">
        <f t="shared" si="13"/>
        <v>0.11062499999999997</v>
      </c>
      <c r="AM30" s="34">
        <f t="shared" si="14"/>
        <v>447.15651736285855</v>
      </c>
      <c r="AN30" s="34">
        <f t="shared" si="15"/>
        <v>0.84619047619047616</v>
      </c>
      <c r="AO30" s="14">
        <v>359</v>
      </c>
      <c r="AP30" s="2">
        <f t="shared" si="55"/>
        <v>28</v>
      </c>
      <c r="AQ30" s="2">
        <f t="shared" si="49"/>
        <v>8.4592145015105702E-2</v>
      </c>
      <c r="AR30" s="34">
        <f t="shared" si="16"/>
        <v>90.33719174635128</v>
      </c>
      <c r="AS30" s="14">
        <v>167</v>
      </c>
      <c r="AT30" s="2">
        <f t="shared" si="50"/>
        <v>4</v>
      </c>
      <c r="AU30" s="2">
        <f t="shared" si="17"/>
        <v>2.4539877300613577E-2</v>
      </c>
      <c r="AV30" s="34">
        <f t="shared" si="18"/>
        <v>42.023150478107695</v>
      </c>
      <c r="AW30" s="80">
        <f t="shared" si="19"/>
        <v>7.9523809523809524E-2</v>
      </c>
      <c r="AX30" s="14">
        <v>88</v>
      </c>
      <c r="AY30">
        <f t="shared" si="51"/>
        <v>10</v>
      </c>
      <c r="AZ30">
        <f t="shared" si="20"/>
        <v>0.12820512820512819</v>
      </c>
      <c r="BA30" s="35">
        <f t="shared" si="21"/>
        <v>22.143935581278306</v>
      </c>
      <c r="BB30" s="51">
        <f t="shared" si="22"/>
        <v>4.1904761904761903E-2</v>
      </c>
      <c r="BC30" s="31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31">
        <f t="shared" si="23"/>
        <v>219</v>
      </c>
      <c r="BE30" s="51">
        <f t="shared" si="24"/>
        <v>0.100828729281768</v>
      </c>
      <c r="BF30" s="35">
        <f t="shared" si="25"/>
        <v>601.66079516859588</v>
      </c>
      <c r="BG30" s="35">
        <f t="shared" si="26"/>
        <v>1.1385714285714286</v>
      </c>
      <c r="BH30" s="45">
        <v>87</v>
      </c>
      <c r="BI30" s="48">
        <f t="shared" si="27"/>
        <v>4</v>
      </c>
      <c r="BJ30" s="14">
        <v>850</v>
      </c>
      <c r="BK30" s="48">
        <f t="shared" si="28"/>
        <v>52</v>
      </c>
      <c r="BL30" s="14">
        <v>835</v>
      </c>
      <c r="BM30" s="48">
        <f t="shared" si="29"/>
        <v>36</v>
      </c>
      <c r="BN30" s="14">
        <v>288</v>
      </c>
      <c r="BO30" s="48">
        <f t="shared" si="30"/>
        <v>18</v>
      </c>
      <c r="BP30" s="14">
        <v>40</v>
      </c>
      <c r="BQ30" s="48">
        <f t="shared" si="31"/>
        <v>2</v>
      </c>
      <c r="BR30" s="17"/>
      <c r="BS30" s="24">
        <f t="shared" si="32"/>
        <v>0</v>
      </c>
      <c r="BT30" s="17"/>
      <c r="BU30" s="24">
        <f t="shared" si="33"/>
        <v>0</v>
      </c>
      <c r="BV30" s="17"/>
      <c r="BW30" s="24">
        <f t="shared" si="34"/>
        <v>0</v>
      </c>
      <c r="BX30" s="17"/>
      <c r="BY30" s="24">
        <f t="shared" si="35"/>
        <v>0</v>
      </c>
      <c r="BZ30" s="20"/>
      <c r="CA30" s="27">
        <f t="shared" si="36"/>
        <v>0</v>
      </c>
    </row>
    <row r="31" spans="1:79">
      <c r="A31" s="3">
        <v>43928</v>
      </c>
      <c r="B31" s="22">
        <v>43928</v>
      </c>
      <c r="C31" s="10">
        <v>2249</v>
      </c>
      <c r="D31">
        <f t="shared" si="37"/>
        <v>149</v>
      </c>
      <c r="E31" s="10">
        <v>55</v>
      </c>
      <c r="F31">
        <f t="shared" si="45"/>
        <v>1</v>
      </c>
      <c r="G31" s="10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12">
        <v>10681</v>
      </c>
      <c r="W31" s="1">
        <f t="shared" si="47"/>
        <v>384</v>
      </c>
      <c r="X31" s="1">
        <f t="shared" si="5"/>
        <v>-164</v>
      </c>
      <c r="Y31" s="34">
        <f t="shared" si="6"/>
        <v>2687.7201811776545</v>
      </c>
      <c r="Z31" s="14">
        <v>8432</v>
      </c>
      <c r="AA31" s="2">
        <f t="shared" si="52"/>
        <v>235</v>
      </c>
      <c r="AB31" s="29">
        <f t="shared" si="7"/>
        <v>0.78943919108697691</v>
      </c>
      <c r="AC31" s="32">
        <f t="shared" si="8"/>
        <v>-201</v>
      </c>
      <c r="AD31" s="1">
        <f t="shared" si="48"/>
        <v>2249</v>
      </c>
      <c r="AE31" s="1">
        <f t="shared" si="53"/>
        <v>149</v>
      </c>
      <c r="AF31" s="29">
        <f t="shared" si="9"/>
        <v>0.21056080891302312</v>
      </c>
      <c r="AG31" s="32">
        <f t="shared" si="10"/>
        <v>37</v>
      </c>
      <c r="AH31" s="34">
        <f t="shared" si="11"/>
        <v>0.38802083333333331</v>
      </c>
      <c r="AI31" s="34">
        <f t="shared" si="12"/>
        <v>565.92853548062408</v>
      </c>
      <c r="AJ31" s="14">
        <v>1906</v>
      </c>
      <c r="AK31" s="2">
        <f t="shared" si="54"/>
        <v>129</v>
      </c>
      <c r="AL31" s="2">
        <f t="shared" si="13"/>
        <v>7.2594259988745025E-2</v>
      </c>
      <c r="AM31" s="34">
        <f t="shared" si="14"/>
        <v>479.61751383995971</v>
      </c>
      <c r="AN31" s="34">
        <f t="shared" si="15"/>
        <v>0.84748777234326367</v>
      </c>
      <c r="AO31" s="14">
        <v>379</v>
      </c>
      <c r="AP31" s="2">
        <f t="shared" si="55"/>
        <v>20</v>
      </c>
      <c r="AQ31" s="2">
        <f t="shared" si="49"/>
        <v>5.5710306406685284E-2</v>
      </c>
      <c r="AR31" s="34">
        <f t="shared" si="16"/>
        <v>95.369904378459992</v>
      </c>
      <c r="AS31" s="14">
        <v>177</v>
      </c>
      <c r="AT31" s="2">
        <f t="shared" si="50"/>
        <v>10</v>
      </c>
      <c r="AU31" s="2">
        <f t="shared" si="17"/>
        <v>5.9880239520958112E-2</v>
      </c>
      <c r="AV31" s="34">
        <f t="shared" si="18"/>
        <v>44.539506794162051</v>
      </c>
      <c r="AW31" s="80">
        <f t="shared" si="19"/>
        <v>7.8701645175633619E-2</v>
      </c>
      <c r="AX31" s="14">
        <v>91</v>
      </c>
      <c r="AY31">
        <f t="shared" si="51"/>
        <v>3</v>
      </c>
      <c r="AZ31">
        <f t="shared" si="20"/>
        <v>3.4090909090909172E-2</v>
      </c>
      <c r="BA31" s="35">
        <f t="shared" si="21"/>
        <v>22.898842476094615</v>
      </c>
      <c r="BB31" s="51">
        <f t="shared" si="22"/>
        <v>4.046242774566474E-2</v>
      </c>
      <c r="BC31" s="31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31">
        <f t="shared" si="23"/>
        <v>162</v>
      </c>
      <c r="BE31" s="51">
        <f t="shared" si="24"/>
        <v>6.7754077791718936E-2</v>
      </c>
      <c r="BF31" s="35">
        <f t="shared" si="25"/>
        <v>642.42576748867634</v>
      </c>
      <c r="BG31" s="35">
        <f t="shared" si="26"/>
        <v>1.1351711871943087</v>
      </c>
      <c r="BH31" s="45">
        <v>97</v>
      </c>
      <c r="BI31" s="48">
        <f t="shared" si="27"/>
        <v>10</v>
      </c>
      <c r="BJ31" s="14">
        <v>905</v>
      </c>
      <c r="BK31" s="48">
        <f t="shared" si="28"/>
        <v>55</v>
      </c>
      <c r="BL31" s="14">
        <v>889</v>
      </c>
      <c r="BM31" s="48">
        <f t="shared" si="29"/>
        <v>54</v>
      </c>
      <c r="BN31" s="14">
        <v>312</v>
      </c>
      <c r="BO31" s="48">
        <f t="shared" si="30"/>
        <v>24</v>
      </c>
      <c r="BP31" s="14">
        <v>46</v>
      </c>
      <c r="BQ31" s="48">
        <f t="shared" si="31"/>
        <v>6</v>
      </c>
      <c r="BR31" s="17"/>
      <c r="BS31" s="24">
        <f t="shared" si="32"/>
        <v>0</v>
      </c>
      <c r="BT31" s="17"/>
      <c r="BU31" s="24">
        <f t="shared" si="33"/>
        <v>0</v>
      </c>
      <c r="BV31" s="17"/>
      <c r="BW31" s="24">
        <f t="shared" si="34"/>
        <v>0</v>
      </c>
      <c r="BX31" s="17"/>
      <c r="BY31" s="24">
        <f t="shared" si="35"/>
        <v>0</v>
      </c>
      <c r="BZ31" s="20"/>
      <c r="CA31" s="27">
        <f t="shared" si="36"/>
        <v>0</v>
      </c>
    </row>
    <row r="32" spans="1:79">
      <c r="A32" s="3">
        <v>43929</v>
      </c>
      <c r="B32" s="22">
        <v>43929</v>
      </c>
      <c r="C32" s="10">
        <v>2528</v>
      </c>
      <c r="D32">
        <f t="shared" si="37"/>
        <v>279</v>
      </c>
      <c r="E32" s="10">
        <v>59</v>
      </c>
      <c r="F32">
        <f t="shared" si="45"/>
        <v>4</v>
      </c>
      <c r="G32" s="10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12">
        <v>11776</v>
      </c>
      <c r="W32" s="1">
        <f t="shared" si="47"/>
        <v>1095</v>
      </c>
      <c r="X32" s="1">
        <f t="shared" si="5"/>
        <v>711</v>
      </c>
      <c r="Y32" s="34">
        <f t="shared" si="6"/>
        <v>2963.2611977856063</v>
      </c>
      <c r="Z32" s="14">
        <v>9248</v>
      </c>
      <c r="AA32" s="2">
        <f t="shared" si="52"/>
        <v>816</v>
      </c>
      <c r="AB32" s="29">
        <f t="shared" si="7"/>
        <v>0.78532608695652173</v>
      </c>
      <c r="AC32" s="32">
        <f t="shared" si="8"/>
        <v>581</v>
      </c>
      <c r="AD32" s="1">
        <f t="shared" si="48"/>
        <v>2528</v>
      </c>
      <c r="AE32" s="1">
        <f t="shared" si="53"/>
        <v>279</v>
      </c>
      <c r="AF32" s="29">
        <f t="shared" si="9"/>
        <v>0.21467391304347827</v>
      </c>
      <c r="AG32" s="32">
        <f t="shared" si="10"/>
        <v>130</v>
      </c>
      <c r="AH32" s="34">
        <f t="shared" si="11"/>
        <v>0.25479452054794521</v>
      </c>
      <c r="AI32" s="34">
        <f t="shared" si="12"/>
        <v>636.13487669854044</v>
      </c>
      <c r="AJ32" s="14">
        <v>2154</v>
      </c>
      <c r="AK32" s="2">
        <f t="shared" si="54"/>
        <v>248</v>
      </c>
      <c r="AL32" s="2">
        <f t="shared" si="13"/>
        <v>0.13011542497376705</v>
      </c>
      <c r="AM32" s="34">
        <f t="shared" si="14"/>
        <v>542.02315047810771</v>
      </c>
      <c r="AN32" s="34">
        <f t="shared" si="15"/>
        <v>0.85205696202531644</v>
      </c>
      <c r="AO32" s="14"/>
      <c r="AP32" s="2">
        <f t="shared" si="55"/>
        <v>-379</v>
      </c>
      <c r="AQ32" s="2">
        <f t="shared" si="49"/>
        <v>-1</v>
      </c>
      <c r="AR32" s="34">
        <f t="shared" si="16"/>
        <v>0</v>
      </c>
      <c r="AS32" s="14">
        <v>194</v>
      </c>
      <c r="AT32" s="2">
        <f t="shared" si="50"/>
        <v>17</v>
      </c>
      <c r="AU32" s="2">
        <f t="shared" si="17"/>
        <v>9.6045197740112886E-2</v>
      </c>
      <c r="AV32" s="34">
        <f t="shared" si="18"/>
        <v>48.817312531454455</v>
      </c>
      <c r="AW32" s="80">
        <f t="shared" si="19"/>
        <v>7.6740506329113931E-2</v>
      </c>
      <c r="AX32" s="14">
        <v>101</v>
      </c>
      <c r="AY32">
        <f t="shared" si="51"/>
        <v>10</v>
      </c>
      <c r="AZ32">
        <f t="shared" si="20"/>
        <v>0.10989010989010994</v>
      </c>
      <c r="BA32" s="35">
        <f t="shared" si="21"/>
        <v>25.415198792148967</v>
      </c>
      <c r="BB32" s="51">
        <f t="shared" si="22"/>
        <v>3.9952531645569618E-2</v>
      </c>
      <c r="BC32" s="31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31">
        <f t="shared" si="23"/>
        <v>-104</v>
      </c>
      <c r="BE32" s="51">
        <f t="shared" si="24"/>
        <v>-4.0736388562475523E-2</v>
      </c>
      <c r="BF32" s="35">
        <f t="shared" si="25"/>
        <v>616.25566180171108</v>
      </c>
      <c r="BG32" s="35">
        <f t="shared" si="26"/>
        <v>0.96875</v>
      </c>
      <c r="BH32" s="45">
        <v>107</v>
      </c>
      <c r="BI32" s="48">
        <f t="shared" si="27"/>
        <v>10</v>
      </c>
      <c r="BJ32" s="14">
        <v>1035</v>
      </c>
      <c r="BK32" s="48">
        <f t="shared" si="28"/>
        <v>130</v>
      </c>
      <c r="BL32" s="14">
        <v>999</v>
      </c>
      <c r="BM32" s="48">
        <f t="shared" si="29"/>
        <v>110</v>
      </c>
      <c r="BN32" s="14">
        <v>335</v>
      </c>
      <c r="BO32" s="48">
        <f t="shared" si="30"/>
        <v>23</v>
      </c>
      <c r="BP32" s="14">
        <v>52</v>
      </c>
      <c r="BQ32" s="48">
        <f t="shared" si="31"/>
        <v>6</v>
      </c>
      <c r="BR32" s="17"/>
      <c r="BS32" s="24">
        <f t="shared" si="32"/>
        <v>0</v>
      </c>
      <c r="BT32" s="17"/>
      <c r="BU32" s="24">
        <f t="shared" si="33"/>
        <v>0</v>
      </c>
      <c r="BV32" s="17"/>
      <c r="BW32" s="24">
        <f t="shared" si="34"/>
        <v>0</v>
      </c>
      <c r="BX32" s="17"/>
      <c r="BY32" s="24">
        <f t="shared" si="35"/>
        <v>0</v>
      </c>
      <c r="BZ32" s="20"/>
      <c r="CA32" s="27">
        <f t="shared" si="36"/>
        <v>0</v>
      </c>
    </row>
    <row r="33" spans="1:79">
      <c r="A33" s="3">
        <v>43930</v>
      </c>
      <c r="B33" s="22">
        <v>43930</v>
      </c>
      <c r="C33" s="10">
        <v>2752</v>
      </c>
      <c r="D33">
        <f t="shared" si="37"/>
        <v>224</v>
      </c>
      <c r="E33" s="10">
        <v>63</v>
      </c>
      <c r="F33">
        <f t="shared" si="45"/>
        <v>4</v>
      </c>
      <c r="G33" s="10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12">
        <v>12452</v>
      </c>
      <c r="W33" s="1">
        <f t="shared" si="47"/>
        <v>676</v>
      </c>
      <c r="X33" s="1">
        <f t="shared" si="5"/>
        <v>-419</v>
      </c>
      <c r="Y33" s="34">
        <f t="shared" si="6"/>
        <v>3133.3668847508807</v>
      </c>
      <c r="Z33" s="14">
        <v>9700</v>
      </c>
      <c r="AA33" s="2">
        <f t="shared" si="52"/>
        <v>452</v>
      </c>
      <c r="AB33" s="29">
        <f t="shared" si="7"/>
        <v>0.77899132669450688</v>
      </c>
      <c r="AC33" s="32">
        <f t="shared" si="8"/>
        <v>-364</v>
      </c>
      <c r="AD33" s="1">
        <f t="shared" si="48"/>
        <v>2752</v>
      </c>
      <c r="AE33" s="1">
        <f t="shared" si="53"/>
        <v>224</v>
      </c>
      <c r="AF33" s="29">
        <f t="shared" si="9"/>
        <v>0.22100867330549309</v>
      </c>
      <c r="AG33" s="32">
        <f t="shared" si="10"/>
        <v>-55</v>
      </c>
      <c r="AH33" s="34">
        <f t="shared" si="11"/>
        <v>0.33136094674556216</v>
      </c>
      <c r="AI33" s="34">
        <f t="shared" si="12"/>
        <v>692.50125817815797</v>
      </c>
      <c r="AJ33" s="14">
        <v>2367</v>
      </c>
      <c r="AK33" s="2">
        <f t="shared" si="54"/>
        <v>213</v>
      </c>
      <c r="AL33" s="2">
        <f t="shared" si="13"/>
        <v>9.8885793871866356E-2</v>
      </c>
      <c r="AM33" s="34">
        <f t="shared" si="14"/>
        <v>595.62154001006536</v>
      </c>
      <c r="AN33" s="34">
        <f t="shared" si="15"/>
        <v>0.86010174418604646</v>
      </c>
      <c r="AO33" s="14"/>
      <c r="AP33" s="2">
        <f t="shared" si="55"/>
        <v>0</v>
      </c>
      <c r="AQ33" s="2">
        <f t="shared" si="49"/>
        <v>-1</v>
      </c>
      <c r="AR33" s="34">
        <f t="shared" si="16"/>
        <v>0</v>
      </c>
      <c r="AS33" s="14">
        <v>196</v>
      </c>
      <c r="AT33" s="2">
        <f t="shared" si="50"/>
        <v>2</v>
      </c>
      <c r="AU33" s="2">
        <f t="shared" si="17"/>
        <v>1.0309278350515427E-2</v>
      </c>
      <c r="AV33" s="34">
        <f t="shared" si="18"/>
        <v>49.320583794665325</v>
      </c>
      <c r="AW33" s="80">
        <f t="shared" si="19"/>
        <v>7.1220930232558141E-2</v>
      </c>
      <c r="AX33" s="14">
        <v>107</v>
      </c>
      <c r="AY33">
        <f t="shared" si="51"/>
        <v>6</v>
      </c>
      <c r="AZ33">
        <f t="shared" si="20"/>
        <v>5.9405940594059459E-2</v>
      </c>
      <c r="BA33" s="35">
        <f t="shared" si="21"/>
        <v>26.92501258178158</v>
      </c>
      <c r="BB33" s="51">
        <f t="shared" si="22"/>
        <v>3.8880813953488372E-2</v>
      </c>
      <c r="BC33" s="31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31">
        <f t="shared" si="23"/>
        <v>221</v>
      </c>
      <c r="BE33" s="51">
        <f t="shared" si="24"/>
        <v>9.0240914659044602E-2</v>
      </c>
      <c r="BF33" s="35">
        <f t="shared" si="25"/>
        <v>671.86713638651224</v>
      </c>
      <c r="BG33" s="35">
        <f t="shared" si="26"/>
        <v>0.97020348837209303</v>
      </c>
      <c r="BH33" s="45">
        <v>124</v>
      </c>
      <c r="BI33" s="48">
        <f t="shared" si="27"/>
        <v>17</v>
      </c>
      <c r="BJ33" s="14">
        <v>1139</v>
      </c>
      <c r="BK33" s="48">
        <f t="shared" si="28"/>
        <v>104</v>
      </c>
      <c r="BL33" s="14">
        <v>1076</v>
      </c>
      <c r="BM33" s="48">
        <f t="shared" si="29"/>
        <v>77</v>
      </c>
      <c r="BN33" s="14">
        <v>356</v>
      </c>
      <c r="BO33" s="48">
        <f t="shared" si="30"/>
        <v>21</v>
      </c>
      <c r="BP33" s="14">
        <v>57</v>
      </c>
      <c r="BQ33" s="48">
        <f t="shared" si="31"/>
        <v>5</v>
      </c>
      <c r="BR33" s="17"/>
      <c r="BS33" s="24">
        <f t="shared" si="32"/>
        <v>0</v>
      </c>
      <c r="BT33" s="17"/>
      <c r="BU33" s="24">
        <f t="shared" si="33"/>
        <v>0</v>
      </c>
      <c r="BV33" s="17"/>
      <c r="BW33" s="24">
        <f t="shared" si="34"/>
        <v>0</v>
      </c>
      <c r="BX33" s="17"/>
      <c r="BY33" s="24">
        <f t="shared" si="35"/>
        <v>0</v>
      </c>
      <c r="BZ33" s="20"/>
      <c r="CA33" s="27">
        <f t="shared" si="36"/>
        <v>0</v>
      </c>
    </row>
    <row r="34" spans="1:79">
      <c r="A34" s="3">
        <v>43931</v>
      </c>
      <c r="B34" s="22">
        <v>43931</v>
      </c>
      <c r="C34" s="10">
        <v>2974</v>
      </c>
      <c r="D34">
        <f t="shared" si="37"/>
        <v>222</v>
      </c>
      <c r="E34" s="10">
        <v>66</v>
      </c>
      <c r="F34">
        <f t="shared" si="45"/>
        <v>3</v>
      </c>
      <c r="G34" s="10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12">
        <v>13498</v>
      </c>
      <c r="W34" s="1">
        <f t="shared" si="47"/>
        <v>1046</v>
      </c>
      <c r="X34" s="1">
        <f t="shared" si="5"/>
        <v>370</v>
      </c>
      <c r="Y34" s="34">
        <f t="shared" ref="Y34:Y65" si="62">IFERROR(V34/3.974,0)</f>
        <v>3396.577755410166</v>
      </c>
      <c r="Z34" s="14">
        <v>10524</v>
      </c>
      <c r="AA34" s="2">
        <f t="shared" si="52"/>
        <v>824</v>
      </c>
      <c r="AB34" s="29">
        <f t="shared" ref="AB34:AB65" si="63">IFERROR(Z34/V34,0)</f>
        <v>0.77967106237961181</v>
      </c>
      <c r="AC34" s="32">
        <f t="shared" si="8"/>
        <v>372</v>
      </c>
      <c r="AD34" s="1">
        <f t="shared" si="48"/>
        <v>2974</v>
      </c>
      <c r="AE34" s="1">
        <f t="shared" si="53"/>
        <v>222</v>
      </c>
      <c r="AF34" s="29">
        <f t="shared" si="9"/>
        <v>0.22032893762038822</v>
      </c>
      <c r="AG34" s="32">
        <f t="shared" si="10"/>
        <v>-2</v>
      </c>
      <c r="AH34" s="34">
        <f t="shared" ref="AH34:AH65" si="64">IFERROR(AE34/W34,0)</f>
        <v>0.21223709369024857</v>
      </c>
      <c r="AI34" s="34">
        <f t="shared" ref="AI34:AI65" si="65">IFERROR(AD34/3.974,0)</f>
        <v>748.36436839456462</v>
      </c>
      <c r="AJ34" s="14">
        <v>2579</v>
      </c>
      <c r="AK34" s="2">
        <f t="shared" si="54"/>
        <v>212</v>
      </c>
      <c r="AL34" s="2">
        <f t="shared" ref="AL34:AL65" si="66">IFERROR(AJ34/AJ33,0)-1</f>
        <v>8.9564850021123688E-2</v>
      </c>
      <c r="AM34" s="34">
        <f t="shared" ref="AM34:AM65" si="67">IFERROR(AJ34/3.974,0)</f>
        <v>648.96829391041763</v>
      </c>
      <c r="AN34" s="34">
        <f t="shared" ref="AN34:AN65" si="68">IFERROR(AJ34/C34," ")</f>
        <v>0.86718224613315398</v>
      </c>
      <c r="AO34" s="14">
        <v>530</v>
      </c>
      <c r="AP34" s="2">
        <f t="shared" si="55"/>
        <v>530</v>
      </c>
      <c r="AQ34" s="2">
        <f t="shared" si="49"/>
        <v>-1</v>
      </c>
      <c r="AR34" s="34">
        <f t="shared" ref="AR34:AR65" si="69">IFERROR(AO34/3.974,0)</f>
        <v>133.36688475088073</v>
      </c>
      <c r="AS34" s="14">
        <v>200</v>
      </c>
      <c r="AT34" s="2">
        <f t="shared" si="50"/>
        <v>4</v>
      </c>
      <c r="AU34" s="2">
        <f t="shared" ref="AU34:AU65" si="70">IFERROR(AS34/AS33,0)-1</f>
        <v>2.0408163265306145E-2</v>
      </c>
      <c r="AV34" s="34">
        <f t="shared" ref="AV34:AV65" si="71">IFERROR(AS34/3.974,0)</f>
        <v>50.327126321087064</v>
      </c>
      <c r="AW34" s="80">
        <f t="shared" ref="AW34:AW65" si="72">IFERROR(AS34/C34," ")</f>
        <v>6.7249495628782782E-2</v>
      </c>
      <c r="AX34" s="14">
        <v>104</v>
      </c>
      <c r="AY34">
        <f t="shared" si="51"/>
        <v>-3</v>
      </c>
      <c r="AZ34">
        <f t="shared" ref="AZ34:AZ65" si="73">IFERROR(AX34/AX33,0)-1</f>
        <v>-2.8037383177570097E-2</v>
      </c>
      <c r="BA34" s="35">
        <f t="shared" ref="BA34:BA65" si="74">IFERROR(AX34/3.974,0)</f>
        <v>26.170105686965272</v>
      </c>
      <c r="BB34" s="51">
        <f t="shared" ref="BB34:BB65" si="75">IFERROR(AX34/C34," ")</f>
        <v>3.496973772696705E-2</v>
      </c>
      <c r="BC34" s="31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31">
        <f t="shared" si="23"/>
        <v>743</v>
      </c>
      <c r="BE34" s="51">
        <f t="shared" ref="BE34:BE65" si="76">IFERROR(BC34/BC33,0)-1</f>
        <v>0.27827715355805238</v>
      </c>
      <c r="BF34" s="35">
        <f t="shared" ref="BF34:BF65" si="77">IFERROR(BC34/3.974,0)</f>
        <v>858.83241066935079</v>
      </c>
      <c r="BG34" s="35">
        <f t="shared" ref="BG34:BG65" si="78">IFERROR(BC34/C34," ")</f>
        <v>1.1476126429051783</v>
      </c>
      <c r="BH34" s="45">
        <v>135</v>
      </c>
      <c r="BI34" s="48">
        <f t="shared" si="27"/>
        <v>11</v>
      </c>
      <c r="BJ34" s="14">
        <v>1249</v>
      </c>
      <c r="BK34" s="48">
        <f t="shared" si="28"/>
        <v>110</v>
      </c>
      <c r="BL34" s="14">
        <v>1151</v>
      </c>
      <c r="BM34" s="48">
        <f t="shared" si="29"/>
        <v>75</v>
      </c>
      <c r="BN34" s="14">
        <v>380</v>
      </c>
      <c r="BO34" s="48">
        <f t="shared" si="30"/>
        <v>24</v>
      </c>
      <c r="BP34" s="14">
        <v>59</v>
      </c>
      <c r="BQ34" s="48">
        <f t="shared" si="31"/>
        <v>2</v>
      </c>
      <c r="BR34" s="17"/>
      <c r="BS34" s="24">
        <f t="shared" si="32"/>
        <v>0</v>
      </c>
      <c r="BT34" s="17"/>
      <c r="BU34" s="24">
        <f t="shared" si="33"/>
        <v>0</v>
      </c>
      <c r="BV34" s="17"/>
      <c r="BW34" s="24">
        <f t="shared" si="34"/>
        <v>0</v>
      </c>
      <c r="BX34" s="17"/>
      <c r="BY34" s="24">
        <f t="shared" si="35"/>
        <v>0</v>
      </c>
      <c r="BZ34" s="20"/>
      <c r="CA34" s="27">
        <f t="shared" si="36"/>
        <v>0</v>
      </c>
    </row>
    <row r="35" spans="1:79">
      <c r="A35" s="3">
        <v>43932</v>
      </c>
      <c r="B35" s="22">
        <v>43932</v>
      </c>
      <c r="C35" s="10">
        <v>3234</v>
      </c>
      <c r="D35">
        <f t="shared" si="37"/>
        <v>260</v>
      </c>
      <c r="E35" s="10">
        <v>74</v>
      </c>
      <c r="F35">
        <f t="shared" si="45"/>
        <v>8</v>
      </c>
      <c r="G35" s="10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12">
        <v>14360</v>
      </c>
      <c r="W35" s="1">
        <f t="shared" si="47"/>
        <v>862</v>
      </c>
      <c r="X35" s="1">
        <f t="shared" si="5"/>
        <v>-184</v>
      </c>
      <c r="Y35" s="34">
        <f t="shared" si="62"/>
        <v>3613.4876698540511</v>
      </c>
      <c r="Z35" s="14">
        <v>11126</v>
      </c>
      <c r="AA35" s="2">
        <f t="shared" si="52"/>
        <v>602</v>
      </c>
      <c r="AB35" s="29">
        <f t="shared" si="63"/>
        <v>0.77479108635097493</v>
      </c>
      <c r="AC35" s="32">
        <f t="shared" si="8"/>
        <v>-222</v>
      </c>
      <c r="AD35" s="1">
        <f t="shared" si="48"/>
        <v>3234</v>
      </c>
      <c r="AE35" s="1">
        <f t="shared" si="53"/>
        <v>260</v>
      </c>
      <c r="AF35" s="29">
        <f t="shared" si="9"/>
        <v>0.22520891364902507</v>
      </c>
      <c r="AG35" s="32">
        <f t="shared" si="10"/>
        <v>38</v>
      </c>
      <c r="AH35" s="34">
        <f t="shared" si="64"/>
        <v>0.30162412993039445</v>
      </c>
      <c r="AI35" s="34">
        <f t="shared" si="65"/>
        <v>813.78963261197782</v>
      </c>
      <c r="AJ35" s="14">
        <v>2817</v>
      </c>
      <c r="AK35" s="2">
        <f t="shared" si="54"/>
        <v>238</v>
      </c>
      <c r="AL35" s="2">
        <f t="shared" si="66"/>
        <v>9.2283830942225586E-2</v>
      </c>
      <c r="AM35" s="34">
        <f t="shared" si="67"/>
        <v>708.8575742325113</v>
      </c>
      <c r="AN35" s="34">
        <f t="shared" si="68"/>
        <v>0.8710575139146568</v>
      </c>
      <c r="AO35" s="14">
        <v>573</v>
      </c>
      <c r="AP35" s="2">
        <f t="shared" si="55"/>
        <v>43</v>
      </c>
      <c r="AQ35" s="2">
        <f t="shared" si="49"/>
        <v>8.1132075471698206E-2</v>
      </c>
      <c r="AR35" s="34">
        <f t="shared" si="69"/>
        <v>144.18721690991444</v>
      </c>
      <c r="AS35" s="14">
        <v>213</v>
      </c>
      <c r="AT35" s="2">
        <f t="shared" si="50"/>
        <v>13</v>
      </c>
      <c r="AU35" s="2">
        <f t="shared" si="70"/>
        <v>6.4999999999999947E-2</v>
      </c>
      <c r="AV35" s="34">
        <f t="shared" si="71"/>
        <v>53.598389531957721</v>
      </c>
      <c r="AW35" s="80">
        <f t="shared" si="72"/>
        <v>6.5862708719851573E-2</v>
      </c>
      <c r="AX35" s="14">
        <v>102</v>
      </c>
      <c r="AY35">
        <f t="shared" si="51"/>
        <v>-2</v>
      </c>
      <c r="AZ35">
        <f t="shared" si="73"/>
        <v>-1.9230769230769273E-2</v>
      </c>
      <c r="BA35" s="35">
        <f t="shared" si="74"/>
        <v>25.666834423754402</v>
      </c>
      <c r="BB35" s="51">
        <f t="shared" si="75"/>
        <v>3.1539888682745827E-2</v>
      </c>
      <c r="BC35" s="31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31">
        <f t="shared" si="23"/>
        <v>292</v>
      </c>
      <c r="BE35" s="51">
        <f t="shared" si="76"/>
        <v>8.5555230002930083E-2</v>
      </c>
      <c r="BF35" s="35">
        <f t="shared" si="77"/>
        <v>932.3100150981378</v>
      </c>
      <c r="BG35" s="35">
        <f t="shared" si="78"/>
        <v>1.1456400742115027</v>
      </c>
      <c r="BH35" s="45">
        <v>144</v>
      </c>
      <c r="BI35" s="48">
        <f t="shared" si="27"/>
        <v>9</v>
      </c>
      <c r="BJ35" s="14">
        <v>1374</v>
      </c>
      <c r="BK35" s="48">
        <f t="shared" si="28"/>
        <v>125</v>
      </c>
      <c r="BL35" s="14">
        <v>1248</v>
      </c>
      <c r="BM35" s="48">
        <f t="shared" si="29"/>
        <v>97</v>
      </c>
      <c r="BN35" s="14">
        <v>403</v>
      </c>
      <c r="BO35" s="48">
        <f t="shared" si="30"/>
        <v>23</v>
      </c>
      <c r="BP35" s="14">
        <v>65</v>
      </c>
      <c r="BQ35" s="48">
        <f t="shared" si="31"/>
        <v>6</v>
      </c>
      <c r="BR35" s="17"/>
      <c r="BS35" s="24">
        <f t="shared" si="32"/>
        <v>0</v>
      </c>
      <c r="BT35" s="17"/>
      <c r="BU35" s="24">
        <f t="shared" si="33"/>
        <v>0</v>
      </c>
      <c r="BV35" s="17"/>
      <c r="BW35" s="24">
        <f t="shared" si="34"/>
        <v>0</v>
      </c>
      <c r="BX35" s="17"/>
      <c r="BY35" s="24">
        <f t="shared" si="35"/>
        <v>0</v>
      </c>
      <c r="BZ35" s="20"/>
      <c r="CA35" s="27">
        <f t="shared" si="36"/>
        <v>0</v>
      </c>
    </row>
    <row r="36" spans="1:79">
      <c r="A36" s="3">
        <v>43933</v>
      </c>
      <c r="B36" s="22">
        <v>43933</v>
      </c>
      <c r="C36" s="10">
        <v>3400</v>
      </c>
      <c r="D36">
        <f t="shared" si="37"/>
        <v>166</v>
      </c>
      <c r="E36" s="10">
        <v>79</v>
      </c>
      <c r="F36">
        <f t="shared" ref="F36:F67" si="79">E36-E35</f>
        <v>5</v>
      </c>
      <c r="G36" s="10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12">
        <v>14985</v>
      </c>
      <c r="W36" s="1">
        <f t="shared" si="47"/>
        <v>625</v>
      </c>
      <c r="X36" s="1">
        <f t="shared" si="5"/>
        <v>-237</v>
      </c>
      <c r="Y36" s="34">
        <f t="shared" si="62"/>
        <v>3770.7599396074484</v>
      </c>
      <c r="Z36" s="14">
        <v>11585</v>
      </c>
      <c r="AA36" s="2">
        <f t="shared" si="52"/>
        <v>459</v>
      </c>
      <c r="AB36" s="29">
        <f t="shared" si="63"/>
        <v>0.77310643977310645</v>
      </c>
      <c r="AC36" s="32">
        <f t="shared" si="8"/>
        <v>-143</v>
      </c>
      <c r="AD36" s="1">
        <f t="shared" si="48"/>
        <v>3400</v>
      </c>
      <c r="AE36" s="1">
        <f t="shared" si="53"/>
        <v>166</v>
      </c>
      <c r="AF36" s="29">
        <f t="shared" si="9"/>
        <v>0.22689356022689355</v>
      </c>
      <c r="AG36" s="32">
        <f t="shared" si="10"/>
        <v>-94</v>
      </c>
      <c r="AH36" s="34">
        <f t="shared" si="64"/>
        <v>0.2656</v>
      </c>
      <c r="AI36" s="34">
        <f t="shared" si="65"/>
        <v>855.56114745848004</v>
      </c>
      <c r="AJ36" s="14">
        <v>2955</v>
      </c>
      <c r="AK36" s="2">
        <f t="shared" si="54"/>
        <v>138</v>
      </c>
      <c r="AL36" s="2">
        <f t="shared" si="66"/>
        <v>4.8988285410010546E-2</v>
      </c>
      <c r="AM36" s="34">
        <f t="shared" si="67"/>
        <v>743.58329139406135</v>
      </c>
      <c r="AN36" s="34">
        <f t="shared" si="68"/>
        <v>0.86911764705882355</v>
      </c>
      <c r="AO36" s="14">
        <v>651</v>
      </c>
      <c r="AP36" s="2">
        <f t="shared" si="55"/>
        <v>78</v>
      </c>
      <c r="AQ36" s="2">
        <f t="shared" si="49"/>
        <v>0.13612565445026181</v>
      </c>
      <c r="AR36" s="34">
        <f t="shared" si="69"/>
        <v>163.81479617513838</v>
      </c>
      <c r="AS36" s="14">
        <v>223</v>
      </c>
      <c r="AT36" s="2">
        <f t="shared" si="50"/>
        <v>10</v>
      </c>
      <c r="AU36" s="2">
        <f t="shared" si="70"/>
        <v>4.6948356807511749E-2</v>
      </c>
      <c r="AV36" s="34">
        <f t="shared" si="71"/>
        <v>56.114745848012078</v>
      </c>
      <c r="AW36" s="80">
        <f t="shared" si="72"/>
        <v>6.5588235294117642E-2</v>
      </c>
      <c r="AX36" s="14">
        <v>106</v>
      </c>
      <c r="AY36">
        <f t="shared" si="51"/>
        <v>4</v>
      </c>
      <c r="AZ36">
        <f t="shared" si="73"/>
        <v>3.9215686274509887E-2</v>
      </c>
      <c r="BA36" s="35">
        <f t="shared" si="74"/>
        <v>26.673376950176145</v>
      </c>
      <c r="BB36" s="51">
        <f t="shared" si="75"/>
        <v>3.1176470588235295E-2</v>
      </c>
      <c r="BC36" s="31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31">
        <f t="shared" si="23"/>
        <v>230</v>
      </c>
      <c r="BE36" s="51">
        <f t="shared" si="76"/>
        <v>6.2078272604588314E-2</v>
      </c>
      <c r="BF36" s="35">
        <f t="shared" si="77"/>
        <v>990.18621036738796</v>
      </c>
      <c r="BG36" s="35">
        <f t="shared" si="78"/>
        <v>1.1573529411764707</v>
      </c>
      <c r="BH36" s="45">
        <v>156</v>
      </c>
      <c r="BI36" s="48">
        <f t="shared" si="27"/>
        <v>12</v>
      </c>
      <c r="BJ36" s="14">
        <v>1456</v>
      </c>
      <c r="BK36" s="48">
        <f t="shared" si="28"/>
        <v>82</v>
      </c>
      <c r="BL36" s="14">
        <v>1299</v>
      </c>
      <c r="BM36" s="48">
        <f t="shared" si="29"/>
        <v>51</v>
      </c>
      <c r="BN36" s="14">
        <v>420</v>
      </c>
      <c r="BO36" s="48">
        <f t="shared" si="30"/>
        <v>17</v>
      </c>
      <c r="BP36" s="14">
        <v>69</v>
      </c>
      <c r="BQ36" s="48">
        <f t="shared" si="31"/>
        <v>4</v>
      </c>
      <c r="BR36" s="17"/>
      <c r="BS36" s="24">
        <f t="shared" si="32"/>
        <v>0</v>
      </c>
      <c r="BT36" s="17"/>
      <c r="BU36" s="24">
        <f t="shared" si="33"/>
        <v>0</v>
      </c>
      <c r="BV36" s="17"/>
      <c r="BW36" s="24">
        <f t="shared" si="34"/>
        <v>0</v>
      </c>
      <c r="BX36" s="17"/>
      <c r="BY36" s="24">
        <f t="shared" si="35"/>
        <v>0</v>
      </c>
      <c r="BZ36" s="20"/>
      <c r="CA36" s="27">
        <f t="shared" si="36"/>
        <v>0</v>
      </c>
    </row>
    <row r="37" spans="1:79">
      <c r="A37" s="3">
        <v>43934</v>
      </c>
      <c r="B37" s="22">
        <v>43934</v>
      </c>
      <c r="C37" s="10">
        <v>3472</v>
      </c>
      <c r="D37">
        <f t="shared" si="37"/>
        <v>72</v>
      </c>
      <c r="E37" s="10">
        <v>87</v>
      </c>
      <c r="F37">
        <f t="shared" si="79"/>
        <v>8</v>
      </c>
      <c r="G37" s="10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12">
        <v>15567</v>
      </c>
      <c r="W37" s="1">
        <f t="shared" si="47"/>
        <v>582</v>
      </c>
      <c r="X37" s="1">
        <f t="shared" si="5"/>
        <v>-43</v>
      </c>
      <c r="Y37" s="34">
        <f t="shared" si="62"/>
        <v>3917.2118772018116</v>
      </c>
      <c r="Z37" s="14">
        <v>11925</v>
      </c>
      <c r="AA37" s="2">
        <f t="shared" si="52"/>
        <v>340</v>
      </c>
      <c r="AB37" s="29">
        <f t="shared" si="63"/>
        <v>0.76604355367122756</v>
      </c>
      <c r="AC37" s="32">
        <f t="shared" si="8"/>
        <v>-119</v>
      </c>
      <c r="AD37" s="1">
        <f t="shared" si="48"/>
        <v>3642</v>
      </c>
      <c r="AE37" s="1">
        <f t="shared" si="53"/>
        <v>242</v>
      </c>
      <c r="AF37" s="29">
        <f t="shared" si="9"/>
        <v>0.23395644632877241</v>
      </c>
      <c r="AG37" s="32">
        <f t="shared" si="10"/>
        <v>76</v>
      </c>
      <c r="AH37" s="34">
        <f t="shared" si="64"/>
        <v>0.41580756013745707</v>
      </c>
      <c r="AI37" s="34">
        <f t="shared" si="65"/>
        <v>916.45697030699546</v>
      </c>
      <c r="AJ37" s="14">
        <v>2983</v>
      </c>
      <c r="AK37" s="2">
        <f t="shared" si="54"/>
        <v>28</v>
      </c>
      <c r="AL37" s="2">
        <f t="shared" si="66"/>
        <v>9.4754653130286748E-3</v>
      </c>
      <c r="AM37" s="34">
        <f t="shared" si="67"/>
        <v>750.62908907901351</v>
      </c>
      <c r="AN37" s="34">
        <f t="shared" si="68"/>
        <v>0.85915898617511521</v>
      </c>
      <c r="AO37" s="14"/>
      <c r="AP37" s="2">
        <f t="shared" si="55"/>
        <v>-651</v>
      </c>
      <c r="AQ37" s="2">
        <f t="shared" si="49"/>
        <v>-1</v>
      </c>
      <c r="AR37" s="34">
        <f t="shared" si="69"/>
        <v>0</v>
      </c>
      <c r="AS37" s="14">
        <v>229</v>
      </c>
      <c r="AT37" s="2">
        <f t="shared" si="50"/>
        <v>6</v>
      </c>
      <c r="AU37" s="2">
        <f t="shared" si="70"/>
        <v>2.6905829596412634E-2</v>
      </c>
      <c r="AV37" s="34">
        <f t="shared" si="71"/>
        <v>57.624559637644687</v>
      </c>
      <c r="AW37" s="80">
        <f t="shared" si="72"/>
        <v>6.5956221198156681E-2</v>
      </c>
      <c r="AX37" s="14">
        <v>105</v>
      </c>
      <c r="AY37">
        <f t="shared" si="51"/>
        <v>-1</v>
      </c>
      <c r="AZ37">
        <f t="shared" si="73"/>
        <v>-9.4339622641509413E-3</v>
      </c>
      <c r="BA37" s="35">
        <f t="shared" si="74"/>
        <v>26.421741318570707</v>
      </c>
      <c r="BB37" s="51">
        <f t="shared" si="75"/>
        <v>3.0241935483870969E-2</v>
      </c>
      <c r="BC37" s="31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31">
        <f t="shared" si="23"/>
        <v>-618</v>
      </c>
      <c r="BE37" s="51">
        <f t="shared" si="76"/>
        <v>-0.15705209656925034</v>
      </c>
      <c r="BF37" s="35">
        <f t="shared" si="77"/>
        <v>834.67539003522893</v>
      </c>
      <c r="BG37" s="35">
        <f t="shared" si="78"/>
        <v>0.9553571428571429</v>
      </c>
      <c r="BH37" s="45">
        <v>159</v>
      </c>
      <c r="BI37" s="48">
        <f t="shared" si="27"/>
        <v>3</v>
      </c>
      <c r="BJ37" s="14">
        <v>1502</v>
      </c>
      <c r="BK37" s="48">
        <f t="shared" si="28"/>
        <v>46</v>
      </c>
      <c r="BL37" s="14">
        <v>1308</v>
      </c>
      <c r="BM37" s="48">
        <f t="shared" si="29"/>
        <v>9</v>
      </c>
      <c r="BN37" s="14">
        <v>429</v>
      </c>
      <c r="BO37" s="48">
        <f t="shared" si="30"/>
        <v>9</v>
      </c>
      <c r="BP37" s="14">
        <v>74</v>
      </c>
      <c r="BQ37" s="48">
        <f t="shared" si="31"/>
        <v>5</v>
      </c>
      <c r="BR37" s="17"/>
      <c r="BS37" s="24">
        <f t="shared" si="32"/>
        <v>0</v>
      </c>
      <c r="BT37" s="17"/>
      <c r="BU37" s="24">
        <f t="shared" si="33"/>
        <v>0</v>
      </c>
      <c r="BV37" s="17"/>
      <c r="BW37" s="24">
        <f t="shared" si="34"/>
        <v>0</v>
      </c>
      <c r="BX37" s="17"/>
      <c r="BY37" s="24">
        <f t="shared" si="35"/>
        <v>0</v>
      </c>
      <c r="BZ37" s="20"/>
      <c r="CA37" s="27">
        <f t="shared" si="36"/>
        <v>0</v>
      </c>
    </row>
    <row r="38" spans="1:79">
      <c r="A38" s="3">
        <v>43935</v>
      </c>
      <c r="B38" s="22">
        <v>43935</v>
      </c>
      <c r="C38" s="10">
        <v>3574</v>
      </c>
      <c r="D38">
        <f t="shared" si="37"/>
        <v>102</v>
      </c>
      <c r="E38" s="10">
        <v>94</v>
      </c>
      <c r="F38">
        <f t="shared" si="79"/>
        <v>7</v>
      </c>
      <c r="G38" s="10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12">
        <v>16053</v>
      </c>
      <c r="W38" s="1">
        <f t="shared" si="47"/>
        <v>486</v>
      </c>
      <c r="X38" s="1">
        <f t="shared" si="5"/>
        <v>-96</v>
      </c>
      <c r="Y38" s="34">
        <f t="shared" si="62"/>
        <v>4039.5067941620532</v>
      </c>
      <c r="Z38" s="14">
        <v>12309</v>
      </c>
      <c r="AA38" s="2">
        <f t="shared" si="52"/>
        <v>384</v>
      </c>
      <c r="AB38" s="29">
        <f t="shared" si="63"/>
        <v>0.76677256587553733</v>
      </c>
      <c r="AC38" s="32">
        <f t="shared" si="8"/>
        <v>44</v>
      </c>
      <c r="AD38" s="1">
        <f t="shared" si="48"/>
        <v>3744</v>
      </c>
      <c r="AE38" s="1">
        <f t="shared" si="53"/>
        <v>102</v>
      </c>
      <c r="AF38" s="29">
        <f t="shared" si="9"/>
        <v>0.23322743412446273</v>
      </c>
      <c r="AG38" s="32">
        <f t="shared" si="10"/>
        <v>-140</v>
      </c>
      <c r="AH38" s="34">
        <f t="shared" si="64"/>
        <v>0.20987654320987653</v>
      </c>
      <c r="AI38" s="34">
        <f t="shared" si="65"/>
        <v>942.12380473074984</v>
      </c>
      <c r="AJ38" s="14">
        <v>3101</v>
      </c>
      <c r="AK38" s="2">
        <f t="shared" si="54"/>
        <v>118</v>
      </c>
      <c r="AL38" s="2">
        <f t="shared" si="66"/>
        <v>3.9557492457257704E-2</v>
      </c>
      <c r="AM38" s="34">
        <f t="shared" si="67"/>
        <v>780.32209360845491</v>
      </c>
      <c r="AN38" s="34">
        <f t="shared" si="68"/>
        <v>0.86765528819250137</v>
      </c>
      <c r="AO38" s="14">
        <v>702</v>
      </c>
      <c r="AP38" s="2">
        <f t="shared" si="55"/>
        <v>702</v>
      </c>
      <c r="AQ38" s="2">
        <f t="shared" si="49"/>
        <v>-1</v>
      </c>
      <c r="AR38" s="34">
        <f t="shared" si="69"/>
        <v>176.6482133870156</v>
      </c>
      <c r="AS38" s="14">
        <v>230</v>
      </c>
      <c r="AT38" s="2">
        <f t="shared" si="50"/>
        <v>1</v>
      </c>
      <c r="AU38" s="2">
        <f t="shared" si="70"/>
        <v>4.366812227074135E-3</v>
      </c>
      <c r="AV38" s="34">
        <f t="shared" si="71"/>
        <v>57.876195269250125</v>
      </c>
      <c r="AW38" s="80">
        <f t="shared" si="72"/>
        <v>6.4353665360940129E-2</v>
      </c>
      <c r="AX38" s="14">
        <v>106</v>
      </c>
      <c r="AY38">
        <f t="shared" si="51"/>
        <v>1</v>
      </c>
      <c r="AZ38">
        <f t="shared" si="73"/>
        <v>9.52380952380949E-3</v>
      </c>
      <c r="BA38" s="35">
        <f t="shared" si="74"/>
        <v>26.673376950176145</v>
      </c>
      <c r="BB38" s="51">
        <f t="shared" si="75"/>
        <v>2.9658645775041969E-2</v>
      </c>
      <c r="BC38" s="31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31">
        <f t="shared" si="23"/>
        <v>822</v>
      </c>
      <c r="BE38" s="51">
        <f t="shared" si="76"/>
        <v>0.24781429002110333</v>
      </c>
      <c r="BF38" s="35">
        <f t="shared" si="77"/>
        <v>1041.5198792148967</v>
      </c>
      <c r="BG38" s="35">
        <f t="shared" si="78"/>
        <v>1.1580861779518747</v>
      </c>
      <c r="BH38" s="45">
        <v>165</v>
      </c>
      <c r="BI38" s="48">
        <f t="shared" si="27"/>
        <v>6</v>
      </c>
      <c r="BJ38" s="14">
        <v>1548</v>
      </c>
      <c r="BK38" s="48">
        <f t="shared" si="28"/>
        <v>46</v>
      </c>
      <c r="BL38" s="14">
        <v>1346</v>
      </c>
      <c r="BM38" s="48">
        <f t="shared" si="29"/>
        <v>38</v>
      </c>
      <c r="BN38" s="14">
        <v>441</v>
      </c>
      <c r="BO38" s="48">
        <f t="shared" si="30"/>
        <v>12</v>
      </c>
      <c r="BP38" s="14">
        <v>74</v>
      </c>
      <c r="BQ38" s="48">
        <f t="shared" si="31"/>
        <v>0</v>
      </c>
      <c r="BR38" s="17"/>
      <c r="BS38" s="24">
        <f t="shared" si="32"/>
        <v>0</v>
      </c>
      <c r="BT38" s="17"/>
      <c r="BU38" s="24">
        <f t="shared" si="33"/>
        <v>0</v>
      </c>
      <c r="BV38" s="17"/>
      <c r="BW38" s="24">
        <f t="shared" si="34"/>
        <v>0</v>
      </c>
      <c r="BX38" s="17"/>
      <c r="BY38" s="24">
        <f t="shared" si="35"/>
        <v>0</v>
      </c>
      <c r="BZ38" s="20"/>
      <c r="CA38" s="27">
        <f t="shared" si="36"/>
        <v>0</v>
      </c>
    </row>
    <row r="39" spans="1:79">
      <c r="A39" s="3">
        <v>43936</v>
      </c>
      <c r="B39" s="22">
        <v>43936</v>
      </c>
      <c r="C39" s="10">
        <v>3751</v>
      </c>
      <c r="D39">
        <f t="shared" si="37"/>
        <v>177</v>
      </c>
      <c r="E39" s="10">
        <v>95</v>
      </c>
      <c r="F39">
        <f t="shared" si="79"/>
        <v>1</v>
      </c>
      <c r="G39" s="10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12">
        <v>16854</v>
      </c>
      <c r="W39" s="1">
        <f t="shared" si="47"/>
        <v>801</v>
      </c>
      <c r="X39" s="1">
        <f t="shared" si="5"/>
        <v>315</v>
      </c>
      <c r="Y39" s="34">
        <f t="shared" si="62"/>
        <v>4241.0669350780072</v>
      </c>
      <c r="Z39" s="14">
        <v>12917</v>
      </c>
      <c r="AA39" s="2">
        <f t="shared" si="52"/>
        <v>608</v>
      </c>
      <c r="AB39" s="29">
        <f t="shared" si="63"/>
        <v>0.76640560104426247</v>
      </c>
      <c r="AC39" s="32">
        <f t="shared" si="8"/>
        <v>224</v>
      </c>
      <c r="AD39" s="1">
        <f t="shared" si="48"/>
        <v>3937</v>
      </c>
      <c r="AE39" s="1">
        <f t="shared" si="53"/>
        <v>193</v>
      </c>
      <c r="AF39" s="29">
        <f t="shared" si="9"/>
        <v>0.2335943989557375</v>
      </c>
      <c r="AG39" s="32">
        <f t="shared" si="10"/>
        <v>91</v>
      </c>
      <c r="AH39" s="34">
        <f t="shared" si="64"/>
        <v>0.24094881398252185</v>
      </c>
      <c r="AI39" s="34">
        <f t="shared" si="65"/>
        <v>990.68948163059883</v>
      </c>
      <c r="AJ39" s="14">
        <v>3240</v>
      </c>
      <c r="AK39" s="2">
        <f t="shared" si="54"/>
        <v>139</v>
      </c>
      <c r="AL39" s="2">
        <f t="shared" si="66"/>
        <v>4.4824250241857433E-2</v>
      </c>
      <c r="AM39" s="34">
        <f t="shared" si="67"/>
        <v>815.29944640161045</v>
      </c>
      <c r="AN39" s="34">
        <f t="shared" si="68"/>
        <v>0.86376966142362033</v>
      </c>
      <c r="AO39" s="14"/>
      <c r="AP39" s="2">
        <f t="shared" si="55"/>
        <v>-702</v>
      </c>
      <c r="AQ39" s="2">
        <f t="shared" si="49"/>
        <v>-1</v>
      </c>
      <c r="AR39" s="34">
        <f t="shared" si="69"/>
        <v>0</v>
      </c>
      <c r="AS39" s="14">
        <v>227</v>
      </c>
      <c r="AT39" s="2">
        <f t="shared" si="50"/>
        <v>-3</v>
      </c>
      <c r="AU39" s="2">
        <f t="shared" si="70"/>
        <v>-1.3043478260869601E-2</v>
      </c>
      <c r="AV39" s="34">
        <f t="shared" si="71"/>
        <v>57.121288374433817</v>
      </c>
      <c r="AW39" s="80">
        <f t="shared" si="72"/>
        <v>6.0517195414556121E-2</v>
      </c>
      <c r="AX39" s="14">
        <v>106</v>
      </c>
      <c r="AY39">
        <f t="shared" si="51"/>
        <v>0</v>
      </c>
      <c r="AZ39">
        <f t="shared" si="73"/>
        <v>0</v>
      </c>
      <c r="BA39" s="35">
        <f t="shared" si="74"/>
        <v>26.673376950176145</v>
      </c>
      <c r="BB39" s="51">
        <f t="shared" si="75"/>
        <v>2.8259130898427087E-2</v>
      </c>
      <c r="BC39" s="31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31">
        <f t="shared" si="23"/>
        <v>-566</v>
      </c>
      <c r="BE39" s="51">
        <f t="shared" si="76"/>
        <v>-0.13674800676491905</v>
      </c>
      <c r="BF39" s="35">
        <f t="shared" si="77"/>
        <v>899.09411172622038</v>
      </c>
      <c r="BG39" s="35">
        <f t="shared" si="78"/>
        <v>0.95254598773660359</v>
      </c>
      <c r="BH39" s="45">
        <v>173</v>
      </c>
      <c r="BI39" s="48">
        <f t="shared" si="27"/>
        <v>8</v>
      </c>
      <c r="BJ39" s="14">
        <v>1622</v>
      </c>
      <c r="BK39" s="48">
        <f t="shared" si="28"/>
        <v>74</v>
      </c>
      <c r="BL39" s="14">
        <v>1416</v>
      </c>
      <c r="BM39" s="48">
        <f t="shared" si="29"/>
        <v>70</v>
      </c>
      <c r="BN39" s="14">
        <v>462</v>
      </c>
      <c r="BO39" s="48">
        <f t="shared" si="30"/>
        <v>21</v>
      </c>
      <c r="BP39" s="14">
        <v>78</v>
      </c>
      <c r="BQ39" s="48">
        <f t="shared" si="31"/>
        <v>4</v>
      </c>
      <c r="BR39" s="17"/>
      <c r="BS39" s="24">
        <f t="shared" si="32"/>
        <v>0</v>
      </c>
      <c r="BT39" s="17"/>
      <c r="BU39" s="24">
        <f t="shared" si="33"/>
        <v>0</v>
      </c>
      <c r="BV39" s="17"/>
      <c r="BW39" s="24">
        <f t="shared" si="34"/>
        <v>0</v>
      </c>
      <c r="BX39" s="17"/>
      <c r="BY39" s="24">
        <f t="shared" si="35"/>
        <v>0</v>
      </c>
      <c r="BZ39" s="20"/>
      <c r="CA39" s="27">
        <f t="shared" si="36"/>
        <v>0</v>
      </c>
    </row>
    <row r="40" spans="1:79">
      <c r="A40" s="3">
        <v>43937</v>
      </c>
      <c r="B40" s="22">
        <v>43937</v>
      </c>
      <c r="C40" s="10">
        <v>4016</v>
      </c>
      <c r="D40">
        <f t="shared" si="37"/>
        <v>265</v>
      </c>
      <c r="E40" s="10">
        <v>103</v>
      </c>
      <c r="F40">
        <f t="shared" si="79"/>
        <v>8</v>
      </c>
      <c r="G40" s="10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12">
        <v>17850</v>
      </c>
      <c r="W40" s="1">
        <f t="shared" si="47"/>
        <v>996</v>
      </c>
      <c r="X40" s="1">
        <f t="shared" si="5"/>
        <v>195</v>
      </c>
      <c r="Y40" s="34">
        <f t="shared" si="62"/>
        <v>4491.6960241570205</v>
      </c>
      <c r="Z40" s="14">
        <v>13614</v>
      </c>
      <c r="AA40" s="2">
        <f t="shared" si="52"/>
        <v>697</v>
      </c>
      <c r="AB40" s="29">
        <f t="shared" si="63"/>
        <v>0.76268907563025212</v>
      </c>
      <c r="AC40" s="32">
        <f t="shared" si="8"/>
        <v>89</v>
      </c>
      <c r="AD40" s="1">
        <f t="shared" si="48"/>
        <v>4236</v>
      </c>
      <c r="AE40" s="1">
        <f t="shared" si="53"/>
        <v>299</v>
      </c>
      <c r="AF40" s="29">
        <f t="shared" si="9"/>
        <v>0.23731092436974791</v>
      </c>
      <c r="AG40" s="32">
        <f t="shared" si="10"/>
        <v>106</v>
      </c>
      <c r="AH40" s="34">
        <f t="shared" si="64"/>
        <v>0.30020080321285142</v>
      </c>
      <c r="AI40" s="34">
        <f t="shared" si="65"/>
        <v>1065.9285354806241</v>
      </c>
      <c r="AJ40" s="14">
        <v>3483</v>
      </c>
      <c r="AK40" s="2">
        <f t="shared" si="54"/>
        <v>243</v>
      </c>
      <c r="AL40" s="2">
        <f t="shared" si="66"/>
        <v>7.4999999999999956E-2</v>
      </c>
      <c r="AM40" s="34">
        <f t="shared" si="67"/>
        <v>876.44690488173126</v>
      </c>
      <c r="AN40" s="34">
        <f t="shared" si="68"/>
        <v>0.86728087649402386</v>
      </c>
      <c r="AO40" s="14">
        <v>784</v>
      </c>
      <c r="AP40" s="2">
        <f t="shared" si="55"/>
        <v>784</v>
      </c>
      <c r="AQ40" s="2">
        <f t="shared" si="49"/>
        <v>-1</v>
      </c>
      <c r="AR40" s="34">
        <f t="shared" si="69"/>
        <v>197.2823351786613</v>
      </c>
      <c r="AS40" s="14">
        <v>227</v>
      </c>
      <c r="AT40" s="2">
        <f t="shared" si="50"/>
        <v>0</v>
      </c>
      <c r="AU40" s="2">
        <f t="shared" si="70"/>
        <v>0</v>
      </c>
      <c r="AV40" s="34">
        <f t="shared" si="71"/>
        <v>57.121288374433817</v>
      </c>
      <c r="AW40" s="80">
        <f t="shared" si="72"/>
        <v>5.6523904382470118E-2</v>
      </c>
      <c r="AX40" s="14">
        <v>99</v>
      </c>
      <c r="AY40">
        <f t="shared" si="51"/>
        <v>-7</v>
      </c>
      <c r="AZ40">
        <f t="shared" si="73"/>
        <v>-6.6037735849056589E-2</v>
      </c>
      <c r="BA40" s="35">
        <f t="shared" si="74"/>
        <v>24.911927528938097</v>
      </c>
      <c r="BB40" s="51">
        <f t="shared" si="75"/>
        <v>2.4651394422310756E-2</v>
      </c>
      <c r="BC40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31">
        <f t="shared" si="23"/>
        <v>1020</v>
      </c>
      <c r="BE40" s="51">
        <f t="shared" si="76"/>
        <v>0.28547439126784213</v>
      </c>
      <c r="BF40" s="35">
        <f t="shared" si="77"/>
        <v>1155.7624559637645</v>
      </c>
      <c r="BG40" s="35">
        <f t="shared" si="78"/>
        <v>1.1436752988047809</v>
      </c>
      <c r="BH40" s="45">
        <v>181</v>
      </c>
      <c r="BI40" s="48">
        <f t="shared" si="27"/>
        <v>8</v>
      </c>
      <c r="BJ40" s="14">
        <v>1739</v>
      </c>
      <c r="BK40" s="48">
        <f t="shared" si="28"/>
        <v>117</v>
      </c>
      <c r="BL40" s="14">
        <v>1522</v>
      </c>
      <c r="BM40" s="48">
        <f t="shared" si="29"/>
        <v>106</v>
      </c>
      <c r="BN40" s="14">
        <v>489</v>
      </c>
      <c r="BO40" s="48">
        <f t="shared" si="30"/>
        <v>27</v>
      </c>
      <c r="BP40" s="14">
        <v>85</v>
      </c>
      <c r="BQ40" s="48">
        <f t="shared" si="31"/>
        <v>7</v>
      </c>
      <c r="BR40" s="17"/>
      <c r="BS40" s="24">
        <f t="shared" si="32"/>
        <v>0</v>
      </c>
      <c r="BT40" s="17"/>
      <c r="BU40" s="24">
        <f t="shared" si="33"/>
        <v>0</v>
      </c>
      <c r="BV40" s="17"/>
      <c r="BW40" s="24">
        <f t="shared" si="34"/>
        <v>0</v>
      </c>
      <c r="BX40" s="17"/>
      <c r="BY40" s="24">
        <f t="shared" si="35"/>
        <v>0</v>
      </c>
      <c r="BZ40" s="20"/>
      <c r="CA40" s="27">
        <f t="shared" si="36"/>
        <v>0</v>
      </c>
    </row>
    <row r="41" spans="1:79">
      <c r="A41" s="3">
        <v>43938</v>
      </c>
      <c r="B41" s="22">
        <v>43938</v>
      </c>
      <c r="C41" s="10">
        <v>4210</v>
      </c>
      <c r="D41">
        <f t="shared" si="37"/>
        <v>194</v>
      </c>
      <c r="E41" s="10">
        <v>109</v>
      </c>
      <c r="F41">
        <f t="shared" si="79"/>
        <v>6</v>
      </c>
      <c r="G41" s="10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12">
        <v>18559</v>
      </c>
      <c r="W41" s="1">
        <f t="shared" si="47"/>
        <v>709</v>
      </c>
      <c r="X41" s="1">
        <f t="shared" si="5"/>
        <v>-287</v>
      </c>
      <c r="Y41" s="34">
        <f t="shared" si="62"/>
        <v>4670.1056869652739</v>
      </c>
      <c r="Z41" s="14">
        <v>14131</v>
      </c>
      <c r="AA41" s="2">
        <f t="shared" si="52"/>
        <v>517</v>
      </c>
      <c r="AB41" s="29">
        <f t="shared" si="63"/>
        <v>0.76140955870467164</v>
      </c>
      <c r="AC41" s="32">
        <f t="shared" si="8"/>
        <v>-180</v>
      </c>
      <c r="AD41" s="1">
        <f t="shared" si="48"/>
        <v>4428</v>
      </c>
      <c r="AE41" s="1">
        <f t="shared" si="53"/>
        <v>192</v>
      </c>
      <c r="AF41" s="29">
        <f t="shared" si="9"/>
        <v>0.23859044129532841</v>
      </c>
      <c r="AG41" s="32">
        <f t="shared" si="10"/>
        <v>-107</v>
      </c>
      <c r="AH41" s="34">
        <f t="shared" si="64"/>
        <v>0.27080394922425954</v>
      </c>
      <c r="AI41" s="34">
        <f t="shared" si="65"/>
        <v>1114.2425767488676</v>
      </c>
      <c r="AJ41" s="14">
        <v>3631</v>
      </c>
      <c r="AK41" s="2">
        <f t="shared" si="54"/>
        <v>148</v>
      </c>
      <c r="AL41" s="2">
        <f t="shared" si="66"/>
        <v>4.2492104507608319E-2</v>
      </c>
      <c r="AM41" s="34">
        <f t="shared" si="67"/>
        <v>913.68897835933569</v>
      </c>
      <c r="AN41" s="34">
        <f t="shared" si="68"/>
        <v>0.86247030878859854</v>
      </c>
      <c r="AO41" s="14"/>
      <c r="AP41" s="2">
        <f t="shared" si="55"/>
        <v>-784</v>
      </c>
      <c r="AQ41" s="2">
        <f t="shared" si="49"/>
        <v>-1</v>
      </c>
      <c r="AR41" s="34">
        <f t="shared" si="69"/>
        <v>0</v>
      </c>
      <c r="AS41" s="14">
        <v>247</v>
      </c>
      <c r="AT41" s="2">
        <f t="shared" si="50"/>
        <v>20</v>
      </c>
      <c r="AU41" s="2">
        <f t="shared" si="70"/>
        <v>8.8105726872246715E-2</v>
      </c>
      <c r="AV41" s="34">
        <f t="shared" si="71"/>
        <v>62.154001006542522</v>
      </c>
      <c r="AW41" s="80">
        <f t="shared" si="72"/>
        <v>5.866983372921615E-2</v>
      </c>
      <c r="AX41" s="14">
        <v>94</v>
      </c>
      <c r="AY41">
        <f t="shared" si="51"/>
        <v>-5</v>
      </c>
      <c r="AZ41">
        <f t="shared" si="73"/>
        <v>-5.0505050505050497E-2</v>
      </c>
      <c r="BA41" s="35">
        <f t="shared" si="74"/>
        <v>23.653749370910919</v>
      </c>
      <c r="BB41" s="51">
        <f t="shared" si="75"/>
        <v>2.2327790973871733E-2</v>
      </c>
      <c r="BC41" s="31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31">
        <f t="shared" si="23"/>
        <v>-621</v>
      </c>
      <c r="BE41" s="51">
        <f t="shared" si="76"/>
        <v>-0.13520574787720441</v>
      </c>
      <c r="BF41" s="35">
        <f t="shared" si="77"/>
        <v>999.49672873678912</v>
      </c>
      <c r="BG41" s="35">
        <f t="shared" si="78"/>
        <v>0.94346793349168645</v>
      </c>
      <c r="BH41" s="45">
        <v>198</v>
      </c>
      <c r="BI41" s="48">
        <f t="shared" si="27"/>
        <v>17</v>
      </c>
      <c r="BJ41" s="14">
        <v>1830</v>
      </c>
      <c r="BK41" s="48">
        <f t="shared" si="28"/>
        <v>91</v>
      </c>
      <c r="BL41" s="14">
        <v>1591</v>
      </c>
      <c r="BM41" s="48">
        <f t="shared" si="29"/>
        <v>69</v>
      </c>
      <c r="BN41" s="14">
        <v>503</v>
      </c>
      <c r="BO41" s="48">
        <f t="shared" si="30"/>
        <v>14</v>
      </c>
      <c r="BP41" s="14">
        <v>88</v>
      </c>
      <c r="BQ41" s="48">
        <f t="shared" si="31"/>
        <v>3</v>
      </c>
      <c r="BR41" s="17"/>
      <c r="BS41" s="24">
        <f t="shared" si="32"/>
        <v>0</v>
      </c>
      <c r="BT41" s="17"/>
      <c r="BU41" s="24">
        <f t="shared" si="33"/>
        <v>0</v>
      </c>
      <c r="BV41" s="17"/>
      <c r="BW41" s="24">
        <f t="shared" si="34"/>
        <v>0</v>
      </c>
      <c r="BX41" s="17"/>
      <c r="BY41" s="24">
        <f t="shared" si="35"/>
        <v>0</v>
      </c>
      <c r="BZ41" s="20"/>
      <c r="CA41" s="27">
        <f t="shared" si="36"/>
        <v>0</v>
      </c>
    </row>
    <row r="42" spans="1:79">
      <c r="A42" s="3">
        <v>43939</v>
      </c>
      <c r="B42" s="22">
        <v>43939</v>
      </c>
      <c r="C42" s="10">
        <v>4273</v>
      </c>
      <c r="D42">
        <f t="shared" si="37"/>
        <v>63</v>
      </c>
      <c r="E42" s="10">
        <v>116</v>
      </c>
      <c r="F42">
        <f t="shared" si="79"/>
        <v>7</v>
      </c>
      <c r="G42" s="10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12">
        <v>19091</v>
      </c>
      <c r="W42" s="1">
        <f t="shared" si="47"/>
        <v>532</v>
      </c>
      <c r="X42" s="1">
        <f t="shared" si="5"/>
        <v>-177</v>
      </c>
      <c r="Y42" s="34">
        <f t="shared" si="62"/>
        <v>4803.9758429793656</v>
      </c>
      <c r="Z42" s="14">
        <v>14565</v>
      </c>
      <c r="AA42" s="2">
        <f t="shared" si="52"/>
        <v>434</v>
      </c>
      <c r="AB42" s="29">
        <f t="shared" si="63"/>
        <v>0.76292493845267406</v>
      </c>
      <c r="AC42" s="32">
        <f t="shared" si="8"/>
        <v>-83</v>
      </c>
      <c r="AD42" s="1">
        <f t="shared" si="48"/>
        <v>4526</v>
      </c>
      <c r="AE42" s="1">
        <f t="shared" si="53"/>
        <v>98</v>
      </c>
      <c r="AF42" s="29">
        <f t="shared" si="9"/>
        <v>0.23707506154732597</v>
      </c>
      <c r="AG42" s="32">
        <f t="shared" si="10"/>
        <v>-94</v>
      </c>
      <c r="AH42" s="34">
        <f t="shared" si="64"/>
        <v>0.18421052631578946</v>
      </c>
      <c r="AI42" s="34">
        <f t="shared" si="65"/>
        <v>1138.9028686462002</v>
      </c>
      <c r="AJ42" s="14">
        <v>3664</v>
      </c>
      <c r="AK42" s="2">
        <f t="shared" si="54"/>
        <v>33</v>
      </c>
      <c r="AL42" s="2">
        <f t="shared" si="66"/>
        <v>9.0884053979620738E-3</v>
      </c>
      <c r="AM42" s="34">
        <f t="shared" si="67"/>
        <v>921.99295420231499</v>
      </c>
      <c r="AN42" s="34">
        <f t="shared" si="68"/>
        <v>0.85747718230751224</v>
      </c>
      <c r="AO42" s="14"/>
      <c r="AP42" s="2">
        <f t="shared" si="55"/>
        <v>0</v>
      </c>
      <c r="AQ42" s="2">
        <f t="shared" si="49"/>
        <v>-1</v>
      </c>
      <c r="AR42" s="34">
        <f t="shared" si="69"/>
        <v>0</v>
      </c>
      <c r="AS42" s="14">
        <v>254</v>
      </c>
      <c r="AT42" s="2">
        <f t="shared" si="50"/>
        <v>7</v>
      </c>
      <c r="AU42" s="2">
        <f t="shared" si="70"/>
        <v>2.8340080971659853E-2</v>
      </c>
      <c r="AV42" s="34">
        <f t="shared" si="71"/>
        <v>63.91545042778057</v>
      </c>
      <c r="AW42" s="80">
        <f t="shared" si="72"/>
        <v>5.9443014275684533E-2</v>
      </c>
      <c r="AX42" s="14">
        <v>95</v>
      </c>
      <c r="AY42">
        <f t="shared" si="51"/>
        <v>1</v>
      </c>
      <c r="AZ42">
        <f t="shared" si="73"/>
        <v>1.0638297872340496E-2</v>
      </c>
      <c r="BA42" s="35">
        <f t="shared" si="74"/>
        <v>23.905385002516354</v>
      </c>
      <c r="BB42" s="51">
        <f t="shared" si="75"/>
        <v>2.223262344956705E-2</v>
      </c>
      <c r="BC42" s="31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31">
        <f t="shared" si="23"/>
        <v>41</v>
      </c>
      <c r="BE42" s="51">
        <f t="shared" si="76"/>
        <v>1.0322255790533807E-2</v>
      </c>
      <c r="BF42" s="35">
        <f t="shared" si="77"/>
        <v>1009.8137896326119</v>
      </c>
      <c r="BG42" s="35">
        <f t="shared" si="78"/>
        <v>0.9391528200327639</v>
      </c>
      <c r="BH42" s="45">
        <v>205</v>
      </c>
      <c r="BI42" s="48">
        <f t="shared" si="27"/>
        <v>7</v>
      </c>
      <c r="BJ42" s="14">
        <v>1857</v>
      </c>
      <c r="BK42" s="48">
        <f t="shared" si="28"/>
        <v>27</v>
      </c>
      <c r="BL42" s="14">
        <v>1608</v>
      </c>
      <c r="BM42" s="48">
        <f t="shared" si="29"/>
        <v>17</v>
      </c>
      <c r="BN42" s="14">
        <v>512</v>
      </c>
      <c r="BO42" s="48">
        <f t="shared" si="30"/>
        <v>9</v>
      </c>
      <c r="BP42" s="14">
        <v>91</v>
      </c>
      <c r="BQ42" s="48">
        <f t="shared" si="31"/>
        <v>3</v>
      </c>
      <c r="BR42" s="17"/>
      <c r="BS42" s="24">
        <f t="shared" si="32"/>
        <v>0</v>
      </c>
      <c r="BT42" s="17"/>
      <c r="BU42" s="24">
        <f t="shared" si="33"/>
        <v>0</v>
      </c>
      <c r="BV42" s="17"/>
      <c r="BW42" s="24">
        <f t="shared" si="34"/>
        <v>0</v>
      </c>
      <c r="BX42" s="17"/>
      <c r="BY42" s="24">
        <f t="shared" si="35"/>
        <v>0</v>
      </c>
      <c r="BZ42" s="20"/>
      <c r="CA42" s="27">
        <f t="shared" si="36"/>
        <v>0</v>
      </c>
    </row>
    <row r="43" spans="1:79">
      <c r="A43" s="3">
        <v>43940</v>
      </c>
      <c r="B43" s="22">
        <v>43940</v>
      </c>
      <c r="C43" s="10">
        <v>4467</v>
      </c>
      <c r="D43">
        <f t="shared" si="37"/>
        <v>194</v>
      </c>
      <c r="E43" s="10">
        <v>120</v>
      </c>
      <c r="F43">
        <f t="shared" si="79"/>
        <v>4</v>
      </c>
      <c r="G43" s="10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12">
        <v>20137</v>
      </c>
      <c r="W43" s="1">
        <f t="shared" si="47"/>
        <v>1046</v>
      </c>
      <c r="X43" s="1">
        <f t="shared" si="5"/>
        <v>514</v>
      </c>
      <c r="Y43" s="34">
        <f t="shared" si="62"/>
        <v>5067.1867136386509</v>
      </c>
      <c r="Z43" s="14">
        <v>15384</v>
      </c>
      <c r="AA43" s="2">
        <f t="shared" si="52"/>
        <v>819</v>
      </c>
      <c r="AB43" s="29">
        <f t="shared" si="63"/>
        <v>0.76396682723345088</v>
      </c>
      <c r="AC43" s="32">
        <f t="shared" si="8"/>
        <v>385</v>
      </c>
      <c r="AD43" s="1">
        <f t="shared" si="48"/>
        <v>4753</v>
      </c>
      <c r="AE43" s="1">
        <f t="shared" si="53"/>
        <v>227</v>
      </c>
      <c r="AF43" s="29">
        <f t="shared" si="9"/>
        <v>0.23603317276654914</v>
      </c>
      <c r="AG43" s="32">
        <f t="shared" si="10"/>
        <v>129</v>
      </c>
      <c r="AH43" s="34">
        <f t="shared" si="64"/>
        <v>0.2170172084130019</v>
      </c>
      <c r="AI43" s="34">
        <f t="shared" si="65"/>
        <v>1196.024157020634</v>
      </c>
      <c r="AJ43" s="14">
        <v>2010</v>
      </c>
      <c r="AK43" s="2">
        <f t="shared" si="54"/>
        <v>-1654</v>
      </c>
      <c r="AL43" s="2">
        <f t="shared" si="66"/>
        <v>-0.45141921397379914</v>
      </c>
      <c r="AM43" s="34">
        <f t="shared" si="67"/>
        <v>505.78761952692497</v>
      </c>
      <c r="AN43" s="34">
        <f t="shared" si="68"/>
        <v>0.44996642041638685</v>
      </c>
      <c r="AO43" s="14"/>
      <c r="AP43" s="2">
        <f t="shared" si="55"/>
        <v>0</v>
      </c>
      <c r="AQ43" s="2">
        <f t="shared" si="49"/>
        <v>-1</v>
      </c>
      <c r="AR43" s="34">
        <f t="shared" si="69"/>
        <v>0</v>
      </c>
      <c r="AS43" s="14">
        <v>259</v>
      </c>
      <c r="AT43" s="2">
        <f t="shared" si="50"/>
        <v>5</v>
      </c>
      <c r="AU43" s="2">
        <f t="shared" si="70"/>
        <v>1.9685039370078705E-2</v>
      </c>
      <c r="AV43" s="34">
        <f t="shared" si="71"/>
        <v>65.173628585807748</v>
      </c>
      <c r="AW43" s="80">
        <f t="shared" si="72"/>
        <v>5.7980747705395116E-2</v>
      </c>
      <c r="AX43" s="14">
        <v>98</v>
      </c>
      <c r="AY43">
        <f t="shared" si="51"/>
        <v>3</v>
      </c>
      <c r="AZ43">
        <f t="shared" si="73"/>
        <v>3.1578947368421151E-2</v>
      </c>
      <c r="BA43" s="35">
        <f t="shared" si="74"/>
        <v>24.660291897332662</v>
      </c>
      <c r="BB43" s="51">
        <f t="shared" si="75"/>
        <v>2.1938661293933289E-2</v>
      </c>
      <c r="BC43" s="31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31">
        <f t="shared" si="23"/>
        <v>-1646</v>
      </c>
      <c r="BE43" s="51">
        <f t="shared" si="76"/>
        <v>-0.41016695738848741</v>
      </c>
      <c r="BF43" s="35">
        <f t="shared" si="77"/>
        <v>595.62154001006536</v>
      </c>
      <c r="BG43" s="35">
        <f t="shared" si="78"/>
        <v>0.52988582941571527</v>
      </c>
      <c r="BH43" s="45">
        <v>217</v>
      </c>
      <c r="BI43" s="48">
        <f t="shared" si="27"/>
        <v>12</v>
      </c>
      <c r="BJ43" s="14">
        <v>1954</v>
      </c>
      <c r="BK43" s="48">
        <f t="shared" si="28"/>
        <v>97</v>
      </c>
      <c r="BL43" s="14">
        <v>1663</v>
      </c>
      <c r="BM43" s="48">
        <f t="shared" si="29"/>
        <v>55</v>
      </c>
      <c r="BN43" s="14">
        <v>537</v>
      </c>
      <c r="BO43" s="48">
        <f t="shared" si="30"/>
        <v>25</v>
      </c>
      <c r="BP43" s="14">
        <v>96</v>
      </c>
      <c r="BQ43" s="48">
        <f t="shared" si="31"/>
        <v>5</v>
      </c>
      <c r="BR43" s="17"/>
      <c r="BS43" s="24">
        <f t="shared" si="32"/>
        <v>0</v>
      </c>
      <c r="BT43" s="17"/>
      <c r="BU43" s="24">
        <f t="shared" si="33"/>
        <v>0</v>
      </c>
      <c r="BV43" s="17"/>
      <c r="BW43" s="24">
        <f t="shared" si="34"/>
        <v>0</v>
      </c>
      <c r="BX43" s="17"/>
      <c r="BY43" s="24">
        <f t="shared" si="35"/>
        <v>0</v>
      </c>
      <c r="BZ43" s="20"/>
      <c r="CA43" s="27">
        <f t="shared" si="36"/>
        <v>0</v>
      </c>
    </row>
    <row r="44" spans="1:79">
      <c r="A44" s="3">
        <v>43941</v>
      </c>
      <c r="B44" s="22">
        <v>43941</v>
      </c>
      <c r="C44" s="10">
        <v>4658</v>
      </c>
      <c r="D44">
        <f t="shared" si="37"/>
        <v>191</v>
      </c>
      <c r="E44" s="10">
        <v>126</v>
      </c>
      <c r="F44">
        <f t="shared" si="79"/>
        <v>6</v>
      </c>
      <c r="G44" s="10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12">
        <v>20996</v>
      </c>
      <c r="W44" s="1">
        <f t="shared" si="47"/>
        <v>859</v>
      </c>
      <c r="X44" s="1">
        <f t="shared" si="5"/>
        <v>-187</v>
      </c>
      <c r="Y44" s="34">
        <f t="shared" si="62"/>
        <v>5283.3417211877195</v>
      </c>
      <c r="Z44" s="14">
        <v>16023</v>
      </c>
      <c r="AA44" s="2">
        <f t="shared" si="52"/>
        <v>639</v>
      </c>
      <c r="AB44" s="29">
        <f t="shared" si="63"/>
        <v>0.76314536102114694</v>
      </c>
      <c r="AC44" s="32">
        <f t="shared" si="8"/>
        <v>-180</v>
      </c>
      <c r="AD44" s="1">
        <f t="shared" si="48"/>
        <v>4973</v>
      </c>
      <c r="AE44" s="1">
        <f t="shared" si="53"/>
        <v>220</v>
      </c>
      <c r="AF44" s="29">
        <f t="shared" si="9"/>
        <v>0.23685463897885312</v>
      </c>
      <c r="AG44" s="32">
        <f t="shared" si="10"/>
        <v>-7</v>
      </c>
      <c r="AH44" s="34">
        <f t="shared" si="64"/>
        <v>0.25611175785797441</v>
      </c>
      <c r="AI44" s="34">
        <f t="shared" si="65"/>
        <v>1251.3839959738298</v>
      </c>
      <c r="AJ44" s="14">
        <v>2133</v>
      </c>
      <c r="AK44" s="2">
        <f t="shared" si="54"/>
        <v>123</v>
      </c>
      <c r="AL44" s="2">
        <f t="shared" si="66"/>
        <v>6.119402985074629E-2</v>
      </c>
      <c r="AM44" s="34">
        <f t="shared" si="67"/>
        <v>536.73880221439356</v>
      </c>
      <c r="AN44" s="34">
        <f t="shared" si="68"/>
        <v>0.4579218548733362</v>
      </c>
      <c r="AO44" s="14"/>
      <c r="AP44" s="2">
        <f t="shared" si="55"/>
        <v>0</v>
      </c>
      <c r="AQ44" s="2">
        <f t="shared" si="49"/>
        <v>-1</v>
      </c>
      <c r="AR44" s="34">
        <f t="shared" si="69"/>
        <v>0</v>
      </c>
      <c r="AS44" s="14">
        <v>266</v>
      </c>
      <c r="AT44" s="2">
        <f t="shared" si="50"/>
        <v>7</v>
      </c>
      <c r="AU44" s="2">
        <f t="shared" si="70"/>
        <v>2.7027027027026973E-2</v>
      </c>
      <c r="AV44" s="34">
        <f t="shared" si="71"/>
        <v>66.935078007045789</v>
      </c>
      <c r="AW44" s="80">
        <f t="shared" si="72"/>
        <v>5.7106054100472307E-2</v>
      </c>
      <c r="AX44" s="14">
        <v>98</v>
      </c>
      <c r="AY44">
        <f t="shared" si="51"/>
        <v>0</v>
      </c>
      <c r="AZ44">
        <f t="shared" si="73"/>
        <v>0</v>
      </c>
      <c r="BA44" s="35">
        <f t="shared" si="74"/>
        <v>24.660291897332662</v>
      </c>
      <c r="BB44" s="51">
        <f t="shared" si="75"/>
        <v>2.1039072563331901E-2</v>
      </c>
      <c r="BC44" s="31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31">
        <f t="shared" si="23"/>
        <v>130</v>
      </c>
      <c r="BE44" s="51">
        <f t="shared" si="76"/>
        <v>5.4921841994085341E-2</v>
      </c>
      <c r="BF44" s="35">
        <f t="shared" si="77"/>
        <v>628.33417211877202</v>
      </c>
      <c r="BG44" s="35">
        <f t="shared" si="78"/>
        <v>0.53606698153714039</v>
      </c>
      <c r="BH44" s="45">
        <v>233</v>
      </c>
      <c r="BI44" s="48">
        <f t="shared" si="27"/>
        <v>16</v>
      </c>
      <c r="BJ44" s="14">
        <v>2025</v>
      </c>
      <c r="BK44" s="48">
        <f t="shared" si="28"/>
        <v>71</v>
      </c>
      <c r="BL44" s="14">
        <v>1729</v>
      </c>
      <c r="BM44" s="48">
        <f t="shared" si="29"/>
        <v>66</v>
      </c>
      <c r="BN44" s="14">
        <v>569</v>
      </c>
      <c r="BO44" s="48">
        <f t="shared" si="30"/>
        <v>32</v>
      </c>
      <c r="BP44" s="14">
        <v>102</v>
      </c>
      <c r="BQ44" s="48">
        <f t="shared" si="31"/>
        <v>6</v>
      </c>
      <c r="BR44" s="17"/>
      <c r="BS44" s="24">
        <f t="shared" si="32"/>
        <v>0</v>
      </c>
      <c r="BT44" s="17"/>
      <c r="BU44" s="24">
        <f t="shared" si="33"/>
        <v>0</v>
      </c>
      <c r="BV44" s="17"/>
      <c r="BW44" s="24">
        <f t="shared" si="34"/>
        <v>0</v>
      </c>
      <c r="BX44" s="17"/>
      <c r="BY44" s="24">
        <f t="shared" si="35"/>
        <v>0</v>
      </c>
      <c r="BZ44" s="20"/>
      <c r="CA44" s="27">
        <f t="shared" si="36"/>
        <v>0</v>
      </c>
    </row>
    <row r="45" spans="1:79">
      <c r="A45" s="3">
        <v>43942</v>
      </c>
      <c r="B45" s="22">
        <v>43942</v>
      </c>
      <c r="C45" s="10">
        <v>4821</v>
      </c>
      <c r="D45">
        <f t="shared" si="37"/>
        <v>163</v>
      </c>
      <c r="E45" s="10">
        <v>136</v>
      </c>
      <c r="F45">
        <f t="shared" si="79"/>
        <v>10</v>
      </c>
      <c r="G45" s="10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12">
        <v>21902</v>
      </c>
      <c r="W45" s="1">
        <f t="shared" si="47"/>
        <v>906</v>
      </c>
      <c r="X45" s="1">
        <f t="shared" si="5"/>
        <v>47</v>
      </c>
      <c r="Y45" s="34">
        <f t="shared" si="62"/>
        <v>5511.3236034222446</v>
      </c>
      <c r="Z45" s="14">
        <v>16731</v>
      </c>
      <c r="AA45" s="2">
        <f t="shared" si="52"/>
        <v>708</v>
      </c>
      <c r="AB45" s="29">
        <f t="shared" si="63"/>
        <v>0.76390283992329466</v>
      </c>
      <c r="AC45" s="32">
        <f t="shared" si="8"/>
        <v>69</v>
      </c>
      <c r="AD45" s="1">
        <f t="shared" si="48"/>
        <v>5171</v>
      </c>
      <c r="AE45" s="1">
        <f t="shared" si="53"/>
        <v>198</v>
      </c>
      <c r="AF45" s="29">
        <f t="shared" si="9"/>
        <v>0.23609716007670534</v>
      </c>
      <c r="AG45" s="32">
        <f t="shared" si="10"/>
        <v>-22</v>
      </c>
      <c r="AH45" s="34">
        <f t="shared" si="64"/>
        <v>0.2185430463576159</v>
      </c>
      <c r="AI45" s="34">
        <f t="shared" si="65"/>
        <v>1301.207851031706</v>
      </c>
      <c r="AJ45" s="14">
        <v>4094</v>
      </c>
      <c r="AK45" s="2">
        <f t="shared" si="54"/>
        <v>1961</v>
      </c>
      <c r="AL45" s="2">
        <f t="shared" si="66"/>
        <v>0.91936240037505867</v>
      </c>
      <c r="AM45" s="34">
        <f t="shared" si="67"/>
        <v>1030.1962757926522</v>
      </c>
      <c r="AN45" s="34">
        <f t="shared" si="68"/>
        <v>0.84920141049574782</v>
      </c>
      <c r="AO45" s="14"/>
      <c r="AP45" s="2">
        <f t="shared" si="55"/>
        <v>0</v>
      </c>
      <c r="AQ45" s="2">
        <f t="shared" si="49"/>
        <v>-1</v>
      </c>
      <c r="AR45" s="34">
        <f t="shared" si="69"/>
        <v>0</v>
      </c>
      <c r="AS45" s="14">
        <v>261</v>
      </c>
      <c r="AT45" s="2">
        <f t="shared" si="50"/>
        <v>-5</v>
      </c>
      <c r="AU45" s="2">
        <f t="shared" si="70"/>
        <v>-1.8796992481203034E-2</v>
      </c>
      <c r="AV45" s="34">
        <f t="shared" si="71"/>
        <v>65.676899849018611</v>
      </c>
      <c r="AW45" s="80">
        <f t="shared" si="72"/>
        <v>5.4138145612943375E-2</v>
      </c>
      <c r="AX45" s="14">
        <v>94</v>
      </c>
      <c r="AY45">
        <f t="shared" si="51"/>
        <v>-4</v>
      </c>
      <c r="AZ45">
        <f t="shared" si="73"/>
        <v>-4.081632653061229E-2</v>
      </c>
      <c r="BA45" s="35">
        <f t="shared" si="74"/>
        <v>23.653749370910919</v>
      </c>
      <c r="BB45" s="51">
        <f t="shared" si="75"/>
        <v>1.9498029454470028E-2</v>
      </c>
      <c r="BC45" s="31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31">
        <f t="shared" si="23"/>
        <v>1952</v>
      </c>
      <c r="BE45" s="51">
        <f t="shared" si="76"/>
        <v>0.78173808570284331</v>
      </c>
      <c r="BF45" s="35">
        <f t="shared" si="77"/>
        <v>1119.5269250125816</v>
      </c>
      <c r="BG45" s="35">
        <f t="shared" si="78"/>
        <v>0.9228375855631612</v>
      </c>
      <c r="BH45" s="45">
        <v>242</v>
      </c>
      <c r="BI45" s="48">
        <f t="shared" si="27"/>
        <v>9</v>
      </c>
      <c r="BJ45" s="14">
        <v>2105</v>
      </c>
      <c r="BK45" s="48">
        <f t="shared" si="28"/>
        <v>80</v>
      </c>
      <c r="BL45" s="14">
        <v>1783</v>
      </c>
      <c r="BM45" s="48">
        <f t="shared" si="29"/>
        <v>54</v>
      </c>
      <c r="BN45" s="14">
        <v>584</v>
      </c>
      <c r="BO45" s="48">
        <f t="shared" si="30"/>
        <v>15</v>
      </c>
      <c r="BP45" s="14">
        <v>107</v>
      </c>
      <c r="BQ45" s="48">
        <f t="shared" si="31"/>
        <v>5</v>
      </c>
      <c r="BR45" s="17"/>
      <c r="BS45" s="24">
        <f t="shared" si="32"/>
        <v>0</v>
      </c>
      <c r="BT45" s="17"/>
      <c r="BU45" s="24">
        <f t="shared" si="33"/>
        <v>0</v>
      </c>
      <c r="BV45" s="17"/>
      <c r="BW45" s="24">
        <f t="shared" si="34"/>
        <v>0</v>
      </c>
      <c r="BX45" s="17"/>
      <c r="BY45" s="24">
        <f t="shared" si="35"/>
        <v>0</v>
      </c>
      <c r="BZ45" s="20"/>
      <c r="CA45" s="27">
        <f t="shared" si="36"/>
        <v>0</v>
      </c>
    </row>
    <row r="46" spans="1:79">
      <c r="A46" s="3">
        <v>43943</v>
      </c>
      <c r="B46" s="22">
        <v>43943</v>
      </c>
      <c r="C46" s="10">
        <v>4992</v>
      </c>
      <c r="D46">
        <f t="shared" si="37"/>
        <v>171</v>
      </c>
      <c r="E46" s="10">
        <v>141</v>
      </c>
      <c r="F46">
        <f t="shared" si="79"/>
        <v>5</v>
      </c>
      <c r="G46" s="10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12">
        <v>22702</v>
      </c>
      <c r="W46" s="1">
        <f t="shared" si="47"/>
        <v>800</v>
      </c>
      <c r="X46" s="1">
        <f t="shared" si="5"/>
        <v>-106</v>
      </c>
      <c r="Y46" s="34">
        <f t="shared" si="62"/>
        <v>5712.6321087065926</v>
      </c>
      <c r="Z46" s="14">
        <v>17342</v>
      </c>
      <c r="AA46" s="2">
        <f t="shared" si="52"/>
        <v>611</v>
      </c>
      <c r="AB46" s="29">
        <f t="shared" si="63"/>
        <v>0.76389745396881337</v>
      </c>
      <c r="AC46" s="32">
        <f t="shared" si="8"/>
        <v>-97</v>
      </c>
      <c r="AD46" s="1">
        <f t="shared" si="48"/>
        <v>5360</v>
      </c>
      <c r="AE46" s="1">
        <f t="shared" si="53"/>
        <v>189</v>
      </c>
      <c r="AF46" s="29">
        <f t="shared" si="9"/>
        <v>0.23610254603118669</v>
      </c>
      <c r="AG46" s="32">
        <f t="shared" si="10"/>
        <v>-9</v>
      </c>
      <c r="AH46" s="34">
        <f t="shared" si="64"/>
        <v>0.23624999999999999</v>
      </c>
      <c r="AI46" s="34">
        <f t="shared" si="65"/>
        <v>1348.7669854051333</v>
      </c>
      <c r="AJ46" s="14">
        <v>4237</v>
      </c>
      <c r="AK46" s="2">
        <f t="shared" si="54"/>
        <v>143</v>
      </c>
      <c r="AL46" s="2">
        <f t="shared" si="66"/>
        <v>3.4929164631167575E-2</v>
      </c>
      <c r="AM46" s="34">
        <f t="shared" si="67"/>
        <v>1066.1801711122293</v>
      </c>
      <c r="AN46" s="34">
        <f t="shared" si="68"/>
        <v>0.84875801282051277</v>
      </c>
      <c r="AO46" s="14"/>
      <c r="AP46" s="2">
        <f t="shared" si="55"/>
        <v>0</v>
      </c>
      <c r="AQ46" s="2">
        <f t="shared" si="49"/>
        <v>-1</v>
      </c>
      <c r="AR46" s="34">
        <f t="shared" si="69"/>
        <v>0</v>
      </c>
      <c r="AS46" s="14">
        <v>259</v>
      </c>
      <c r="AT46" s="2">
        <f t="shared" si="50"/>
        <v>-2</v>
      </c>
      <c r="AU46" s="2">
        <f t="shared" si="70"/>
        <v>-7.6628352490420992E-3</v>
      </c>
      <c r="AV46" s="34">
        <f t="shared" si="71"/>
        <v>65.173628585807748</v>
      </c>
      <c r="AW46" s="80">
        <f t="shared" si="72"/>
        <v>5.1883012820512824E-2</v>
      </c>
      <c r="AX46" s="14">
        <v>97</v>
      </c>
      <c r="AY46">
        <f t="shared" si="51"/>
        <v>3</v>
      </c>
      <c r="AZ46">
        <f t="shared" si="73"/>
        <v>3.1914893617021267E-2</v>
      </c>
      <c r="BA46" s="35">
        <f t="shared" si="74"/>
        <v>24.408656265727227</v>
      </c>
      <c r="BB46" s="51">
        <f t="shared" si="75"/>
        <v>1.9431089743589744E-2</v>
      </c>
      <c r="BC46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31">
        <f t="shared" si="23"/>
        <v>144</v>
      </c>
      <c r="BE46" s="51">
        <f t="shared" si="76"/>
        <v>3.2366824005394479E-2</v>
      </c>
      <c r="BF46" s="35">
        <f t="shared" si="77"/>
        <v>1155.7624559637645</v>
      </c>
      <c r="BG46" s="35">
        <f t="shared" si="78"/>
        <v>0.92007211538461542</v>
      </c>
      <c r="BH46" s="45">
        <v>254</v>
      </c>
      <c r="BI46" s="48">
        <f t="shared" si="27"/>
        <v>12</v>
      </c>
      <c r="BJ46" s="14">
        <v>2194</v>
      </c>
      <c r="BK46" s="48">
        <f t="shared" si="28"/>
        <v>89</v>
      </c>
      <c r="BL46" s="14">
        <v>1833</v>
      </c>
      <c r="BM46" s="48">
        <f t="shared" si="29"/>
        <v>50</v>
      </c>
      <c r="BN46" s="14">
        <v>600</v>
      </c>
      <c r="BO46" s="48">
        <f t="shared" si="30"/>
        <v>16</v>
      </c>
      <c r="BP46" s="14">
        <v>111</v>
      </c>
      <c r="BQ46" s="48">
        <f t="shared" si="31"/>
        <v>4</v>
      </c>
      <c r="BR46" s="17"/>
      <c r="BS46" s="24">
        <f t="shared" si="32"/>
        <v>0</v>
      </c>
      <c r="BT46" s="17"/>
      <c r="BU46" s="24">
        <f t="shared" si="33"/>
        <v>0</v>
      </c>
      <c r="BV46" s="17"/>
      <c r="BW46" s="24">
        <f t="shared" si="34"/>
        <v>0</v>
      </c>
      <c r="BX46" s="17"/>
      <c r="BY46" s="24">
        <f t="shared" si="35"/>
        <v>0</v>
      </c>
      <c r="BZ46" s="20"/>
      <c r="CA46" s="27">
        <f t="shared" si="36"/>
        <v>0</v>
      </c>
    </row>
    <row r="47" spans="1:79">
      <c r="A47" s="3">
        <v>43944</v>
      </c>
      <c r="B47" s="22">
        <v>43944</v>
      </c>
      <c r="C47" s="10">
        <v>5166</v>
      </c>
      <c r="D47">
        <f t="shared" si="37"/>
        <v>174</v>
      </c>
      <c r="E47" s="10">
        <v>146</v>
      </c>
      <c r="F47">
        <f t="shared" si="79"/>
        <v>5</v>
      </c>
      <c r="G47" s="10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12">
        <v>23534</v>
      </c>
      <c r="W47" s="1">
        <f t="shared" si="47"/>
        <v>832</v>
      </c>
      <c r="X47" s="1">
        <f t="shared" si="5"/>
        <v>32</v>
      </c>
      <c r="Y47" s="34">
        <f t="shared" si="62"/>
        <v>5921.9929542023146</v>
      </c>
      <c r="Z47" s="14">
        <v>17978</v>
      </c>
      <c r="AA47" s="2">
        <f t="shared" si="52"/>
        <v>636</v>
      </c>
      <c r="AB47" s="29">
        <f t="shared" si="63"/>
        <v>0.76391603637290728</v>
      </c>
      <c r="AC47" s="32">
        <f t="shared" si="8"/>
        <v>25</v>
      </c>
      <c r="AD47" s="1">
        <f t="shared" si="48"/>
        <v>5556</v>
      </c>
      <c r="AE47" s="1">
        <f t="shared" si="53"/>
        <v>196</v>
      </c>
      <c r="AF47" s="29">
        <f t="shared" si="9"/>
        <v>0.23608396362709272</v>
      </c>
      <c r="AG47" s="32">
        <f t="shared" si="10"/>
        <v>7</v>
      </c>
      <c r="AH47" s="34">
        <f t="shared" si="64"/>
        <v>0.23557692307692307</v>
      </c>
      <c r="AI47" s="34">
        <f t="shared" si="65"/>
        <v>1398.0875691997985</v>
      </c>
      <c r="AJ47" s="14">
        <v>4393</v>
      </c>
      <c r="AK47" s="2">
        <f t="shared" si="54"/>
        <v>156</v>
      </c>
      <c r="AL47" s="2">
        <f t="shared" si="66"/>
        <v>3.681850365824868E-2</v>
      </c>
      <c r="AM47" s="34">
        <f t="shared" si="67"/>
        <v>1105.4353296426773</v>
      </c>
      <c r="AN47" s="34">
        <f t="shared" si="68"/>
        <v>0.85036778939217961</v>
      </c>
      <c r="AO47" s="14"/>
      <c r="AP47" s="2">
        <f t="shared" si="55"/>
        <v>0</v>
      </c>
      <c r="AQ47" s="2">
        <f t="shared" si="49"/>
        <v>-1</v>
      </c>
      <c r="AR47" s="34">
        <f t="shared" si="69"/>
        <v>0</v>
      </c>
      <c r="AS47" s="14">
        <v>263</v>
      </c>
      <c r="AT47" s="2">
        <f t="shared" si="50"/>
        <v>4</v>
      </c>
      <c r="AU47" s="2">
        <f t="shared" si="70"/>
        <v>1.5444015444015413E-2</v>
      </c>
      <c r="AV47" s="34">
        <f t="shared" si="71"/>
        <v>66.180171112229488</v>
      </c>
      <c r="AW47" s="80">
        <f t="shared" si="72"/>
        <v>5.0909794812233837E-2</v>
      </c>
      <c r="AX47" s="14">
        <v>93</v>
      </c>
      <c r="AY47">
        <f t="shared" si="51"/>
        <v>-4</v>
      </c>
      <c r="AZ47">
        <f t="shared" si="73"/>
        <v>-4.123711340206182E-2</v>
      </c>
      <c r="BA47" s="35">
        <f t="shared" si="74"/>
        <v>23.402113739305484</v>
      </c>
      <c r="BB47" s="51">
        <f t="shared" si="75"/>
        <v>1.8002322880371662E-2</v>
      </c>
      <c r="BC47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31">
        <f t="shared" si="23"/>
        <v>156</v>
      </c>
      <c r="BE47" s="51">
        <f t="shared" si="76"/>
        <v>3.3964728935336419E-2</v>
      </c>
      <c r="BF47" s="35">
        <f t="shared" si="77"/>
        <v>1195.0176144942122</v>
      </c>
      <c r="BG47" s="35">
        <f t="shared" si="78"/>
        <v>0.91927990708478513</v>
      </c>
      <c r="BH47" s="45">
        <v>277</v>
      </c>
      <c r="BI47" s="48">
        <f t="shared" si="27"/>
        <v>23</v>
      </c>
      <c r="BJ47" s="14">
        <v>2280</v>
      </c>
      <c r="BK47" s="48">
        <f t="shared" si="28"/>
        <v>86</v>
      </c>
      <c r="BL47" s="14">
        <v>1885</v>
      </c>
      <c r="BM47" s="48">
        <f t="shared" si="29"/>
        <v>52</v>
      </c>
      <c r="BN47" s="14">
        <v>608</v>
      </c>
      <c r="BO47" s="48">
        <f t="shared" si="30"/>
        <v>8</v>
      </c>
      <c r="BP47" s="14">
        <v>116</v>
      </c>
      <c r="BQ47" s="48">
        <f t="shared" si="31"/>
        <v>5</v>
      </c>
      <c r="BR47" s="17"/>
      <c r="BS47" s="24">
        <f t="shared" si="32"/>
        <v>0</v>
      </c>
      <c r="BT47" s="17"/>
      <c r="BU47" s="24">
        <f t="shared" si="33"/>
        <v>0</v>
      </c>
      <c r="BV47" s="17"/>
      <c r="BW47" s="24">
        <f t="shared" si="34"/>
        <v>0</v>
      </c>
      <c r="BX47" s="17"/>
      <c r="BY47" s="24">
        <f t="shared" si="35"/>
        <v>0</v>
      </c>
      <c r="BZ47" s="20"/>
      <c r="CA47" s="27">
        <f t="shared" si="36"/>
        <v>0</v>
      </c>
    </row>
    <row r="48" spans="1:79">
      <c r="A48" s="3">
        <v>43945</v>
      </c>
      <c r="B48" s="22">
        <v>43945</v>
      </c>
      <c r="C48" s="10">
        <v>5338</v>
      </c>
      <c r="D48">
        <f t="shared" si="37"/>
        <v>172</v>
      </c>
      <c r="E48" s="10">
        <v>154</v>
      </c>
      <c r="F48">
        <f t="shared" si="79"/>
        <v>8</v>
      </c>
      <c r="G48" s="10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12">
        <v>24304</v>
      </c>
      <c r="W48" s="1">
        <f t="shared" si="47"/>
        <v>770</v>
      </c>
      <c r="X48" s="1">
        <f t="shared" si="5"/>
        <v>-62</v>
      </c>
      <c r="Y48" s="34">
        <f t="shared" si="62"/>
        <v>6115.7523905384996</v>
      </c>
      <c r="Z48" s="14">
        <v>18565</v>
      </c>
      <c r="AA48" s="2">
        <f t="shared" si="52"/>
        <v>587</v>
      </c>
      <c r="AB48" s="29">
        <f t="shared" si="63"/>
        <v>0.76386603028308098</v>
      </c>
      <c r="AC48" s="32">
        <f t="shared" si="8"/>
        <v>-49</v>
      </c>
      <c r="AD48" s="1">
        <f t="shared" si="48"/>
        <v>5739</v>
      </c>
      <c r="AE48" s="1">
        <f t="shared" si="53"/>
        <v>183</v>
      </c>
      <c r="AF48" s="29">
        <f t="shared" si="9"/>
        <v>0.23613396971691902</v>
      </c>
      <c r="AG48" s="32">
        <f t="shared" si="10"/>
        <v>-13</v>
      </c>
      <c r="AH48" s="34">
        <f t="shared" si="64"/>
        <v>0.23766233766233766</v>
      </c>
      <c r="AI48" s="34">
        <f t="shared" si="65"/>
        <v>1444.1368897835932</v>
      </c>
      <c r="AJ48" s="14">
        <v>4524</v>
      </c>
      <c r="AK48" s="2">
        <f t="shared" si="54"/>
        <v>131</v>
      </c>
      <c r="AL48" s="2">
        <f t="shared" si="66"/>
        <v>2.9820168449806506E-2</v>
      </c>
      <c r="AM48" s="34">
        <f t="shared" si="67"/>
        <v>1138.3995973829894</v>
      </c>
      <c r="AN48" s="34">
        <f t="shared" si="68"/>
        <v>0.84750843012364185</v>
      </c>
      <c r="AO48" s="14"/>
      <c r="AP48" s="2">
        <f t="shared" si="55"/>
        <v>0</v>
      </c>
      <c r="AQ48" s="2">
        <f t="shared" si="49"/>
        <v>-1</v>
      </c>
      <c r="AR48" s="34">
        <f t="shared" si="69"/>
        <v>0</v>
      </c>
      <c r="AS48" s="14">
        <v>254</v>
      </c>
      <c r="AT48" s="2">
        <f t="shared" si="50"/>
        <v>-9</v>
      </c>
      <c r="AU48" s="2">
        <f t="shared" si="70"/>
        <v>-3.4220532319391594E-2</v>
      </c>
      <c r="AV48" s="34">
        <f t="shared" si="71"/>
        <v>63.91545042778057</v>
      </c>
      <c r="AW48" s="80">
        <f t="shared" si="72"/>
        <v>4.7583364556013488E-2</v>
      </c>
      <c r="AX48" s="14">
        <v>87</v>
      </c>
      <c r="AY48">
        <f t="shared" si="51"/>
        <v>-6</v>
      </c>
      <c r="AZ48">
        <f t="shared" si="73"/>
        <v>-6.4516129032258118E-2</v>
      </c>
      <c r="BA48" s="35">
        <f t="shared" si="74"/>
        <v>21.892299949672871</v>
      </c>
      <c r="BB48" s="51">
        <f t="shared" si="75"/>
        <v>1.6298239040839265E-2</v>
      </c>
      <c r="BC48" s="31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31">
        <f t="shared" si="23"/>
        <v>116</v>
      </c>
      <c r="BE48" s="51">
        <f t="shared" si="76"/>
        <v>2.4426194988418581E-2</v>
      </c>
      <c r="BF48" s="35">
        <f t="shared" si="77"/>
        <v>1224.2073477604429</v>
      </c>
      <c r="BG48" s="35">
        <f t="shared" si="78"/>
        <v>0.91139003372049454</v>
      </c>
      <c r="BH48" s="45">
        <v>287</v>
      </c>
      <c r="BI48" s="48">
        <f t="shared" si="27"/>
        <v>10</v>
      </c>
      <c r="BJ48" s="14">
        <v>2357</v>
      </c>
      <c r="BK48" s="48">
        <f t="shared" si="28"/>
        <v>77</v>
      </c>
      <c r="BL48" s="14">
        <v>1944</v>
      </c>
      <c r="BM48" s="48">
        <f t="shared" si="29"/>
        <v>59</v>
      </c>
      <c r="BN48" s="14">
        <v>631</v>
      </c>
      <c r="BO48" s="48">
        <f t="shared" si="30"/>
        <v>23</v>
      </c>
      <c r="BP48" s="14">
        <v>119</v>
      </c>
      <c r="BQ48" s="48">
        <f t="shared" si="31"/>
        <v>3</v>
      </c>
      <c r="BR48" s="17"/>
      <c r="BS48" s="24">
        <f t="shared" si="32"/>
        <v>0</v>
      </c>
      <c r="BT48" s="17"/>
      <c r="BU48" s="24">
        <f t="shared" si="33"/>
        <v>0</v>
      </c>
      <c r="BV48" s="17"/>
      <c r="BW48" s="24">
        <f t="shared" si="34"/>
        <v>0</v>
      </c>
      <c r="BX48" s="17"/>
      <c r="BY48" s="24">
        <f t="shared" si="35"/>
        <v>0</v>
      </c>
      <c r="BZ48" s="20"/>
      <c r="CA48" s="27">
        <f t="shared" si="36"/>
        <v>0</v>
      </c>
    </row>
    <row r="49" spans="1:79">
      <c r="A49" s="3">
        <v>43946</v>
      </c>
      <c r="B49" s="22">
        <v>43946</v>
      </c>
      <c r="C49" s="10">
        <v>5538</v>
      </c>
      <c r="D49">
        <f t="shared" si="37"/>
        <v>200</v>
      </c>
      <c r="E49" s="10">
        <v>159</v>
      </c>
      <c r="F49">
        <f t="shared" si="79"/>
        <v>5</v>
      </c>
      <c r="G49" s="10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12">
        <v>25400</v>
      </c>
      <c r="W49" s="1">
        <f t="shared" si="47"/>
        <v>1096</v>
      </c>
      <c r="X49" s="1">
        <f t="shared" si="5"/>
        <v>326</v>
      </c>
      <c r="Y49" s="34">
        <f t="shared" si="62"/>
        <v>6391.545042778057</v>
      </c>
      <c r="Z49" s="14">
        <v>19400</v>
      </c>
      <c r="AA49" s="2">
        <f t="shared" si="52"/>
        <v>835</v>
      </c>
      <c r="AB49" s="29">
        <f t="shared" si="63"/>
        <v>0.76377952755905509</v>
      </c>
      <c r="AC49" s="32">
        <f t="shared" si="8"/>
        <v>248</v>
      </c>
      <c r="AD49" s="1">
        <f t="shared" si="48"/>
        <v>6000</v>
      </c>
      <c r="AE49" s="1">
        <f t="shared" si="53"/>
        <v>261</v>
      </c>
      <c r="AF49" s="29">
        <f t="shared" si="9"/>
        <v>0.23622047244094488</v>
      </c>
      <c r="AG49" s="32">
        <f t="shared" si="10"/>
        <v>78</v>
      </c>
      <c r="AH49" s="34">
        <f t="shared" si="64"/>
        <v>0.23813868613138686</v>
      </c>
      <c r="AI49" s="34">
        <f t="shared" si="65"/>
        <v>1509.8137896326118</v>
      </c>
      <c r="AJ49" s="14">
        <v>4696</v>
      </c>
      <c r="AK49" s="2">
        <f t="shared" si="54"/>
        <v>172</v>
      </c>
      <c r="AL49" s="2">
        <f t="shared" si="66"/>
        <v>3.8019451812555172E-2</v>
      </c>
      <c r="AM49" s="34">
        <f t="shared" si="67"/>
        <v>1181.6809260191242</v>
      </c>
      <c r="AN49" s="34">
        <f t="shared" si="68"/>
        <v>0.84795955218490426</v>
      </c>
      <c r="AO49" s="14"/>
      <c r="AP49" s="2">
        <f t="shared" si="55"/>
        <v>0</v>
      </c>
      <c r="AQ49" s="2">
        <f t="shared" si="49"/>
        <v>-1</v>
      </c>
      <c r="AR49" s="34">
        <f t="shared" si="69"/>
        <v>0</v>
      </c>
      <c r="AS49" s="14">
        <v>260</v>
      </c>
      <c r="AT49" s="2">
        <f t="shared" si="50"/>
        <v>6</v>
      </c>
      <c r="AU49" s="2">
        <f t="shared" si="70"/>
        <v>2.3622047244094446E-2</v>
      </c>
      <c r="AV49" s="34">
        <f t="shared" si="71"/>
        <v>65.425264217413186</v>
      </c>
      <c r="AW49" s="80">
        <f t="shared" si="72"/>
        <v>4.6948356807511735E-2</v>
      </c>
      <c r="AX49" s="14">
        <v>85</v>
      </c>
      <c r="AY49">
        <f t="shared" si="51"/>
        <v>-2</v>
      </c>
      <c r="AZ49">
        <f t="shared" si="73"/>
        <v>-2.2988505747126409E-2</v>
      </c>
      <c r="BA49" s="35">
        <f t="shared" si="74"/>
        <v>21.389028686462002</v>
      </c>
      <c r="BB49" s="51">
        <f t="shared" si="75"/>
        <v>1.5348501263994221E-2</v>
      </c>
      <c r="BC49" s="31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31">
        <f t="shared" si="23"/>
        <v>176</v>
      </c>
      <c r="BE49" s="51">
        <f t="shared" si="76"/>
        <v>3.617677286742027E-2</v>
      </c>
      <c r="BF49" s="35">
        <f t="shared" si="77"/>
        <v>1268.4952189229994</v>
      </c>
      <c r="BG49" s="35">
        <f t="shared" si="78"/>
        <v>0.91025641025641024</v>
      </c>
      <c r="BH49" s="45">
        <v>313</v>
      </c>
      <c r="BI49" s="48">
        <f t="shared" si="27"/>
        <v>26</v>
      </c>
      <c r="BJ49" s="14">
        <v>2448</v>
      </c>
      <c r="BK49" s="48">
        <f t="shared" si="28"/>
        <v>91</v>
      </c>
      <c r="BL49" s="14">
        <v>2009</v>
      </c>
      <c r="BM49" s="48">
        <f t="shared" si="29"/>
        <v>65</v>
      </c>
      <c r="BN49" s="14">
        <v>645</v>
      </c>
      <c r="BO49" s="48">
        <f t="shared" si="30"/>
        <v>14</v>
      </c>
      <c r="BP49" s="14">
        <v>123</v>
      </c>
      <c r="BQ49" s="48">
        <f t="shared" si="31"/>
        <v>4</v>
      </c>
      <c r="BR49" s="17"/>
      <c r="BS49" s="24">
        <f t="shared" si="32"/>
        <v>0</v>
      </c>
      <c r="BT49" s="17"/>
      <c r="BU49" s="24">
        <f t="shared" si="33"/>
        <v>0</v>
      </c>
      <c r="BV49" s="17"/>
      <c r="BW49" s="24">
        <f t="shared" si="34"/>
        <v>0</v>
      </c>
      <c r="BX49" s="17"/>
      <c r="BY49" s="24">
        <f t="shared" si="35"/>
        <v>0</v>
      </c>
      <c r="BZ49" s="20"/>
      <c r="CA49" s="27">
        <f t="shared" si="36"/>
        <v>0</v>
      </c>
    </row>
    <row r="50" spans="1:79">
      <c r="A50" s="3">
        <v>43947</v>
      </c>
      <c r="B50" s="22">
        <v>43947</v>
      </c>
      <c r="C50" s="10">
        <v>5779</v>
      </c>
      <c r="D50">
        <f t="shared" si="37"/>
        <v>241</v>
      </c>
      <c r="E50" s="10">
        <v>165</v>
      </c>
      <c r="F50">
        <f t="shared" si="79"/>
        <v>6</v>
      </c>
      <c r="G50" s="10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12">
        <v>26642</v>
      </c>
      <c r="W50" s="1">
        <f t="shared" si="47"/>
        <v>1242</v>
      </c>
      <c r="X50" s="1">
        <f t="shared" si="5"/>
        <v>146</v>
      </c>
      <c r="Y50" s="34">
        <f t="shared" si="62"/>
        <v>6704.0764972320076</v>
      </c>
      <c r="Z50" s="14">
        <v>20344</v>
      </c>
      <c r="AA50" s="2">
        <f t="shared" si="52"/>
        <v>944</v>
      </c>
      <c r="AB50" s="29">
        <f t="shared" si="63"/>
        <v>0.76360633586067117</v>
      </c>
      <c r="AC50" s="32">
        <f t="shared" si="8"/>
        <v>109</v>
      </c>
      <c r="AD50" s="1">
        <f t="shared" si="48"/>
        <v>6298</v>
      </c>
      <c r="AE50" s="1">
        <f t="shared" si="53"/>
        <v>298</v>
      </c>
      <c r="AF50" s="29">
        <f t="shared" si="9"/>
        <v>0.23639366413932889</v>
      </c>
      <c r="AG50" s="32">
        <f t="shared" si="10"/>
        <v>37</v>
      </c>
      <c r="AH50" s="34">
        <f t="shared" si="64"/>
        <v>0.23993558776167473</v>
      </c>
      <c r="AI50" s="34">
        <f t="shared" si="65"/>
        <v>1584.8012078510317</v>
      </c>
      <c r="AJ50" s="14">
        <v>4906</v>
      </c>
      <c r="AK50" s="2">
        <f t="shared" si="54"/>
        <v>210</v>
      </c>
      <c r="AL50" s="2">
        <f t="shared" si="66"/>
        <v>4.4718909710391719E-2</v>
      </c>
      <c r="AM50" s="34">
        <f t="shared" si="67"/>
        <v>1234.5244086562657</v>
      </c>
      <c r="AN50" s="34">
        <f t="shared" si="68"/>
        <v>0.8489358020418758</v>
      </c>
      <c r="AO50" s="14"/>
      <c r="AP50" s="2">
        <f t="shared" si="55"/>
        <v>0</v>
      </c>
      <c r="AQ50" s="2">
        <f t="shared" si="49"/>
        <v>-1</v>
      </c>
      <c r="AR50" s="34">
        <f t="shared" si="69"/>
        <v>0</v>
      </c>
      <c r="AS50" s="14">
        <v>251</v>
      </c>
      <c r="AT50" s="2">
        <f t="shared" si="50"/>
        <v>-9</v>
      </c>
      <c r="AU50" s="2">
        <f t="shared" si="70"/>
        <v>-3.4615384615384603E-2</v>
      </c>
      <c r="AV50" s="34">
        <f t="shared" si="71"/>
        <v>63.160543532964262</v>
      </c>
      <c r="AW50" s="80">
        <f t="shared" si="72"/>
        <v>4.3433119916940648E-2</v>
      </c>
      <c r="AX50" s="14">
        <v>88</v>
      </c>
      <c r="AY50">
        <f t="shared" si="51"/>
        <v>3</v>
      </c>
      <c r="AZ50">
        <f t="shared" si="73"/>
        <v>3.529411764705892E-2</v>
      </c>
      <c r="BA50" s="35">
        <f t="shared" si="74"/>
        <v>22.143935581278306</v>
      </c>
      <c r="BB50" s="51">
        <f t="shared" si="75"/>
        <v>1.5227548018688355E-2</v>
      </c>
      <c r="BC50" s="31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31">
        <f t="shared" si="23"/>
        <v>204</v>
      </c>
      <c r="BE50" s="51">
        <f t="shared" si="76"/>
        <v>4.0468161079150855E-2</v>
      </c>
      <c r="BF50" s="35">
        <f t="shared" si="77"/>
        <v>1319.8288877705083</v>
      </c>
      <c r="BG50" s="35">
        <f t="shared" si="78"/>
        <v>0.90759646997750476</v>
      </c>
      <c r="BH50" s="45">
        <v>338</v>
      </c>
      <c r="BI50" s="48">
        <f t="shared" si="27"/>
        <v>25</v>
      </c>
      <c r="BJ50" s="14">
        <v>2569</v>
      </c>
      <c r="BK50" s="48">
        <f t="shared" si="28"/>
        <v>121</v>
      </c>
      <c r="BL50" s="14">
        <v>2087</v>
      </c>
      <c r="BM50" s="48">
        <f t="shared" si="29"/>
        <v>78</v>
      </c>
      <c r="BN50" s="14">
        <v>660</v>
      </c>
      <c r="BO50" s="48">
        <f t="shared" si="30"/>
        <v>15</v>
      </c>
      <c r="BP50" s="14">
        <v>125</v>
      </c>
      <c r="BQ50" s="48">
        <f t="shared" si="31"/>
        <v>2</v>
      </c>
      <c r="BR50" s="17"/>
      <c r="BS50" s="24">
        <f t="shared" si="32"/>
        <v>0</v>
      </c>
      <c r="BT50" s="17"/>
      <c r="BU50" s="24">
        <f t="shared" si="33"/>
        <v>0</v>
      </c>
      <c r="BV50" s="17"/>
      <c r="BW50" s="24">
        <f t="shared" si="34"/>
        <v>0</v>
      </c>
      <c r="BX50" s="17"/>
      <c r="BY50" s="24">
        <f t="shared" si="35"/>
        <v>0</v>
      </c>
      <c r="BZ50" s="20"/>
      <c r="CA50" s="27">
        <f t="shared" si="36"/>
        <v>0</v>
      </c>
    </row>
    <row r="51" spans="1:79">
      <c r="A51" s="3">
        <v>43948</v>
      </c>
      <c r="B51" s="22">
        <v>43948</v>
      </c>
      <c r="C51" s="10">
        <v>6021</v>
      </c>
      <c r="D51">
        <f t="shared" si="37"/>
        <v>242</v>
      </c>
      <c r="E51" s="10">
        <v>167</v>
      </c>
      <c r="F51">
        <f t="shared" si="79"/>
        <v>2</v>
      </c>
      <c r="G51" s="10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12">
        <v>27834</v>
      </c>
      <c r="W51" s="1">
        <f t="shared" si="47"/>
        <v>1192</v>
      </c>
      <c r="X51" s="1">
        <f t="shared" si="5"/>
        <v>-50</v>
      </c>
      <c r="Y51" s="34">
        <f t="shared" si="62"/>
        <v>7004.026170105687</v>
      </c>
      <c r="Z51" s="14">
        <v>21200</v>
      </c>
      <c r="AA51" s="2">
        <f t="shared" si="52"/>
        <v>856</v>
      </c>
      <c r="AB51" s="29">
        <f t="shared" si="63"/>
        <v>0.76165840339153557</v>
      </c>
      <c r="AC51" s="32">
        <f t="shared" si="8"/>
        <v>-88</v>
      </c>
      <c r="AD51" s="1">
        <f t="shared" si="48"/>
        <v>6634</v>
      </c>
      <c r="AE51" s="1">
        <f t="shared" si="53"/>
        <v>336</v>
      </c>
      <c r="AF51" s="29">
        <f t="shared" si="9"/>
        <v>0.23834159660846446</v>
      </c>
      <c r="AG51" s="32">
        <f t="shared" si="10"/>
        <v>38</v>
      </c>
      <c r="AH51" s="34">
        <f t="shared" si="64"/>
        <v>0.28187919463087246</v>
      </c>
      <c r="AI51" s="34">
        <f t="shared" si="65"/>
        <v>1669.3507800704579</v>
      </c>
      <c r="AJ51" s="14">
        <v>5044</v>
      </c>
      <c r="AK51" s="2">
        <f t="shared" si="54"/>
        <v>138</v>
      </c>
      <c r="AL51" s="2">
        <f t="shared" si="66"/>
        <v>2.8128821850794905E-2</v>
      </c>
      <c r="AM51" s="34">
        <f t="shared" si="67"/>
        <v>1269.2501258178158</v>
      </c>
      <c r="AN51" s="34">
        <f t="shared" si="68"/>
        <v>0.83773459558212926</v>
      </c>
      <c r="AO51" s="14"/>
      <c r="AP51" s="2">
        <f t="shared" si="55"/>
        <v>0</v>
      </c>
      <c r="AQ51" s="2">
        <f t="shared" si="49"/>
        <v>-1</v>
      </c>
      <c r="AR51" s="34">
        <f t="shared" si="69"/>
        <v>0</v>
      </c>
      <c r="AS51" s="14">
        <v>266</v>
      </c>
      <c r="AT51" s="2">
        <f t="shared" si="50"/>
        <v>15</v>
      </c>
      <c r="AU51" s="2">
        <f t="shared" si="70"/>
        <v>5.9760956175298752E-2</v>
      </c>
      <c r="AV51" s="34">
        <f t="shared" si="71"/>
        <v>66.935078007045789</v>
      </c>
      <c r="AW51" s="80">
        <f t="shared" si="72"/>
        <v>4.4178707855837898E-2</v>
      </c>
      <c r="AX51" s="14">
        <v>89</v>
      </c>
      <c r="AY51">
        <f t="shared" si="51"/>
        <v>1</v>
      </c>
      <c r="AZ51">
        <f t="shared" si="73"/>
        <v>1.1363636363636465E-2</v>
      </c>
      <c r="BA51" s="35">
        <f t="shared" si="74"/>
        <v>22.395571212883745</v>
      </c>
      <c r="BB51" s="51">
        <f t="shared" si="75"/>
        <v>1.4781597741238996E-2</v>
      </c>
      <c r="BC51" s="31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31">
        <f t="shared" si="23"/>
        <v>154</v>
      </c>
      <c r="BE51" s="51">
        <f t="shared" si="76"/>
        <v>2.9361296472831366E-2</v>
      </c>
      <c r="BF51" s="35">
        <f t="shared" si="77"/>
        <v>1358.5807750377453</v>
      </c>
      <c r="BG51" s="35">
        <f t="shared" si="78"/>
        <v>0.89669490117920614</v>
      </c>
      <c r="BH51" s="45">
        <v>352</v>
      </c>
      <c r="BI51" s="48">
        <f t="shared" si="27"/>
        <v>14</v>
      </c>
      <c r="BJ51" s="14">
        <v>2675</v>
      </c>
      <c r="BK51" s="48">
        <f t="shared" si="28"/>
        <v>106</v>
      </c>
      <c r="BL51" s="14">
        <v>2173</v>
      </c>
      <c r="BM51" s="48">
        <f t="shared" si="29"/>
        <v>86</v>
      </c>
      <c r="BN51" s="14">
        <v>693</v>
      </c>
      <c r="BO51" s="48">
        <f t="shared" si="30"/>
        <v>33</v>
      </c>
      <c r="BP51" s="14">
        <v>128</v>
      </c>
      <c r="BQ51" s="48">
        <f t="shared" si="31"/>
        <v>3</v>
      </c>
      <c r="BR51" s="17"/>
      <c r="BS51" s="24">
        <f t="shared" si="32"/>
        <v>0</v>
      </c>
      <c r="BT51" s="17"/>
      <c r="BU51" s="24">
        <f t="shared" si="33"/>
        <v>0</v>
      </c>
      <c r="BV51" s="17"/>
      <c r="BW51" s="24">
        <f t="shared" si="34"/>
        <v>0</v>
      </c>
      <c r="BX51" s="17"/>
      <c r="BY51" s="24">
        <f t="shared" si="35"/>
        <v>0</v>
      </c>
      <c r="BZ51" s="20"/>
      <c r="CA51" s="27">
        <f t="shared" si="36"/>
        <v>0</v>
      </c>
    </row>
    <row r="52" spans="1:79">
      <c r="A52" s="3">
        <v>43949</v>
      </c>
      <c r="B52" s="22">
        <v>43949</v>
      </c>
      <c r="C52" s="10">
        <v>6200</v>
      </c>
      <c r="D52">
        <f t="shared" si="37"/>
        <v>179</v>
      </c>
      <c r="E52" s="10">
        <v>167</v>
      </c>
      <c r="F52">
        <f t="shared" si="79"/>
        <v>0</v>
      </c>
      <c r="G52" s="10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12">
        <v>28795</v>
      </c>
      <c r="W52" s="1">
        <f t="shared" si="47"/>
        <v>961</v>
      </c>
      <c r="X52" s="1">
        <f t="shared" si="5"/>
        <v>-231</v>
      </c>
      <c r="Y52" s="34">
        <f t="shared" si="62"/>
        <v>7245.8480120785098</v>
      </c>
      <c r="Z52" s="14">
        <v>21934</v>
      </c>
      <c r="AA52" s="2">
        <f t="shared" si="52"/>
        <v>734</v>
      </c>
      <c r="AB52" s="29">
        <f t="shared" si="63"/>
        <v>0.76172946692134047</v>
      </c>
      <c r="AC52" s="32">
        <f t="shared" si="8"/>
        <v>-122</v>
      </c>
      <c r="AD52" s="1">
        <f t="shared" si="48"/>
        <v>6861</v>
      </c>
      <c r="AE52" s="1">
        <f t="shared" si="53"/>
        <v>227</v>
      </c>
      <c r="AF52" s="29">
        <f t="shared" si="9"/>
        <v>0.2382705330786595</v>
      </c>
      <c r="AG52" s="32">
        <f t="shared" si="10"/>
        <v>-109</v>
      </c>
      <c r="AH52" s="34">
        <f t="shared" si="64"/>
        <v>0.23621227887617066</v>
      </c>
      <c r="AI52" s="34">
        <f t="shared" si="65"/>
        <v>1726.4720684448916</v>
      </c>
      <c r="AJ52" s="14">
        <v>5182</v>
      </c>
      <c r="AK52" s="2">
        <f t="shared" si="54"/>
        <v>138</v>
      </c>
      <c r="AL52" s="2">
        <f t="shared" si="66"/>
        <v>2.7359238699444788E-2</v>
      </c>
      <c r="AM52" s="34">
        <f t="shared" si="67"/>
        <v>1303.9758429793658</v>
      </c>
      <c r="AN52" s="34">
        <f t="shared" si="68"/>
        <v>0.83580645161290323</v>
      </c>
      <c r="AO52" s="14"/>
      <c r="AP52" s="2">
        <f t="shared" si="55"/>
        <v>0</v>
      </c>
      <c r="AQ52" s="2">
        <f t="shared" si="49"/>
        <v>-1</v>
      </c>
      <c r="AR52" s="34">
        <f t="shared" si="69"/>
        <v>0</v>
      </c>
      <c r="AS52" s="14">
        <v>270</v>
      </c>
      <c r="AT52" s="2">
        <f t="shared" si="50"/>
        <v>4</v>
      </c>
      <c r="AU52" s="2">
        <f t="shared" si="70"/>
        <v>1.5037593984962516E-2</v>
      </c>
      <c r="AV52" s="34">
        <f t="shared" si="71"/>
        <v>67.941620533467542</v>
      </c>
      <c r="AW52" s="80">
        <f t="shared" si="72"/>
        <v>4.3548387096774194E-2</v>
      </c>
      <c r="AX52" s="14">
        <v>88</v>
      </c>
      <c r="AY52">
        <f t="shared" si="51"/>
        <v>-1</v>
      </c>
      <c r="AZ52">
        <f t="shared" si="73"/>
        <v>-1.1235955056179803E-2</v>
      </c>
      <c r="BA52" s="35">
        <f t="shared" si="74"/>
        <v>22.143935581278306</v>
      </c>
      <c r="BB52" s="51">
        <f t="shared" si="75"/>
        <v>1.4193548387096775E-2</v>
      </c>
      <c r="BC52" s="31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31">
        <f t="shared" si="23"/>
        <v>141</v>
      </c>
      <c r="BE52" s="51">
        <f t="shared" si="76"/>
        <v>2.6115947397666206E-2</v>
      </c>
      <c r="BF52" s="35">
        <f t="shared" si="77"/>
        <v>1394.0613990941117</v>
      </c>
      <c r="BG52" s="35">
        <f t="shared" si="78"/>
        <v>0.8935483870967742</v>
      </c>
      <c r="BH52" s="45">
        <v>369</v>
      </c>
      <c r="BI52" s="48">
        <f t="shared" si="27"/>
        <v>17</v>
      </c>
      <c r="BJ52" s="14">
        <v>2764</v>
      </c>
      <c r="BK52" s="48">
        <f t="shared" si="28"/>
        <v>89</v>
      </c>
      <c r="BL52" s="14">
        <v>2231</v>
      </c>
      <c r="BM52" s="48">
        <f t="shared" si="29"/>
        <v>58</v>
      </c>
      <c r="BN52" s="14">
        <v>707</v>
      </c>
      <c r="BO52" s="48">
        <f t="shared" si="30"/>
        <v>14</v>
      </c>
      <c r="BP52" s="14">
        <v>129</v>
      </c>
      <c r="BQ52" s="48">
        <f t="shared" si="31"/>
        <v>1</v>
      </c>
      <c r="BR52" s="17"/>
      <c r="BS52" s="24">
        <f t="shared" si="32"/>
        <v>0</v>
      </c>
      <c r="BT52" s="17"/>
      <c r="BU52" s="24">
        <f t="shared" si="33"/>
        <v>0</v>
      </c>
      <c r="BV52" s="17"/>
      <c r="BW52" s="24">
        <f t="shared" si="34"/>
        <v>0</v>
      </c>
      <c r="BX52" s="17"/>
      <c r="BY52" s="24">
        <f t="shared" si="35"/>
        <v>0</v>
      </c>
      <c r="BZ52" s="20"/>
      <c r="CA52" s="27">
        <f t="shared" si="36"/>
        <v>0</v>
      </c>
    </row>
    <row r="53" spans="1:79">
      <c r="A53" s="3">
        <v>43950</v>
      </c>
      <c r="B53" s="22">
        <v>43950</v>
      </c>
      <c r="C53" s="10">
        <v>6378</v>
      </c>
      <c r="D53">
        <f t="shared" si="37"/>
        <v>178</v>
      </c>
      <c r="E53" s="10">
        <v>178</v>
      </c>
      <c r="F53">
        <f t="shared" si="79"/>
        <v>11</v>
      </c>
      <c r="G53" s="10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12">
        <v>29837</v>
      </c>
      <c r="W53" s="1">
        <f t="shared" si="47"/>
        <v>1042</v>
      </c>
      <c r="X53" s="1">
        <f t="shared" si="5"/>
        <v>81</v>
      </c>
      <c r="Y53" s="34">
        <f t="shared" si="62"/>
        <v>7508.0523402113731</v>
      </c>
      <c r="Z53" s="14">
        <v>22767</v>
      </c>
      <c r="AA53" s="2">
        <f t="shared" si="52"/>
        <v>833</v>
      </c>
      <c r="AB53" s="29">
        <f t="shared" si="63"/>
        <v>0.76304588262895068</v>
      </c>
      <c r="AC53" s="32">
        <f t="shared" si="8"/>
        <v>99</v>
      </c>
      <c r="AD53" s="1">
        <f t="shared" si="48"/>
        <v>7070</v>
      </c>
      <c r="AE53" s="1">
        <f t="shared" si="53"/>
        <v>209</v>
      </c>
      <c r="AF53" s="29">
        <f t="shared" si="9"/>
        <v>0.23695411737104938</v>
      </c>
      <c r="AG53" s="32">
        <f t="shared" si="10"/>
        <v>-18</v>
      </c>
      <c r="AH53" s="34">
        <f t="shared" si="64"/>
        <v>0.20057581573896352</v>
      </c>
      <c r="AI53" s="34">
        <f t="shared" si="65"/>
        <v>1779.0639154504277</v>
      </c>
      <c r="AJ53" s="14">
        <v>5306</v>
      </c>
      <c r="AK53" s="2">
        <f t="shared" si="54"/>
        <v>124</v>
      </c>
      <c r="AL53" s="2">
        <f t="shared" si="66"/>
        <v>2.3928984947896526E-2</v>
      </c>
      <c r="AM53" s="34">
        <f t="shared" si="67"/>
        <v>1335.1786612984397</v>
      </c>
      <c r="AN53" s="34">
        <f t="shared" si="68"/>
        <v>0.83192223267481968</v>
      </c>
      <c r="AO53" s="14"/>
      <c r="AP53" s="2">
        <f t="shared" si="55"/>
        <v>0</v>
      </c>
      <c r="AQ53" s="2">
        <f t="shared" si="49"/>
        <v>-1</v>
      </c>
      <c r="AR53" s="34">
        <f t="shared" si="69"/>
        <v>0</v>
      </c>
      <c r="AS53" s="14">
        <v>275</v>
      </c>
      <c r="AT53" s="2">
        <f t="shared" si="50"/>
        <v>5</v>
      </c>
      <c r="AU53" s="2">
        <f t="shared" si="70"/>
        <v>1.8518518518518601E-2</v>
      </c>
      <c r="AV53" s="34">
        <f t="shared" si="71"/>
        <v>69.199798691494706</v>
      </c>
      <c r="AW53" s="80">
        <f t="shared" si="72"/>
        <v>4.3116964565694575E-2</v>
      </c>
      <c r="AX53" s="14">
        <v>92</v>
      </c>
      <c r="AY53">
        <f t="shared" si="51"/>
        <v>4</v>
      </c>
      <c r="AZ53">
        <f t="shared" si="73"/>
        <v>4.5454545454545414E-2</v>
      </c>
      <c r="BA53" s="35">
        <f t="shared" si="74"/>
        <v>23.150478107700049</v>
      </c>
      <c r="BB53" s="51">
        <f t="shared" si="75"/>
        <v>1.4424584509250549E-2</v>
      </c>
      <c r="BC53" s="31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31">
        <f t="shared" si="23"/>
        <v>133</v>
      </c>
      <c r="BE53" s="51">
        <f t="shared" si="76"/>
        <v>2.4007220216606395E-2</v>
      </c>
      <c r="BF53" s="35">
        <f t="shared" si="77"/>
        <v>1427.5289380976346</v>
      </c>
      <c r="BG53" s="35">
        <f t="shared" si="78"/>
        <v>0.88946378174976481</v>
      </c>
      <c r="BH53" s="45">
        <v>385</v>
      </c>
      <c r="BI53" s="48">
        <f t="shared" si="27"/>
        <v>16</v>
      </c>
      <c r="BJ53" s="14">
        <v>2847</v>
      </c>
      <c r="BK53" s="48">
        <f t="shared" si="28"/>
        <v>83</v>
      </c>
      <c r="BL53" s="14">
        <v>2287</v>
      </c>
      <c r="BM53" s="48">
        <f t="shared" si="29"/>
        <v>56</v>
      </c>
      <c r="BN53" s="14">
        <v>728</v>
      </c>
      <c r="BO53" s="48">
        <f t="shared" si="30"/>
        <v>21</v>
      </c>
      <c r="BP53" s="14">
        <v>131</v>
      </c>
      <c r="BQ53" s="48">
        <f t="shared" si="31"/>
        <v>2</v>
      </c>
      <c r="BR53" s="17"/>
      <c r="BS53" s="24">
        <f t="shared" si="32"/>
        <v>0</v>
      </c>
      <c r="BT53" s="17"/>
      <c r="BU53" s="24">
        <f t="shared" si="33"/>
        <v>0</v>
      </c>
      <c r="BV53" s="17"/>
      <c r="BW53" s="24">
        <f t="shared" si="34"/>
        <v>0</v>
      </c>
      <c r="BX53" s="17"/>
      <c r="BY53" s="24">
        <f t="shared" si="35"/>
        <v>0</v>
      </c>
      <c r="BZ53" s="20"/>
      <c r="CA53" s="27">
        <f t="shared" si="36"/>
        <v>0</v>
      </c>
    </row>
    <row r="54" spans="1:79">
      <c r="A54" s="3">
        <v>43951</v>
      </c>
      <c r="B54" s="22">
        <v>43951</v>
      </c>
      <c r="C54" s="10">
        <v>6532</v>
      </c>
      <c r="D54">
        <f t="shared" si="37"/>
        <v>154</v>
      </c>
      <c r="E54" s="10">
        <v>188</v>
      </c>
      <c r="F54">
        <f t="shared" si="79"/>
        <v>10</v>
      </c>
      <c r="G54" s="10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12">
        <v>30749</v>
      </c>
      <c r="W54" s="1">
        <f t="shared" si="47"/>
        <v>912</v>
      </c>
      <c r="X54" s="1">
        <f t="shared" si="5"/>
        <v>-130</v>
      </c>
      <c r="Y54" s="34">
        <f t="shared" si="62"/>
        <v>7737.5440362355303</v>
      </c>
      <c r="Z54" s="14">
        <v>23497</v>
      </c>
      <c r="AA54" s="2">
        <f t="shared" si="52"/>
        <v>730</v>
      </c>
      <c r="AB54" s="29">
        <f t="shared" si="63"/>
        <v>0.764154931867703</v>
      </c>
      <c r="AC54" s="32">
        <f t="shared" si="8"/>
        <v>-103</v>
      </c>
      <c r="AD54" s="1">
        <f t="shared" si="48"/>
        <v>7252</v>
      </c>
      <c r="AE54" s="1">
        <f t="shared" si="53"/>
        <v>182</v>
      </c>
      <c r="AF54" s="29">
        <f t="shared" si="9"/>
        <v>0.235845068132297</v>
      </c>
      <c r="AG54" s="32">
        <f t="shared" si="10"/>
        <v>-27</v>
      </c>
      <c r="AH54" s="34">
        <f t="shared" si="64"/>
        <v>0.19956140350877194</v>
      </c>
      <c r="AI54" s="34">
        <f t="shared" si="65"/>
        <v>1824.8616004026169</v>
      </c>
      <c r="AJ54" s="14">
        <v>2916</v>
      </c>
      <c r="AK54" s="2">
        <f t="shared" si="54"/>
        <v>-2390</v>
      </c>
      <c r="AL54" s="2">
        <f t="shared" si="66"/>
        <v>-0.45043347154165092</v>
      </c>
      <c r="AM54" s="34">
        <f t="shared" si="67"/>
        <v>733.76950176144942</v>
      </c>
      <c r="AN54" s="34">
        <f t="shared" si="68"/>
        <v>0.44641763625229641</v>
      </c>
      <c r="AO54" s="14"/>
      <c r="AP54" s="2">
        <f t="shared" si="55"/>
        <v>0</v>
      </c>
      <c r="AQ54" s="2">
        <f t="shared" si="49"/>
        <v>-1</v>
      </c>
      <c r="AR54" s="34">
        <f t="shared" si="69"/>
        <v>0</v>
      </c>
      <c r="AS54" s="14">
        <v>282</v>
      </c>
      <c r="AT54" s="2">
        <f t="shared" si="50"/>
        <v>7</v>
      </c>
      <c r="AU54" s="2">
        <f t="shared" si="70"/>
        <v>2.5454545454545396E-2</v>
      </c>
      <c r="AV54" s="34">
        <f t="shared" si="71"/>
        <v>70.961248112732761</v>
      </c>
      <c r="AW54" s="80">
        <f t="shared" si="72"/>
        <v>4.3172075933864053E-2</v>
      </c>
      <c r="AX54" s="14">
        <v>86</v>
      </c>
      <c r="AY54">
        <f t="shared" si="51"/>
        <v>-6</v>
      </c>
      <c r="AZ54">
        <f t="shared" si="73"/>
        <v>-6.5217391304347783E-2</v>
      </c>
      <c r="BA54" s="35">
        <f t="shared" si="74"/>
        <v>21.640664318067437</v>
      </c>
      <c r="BB54" s="51">
        <f t="shared" si="75"/>
        <v>1.3165952235150031E-2</v>
      </c>
      <c r="BC54" s="31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31">
        <f t="shared" si="23"/>
        <v>-2389</v>
      </c>
      <c r="BE54" s="51">
        <f t="shared" si="76"/>
        <v>-0.42111757447558607</v>
      </c>
      <c r="BF54" s="35">
        <f t="shared" si="77"/>
        <v>826.37141419224963</v>
      </c>
      <c r="BG54" s="35">
        <f t="shared" si="78"/>
        <v>0.50275566442131048</v>
      </c>
      <c r="BH54" s="45">
        <v>402</v>
      </c>
      <c r="BI54" s="48">
        <f t="shared" si="27"/>
        <v>17</v>
      </c>
      <c r="BJ54" s="14">
        <v>2920</v>
      </c>
      <c r="BK54" s="48">
        <f t="shared" si="28"/>
        <v>73</v>
      </c>
      <c r="BL54" s="14">
        <v>2328</v>
      </c>
      <c r="BM54" s="48">
        <f t="shared" si="29"/>
        <v>41</v>
      </c>
      <c r="BN54" s="14">
        <v>750</v>
      </c>
      <c r="BO54" s="48">
        <f t="shared" si="30"/>
        <v>22</v>
      </c>
      <c r="BP54" s="14">
        <v>132</v>
      </c>
      <c r="BQ54" s="48">
        <f t="shared" si="31"/>
        <v>1</v>
      </c>
      <c r="BR54" s="17"/>
      <c r="BS54" s="24">
        <f t="shared" si="32"/>
        <v>0</v>
      </c>
      <c r="BT54" s="17"/>
      <c r="BU54" s="24">
        <f t="shared" si="33"/>
        <v>0</v>
      </c>
      <c r="BV54" s="17"/>
      <c r="BW54" s="24">
        <f t="shared" si="34"/>
        <v>0</v>
      </c>
      <c r="BX54" s="17"/>
      <c r="BY54" s="24">
        <f t="shared" si="35"/>
        <v>0</v>
      </c>
      <c r="BZ54" s="20"/>
      <c r="CA54" s="27">
        <f t="shared" si="36"/>
        <v>0</v>
      </c>
    </row>
    <row r="55" spans="1:79">
      <c r="A55" s="3">
        <v>43952</v>
      </c>
      <c r="B55" s="22">
        <v>43952</v>
      </c>
      <c r="C55" s="10">
        <v>6720</v>
      </c>
      <c r="D55">
        <f t="shared" si="37"/>
        <v>188</v>
      </c>
      <c r="E55" s="10">
        <v>192</v>
      </c>
      <c r="F55">
        <f t="shared" si="79"/>
        <v>4</v>
      </c>
      <c r="G55" s="10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12">
        <v>31895</v>
      </c>
      <c r="W55" s="1">
        <f t="shared" si="47"/>
        <v>1146</v>
      </c>
      <c r="X55" s="1">
        <f t="shared" si="5"/>
        <v>234</v>
      </c>
      <c r="Y55" s="34">
        <f t="shared" si="62"/>
        <v>8025.9184700553596</v>
      </c>
      <c r="Z55" s="14">
        <v>24357</v>
      </c>
      <c r="AA55" s="2">
        <f t="shared" si="52"/>
        <v>860</v>
      </c>
      <c r="AB55" s="29">
        <f t="shared" si="63"/>
        <v>0.76366201598996708</v>
      </c>
      <c r="AC55" s="32">
        <f t="shared" si="8"/>
        <v>130</v>
      </c>
      <c r="AD55" s="1">
        <f t="shared" si="48"/>
        <v>7538</v>
      </c>
      <c r="AE55" s="1">
        <f t="shared" si="53"/>
        <v>286</v>
      </c>
      <c r="AF55" s="29">
        <f t="shared" si="9"/>
        <v>0.23633798401003292</v>
      </c>
      <c r="AG55" s="32">
        <f t="shared" si="10"/>
        <v>104</v>
      </c>
      <c r="AH55" s="34">
        <f t="shared" si="64"/>
        <v>0.24956369982547993</v>
      </c>
      <c r="AI55" s="34">
        <f t="shared" si="65"/>
        <v>1896.8293910417715</v>
      </c>
      <c r="AJ55" s="14">
        <v>3061</v>
      </c>
      <c r="AK55" s="2">
        <f t="shared" si="54"/>
        <v>145</v>
      </c>
      <c r="AL55" s="2">
        <f t="shared" si="66"/>
        <v>4.9725651577503527E-2</v>
      </c>
      <c r="AM55" s="34">
        <f t="shared" si="67"/>
        <v>770.25666834423748</v>
      </c>
      <c r="AN55" s="34">
        <f t="shared" si="68"/>
        <v>0.45550595238095237</v>
      </c>
      <c r="AO55" s="14"/>
      <c r="AP55" s="2">
        <f t="shared" si="55"/>
        <v>0</v>
      </c>
      <c r="AQ55" s="2">
        <f t="shared" si="49"/>
        <v>-1</v>
      </c>
      <c r="AR55" s="34">
        <f t="shared" si="69"/>
        <v>0</v>
      </c>
      <c r="AS55" s="14">
        <v>276</v>
      </c>
      <c r="AT55" s="2">
        <f t="shared" si="50"/>
        <v>-6</v>
      </c>
      <c r="AU55" s="2">
        <f t="shared" si="70"/>
        <v>-2.1276595744680882E-2</v>
      </c>
      <c r="AV55" s="34">
        <f t="shared" si="71"/>
        <v>69.451434323100145</v>
      </c>
      <c r="AW55" s="80">
        <f t="shared" si="72"/>
        <v>4.1071428571428571E-2</v>
      </c>
      <c r="AX55" s="14">
        <v>85</v>
      </c>
      <c r="AY55">
        <f t="shared" si="51"/>
        <v>-1</v>
      </c>
      <c r="AZ55">
        <f t="shared" si="73"/>
        <v>-1.1627906976744207E-2</v>
      </c>
      <c r="BA55" s="35">
        <f t="shared" si="74"/>
        <v>21.389028686462002</v>
      </c>
      <c r="BB55" s="51">
        <f t="shared" si="75"/>
        <v>1.2648809523809524E-2</v>
      </c>
      <c r="BC55" s="31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31">
        <f t="shared" si="23"/>
        <v>138</v>
      </c>
      <c r="BE55" s="51">
        <f t="shared" si="76"/>
        <v>4.2021924482338546E-2</v>
      </c>
      <c r="BF55" s="35">
        <f t="shared" si="77"/>
        <v>861.09713135379968</v>
      </c>
      <c r="BG55" s="35">
        <f t="shared" si="78"/>
        <v>0.50922619047619044</v>
      </c>
      <c r="BH55" s="45">
        <v>414</v>
      </c>
      <c r="BI55" s="48">
        <f t="shared" si="27"/>
        <v>12</v>
      </c>
      <c r="BJ55" s="14">
        <v>3023</v>
      </c>
      <c r="BK55" s="48">
        <f t="shared" si="28"/>
        <v>103</v>
      </c>
      <c r="BL55" s="14">
        <v>2377</v>
      </c>
      <c r="BM55" s="48">
        <f t="shared" si="29"/>
        <v>49</v>
      </c>
      <c r="BN55" s="14">
        <v>769</v>
      </c>
      <c r="BO55" s="48">
        <f t="shared" si="30"/>
        <v>19</v>
      </c>
      <c r="BP55" s="14">
        <v>137</v>
      </c>
      <c r="BQ55" s="48">
        <f t="shared" si="31"/>
        <v>5</v>
      </c>
      <c r="BR55" s="17"/>
      <c r="BS55" s="24">
        <f t="shared" si="32"/>
        <v>0</v>
      </c>
      <c r="BT55" s="17"/>
      <c r="BU55" s="24">
        <f t="shared" si="33"/>
        <v>0</v>
      </c>
      <c r="BV55" s="17"/>
      <c r="BW55" s="24">
        <f t="shared" si="34"/>
        <v>0</v>
      </c>
      <c r="BX55" s="17"/>
      <c r="BY55" s="24">
        <f t="shared" si="35"/>
        <v>0</v>
      </c>
      <c r="BZ55" s="20"/>
      <c r="CA55" s="27">
        <f t="shared" si="36"/>
        <v>0</v>
      </c>
    </row>
    <row r="56" spans="1:79">
      <c r="A56" s="3">
        <v>43953</v>
      </c>
      <c r="B56" s="22">
        <v>43953</v>
      </c>
      <c r="C56" s="10">
        <v>7090</v>
      </c>
      <c r="D56">
        <f t="shared" si="37"/>
        <v>370</v>
      </c>
      <c r="E56" s="10">
        <v>197</v>
      </c>
      <c r="F56">
        <f t="shared" si="79"/>
        <v>5</v>
      </c>
      <c r="G56" s="10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12">
        <v>33354</v>
      </c>
      <c r="W56" s="1">
        <f t="shared" si="47"/>
        <v>1459</v>
      </c>
      <c r="X56" s="1">
        <f t="shared" si="5"/>
        <v>313</v>
      </c>
      <c r="Y56" s="34">
        <f t="shared" si="62"/>
        <v>8393.0548565676891</v>
      </c>
      <c r="Z56" s="14">
        <v>25454</v>
      </c>
      <c r="AA56" s="2">
        <f t="shared" si="52"/>
        <v>1097</v>
      </c>
      <c r="AB56" s="29">
        <f t="shared" si="63"/>
        <v>0.7631468489536487</v>
      </c>
      <c r="AC56" s="32">
        <f t="shared" si="8"/>
        <v>237</v>
      </c>
      <c r="AD56" s="1">
        <f t="shared" si="48"/>
        <v>7900</v>
      </c>
      <c r="AE56" s="1">
        <f t="shared" si="53"/>
        <v>362</v>
      </c>
      <c r="AF56" s="29">
        <f t="shared" si="9"/>
        <v>0.23685315104635127</v>
      </c>
      <c r="AG56" s="32">
        <f t="shared" si="10"/>
        <v>76</v>
      </c>
      <c r="AH56" s="34">
        <f t="shared" si="64"/>
        <v>0.2481151473612063</v>
      </c>
      <c r="AI56" s="34">
        <f t="shared" si="65"/>
        <v>1987.921489682939</v>
      </c>
      <c r="AJ56" s="14">
        <v>3375</v>
      </c>
      <c r="AK56" s="2">
        <f t="shared" si="54"/>
        <v>314</v>
      </c>
      <c r="AL56" s="2">
        <f t="shared" si="66"/>
        <v>0.10258085592943478</v>
      </c>
      <c r="AM56" s="34">
        <f t="shared" si="67"/>
        <v>849.27025666834425</v>
      </c>
      <c r="AN56" s="34">
        <f t="shared" si="68"/>
        <v>0.47602256699576867</v>
      </c>
      <c r="AO56" s="14">
        <v>1067</v>
      </c>
      <c r="AP56" s="2">
        <f t="shared" si="55"/>
        <v>1067</v>
      </c>
      <c r="AQ56" s="2">
        <f t="shared" si="49"/>
        <v>-1</v>
      </c>
      <c r="AR56" s="34">
        <f t="shared" si="69"/>
        <v>268.49521892299947</v>
      </c>
      <c r="AS56" s="14">
        <v>285</v>
      </c>
      <c r="AT56" s="2">
        <f t="shared" si="50"/>
        <v>9</v>
      </c>
      <c r="AU56" s="2">
        <f t="shared" si="70"/>
        <v>3.2608695652173836E-2</v>
      </c>
      <c r="AV56" s="34">
        <f t="shared" si="71"/>
        <v>71.716155007549062</v>
      </c>
      <c r="AW56" s="80">
        <f t="shared" si="72"/>
        <v>4.0197461212976023E-2</v>
      </c>
      <c r="AX56" s="14">
        <v>89</v>
      </c>
      <c r="AY56">
        <f t="shared" si="51"/>
        <v>4</v>
      </c>
      <c r="AZ56">
        <f t="shared" si="73"/>
        <v>4.705882352941182E-2</v>
      </c>
      <c r="BA56" s="35">
        <f t="shared" si="74"/>
        <v>22.395571212883745</v>
      </c>
      <c r="BB56" s="51">
        <f t="shared" si="75"/>
        <v>1.2552891396332862E-2</v>
      </c>
      <c r="BC56" s="31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31">
        <f t="shared" si="23"/>
        <v>1394</v>
      </c>
      <c r="BE56" s="51">
        <f t="shared" si="76"/>
        <v>0.40736411455289301</v>
      </c>
      <c r="BF56" s="35">
        <f t="shared" si="77"/>
        <v>1211.8772018117766</v>
      </c>
      <c r="BG56" s="35">
        <f t="shared" si="78"/>
        <v>0.67926657263751766</v>
      </c>
      <c r="BH56" s="45">
        <v>443</v>
      </c>
      <c r="BI56" s="48">
        <f t="shared" si="27"/>
        <v>29</v>
      </c>
      <c r="BJ56" s="14">
        <v>3206</v>
      </c>
      <c r="BK56" s="48">
        <f t="shared" si="28"/>
        <v>183</v>
      </c>
      <c r="BL56" s="14">
        <v>2489</v>
      </c>
      <c r="BM56" s="48">
        <f t="shared" si="29"/>
        <v>112</v>
      </c>
      <c r="BN56" s="14">
        <v>800</v>
      </c>
      <c r="BO56" s="48">
        <f t="shared" si="30"/>
        <v>31</v>
      </c>
      <c r="BP56" s="14">
        <v>152</v>
      </c>
      <c r="BQ56" s="48">
        <f t="shared" si="31"/>
        <v>15</v>
      </c>
      <c r="BR56" s="17"/>
      <c r="BS56" s="24">
        <f t="shared" si="32"/>
        <v>0</v>
      </c>
      <c r="BT56" s="17"/>
      <c r="BU56" s="24">
        <f t="shared" si="33"/>
        <v>0</v>
      </c>
      <c r="BV56" s="17"/>
      <c r="BW56" s="24">
        <f t="shared" si="34"/>
        <v>0</v>
      </c>
      <c r="BX56" s="17"/>
      <c r="BY56" s="24">
        <f t="shared" si="35"/>
        <v>0</v>
      </c>
      <c r="BZ56" s="20"/>
      <c r="CA56" s="27">
        <f t="shared" si="36"/>
        <v>0</v>
      </c>
    </row>
    <row r="57" spans="1:79">
      <c r="A57" s="3">
        <v>43954</v>
      </c>
      <c r="B57" s="22">
        <v>43954</v>
      </c>
      <c r="C57" s="10">
        <v>7197</v>
      </c>
      <c r="D57">
        <f t="shared" si="37"/>
        <v>107</v>
      </c>
      <c r="E57" s="10">
        <v>197</v>
      </c>
      <c r="F57">
        <f t="shared" si="79"/>
        <v>0</v>
      </c>
      <c r="G57" s="10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12">
        <v>34459</v>
      </c>
      <c r="W57" s="1">
        <f t="shared" si="47"/>
        <v>1105</v>
      </c>
      <c r="X57" s="1">
        <f t="shared" si="5"/>
        <v>-354</v>
      </c>
      <c r="Y57" s="34">
        <f t="shared" si="62"/>
        <v>8671.112229491695</v>
      </c>
      <c r="Z57" s="14">
        <v>26344</v>
      </c>
      <c r="AA57" s="2">
        <f t="shared" si="52"/>
        <v>890</v>
      </c>
      <c r="AB57" s="29">
        <f t="shared" si="63"/>
        <v>0.76450274238950633</v>
      </c>
      <c r="AC57" s="32">
        <f t="shared" si="8"/>
        <v>-207</v>
      </c>
      <c r="AD57" s="1">
        <f t="shared" si="48"/>
        <v>8115</v>
      </c>
      <c r="AE57" s="1">
        <f t="shared" si="53"/>
        <v>215</v>
      </c>
      <c r="AF57" s="29">
        <f t="shared" si="9"/>
        <v>0.23549725761049364</v>
      </c>
      <c r="AG57" s="32">
        <f t="shared" si="10"/>
        <v>-147</v>
      </c>
      <c r="AH57" s="34">
        <f t="shared" si="64"/>
        <v>0.19457013574660634</v>
      </c>
      <c r="AI57" s="34">
        <f t="shared" si="65"/>
        <v>2042.0231504781077</v>
      </c>
      <c r="AJ57" s="14">
        <v>3480</v>
      </c>
      <c r="AK57" s="2">
        <f t="shared" si="54"/>
        <v>105</v>
      </c>
      <c r="AL57" s="2">
        <f t="shared" si="66"/>
        <v>3.1111111111111089E-2</v>
      </c>
      <c r="AM57" s="34">
        <f t="shared" si="67"/>
        <v>875.69199798691488</v>
      </c>
      <c r="AN57" s="34">
        <f t="shared" si="68"/>
        <v>0.48353480616923716</v>
      </c>
      <c r="AO57" s="14">
        <v>1095</v>
      </c>
      <c r="AP57" s="2">
        <f t="shared" si="55"/>
        <v>28</v>
      </c>
      <c r="AQ57" s="2">
        <f t="shared" si="49"/>
        <v>2.6241799437675795E-2</v>
      </c>
      <c r="AR57" s="34">
        <f t="shared" si="69"/>
        <v>275.54101660795169</v>
      </c>
      <c r="AS57" s="14">
        <v>282</v>
      </c>
      <c r="AT57" s="2">
        <f t="shared" si="50"/>
        <v>-3</v>
      </c>
      <c r="AU57" s="2">
        <f t="shared" si="70"/>
        <v>-1.0526315789473717E-2</v>
      </c>
      <c r="AV57" s="34">
        <f t="shared" si="71"/>
        <v>70.961248112732761</v>
      </c>
      <c r="AW57" s="80">
        <f t="shared" si="72"/>
        <v>3.9182992913714049E-2</v>
      </c>
      <c r="AX57" s="14">
        <v>91</v>
      </c>
      <c r="AY57">
        <f t="shared" si="51"/>
        <v>2</v>
      </c>
      <c r="AZ57">
        <f t="shared" si="73"/>
        <v>2.2471910112359605E-2</v>
      </c>
      <c r="BA57" s="35">
        <f t="shared" si="74"/>
        <v>22.898842476094615</v>
      </c>
      <c r="BB57" s="51">
        <f t="shared" si="75"/>
        <v>1.2644157287758789E-2</v>
      </c>
      <c r="BC57" s="31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31">
        <f t="shared" si="23"/>
        <v>132</v>
      </c>
      <c r="BE57" s="51">
        <f t="shared" si="76"/>
        <v>2.7408637873754138E-2</v>
      </c>
      <c r="BF57" s="35">
        <f t="shared" si="77"/>
        <v>1245.093105183694</v>
      </c>
      <c r="BG57" s="35">
        <f t="shared" si="78"/>
        <v>0.68750868417396138</v>
      </c>
      <c r="BH57" s="45">
        <v>443</v>
      </c>
      <c r="BI57" s="48">
        <f t="shared" si="27"/>
        <v>0</v>
      </c>
      <c r="BJ57" s="14">
        <v>3263</v>
      </c>
      <c r="BK57" s="48">
        <f t="shared" si="28"/>
        <v>57</v>
      </c>
      <c r="BL57" s="14">
        <v>2522</v>
      </c>
      <c r="BM57" s="48">
        <f t="shared" si="29"/>
        <v>33</v>
      </c>
      <c r="BN57" s="14">
        <v>813</v>
      </c>
      <c r="BO57" s="48">
        <f t="shared" si="30"/>
        <v>13</v>
      </c>
      <c r="BP57" s="14">
        <v>156</v>
      </c>
      <c r="BQ57" s="48">
        <f t="shared" si="31"/>
        <v>4</v>
      </c>
      <c r="BR57" s="17"/>
      <c r="BS57" s="24">
        <f t="shared" si="32"/>
        <v>0</v>
      </c>
      <c r="BT57" s="17"/>
      <c r="BU57" s="24">
        <f t="shared" si="33"/>
        <v>0</v>
      </c>
      <c r="BV57" s="17"/>
      <c r="BW57" s="24">
        <f t="shared" si="34"/>
        <v>0</v>
      </c>
      <c r="BX57" s="17"/>
      <c r="BY57" s="24">
        <f t="shared" si="35"/>
        <v>0</v>
      </c>
      <c r="BZ57" s="20"/>
      <c r="CA57" s="27">
        <f t="shared" si="36"/>
        <v>0</v>
      </c>
    </row>
    <row r="58" spans="1:79">
      <c r="A58" s="3">
        <v>43955</v>
      </c>
      <c r="B58" s="22">
        <v>43955</v>
      </c>
      <c r="C58" s="10">
        <v>7387</v>
      </c>
      <c r="D58">
        <f t="shared" si="37"/>
        <v>190</v>
      </c>
      <c r="E58" s="10">
        <v>200</v>
      </c>
      <c r="F58">
        <f t="shared" si="79"/>
        <v>3</v>
      </c>
      <c r="G58" s="10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12">
        <v>35556</v>
      </c>
      <c r="W58" s="1">
        <f t="shared" si="47"/>
        <v>1097</v>
      </c>
      <c r="X58" s="1">
        <f t="shared" si="5"/>
        <v>-8</v>
      </c>
      <c r="Y58" s="34">
        <f t="shared" si="62"/>
        <v>8947.1565173628587</v>
      </c>
      <c r="Z58" s="14">
        <v>27145</v>
      </c>
      <c r="AA58" s="2">
        <f t="shared" si="52"/>
        <v>801</v>
      </c>
      <c r="AB58" s="29">
        <f t="shared" si="63"/>
        <v>0.76344358195522555</v>
      </c>
      <c r="AC58" s="32">
        <f t="shared" si="8"/>
        <v>-89</v>
      </c>
      <c r="AD58" s="1">
        <f t="shared" si="48"/>
        <v>8411</v>
      </c>
      <c r="AE58" s="1">
        <f t="shared" si="53"/>
        <v>296</v>
      </c>
      <c r="AF58" s="29">
        <f t="shared" si="9"/>
        <v>0.23655641804477445</v>
      </c>
      <c r="AG58" s="32">
        <f t="shared" si="10"/>
        <v>81</v>
      </c>
      <c r="AH58" s="34">
        <f t="shared" si="64"/>
        <v>0.2698268003646308</v>
      </c>
      <c r="AI58" s="34">
        <f t="shared" si="65"/>
        <v>2116.5072974333166</v>
      </c>
      <c r="AJ58" s="14">
        <v>3574</v>
      </c>
      <c r="AK58" s="2">
        <f t="shared" si="54"/>
        <v>94</v>
      </c>
      <c r="AL58" s="2">
        <f t="shared" si="66"/>
        <v>2.7011494252873636E-2</v>
      </c>
      <c r="AM58" s="34">
        <f t="shared" si="67"/>
        <v>899.34574735782587</v>
      </c>
      <c r="AN58" s="34">
        <f t="shared" si="68"/>
        <v>0.48382293217815081</v>
      </c>
      <c r="AO58" s="14">
        <v>1070</v>
      </c>
      <c r="AP58" s="2">
        <f t="shared" si="55"/>
        <v>-25</v>
      </c>
      <c r="AQ58" s="2">
        <f t="shared" si="49"/>
        <v>-2.2831050228310557E-2</v>
      </c>
      <c r="AR58" s="34">
        <f t="shared" si="69"/>
        <v>269.25012581781579</v>
      </c>
      <c r="AS58" s="14">
        <v>288</v>
      </c>
      <c r="AT58" s="2">
        <f t="shared" si="50"/>
        <v>6</v>
      </c>
      <c r="AU58" s="2">
        <f t="shared" si="70"/>
        <v>2.1276595744680771E-2</v>
      </c>
      <c r="AV58" s="34">
        <f t="shared" si="71"/>
        <v>72.471061902365378</v>
      </c>
      <c r="AW58" s="80">
        <f t="shared" si="72"/>
        <v>3.8987410315418983E-2</v>
      </c>
      <c r="AX58" s="14">
        <v>93</v>
      </c>
      <c r="AY58">
        <f t="shared" si="51"/>
        <v>2</v>
      </c>
      <c r="AZ58">
        <f t="shared" si="73"/>
        <v>2.19780219780219E-2</v>
      </c>
      <c r="BA58" s="35">
        <f t="shared" si="74"/>
        <v>23.402113739305484</v>
      </c>
      <c r="BB58" s="51">
        <f t="shared" si="75"/>
        <v>1.2589684581020713E-2</v>
      </c>
      <c r="BC58" s="31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31">
        <f t="shared" si="23"/>
        <v>77</v>
      </c>
      <c r="BE58" s="51">
        <f t="shared" si="76"/>
        <v>1.5561843168957257E-2</v>
      </c>
      <c r="BF58" s="35">
        <f t="shared" si="77"/>
        <v>1264.4690488173126</v>
      </c>
      <c r="BG58" s="35">
        <f t="shared" si="78"/>
        <v>0.68024908623257074</v>
      </c>
      <c r="BH58" s="45">
        <v>469</v>
      </c>
      <c r="BI58" s="48">
        <f t="shared" si="27"/>
        <v>26</v>
      </c>
      <c r="BJ58" s="14">
        <v>3352</v>
      </c>
      <c r="BK58" s="48">
        <f t="shared" si="28"/>
        <v>89</v>
      </c>
      <c r="BL58" s="14">
        <v>2563</v>
      </c>
      <c r="BM58" s="48">
        <f t="shared" si="29"/>
        <v>41</v>
      </c>
      <c r="BN58" s="14">
        <v>841</v>
      </c>
      <c r="BO58" s="48">
        <f t="shared" si="30"/>
        <v>28</v>
      </c>
      <c r="BP58" s="14">
        <v>162</v>
      </c>
      <c r="BQ58" s="48">
        <f t="shared" si="31"/>
        <v>6</v>
      </c>
      <c r="BR58" s="17"/>
      <c r="BS58" s="24">
        <f t="shared" si="32"/>
        <v>0</v>
      </c>
      <c r="BT58" s="17"/>
      <c r="BU58" s="24">
        <f t="shared" si="33"/>
        <v>0</v>
      </c>
      <c r="BV58" s="17"/>
      <c r="BW58" s="24">
        <f t="shared" si="34"/>
        <v>0</v>
      </c>
      <c r="BX58" s="17"/>
      <c r="BY58" s="24">
        <f t="shared" si="35"/>
        <v>0</v>
      </c>
      <c r="BZ58" s="20"/>
      <c r="CA58" s="27">
        <f t="shared" si="36"/>
        <v>0</v>
      </c>
    </row>
    <row r="59" spans="1:79">
      <c r="A59" s="3">
        <v>43956</v>
      </c>
      <c r="B59" s="22">
        <v>43956</v>
      </c>
      <c r="C59" s="10">
        <v>7523</v>
      </c>
      <c r="D59">
        <f t="shared" si="37"/>
        <v>136</v>
      </c>
      <c r="E59" s="10">
        <v>210</v>
      </c>
      <c r="F59">
        <f t="shared" si="79"/>
        <v>10</v>
      </c>
      <c r="G59" s="10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12">
        <v>36483</v>
      </c>
      <c r="W59" s="1">
        <f t="shared" si="47"/>
        <v>927</v>
      </c>
      <c r="X59" s="1">
        <f t="shared" si="5"/>
        <v>-170</v>
      </c>
      <c r="Y59" s="34">
        <f t="shared" si="62"/>
        <v>9180.4227478610974</v>
      </c>
      <c r="Z59" s="14">
        <v>27924</v>
      </c>
      <c r="AA59" s="2">
        <f t="shared" si="52"/>
        <v>779</v>
      </c>
      <c r="AB59" s="29">
        <f t="shared" si="63"/>
        <v>0.76539758243565492</v>
      </c>
      <c r="AC59" s="32">
        <f t="shared" si="8"/>
        <v>-22</v>
      </c>
      <c r="AD59" s="1">
        <f t="shared" si="48"/>
        <v>8559</v>
      </c>
      <c r="AE59" s="1">
        <f t="shared" si="53"/>
        <v>148</v>
      </c>
      <c r="AF59" s="29">
        <f t="shared" si="9"/>
        <v>0.23460241756434505</v>
      </c>
      <c r="AG59" s="32">
        <f t="shared" si="10"/>
        <v>-148</v>
      </c>
      <c r="AH59" s="34">
        <f t="shared" si="64"/>
        <v>0.15965480043149946</v>
      </c>
      <c r="AI59" s="34">
        <f t="shared" si="65"/>
        <v>2153.7493709109208</v>
      </c>
      <c r="AJ59" s="14">
        <v>2506</v>
      </c>
      <c r="AK59" s="2">
        <f t="shared" si="54"/>
        <v>-1068</v>
      </c>
      <c r="AL59" s="2">
        <f t="shared" si="66"/>
        <v>-0.29882484611080018</v>
      </c>
      <c r="AM59" s="34">
        <f t="shared" si="67"/>
        <v>630.59889280322091</v>
      </c>
      <c r="AN59" s="34">
        <f t="shared" si="68"/>
        <v>0.33311179050910539</v>
      </c>
      <c r="AO59" s="14">
        <v>1056</v>
      </c>
      <c r="AP59" s="2">
        <f t="shared" si="55"/>
        <v>-14</v>
      </c>
      <c r="AQ59" s="2">
        <f t="shared" si="49"/>
        <v>-1.3084112149532756E-2</v>
      </c>
      <c r="AR59" s="34">
        <f t="shared" si="69"/>
        <v>265.7272269753397</v>
      </c>
      <c r="AS59" s="14">
        <v>278</v>
      </c>
      <c r="AT59" s="2">
        <f t="shared" si="50"/>
        <v>-10</v>
      </c>
      <c r="AU59" s="2">
        <f t="shared" si="70"/>
        <v>-3.472222222222221E-2</v>
      </c>
      <c r="AV59" s="34">
        <f t="shared" si="71"/>
        <v>69.954705586311022</v>
      </c>
      <c r="AW59" s="80">
        <f t="shared" si="72"/>
        <v>3.6953343081217602E-2</v>
      </c>
      <c r="AX59" s="14">
        <v>88</v>
      </c>
      <c r="AY59">
        <f t="shared" si="51"/>
        <v>-5</v>
      </c>
      <c r="AZ59">
        <f t="shared" si="73"/>
        <v>-5.3763440860215006E-2</v>
      </c>
      <c r="BA59" s="35">
        <f t="shared" si="74"/>
        <v>22.143935581278306</v>
      </c>
      <c r="BB59" s="51">
        <f t="shared" si="75"/>
        <v>1.1697461119234347E-2</v>
      </c>
      <c r="BC59" s="31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31">
        <f t="shared" si="23"/>
        <v>-1097</v>
      </c>
      <c r="BE59" s="51">
        <f t="shared" si="76"/>
        <v>-0.2183084577114428</v>
      </c>
      <c r="BF59" s="35">
        <f t="shared" si="77"/>
        <v>988.42476094614995</v>
      </c>
      <c r="BG59" s="35">
        <f t="shared" si="78"/>
        <v>0.52213212814036958</v>
      </c>
      <c r="BH59" s="45">
        <v>502</v>
      </c>
      <c r="BI59" s="48">
        <f t="shared" si="27"/>
        <v>33</v>
      </c>
      <c r="BJ59" s="14">
        <v>3401</v>
      </c>
      <c r="BK59" s="48">
        <f t="shared" si="28"/>
        <v>49</v>
      </c>
      <c r="BL59" s="14">
        <v>2597</v>
      </c>
      <c r="BM59" s="48">
        <f t="shared" si="29"/>
        <v>34</v>
      </c>
      <c r="BN59" s="14">
        <v>858</v>
      </c>
      <c r="BO59" s="48">
        <f t="shared" si="30"/>
        <v>17</v>
      </c>
      <c r="BP59" s="14">
        <v>165</v>
      </c>
      <c r="BQ59" s="48">
        <f t="shared" si="31"/>
        <v>3</v>
      </c>
      <c r="BR59" s="17"/>
      <c r="BS59" s="24">
        <f t="shared" si="32"/>
        <v>0</v>
      </c>
      <c r="BT59" s="17"/>
      <c r="BU59" s="24">
        <f t="shared" si="33"/>
        <v>0</v>
      </c>
      <c r="BV59" s="17"/>
      <c r="BW59" s="24">
        <f t="shared" si="34"/>
        <v>0</v>
      </c>
      <c r="BX59" s="17"/>
      <c r="BY59" s="24">
        <f t="shared" si="35"/>
        <v>0</v>
      </c>
      <c r="BZ59" s="20"/>
      <c r="CA59" s="27">
        <f t="shared" si="36"/>
        <v>0</v>
      </c>
    </row>
    <row r="60" spans="1:79">
      <c r="A60" s="3">
        <v>43957</v>
      </c>
      <c r="B60" s="22">
        <v>43957</v>
      </c>
      <c r="C60" s="10">
        <v>7731</v>
      </c>
      <c r="D60">
        <f t="shared" si="37"/>
        <v>208</v>
      </c>
      <c r="E60" s="10">
        <v>218</v>
      </c>
      <c r="F60">
        <f t="shared" si="79"/>
        <v>8</v>
      </c>
      <c r="G60" s="10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12">
        <v>38014</v>
      </c>
      <c r="W60" s="1">
        <f t="shared" si="47"/>
        <v>1531</v>
      </c>
      <c r="X60" s="1">
        <f t="shared" si="5"/>
        <v>604</v>
      </c>
      <c r="Y60" s="34">
        <f t="shared" si="62"/>
        <v>9565.6768998490188</v>
      </c>
      <c r="Z60" s="14">
        <v>29128</v>
      </c>
      <c r="AA60" s="2">
        <f t="shared" si="52"/>
        <v>1204</v>
      </c>
      <c r="AB60" s="29">
        <f t="shared" si="63"/>
        <v>0.7662440153627611</v>
      </c>
      <c r="AC60" s="32">
        <f t="shared" si="8"/>
        <v>425</v>
      </c>
      <c r="AD60" s="1">
        <f t="shared" si="48"/>
        <v>8886</v>
      </c>
      <c r="AE60" s="1">
        <f t="shared" si="53"/>
        <v>327</v>
      </c>
      <c r="AF60" s="29">
        <f t="shared" si="9"/>
        <v>0.2337559846372389</v>
      </c>
      <c r="AG60" s="32">
        <f t="shared" si="10"/>
        <v>179</v>
      </c>
      <c r="AH60" s="34">
        <f t="shared" si="64"/>
        <v>0.21358589157413455</v>
      </c>
      <c r="AI60" s="34">
        <f t="shared" si="65"/>
        <v>2236.0342224458982</v>
      </c>
      <c r="AJ60" s="14">
        <v>2678</v>
      </c>
      <c r="AK60" s="2">
        <f t="shared" si="54"/>
        <v>172</v>
      </c>
      <c r="AL60" s="2">
        <f t="shared" si="66"/>
        <v>6.8635275339185897E-2</v>
      </c>
      <c r="AM60" s="34">
        <f t="shared" si="67"/>
        <v>673.88022143935575</v>
      </c>
      <c r="AN60" s="34">
        <f t="shared" si="68"/>
        <v>0.34639761997154311</v>
      </c>
      <c r="AO60" s="14">
        <v>996</v>
      </c>
      <c r="AP60" s="2">
        <f t="shared" si="55"/>
        <v>-60</v>
      </c>
      <c r="AQ60" s="2">
        <f t="shared" si="49"/>
        <v>-5.6818181818181768E-2</v>
      </c>
      <c r="AR60" s="34">
        <f t="shared" si="69"/>
        <v>250.62908907901357</v>
      </c>
      <c r="AS60" s="14">
        <v>270</v>
      </c>
      <c r="AT60" s="2">
        <f t="shared" si="50"/>
        <v>-8</v>
      </c>
      <c r="AU60" s="2">
        <f t="shared" si="70"/>
        <v>-2.877697841726623E-2</v>
      </c>
      <c r="AV60" s="34">
        <f t="shared" si="71"/>
        <v>67.941620533467542</v>
      </c>
      <c r="AW60" s="80">
        <f t="shared" si="72"/>
        <v>3.4924330616996506E-2</v>
      </c>
      <c r="AX60" s="14">
        <v>88</v>
      </c>
      <c r="AY60">
        <f t="shared" si="51"/>
        <v>0</v>
      </c>
      <c r="AZ60">
        <f t="shared" si="73"/>
        <v>0</v>
      </c>
      <c r="BA60" s="35">
        <f t="shared" si="74"/>
        <v>22.143935581278306</v>
      </c>
      <c r="BB60" s="51">
        <f t="shared" si="75"/>
        <v>1.1382744793687751E-2</v>
      </c>
      <c r="BC60" s="31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31">
        <f t="shared" si="23"/>
        <v>104</v>
      </c>
      <c r="BE60" s="51">
        <f t="shared" si="76"/>
        <v>2.6476578411405383E-2</v>
      </c>
      <c r="BF60" s="35">
        <f t="shared" si="77"/>
        <v>1014.5948666331152</v>
      </c>
      <c r="BG60" s="35">
        <f t="shared" si="78"/>
        <v>0.52153667054714781</v>
      </c>
      <c r="BH60" s="45">
        <v>512</v>
      </c>
      <c r="BI60" s="48">
        <f t="shared" si="27"/>
        <v>10</v>
      </c>
      <c r="BJ60" s="14">
        <v>3500</v>
      </c>
      <c r="BK60" s="48">
        <f t="shared" si="28"/>
        <v>99</v>
      </c>
      <c r="BL60" s="14">
        <v>2671</v>
      </c>
      <c r="BM60" s="48">
        <f t="shared" si="29"/>
        <v>74</v>
      </c>
      <c r="BN60" s="14">
        <v>880</v>
      </c>
      <c r="BO60" s="48">
        <f t="shared" si="30"/>
        <v>22</v>
      </c>
      <c r="BP60" s="14">
        <v>168</v>
      </c>
      <c r="BQ60" s="48">
        <f t="shared" si="31"/>
        <v>3</v>
      </c>
      <c r="BR60" s="17"/>
      <c r="BS60" s="24">
        <f t="shared" si="32"/>
        <v>0</v>
      </c>
      <c r="BT60" s="17"/>
      <c r="BU60" s="24">
        <f t="shared" si="33"/>
        <v>0</v>
      </c>
      <c r="BV60" s="17"/>
      <c r="BW60" s="24">
        <f t="shared" si="34"/>
        <v>0</v>
      </c>
      <c r="BX60" s="17"/>
      <c r="BY60" s="24">
        <f t="shared" si="35"/>
        <v>0</v>
      </c>
      <c r="BZ60" s="20"/>
      <c r="CA60" s="27">
        <f t="shared" si="36"/>
        <v>0</v>
      </c>
    </row>
    <row r="61" spans="1:79">
      <c r="A61" s="3">
        <v>43958</v>
      </c>
      <c r="B61" s="22">
        <v>43958</v>
      </c>
      <c r="C61" s="10">
        <v>7868</v>
      </c>
      <c r="D61">
        <f t="shared" si="37"/>
        <v>137</v>
      </c>
      <c r="E61" s="10">
        <v>225</v>
      </c>
      <c r="F61">
        <f t="shared" si="79"/>
        <v>7</v>
      </c>
      <c r="G61" s="10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12">
        <v>39093</v>
      </c>
      <c r="W61" s="1">
        <f t="shared" si="47"/>
        <v>1079</v>
      </c>
      <c r="X61" s="1">
        <f t="shared" si="5"/>
        <v>-452</v>
      </c>
      <c r="Y61" s="34">
        <f t="shared" si="62"/>
        <v>9837.1917463512837</v>
      </c>
      <c r="Z61" s="14">
        <v>30035</v>
      </c>
      <c r="AA61" s="2">
        <f t="shared" si="52"/>
        <v>907</v>
      </c>
      <c r="AB61" s="29">
        <f t="shared" si="63"/>
        <v>0.76829611439388124</v>
      </c>
      <c r="AC61" s="32">
        <f t="shared" si="8"/>
        <v>-297</v>
      </c>
      <c r="AD61" s="1">
        <f t="shared" si="48"/>
        <v>9058</v>
      </c>
      <c r="AE61" s="1">
        <f t="shared" si="53"/>
        <v>172</v>
      </c>
      <c r="AF61" s="29">
        <f t="shared" si="9"/>
        <v>0.23170388560611874</v>
      </c>
      <c r="AG61" s="32">
        <f t="shared" si="10"/>
        <v>-155</v>
      </c>
      <c r="AH61" s="34">
        <f t="shared" si="64"/>
        <v>0.15940685820203893</v>
      </c>
      <c r="AI61" s="34">
        <f t="shared" si="65"/>
        <v>2279.3155510820329</v>
      </c>
      <c r="AJ61" s="14">
        <v>2804</v>
      </c>
      <c r="AK61" s="2">
        <f t="shared" si="54"/>
        <v>126</v>
      </c>
      <c r="AL61" s="2">
        <f t="shared" si="66"/>
        <v>4.7050037341299422E-2</v>
      </c>
      <c r="AM61" s="34">
        <f t="shared" si="67"/>
        <v>705.58631102164065</v>
      </c>
      <c r="AN61" s="34">
        <f t="shared" si="68"/>
        <v>0.35638027452974075</v>
      </c>
      <c r="AO61" s="14">
        <v>937</v>
      </c>
      <c r="AP61" s="2">
        <f t="shared" si="55"/>
        <v>-59</v>
      </c>
      <c r="AQ61" s="2">
        <f t="shared" si="49"/>
        <v>-5.9236947791164618E-2</v>
      </c>
      <c r="AR61" s="34">
        <f t="shared" si="69"/>
        <v>235.7825868142929</v>
      </c>
      <c r="AS61" s="14">
        <v>250</v>
      </c>
      <c r="AT61" s="2">
        <f t="shared" si="50"/>
        <v>-20</v>
      </c>
      <c r="AU61" s="2">
        <f t="shared" si="70"/>
        <v>-7.407407407407407E-2</v>
      </c>
      <c r="AV61" s="34">
        <f t="shared" si="71"/>
        <v>62.90890790135883</v>
      </c>
      <c r="AW61" s="80">
        <f t="shared" si="72"/>
        <v>3.1774275546517537E-2</v>
      </c>
      <c r="AX61" s="14">
        <v>85</v>
      </c>
      <c r="AY61">
        <f t="shared" si="51"/>
        <v>-3</v>
      </c>
      <c r="AZ61">
        <f t="shared" si="73"/>
        <v>-3.4090909090909061E-2</v>
      </c>
      <c r="BA61" s="35">
        <f t="shared" si="74"/>
        <v>21.389028686462002</v>
      </c>
      <c r="BB61" s="51">
        <f t="shared" si="75"/>
        <v>1.0803253685815964E-2</v>
      </c>
      <c r="BC61" s="31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31">
        <f t="shared" si="23"/>
        <v>44</v>
      </c>
      <c r="BE61" s="51">
        <f t="shared" si="76"/>
        <v>1.0912698412698374E-2</v>
      </c>
      <c r="BF61" s="35">
        <f t="shared" si="77"/>
        <v>1025.6668344237544</v>
      </c>
      <c r="BG61" s="35">
        <f t="shared" si="78"/>
        <v>0.51804778851042199</v>
      </c>
      <c r="BH61" s="45">
        <v>537</v>
      </c>
      <c r="BI61" s="48">
        <f t="shared" si="27"/>
        <v>25</v>
      </c>
      <c r="BJ61" s="14">
        <v>3559</v>
      </c>
      <c r="BK61" s="48">
        <f t="shared" si="28"/>
        <v>59</v>
      </c>
      <c r="BL61" s="14">
        <v>2708</v>
      </c>
      <c r="BM61" s="48">
        <f t="shared" si="29"/>
        <v>37</v>
      </c>
      <c r="BN61" s="14">
        <v>895</v>
      </c>
      <c r="BO61" s="48">
        <f t="shared" si="30"/>
        <v>15</v>
      </c>
      <c r="BP61" s="14">
        <v>169</v>
      </c>
      <c r="BQ61" s="48">
        <f t="shared" si="31"/>
        <v>1</v>
      </c>
      <c r="BR61" s="17"/>
      <c r="BS61" s="24">
        <f t="shared" si="32"/>
        <v>0</v>
      </c>
      <c r="BT61" s="17"/>
      <c r="BU61" s="24">
        <f t="shared" si="33"/>
        <v>0</v>
      </c>
      <c r="BV61" s="17"/>
      <c r="BW61" s="24">
        <f t="shared" si="34"/>
        <v>0</v>
      </c>
      <c r="BX61" s="17"/>
      <c r="BY61" s="24">
        <f t="shared" si="35"/>
        <v>0</v>
      </c>
      <c r="BZ61" s="20"/>
      <c r="CA61" s="27">
        <f t="shared" si="36"/>
        <v>0</v>
      </c>
    </row>
    <row r="62" spans="1:79">
      <c r="A62" s="3">
        <v>43959</v>
      </c>
      <c r="B62" s="22">
        <v>43959</v>
      </c>
      <c r="C62" s="10">
        <v>8070</v>
      </c>
      <c r="D62">
        <f t="shared" si="37"/>
        <v>202</v>
      </c>
      <c r="E62" s="10">
        <v>231</v>
      </c>
      <c r="F62">
        <f t="shared" si="79"/>
        <v>6</v>
      </c>
      <c r="G62" s="10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12">
        <v>40356</v>
      </c>
      <c r="W62" s="1">
        <f t="shared" si="47"/>
        <v>1263</v>
      </c>
      <c r="X62" s="1">
        <f t="shared" si="5"/>
        <v>184</v>
      </c>
      <c r="Y62" s="34">
        <f t="shared" si="62"/>
        <v>10155.007549068947</v>
      </c>
      <c r="Z62" s="14">
        <v>31030</v>
      </c>
      <c r="AA62" s="2">
        <f t="shared" si="52"/>
        <v>995</v>
      </c>
      <c r="AB62" s="29">
        <f t="shared" si="63"/>
        <v>0.76890673010209143</v>
      </c>
      <c r="AC62" s="32">
        <f t="shared" si="8"/>
        <v>88</v>
      </c>
      <c r="AD62" s="1">
        <f t="shared" si="48"/>
        <v>9326</v>
      </c>
      <c r="AE62" s="1">
        <f t="shared" si="53"/>
        <v>268</v>
      </c>
      <c r="AF62" s="29">
        <f t="shared" si="9"/>
        <v>0.23109326989790863</v>
      </c>
      <c r="AG62" s="32">
        <f t="shared" si="10"/>
        <v>96</v>
      </c>
      <c r="AH62" s="34">
        <f t="shared" si="64"/>
        <v>0.2121931908155186</v>
      </c>
      <c r="AI62" s="34">
        <f t="shared" si="65"/>
        <v>2346.7539003522897</v>
      </c>
      <c r="AJ62" s="14">
        <v>3006</v>
      </c>
      <c r="AK62" s="2">
        <f t="shared" si="54"/>
        <v>202</v>
      </c>
      <c r="AL62" s="2">
        <f t="shared" si="66"/>
        <v>7.2039942938659118E-2</v>
      </c>
      <c r="AM62" s="34">
        <f t="shared" si="67"/>
        <v>756.41670860593854</v>
      </c>
      <c r="AN62" s="34">
        <f t="shared" si="68"/>
        <v>0.3724907063197026</v>
      </c>
      <c r="AO62" s="14">
        <v>980</v>
      </c>
      <c r="AP62" s="2">
        <f t="shared" si="55"/>
        <v>43</v>
      </c>
      <c r="AQ62" s="2">
        <f t="shared" si="49"/>
        <v>4.5891141942369318E-2</v>
      </c>
      <c r="AR62" s="34">
        <f t="shared" si="69"/>
        <v>246.60291897332661</v>
      </c>
      <c r="AS62" s="14">
        <v>248</v>
      </c>
      <c r="AT62" s="2">
        <f t="shared" si="50"/>
        <v>-2</v>
      </c>
      <c r="AU62" s="2">
        <f t="shared" si="70"/>
        <v>-8.0000000000000071E-3</v>
      </c>
      <c r="AV62" s="34">
        <f t="shared" si="71"/>
        <v>62.405636638147961</v>
      </c>
      <c r="AW62" s="80">
        <f t="shared" si="72"/>
        <v>3.0731102850061958E-2</v>
      </c>
      <c r="AX62" s="14">
        <v>85</v>
      </c>
      <c r="AY62">
        <f t="shared" si="51"/>
        <v>0</v>
      </c>
      <c r="AZ62">
        <f t="shared" si="73"/>
        <v>0</v>
      </c>
      <c r="BA62" s="35">
        <f t="shared" si="74"/>
        <v>21.389028686462002</v>
      </c>
      <c r="BB62" s="51">
        <f t="shared" si="75"/>
        <v>1.0532837670384139E-2</v>
      </c>
      <c r="BC62" s="31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31">
        <f t="shared" si="23"/>
        <v>243</v>
      </c>
      <c r="BE62" s="51">
        <f t="shared" si="76"/>
        <v>5.9617271835132435E-2</v>
      </c>
      <c r="BF62" s="35">
        <f t="shared" si="77"/>
        <v>1086.8142929038752</v>
      </c>
      <c r="BG62" s="35">
        <f t="shared" si="78"/>
        <v>0.53519206939281294</v>
      </c>
      <c r="BH62" s="45">
        <v>561</v>
      </c>
      <c r="BI62" s="48">
        <f t="shared" si="27"/>
        <v>24</v>
      </c>
      <c r="BJ62" s="14">
        <v>3658</v>
      </c>
      <c r="BK62" s="48">
        <f t="shared" si="28"/>
        <v>99</v>
      </c>
      <c r="BL62" s="14">
        <v>2765</v>
      </c>
      <c r="BM62" s="48">
        <f t="shared" si="29"/>
        <v>57</v>
      </c>
      <c r="BN62" s="14">
        <v>912</v>
      </c>
      <c r="BO62" s="48">
        <f t="shared" si="30"/>
        <v>17</v>
      </c>
      <c r="BP62" s="14">
        <v>174</v>
      </c>
      <c r="BQ62" s="48">
        <f t="shared" si="31"/>
        <v>5</v>
      </c>
      <c r="BR62" s="17"/>
      <c r="BS62" s="24">
        <f t="shared" si="32"/>
        <v>0</v>
      </c>
      <c r="BT62" s="17"/>
      <c r="BU62" s="24">
        <f t="shared" si="33"/>
        <v>0</v>
      </c>
      <c r="BV62" s="17"/>
      <c r="BW62" s="24">
        <f t="shared" si="34"/>
        <v>0</v>
      </c>
      <c r="BX62" s="17"/>
      <c r="BY62" s="24">
        <f t="shared" si="35"/>
        <v>0</v>
      </c>
      <c r="BZ62" s="20"/>
      <c r="CA62" s="27">
        <f t="shared" si="36"/>
        <v>0</v>
      </c>
    </row>
    <row r="63" spans="1:79">
      <c r="A63" s="3">
        <v>43960</v>
      </c>
      <c r="B63" s="22">
        <v>43960</v>
      </c>
      <c r="C63" s="10">
        <v>8282</v>
      </c>
      <c r="D63">
        <f t="shared" si="37"/>
        <v>212</v>
      </c>
      <c r="E63" s="10">
        <v>237</v>
      </c>
      <c r="F63">
        <f t="shared" si="79"/>
        <v>6</v>
      </c>
      <c r="G63" s="10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12">
        <v>41649</v>
      </c>
      <c r="W63" s="1">
        <f t="shared" si="47"/>
        <v>1293</v>
      </c>
      <c r="X63" s="1">
        <f t="shared" si="5"/>
        <v>30</v>
      </c>
      <c r="Y63" s="34">
        <f t="shared" si="62"/>
        <v>10480.372420734775</v>
      </c>
      <c r="Z63" s="14">
        <v>32083</v>
      </c>
      <c r="AA63" s="2">
        <f t="shared" si="52"/>
        <v>1053</v>
      </c>
      <c r="AB63" s="29">
        <f t="shared" si="63"/>
        <v>0.77031861509279931</v>
      </c>
      <c r="AC63" s="32">
        <f t="shared" si="8"/>
        <v>58</v>
      </c>
      <c r="AD63" s="1">
        <f t="shared" si="48"/>
        <v>9566</v>
      </c>
      <c r="AE63" s="1">
        <f t="shared" si="53"/>
        <v>240</v>
      </c>
      <c r="AF63" s="29">
        <f t="shared" si="9"/>
        <v>0.22968138490720066</v>
      </c>
      <c r="AG63" s="32">
        <f t="shared" si="10"/>
        <v>-28</v>
      </c>
      <c r="AH63" s="34">
        <f t="shared" si="64"/>
        <v>0.18561484918793503</v>
      </c>
      <c r="AI63" s="34">
        <f t="shared" si="65"/>
        <v>2407.1464519375941</v>
      </c>
      <c r="AJ63" s="14">
        <v>3218</v>
      </c>
      <c r="AK63" s="2">
        <f t="shared" si="54"/>
        <v>212</v>
      </c>
      <c r="AL63" s="2">
        <f t="shared" si="66"/>
        <v>7.0525615435795164E-2</v>
      </c>
      <c r="AM63" s="34">
        <f t="shared" si="67"/>
        <v>809.76346250629081</v>
      </c>
      <c r="AN63" s="34">
        <f t="shared" si="68"/>
        <v>0.388553489495291</v>
      </c>
      <c r="AO63" s="14">
        <v>996</v>
      </c>
      <c r="AP63" s="2">
        <f t="shared" si="55"/>
        <v>16</v>
      </c>
      <c r="AQ63" s="2">
        <f t="shared" si="49"/>
        <v>1.6326530612244872E-2</v>
      </c>
      <c r="AR63" s="34">
        <f t="shared" si="69"/>
        <v>250.62908907901357</v>
      </c>
      <c r="AS63" s="14">
        <v>241</v>
      </c>
      <c r="AT63" s="2">
        <f t="shared" si="50"/>
        <v>-7</v>
      </c>
      <c r="AU63" s="2">
        <f t="shared" si="70"/>
        <v>-2.8225806451612878E-2</v>
      </c>
      <c r="AV63" s="34">
        <f t="shared" si="71"/>
        <v>60.644187216909913</v>
      </c>
      <c r="AW63" s="80">
        <f t="shared" si="72"/>
        <v>2.9099251388553491E-2</v>
      </c>
      <c r="AX63" s="14">
        <v>85</v>
      </c>
      <c r="AY63">
        <f t="shared" si="51"/>
        <v>0</v>
      </c>
      <c r="AZ63">
        <f t="shared" si="73"/>
        <v>0</v>
      </c>
      <c r="BA63" s="35">
        <f t="shared" si="74"/>
        <v>21.389028686462002</v>
      </c>
      <c r="BB63" s="51">
        <f t="shared" si="75"/>
        <v>1.026322144409563E-2</v>
      </c>
      <c r="BC63" s="31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31">
        <f t="shared" si="23"/>
        <v>221</v>
      </c>
      <c r="BE63" s="51">
        <f t="shared" si="76"/>
        <v>5.1169252141699539E-2</v>
      </c>
      <c r="BF63" s="35">
        <f t="shared" si="77"/>
        <v>1142.4257674886762</v>
      </c>
      <c r="BG63" s="35">
        <f t="shared" si="78"/>
        <v>0.54817676889640188</v>
      </c>
      <c r="BH63" s="45">
        <v>587</v>
      </c>
      <c r="BI63" s="48">
        <f t="shared" si="27"/>
        <v>26</v>
      </c>
      <c r="BJ63" s="14">
        <v>3760</v>
      </c>
      <c r="BK63" s="48">
        <f t="shared" si="28"/>
        <v>102</v>
      </c>
      <c r="BL63" s="14">
        <v>2830</v>
      </c>
      <c r="BM63" s="48">
        <f t="shared" si="29"/>
        <v>65</v>
      </c>
      <c r="BN63" s="14">
        <v>930</v>
      </c>
      <c r="BO63" s="48">
        <f t="shared" si="30"/>
        <v>18</v>
      </c>
      <c r="BP63" s="14">
        <v>175</v>
      </c>
      <c r="BQ63" s="48">
        <f t="shared" si="31"/>
        <v>1</v>
      </c>
      <c r="BR63" s="17"/>
      <c r="BS63" s="24">
        <f t="shared" si="32"/>
        <v>0</v>
      </c>
      <c r="BT63" s="17"/>
      <c r="BU63" s="24">
        <f t="shared" si="33"/>
        <v>0</v>
      </c>
      <c r="BV63" s="17"/>
      <c r="BW63" s="24">
        <f t="shared" si="34"/>
        <v>0</v>
      </c>
      <c r="BX63" s="17"/>
      <c r="BY63" s="24">
        <f t="shared" si="35"/>
        <v>0</v>
      </c>
      <c r="BZ63" s="20"/>
      <c r="CA63" s="27">
        <f t="shared" si="36"/>
        <v>0</v>
      </c>
    </row>
    <row r="64" spans="1:79">
      <c r="A64" s="3">
        <v>43961</v>
      </c>
      <c r="B64" s="22">
        <v>43961</v>
      </c>
      <c r="C64" s="10">
        <v>8448</v>
      </c>
      <c r="D64">
        <f t="shared" si="37"/>
        <v>166</v>
      </c>
      <c r="E64" s="10">
        <v>244</v>
      </c>
      <c r="F64">
        <f t="shared" si="79"/>
        <v>7</v>
      </c>
      <c r="G64" s="10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12">
        <v>42657</v>
      </c>
      <c r="W64" s="1">
        <f t="shared" si="47"/>
        <v>1008</v>
      </c>
      <c r="X64" s="1">
        <f t="shared" si="5"/>
        <v>-285</v>
      </c>
      <c r="Y64" s="34">
        <f t="shared" si="62"/>
        <v>10734.021137393054</v>
      </c>
      <c r="Z64" s="14">
        <v>32744</v>
      </c>
      <c r="AA64" s="2">
        <f t="shared" si="52"/>
        <v>661</v>
      </c>
      <c r="AB64" s="29">
        <f t="shared" si="63"/>
        <v>0.76761141196052229</v>
      </c>
      <c r="AC64" s="32">
        <f t="shared" si="8"/>
        <v>-392</v>
      </c>
      <c r="AD64" s="1">
        <f t="shared" si="48"/>
        <v>9913</v>
      </c>
      <c r="AE64" s="1">
        <f t="shared" si="53"/>
        <v>347</v>
      </c>
      <c r="AF64" s="29">
        <f t="shared" si="9"/>
        <v>0.23238858803947771</v>
      </c>
      <c r="AG64" s="32">
        <f t="shared" si="10"/>
        <v>107</v>
      </c>
      <c r="AH64" s="34">
        <f t="shared" si="64"/>
        <v>0.34424603174603174</v>
      </c>
      <c r="AI64" s="34">
        <f t="shared" si="65"/>
        <v>2494.4640161046805</v>
      </c>
      <c r="AJ64" s="14">
        <v>3188</v>
      </c>
      <c r="AK64" s="2">
        <f t="shared" si="54"/>
        <v>-30</v>
      </c>
      <c r="AL64" s="2">
        <f t="shared" si="66"/>
        <v>-9.3225605966438252E-3</v>
      </c>
      <c r="AM64" s="34">
        <f t="shared" si="67"/>
        <v>802.21439355812777</v>
      </c>
      <c r="AN64" s="34">
        <f t="shared" si="68"/>
        <v>0.37736742424242425</v>
      </c>
      <c r="AO64" s="14">
        <v>996</v>
      </c>
      <c r="AP64" s="2">
        <f t="shared" si="55"/>
        <v>0</v>
      </c>
      <c r="AQ64" s="2">
        <f t="shared" si="49"/>
        <v>0</v>
      </c>
      <c r="AR64" s="34">
        <f t="shared" si="69"/>
        <v>250.62908907901357</v>
      </c>
      <c r="AS64" s="14">
        <v>242</v>
      </c>
      <c r="AT64" s="2">
        <f t="shared" si="50"/>
        <v>1</v>
      </c>
      <c r="AU64" s="2">
        <f t="shared" si="70"/>
        <v>4.1493775933609811E-3</v>
      </c>
      <c r="AV64" s="34">
        <f t="shared" si="71"/>
        <v>60.895822848515344</v>
      </c>
      <c r="AW64" s="80">
        <f t="shared" si="72"/>
        <v>2.8645833333333332E-2</v>
      </c>
      <c r="AX64" s="14">
        <v>87</v>
      </c>
      <c r="AY64">
        <f t="shared" si="51"/>
        <v>2</v>
      </c>
      <c r="AZ64">
        <f t="shared" si="73"/>
        <v>2.3529411764705799E-2</v>
      </c>
      <c r="BA64" s="35">
        <f t="shared" si="74"/>
        <v>21.892299949672871</v>
      </c>
      <c r="BB64" s="51">
        <f t="shared" si="75"/>
        <v>1.0298295454545454E-2</v>
      </c>
      <c r="BC64" s="31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31">
        <f t="shared" si="23"/>
        <v>-27</v>
      </c>
      <c r="BE64" s="51">
        <f t="shared" si="76"/>
        <v>-5.9471365638766871E-3</v>
      </c>
      <c r="BF64" s="35">
        <f t="shared" si="77"/>
        <v>1135.6316054353297</v>
      </c>
      <c r="BG64" s="35">
        <f t="shared" si="78"/>
        <v>0.53420928030303028</v>
      </c>
      <c r="BH64" s="45">
        <v>615</v>
      </c>
      <c r="BI64" s="48">
        <f t="shared" si="27"/>
        <v>28</v>
      </c>
      <c r="BJ64" s="14">
        <v>3832</v>
      </c>
      <c r="BK64" s="48">
        <f t="shared" si="28"/>
        <v>72</v>
      </c>
      <c r="BL64" s="14">
        <v>2879</v>
      </c>
      <c r="BM64" s="48">
        <f t="shared" si="29"/>
        <v>49</v>
      </c>
      <c r="BN64" s="14">
        <v>942</v>
      </c>
      <c r="BO64" s="48">
        <f t="shared" si="30"/>
        <v>12</v>
      </c>
      <c r="BP64" s="14">
        <v>180</v>
      </c>
      <c r="BQ64" s="48">
        <f t="shared" si="31"/>
        <v>5</v>
      </c>
      <c r="BR64" s="17"/>
      <c r="BS64" s="24">
        <f t="shared" si="32"/>
        <v>0</v>
      </c>
      <c r="BT64" s="17"/>
      <c r="BU64" s="24">
        <f t="shared" si="33"/>
        <v>0</v>
      </c>
      <c r="BV64" s="17"/>
      <c r="BW64" s="24">
        <f t="shared" si="34"/>
        <v>0</v>
      </c>
      <c r="BX64" s="17"/>
      <c r="BY64" s="24">
        <f t="shared" si="35"/>
        <v>0</v>
      </c>
      <c r="BZ64" s="20"/>
      <c r="CA64" s="27">
        <f t="shared" si="36"/>
        <v>0</v>
      </c>
    </row>
    <row r="65" spans="1:79">
      <c r="A65" s="3">
        <v>43962</v>
      </c>
      <c r="B65" s="22">
        <v>43962</v>
      </c>
      <c r="C65" s="10">
        <v>8616</v>
      </c>
      <c r="D65">
        <f t="shared" si="37"/>
        <v>168</v>
      </c>
      <c r="E65" s="10">
        <v>249</v>
      </c>
      <c r="F65">
        <f t="shared" si="79"/>
        <v>5</v>
      </c>
      <c r="G65" s="10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12">
        <v>43663</v>
      </c>
      <c r="W65" s="1">
        <f t="shared" si="47"/>
        <v>1006</v>
      </c>
      <c r="X65" s="1">
        <f t="shared" si="5"/>
        <v>-2</v>
      </c>
      <c r="Y65" s="34">
        <f t="shared" si="62"/>
        <v>10987.166582788122</v>
      </c>
      <c r="Z65" s="14">
        <v>33556</v>
      </c>
      <c r="AA65" s="2">
        <f t="shared" si="52"/>
        <v>812</v>
      </c>
      <c r="AB65" s="29">
        <f t="shared" si="63"/>
        <v>0.76852254769484463</v>
      </c>
      <c r="AC65" s="32">
        <f t="shared" si="8"/>
        <v>151</v>
      </c>
      <c r="AD65" s="1">
        <f t="shared" si="48"/>
        <v>10107</v>
      </c>
      <c r="AE65" s="1">
        <f t="shared" si="53"/>
        <v>194</v>
      </c>
      <c r="AF65" s="29">
        <f t="shared" si="9"/>
        <v>0.2314774523051554</v>
      </c>
      <c r="AG65" s="32">
        <f t="shared" si="10"/>
        <v>-153</v>
      </c>
      <c r="AH65" s="34">
        <f t="shared" si="64"/>
        <v>0.19284294234592445</v>
      </c>
      <c r="AI65" s="34">
        <f t="shared" si="65"/>
        <v>2543.2813286361347</v>
      </c>
      <c r="AJ65" s="14">
        <v>3346</v>
      </c>
      <c r="AK65" s="2">
        <f t="shared" si="54"/>
        <v>158</v>
      </c>
      <c r="AL65" s="2">
        <f t="shared" si="66"/>
        <v>4.9560853199498212E-2</v>
      </c>
      <c r="AM65" s="34">
        <f t="shared" si="67"/>
        <v>841.97282335178659</v>
      </c>
      <c r="AN65" s="34">
        <f t="shared" si="68"/>
        <v>0.38834726090993499</v>
      </c>
      <c r="AO65" s="14">
        <v>838</v>
      </c>
      <c r="AP65" s="2">
        <f t="shared" si="55"/>
        <v>-158</v>
      </c>
      <c r="AQ65" s="2">
        <f t="shared" si="49"/>
        <v>-0.15863453815261042</v>
      </c>
      <c r="AR65" s="34">
        <f t="shared" si="69"/>
        <v>210.8706592853548</v>
      </c>
      <c r="AS65" s="14">
        <v>247</v>
      </c>
      <c r="AT65" s="2">
        <f t="shared" si="50"/>
        <v>5</v>
      </c>
      <c r="AU65" s="2">
        <f t="shared" si="70"/>
        <v>2.0661157024793431E-2</v>
      </c>
      <c r="AV65" s="34">
        <f t="shared" si="71"/>
        <v>62.154001006542522</v>
      </c>
      <c r="AW65" s="80">
        <f t="shared" si="72"/>
        <v>2.8667595171773443E-2</v>
      </c>
      <c r="AX65" s="14">
        <v>87</v>
      </c>
      <c r="AY65">
        <f t="shared" si="51"/>
        <v>0</v>
      </c>
      <c r="AZ65">
        <f t="shared" si="73"/>
        <v>0</v>
      </c>
      <c r="BA65" s="35">
        <f t="shared" si="74"/>
        <v>21.892299949672871</v>
      </c>
      <c r="BB65" s="51">
        <f t="shared" si="75"/>
        <v>1.0097493036211699E-2</v>
      </c>
      <c r="BC65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31">
        <f t="shared" si="23"/>
        <v>5</v>
      </c>
      <c r="BE65" s="51">
        <f t="shared" si="76"/>
        <v>1.1079104808331408E-3</v>
      </c>
      <c r="BF65" s="35">
        <f t="shared" si="77"/>
        <v>1136.8897835933567</v>
      </c>
      <c r="BG65" s="35">
        <f t="shared" si="78"/>
        <v>0.52437325905292476</v>
      </c>
      <c r="BH65" s="45">
        <v>642</v>
      </c>
      <c r="BI65" s="48">
        <f t="shared" si="27"/>
        <v>27</v>
      </c>
      <c r="BJ65" s="14">
        <v>3909</v>
      </c>
      <c r="BK65" s="48">
        <f t="shared" si="28"/>
        <v>77</v>
      </c>
      <c r="BL65" s="14">
        <v>2921</v>
      </c>
      <c r="BM65" s="48">
        <f t="shared" si="29"/>
        <v>42</v>
      </c>
      <c r="BN65" s="14">
        <v>959</v>
      </c>
      <c r="BO65" s="48">
        <f t="shared" si="30"/>
        <v>17</v>
      </c>
      <c r="BP65" s="14">
        <v>185</v>
      </c>
      <c r="BQ65" s="48">
        <f t="shared" si="31"/>
        <v>5</v>
      </c>
      <c r="BR65" s="17"/>
      <c r="BS65" s="24">
        <f t="shared" si="32"/>
        <v>0</v>
      </c>
      <c r="BT65" s="17"/>
      <c r="BU65" s="24">
        <f t="shared" si="33"/>
        <v>0</v>
      </c>
      <c r="BV65" s="17"/>
      <c r="BW65" s="24">
        <f t="shared" si="34"/>
        <v>0</v>
      </c>
      <c r="BX65" s="17"/>
      <c r="BY65" s="24">
        <f t="shared" si="35"/>
        <v>0</v>
      </c>
      <c r="BZ65" s="20"/>
      <c r="CA65" s="27">
        <f t="shared" si="36"/>
        <v>0</v>
      </c>
    </row>
    <row r="66" spans="1:79">
      <c r="A66" s="3">
        <v>43963</v>
      </c>
      <c r="B66" s="22">
        <v>43963</v>
      </c>
      <c r="C66" s="10">
        <v>8783</v>
      </c>
      <c r="D66">
        <f t="shared" si="37"/>
        <v>167</v>
      </c>
      <c r="E66" s="10">
        <v>252</v>
      </c>
      <c r="F66">
        <f t="shared" si="79"/>
        <v>3</v>
      </c>
      <c r="G66" s="10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12">
        <v>44561</v>
      </c>
      <c r="W66" s="1">
        <f t="shared" si="47"/>
        <v>898</v>
      </c>
      <c r="X66" s="1">
        <f t="shared" ref="X66:X129" si="86">IFERROR(W66-W65,0)</f>
        <v>-108</v>
      </c>
      <c r="Y66" s="34">
        <f t="shared" ref="Y66:Y97" si="87">IFERROR(V66/3.974,0)</f>
        <v>11213.135379969803</v>
      </c>
      <c r="Z66" s="14">
        <v>34250</v>
      </c>
      <c r="AA66" s="2">
        <f t="shared" si="52"/>
        <v>694</v>
      </c>
      <c r="AB66" s="29">
        <f t="shared" ref="AB66:AB129" si="88">IFERROR(Z66/V66,0)</f>
        <v>0.76860932205291621</v>
      </c>
      <c r="AC66" s="32">
        <f t="shared" ref="AC66:AC129" si="89">IFERROR(AA66-AA65,0)</f>
        <v>-118</v>
      </c>
      <c r="AD66" s="1">
        <f t="shared" si="48"/>
        <v>10311</v>
      </c>
      <c r="AE66" s="1">
        <f t="shared" si="53"/>
        <v>204</v>
      </c>
      <c r="AF66" s="29">
        <f t="shared" ref="AF66:AF129" si="90">IFERROR(AD66/V66,0)</f>
        <v>0.23139067794708376</v>
      </c>
      <c r="AG66" s="32">
        <f t="shared" ref="AG66:AG129" si="91">IFERROR(AE66-AE65,0)</f>
        <v>10</v>
      </c>
      <c r="AH66" s="34">
        <f t="shared" ref="AH66:AH97" si="92">IFERROR(AE66/W66,0)</f>
        <v>0.22717149220489977</v>
      </c>
      <c r="AI66" s="34">
        <f t="shared" ref="AI66:AI97" si="93">IFERROR(AD66/3.974,0)</f>
        <v>2594.6149974836435</v>
      </c>
      <c r="AJ66" s="14">
        <v>2135</v>
      </c>
      <c r="AK66" s="2">
        <f t="shared" si="54"/>
        <v>-1211</v>
      </c>
      <c r="AL66" s="2">
        <f t="shared" ref="AL66:AL97" si="94">IFERROR(AJ66/AJ65,0)-1</f>
        <v>-0.36192468619246865</v>
      </c>
      <c r="AM66" s="34">
        <f t="shared" ref="AM66:AM97" si="95">IFERROR(AJ66/3.974,0)</f>
        <v>537.24207347760444</v>
      </c>
      <c r="AN66" s="34">
        <f t="shared" ref="AN66:AN97" si="96">IFERROR(AJ66/C66," ")</f>
        <v>0.24308322896504611</v>
      </c>
      <c r="AO66" s="14">
        <v>786</v>
      </c>
      <c r="AP66" s="2">
        <f t="shared" si="55"/>
        <v>-52</v>
      </c>
      <c r="AQ66" s="2">
        <f t="shared" si="49"/>
        <v>-6.2052505966587068E-2</v>
      </c>
      <c r="AR66" s="34">
        <f t="shared" ref="AR66:AR97" si="97">IFERROR(AO66/3.974,0)</f>
        <v>197.78560644187215</v>
      </c>
      <c r="AS66" s="14">
        <v>295</v>
      </c>
      <c r="AT66" s="2">
        <f t="shared" si="50"/>
        <v>48</v>
      </c>
      <c r="AU66" s="2">
        <f t="shared" ref="AU66:AU97" si="98">IFERROR(AS66/AS65,0)-1</f>
        <v>0.19433198380566807</v>
      </c>
      <c r="AV66" s="34">
        <f t="shared" ref="AV66:AV97" si="99">IFERROR(AS66/3.974,0)</f>
        <v>74.232511323603418</v>
      </c>
      <c r="AW66" s="80">
        <f t="shared" ref="AW66:AW97" si="100">IFERROR(AS66/C66," ")</f>
        <v>3.3587612433109419E-2</v>
      </c>
      <c r="AX66" s="14">
        <v>80</v>
      </c>
      <c r="AY66">
        <f t="shared" si="51"/>
        <v>-7</v>
      </c>
      <c r="AZ66">
        <f t="shared" ref="AZ66:AZ97" si="101">IFERROR(AX66/AX65,0)-1</f>
        <v>-8.0459770114942541E-2</v>
      </c>
      <c r="BA66" s="35">
        <f t="shared" ref="BA66:BA97" si="102">IFERROR(AX66/3.974,0)</f>
        <v>20.130850528434827</v>
      </c>
      <c r="BB66" s="51">
        <f t="shared" ref="BB66:BB97" si="103">IFERROR(AX66/C66," ")</f>
        <v>9.1085050666059441E-3</v>
      </c>
      <c r="BC66" s="31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31">
        <f t="shared" ref="BD66:BD129" si="104">IFERROR(BC66-BC65,0)</f>
        <v>-1222</v>
      </c>
      <c r="BE66" s="51">
        <f t="shared" ref="BE66:BE97" si="105">IFERROR(BC66/BC65,0)-1</f>
        <v>-0.27047366091190794</v>
      </c>
      <c r="BF66" s="35">
        <f t="shared" ref="BF66:BF97" si="106">IFERROR(BC66/3.974,0)</f>
        <v>829.39104177151478</v>
      </c>
      <c r="BG66" s="35">
        <f t="shared" ref="BG66:BG97" si="107">IFERROR(BC66/C66," ")</f>
        <v>0.37527040874416484</v>
      </c>
      <c r="BH66" s="45">
        <v>659</v>
      </c>
      <c r="BI66" s="48">
        <f t="shared" ref="BI66:BI129" si="108">IFERROR((BH66-BH65), 0)</f>
        <v>17</v>
      </c>
      <c r="BJ66" s="14">
        <v>3985</v>
      </c>
      <c r="BK66" s="48">
        <f t="shared" ref="BK66:BK129" si="109">IFERROR((BJ66-BJ65),0)</f>
        <v>76</v>
      </c>
      <c r="BL66" s="14">
        <v>2966</v>
      </c>
      <c r="BM66" s="48">
        <f t="shared" ref="BM66:BM129" si="110">IFERROR((BL66-BL65),0)</f>
        <v>45</v>
      </c>
      <c r="BN66" s="14">
        <v>982</v>
      </c>
      <c r="BO66" s="48">
        <f t="shared" ref="BO66:BO129" si="111">IFERROR((BN66-BN65),0)</f>
        <v>23</v>
      </c>
      <c r="BP66" s="14">
        <v>191</v>
      </c>
      <c r="BQ66" s="48">
        <f t="shared" ref="BQ66:BQ129" si="112">IFERROR((BP66-BP65),0)</f>
        <v>6</v>
      </c>
      <c r="BR66" s="17"/>
      <c r="BS66" s="24">
        <f t="shared" ref="BS66:BS129" si="113">IFERROR((BR66-BR65),0)</f>
        <v>0</v>
      </c>
      <c r="BT66" s="17"/>
      <c r="BU66" s="24">
        <f t="shared" ref="BU66:BU129" si="114">IFERROR((BT66-BT65),0)</f>
        <v>0</v>
      </c>
      <c r="BV66" s="17"/>
      <c r="BW66" s="24">
        <f t="shared" ref="BW66:BW129" si="115">IFERROR((BV66-BV65),0)</f>
        <v>0</v>
      </c>
      <c r="BX66" s="17"/>
      <c r="BY66" s="24">
        <f t="shared" ref="BY66:BY129" si="116">IFERROR((BX66-BX65),0)</f>
        <v>0</v>
      </c>
      <c r="BZ66" s="20"/>
      <c r="CA66" s="27">
        <f t="shared" ref="CA66:CA129" si="117">IFERROR((BZ66-BZ65),0)</f>
        <v>0</v>
      </c>
    </row>
    <row r="67" spans="1:79">
      <c r="A67" s="3">
        <v>43964</v>
      </c>
      <c r="B67" s="22">
        <v>43964</v>
      </c>
      <c r="C67" s="10">
        <v>8944</v>
      </c>
      <c r="D67">
        <f t="shared" ref="D67:D89" si="118">IFERROR(C67-C66,"")</f>
        <v>161</v>
      </c>
      <c r="E67" s="10">
        <v>256</v>
      </c>
      <c r="F67">
        <f t="shared" si="79"/>
        <v>4</v>
      </c>
      <c r="G67" s="10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12">
        <v>45873</v>
      </c>
      <c r="W67" s="1">
        <f t="shared" si="47"/>
        <v>1312</v>
      </c>
      <c r="X67" s="1">
        <f t="shared" si="86"/>
        <v>414</v>
      </c>
      <c r="Y67" s="34">
        <f t="shared" si="87"/>
        <v>11543.281328636134</v>
      </c>
      <c r="Z67" s="14">
        <v>35358</v>
      </c>
      <c r="AA67" s="2">
        <f t="shared" si="52"/>
        <v>1108</v>
      </c>
      <c r="AB67" s="29">
        <f t="shared" si="88"/>
        <v>0.77078019750179849</v>
      </c>
      <c r="AC67" s="32">
        <f t="shared" si="89"/>
        <v>414</v>
      </c>
      <c r="AD67" s="1">
        <f t="shared" si="48"/>
        <v>10515</v>
      </c>
      <c r="AE67" s="1">
        <f t="shared" si="53"/>
        <v>204</v>
      </c>
      <c r="AF67" s="29">
        <f t="shared" si="90"/>
        <v>0.22921980249820156</v>
      </c>
      <c r="AG67" s="32">
        <f t="shared" si="91"/>
        <v>0</v>
      </c>
      <c r="AH67" s="34">
        <f t="shared" si="92"/>
        <v>0.15548780487804878</v>
      </c>
      <c r="AI67" s="34">
        <f t="shared" si="93"/>
        <v>2645.9486663311523</v>
      </c>
      <c r="AJ67" s="14">
        <v>2248</v>
      </c>
      <c r="AK67" s="2">
        <f t="shared" si="54"/>
        <v>113</v>
      </c>
      <c r="AL67" s="2">
        <f t="shared" si="94"/>
        <v>5.2927400468384178E-2</v>
      </c>
      <c r="AM67" s="34">
        <f t="shared" si="95"/>
        <v>565.67689984901858</v>
      </c>
      <c r="AN67" s="34">
        <f t="shared" si="96"/>
        <v>0.25134168157423969</v>
      </c>
      <c r="AO67" s="14">
        <v>773</v>
      </c>
      <c r="AP67" s="2">
        <f t="shared" si="55"/>
        <v>-13</v>
      </c>
      <c r="AQ67" s="2">
        <f t="shared" si="49"/>
        <v>-1.653944020356235E-2</v>
      </c>
      <c r="AR67" s="34">
        <f t="shared" si="97"/>
        <v>194.5143432310015</v>
      </c>
      <c r="AS67" s="14">
        <v>296</v>
      </c>
      <c r="AT67" s="2">
        <f t="shared" si="50"/>
        <v>1</v>
      </c>
      <c r="AU67" s="2">
        <f t="shared" si="98"/>
        <v>3.3898305084745228E-3</v>
      </c>
      <c r="AV67" s="34">
        <f t="shared" si="99"/>
        <v>74.484146955208857</v>
      </c>
      <c r="AW67" s="80">
        <f t="shared" si="100"/>
        <v>3.3094812164579608E-2</v>
      </c>
      <c r="AX67" s="14">
        <v>77</v>
      </c>
      <c r="AY67">
        <f t="shared" si="51"/>
        <v>-3</v>
      </c>
      <c r="AZ67">
        <f t="shared" si="101"/>
        <v>-3.7499999999999978E-2</v>
      </c>
      <c r="BA67" s="35">
        <f t="shared" si="102"/>
        <v>19.375943633618519</v>
      </c>
      <c r="BB67" s="51">
        <f t="shared" si="103"/>
        <v>8.6091234347048292E-3</v>
      </c>
      <c r="BC67" s="31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31">
        <f t="shared" si="104"/>
        <v>98</v>
      </c>
      <c r="BE67" s="51">
        <f t="shared" si="105"/>
        <v>2.9733009708737823E-2</v>
      </c>
      <c r="BF67" s="35">
        <f t="shared" si="106"/>
        <v>854.05133366884752</v>
      </c>
      <c r="BG67" s="35">
        <f t="shared" si="107"/>
        <v>0.37947227191413235</v>
      </c>
      <c r="BH67" s="45">
        <v>686</v>
      </c>
      <c r="BI67" s="48">
        <f t="shared" si="108"/>
        <v>27</v>
      </c>
      <c r="BJ67" s="14">
        <v>4050</v>
      </c>
      <c r="BK67" s="48">
        <f t="shared" si="109"/>
        <v>65</v>
      </c>
      <c r="BL67" s="14">
        <v>3015</v>
      </c>
      <c r="BM67" s="48">
        <f t="shared" si="110"/>
        <v>49</v>
      </c>
      <c r="BN67" s="14">
        <v>997</v>
      </c>
      <c r="BO67" s="48">
        <f t="shared" si="111"/>
        <v>15</v>
      </c>
      <c r="BP67" s="14">
        <v>196</v>
      </c>
      <c r="BQ67" s="48">
        <f t="shared" si="112"/>
        <v>5</v>
      </c>
      <c r="BR67" s="17"/>
      <c r="BS67" s="24">
        <f t="shared" si="113"/>
        <v>0</v>
      </c>
      <c r="BT67" s="17"/>
      <c r="BU67" s="24">
        <f t="shared" si="114"/>
        <v>0</v>
      </c>
      <c r="BV67" s="17"/>
      <c r="BW67" s="24">
        <f t="shared" si="115"/>
        <v>0</v>
      </c>
      <c r="BX67" s="17"/>
      <c r="BY67" s="24">
        <f t="shared" si="116"/>
        <v>0</v>
      </c>
      <c r="BZ67" s="20"/>
      <c r="CA67" s="27">
        <f t="shared" si="117"/>
        <v>0</v>
      </c>
    </row>
    <row r="68" spans="1:79">
      <c r="A68" s="3">
        <v>43965</v>
      </c>
      <c r="B68" s="22">
        <v>43965</v>
      </c>
      <c r="C68" s="10">
        <v>9118</v>
      </c>
      <c r="D68">
        <f t="shared" si="118"/>
        <v>174</v>
      </c>
      <c r="E68" s="10">
        <v>260</v>
      </c>
      <c r="F68">
        <f t="shared" ref="F68:F99" si="126">E68-E67</f>
        <v>4</v>
      </c>
      <c r="G68" s="10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12">
        <v>46898</v>
      </c>
      <c r="W68" s="1">
        <f t="shared" ref="W68:W131" si="128">V68-V67</f>
        <v>1025</v>
      </c>
      <c r="X68" s="1">
        <f t="shared" si="86"/>
        <v>-287</v>
      </c>
      <c r="Y68" s="34">
        <f t="shared" si="87"/>
        <v>11801.207851031706</v>
      </c>
      <c r="Z68" s="14">
        <v>36103</v>
      </c>
      <c r="AA68" s="2">
        <f t="shared" si="52"/>
        <v>745</v>
      </c>
      <c r="AB68" s="29">
        <f t="shared" si="88"/>
        <v>0.76981960851209008</v>
      </c>
      <c r="AC68" s="32">
        <f t="shared" si="89"/>
        <v>-363</v>
      </c>
      <c r="AD68" s="1">
        <f t="shared" ref="AD68:AD131" si="129">V68-Z68</f>
        <v>10795</v>
      </c>
      <c r="AE68" s="1">
        <f t="shared" si="53"/>
        <v>280</v>
      </c>
      <c r="AF68" s="29">
        <f t="shared" si="90"/>
        <v>0.23018039148790992</v>
      </c>
      <c r="AG68" s="32">
        <f t="shared" si="91"/>
        <v>76</v>
      </c>
      <c r="AH68" s="34">
        <f t="shared" si="92"/>
        <v>0.27317073170731709</v>
      </c>
      <c r="AI68" s="34">
        <f t="shared" si="93"/>
        <v>2716.4066431806741</v>
      </c>
      <c r="AJ68" s="14">
        <v>2422</v>
      </c>
      <c r="AK68" s="2">
        <f t="shared" si="54"/>
        <v>174</v>
      </c>
      <c r="AL68" s="2">
        <f t="shared" si="94"/>
        <v>7.7402135231316782E-2</v>
      </c>
      <c r="AM68" s="34">
        <f t="shared" si="95"/>
        <v>609.4614997483643</v>
      </c>
      <c r="AN68" s="34">
        <f t="shared" si="96"/>
        <v>0.26562842728668568</v>
      </c>
      <c r="AO68" s="14">
        <v>737</v>
      </c>
      <c r="AP68" s="2">
        <f t="shared" si="55"/>
        <v>-36</v>
      </c>
      <c r="AQ68" s="2">
        <f t="shared" ref="AQ68:AQ131" si="130">IFERROR(AO68/AO67,0)-1</f>
        <v>-4.6571798188874469E-2</v>
      </c>
      <c r="AR68" s="34">
        <f t="shared" si="97"/>
        <v>185.45546049320583</v>
      </c>
      <c r="AS68" s="14">
        <v>284</v>
      </c>
      <c r="AT68" s="2">
        <f t="shared" ref="AT68:AT131" si="131">AS68-AS67</f>
        <v>-12</v>
      </c>
      <c r="AU68" s="2">
        <f t="shared" si="98"/>
        <v>-4.0540540540540571E-2</v>
      </c>
      <c r="AV68" s="34">
        <f t="shared" si="99"/>
        <v>71.464519375943624</v>
      </c>
      <c r="AW68" s="80">
        <f t="shared" si="100"/>
        <v>3.1147181399429701E-2</v>
      </c>
      <c r="AX68" s="14">
        <v>72</v>
      </c>
      <c r="AY68">
        <f t="shared" ref="AY68:AY131" si="132">AX68-AX67</f>
        <v>-5</v>
      </c>
      <c r="AZ68">
        <f t="shared" si="101"/>
        <v>-6.4935064935064957E-2</v>
      </c>
      <c r="BA68" s="35">
        <f t="shared" si="102"/>
        <v>18.117765475591344</v>
      </c>
      <c r="BB68" s="51">
        <f t="shared" si="103"/>
        <v>7.896468523799079E-3</v>
      </c>
      <c r="BC68" s="31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31">
        <f t="shared" si="104"/>
        <v>121</v>
      </c>
      <c r="BE68" s="51">
        <f t="shared" si="105"/>
        <v>3.5651149086623368E-2</v>
      </c>
      <c r="BF68" s="35">
        <f t="shared" si="106"/>
        <v>884.49924509310517</v>
      </c>
      <c r="BG68" s="35">
        <f t="shared" si="107"/>
        <v>0.38550120640491337</v>
      </c>
      <c r="BH68" s="45">
        <v>705</v>
      </c>
      <c r="BI68" s="48">
        <f t="shared" si="108"/>
        <v>19</v>
      </c>
      <c r="BJ68" s="14">
        <v>4132</v>
      </c>
      <c r="BK68" s="48">
        <f t="shared" si="109"/>
        <v>82</v>
      </c>
      <c r="BL68" s="14">
        <v>3071</v>
      </c>
      <c r="BM68" s="48">
        <f t="shared" si="110"/>
        <v>56</v>
      </c>
      <c r="BN68" s="14">
        <v>1014</v>
      </c>
      <c r="BO68" s="48">
        <f t="shared" si="111"/>
        <v>17</v>
      </c>
      <c r="BP68" s="14">
        <v>196</v>
      </c>
      <c r="BQ68" s="48">
        <f t="shared" si="112"/>
        <v>0</v>
      </c>
      <c r="BR68" s="17"/>
      <c r="BS68" s="24">
        <f t="shared" si="113"/>
        <v>0</v>
      </c>
      <c r="BT68" s="17"/>
      <c r="BU68" s="24">
        <f t="shared" si="114"/>
        <v>0</v>
      </c>
      <c r="BV68" s="17"/>
      <c r="BW68" s="24">
        <f t="shared" si="115"/>
        <v>0</v>
      </c>
      <c r="BX68" s="17"/>
      <c r="BY68" s="24">
        <f t="shared" si="116"/>
        <v>0</v>
      </c>
      <c r="BZ68" s="20"/>
      <c r="CA68" s="27">
        <f t="shared" si="117"/>
        <v>0</v>
      </c>
    </row>
    <row r="69" spans="1:79">
      <c r="A69" s="3">
        <v>43966</v>
      </c>
      <c r="B69" s="22">
        <v>43966</v>
      </c>
      <c r="C69" s="10">
        <v>9268</v>
      </c>
      <c r="D69">
        <f t="shared" si="118"/>
        <v>150</v>
      </c>
      <c r="E69" s="10">
        <v>266</v>
      </c>
      <c r="F69">
        <f t="shared" si="126"/>
        <v>6</v>
      </c>
      <c r="G69" s="10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12">
        <v>47768</v>
      </c>
      <c r="W69" s="1">
        <f t="shared" si="128"/>
        <v>870</v>
      </c>
      <c r="X69" s="1">
        <f t="shared" si="86"/>
        <v>-155</v>
      </c>
      <c r="Y69" s="34">
        <f t="shared" si="87"/>
        <v>12020.130850528434</v>
      </c>
      <c r="Z69" s="14">
        <v>36821</v>
      </c>
      <c r="AA69" s="2">
        <f t="shared" ref="AA69:AA132" si="133">Z69-Z68</f>
        <v>718</v>
      </c>
      <c r="AB69" s="29">
        <f t="shared" si="88"/>
        <v>0.77082984424719481</v>
      </c>
      <c r="AC69" s="32">
        <f t="shared" si="89"/>
        <v>-27</v>
      </c>
      <c r="AD69" s="1">
        <f t="shared" si="129"/>
        <v>10947</v>
      </c>
      <c r="AE69" s="1">
        <f t="shared" ref="AE69:AE132" si="134">AD69-AD68</f>
        <v>152</v>
      </c>
      <c r="AF69" s="29">
        <f t="shared" si="90"/>
        <v>0.22917015575280522</v>
      </c>
      <c r="AG69" s="32">
        <f t="shared" si="91"/>
        <v>-128</v>
      </c>
      <c r="AH69" s="34">
        <f t="shared" si="92"/>
        <v>0.17471264367816092</v>
      </c>
      <c r="AI69" s="34">
        <f t="shared" si="93"/>
        <v>2754.6552591847003</v>
      </c>
      <c r="AJ69" s="14">
        <v>2568</v>
      </c>
      <c r="AK69" s="2">
        <f t="shared" ref="AK69:AK132" si="135">AJ69-AJ68</f>
        <v>146</v>
      </c>
      <c r="AL69" s="2">
        <f t="shared" si="94"/>
        <v>6.0280759702725062E-2</v>
      </c>
      <c r="AM69" s="34">
        <f t="shared" si="95"/>
        <v>646.20030196275786</v>
      </c>
      <c r="AN69" s="34">
        <f t="shared" si="96"/>
        <v>0.27708243418213208</v>
      </c>
      <c r="AO69" s="14">
        <v>744</v>
      </c>
      <c r="AP69" s="2">
        <f t="shared" si="55"/>
        <v>7</v>
      </c>
      <c r="AQ69" s="2">
        <f t="shared" si="130"/>
        <v>9.4979647218453866E-3</v>
      </c>
      <c r="AR69" s="34">
        <f t="shared" si="97"/>
        <v>187.21690991444387</v>
      </c>
      <c r="AS69" s="14">
        <v>281</v>
      </c>
      <c r="AT69" s="2">
        <f t="shared" si="131"/>
        <v>-3</v>
      </c>
      <c r="AU69" s="2">
        <f t="shared" si="98"/>
        <v>-1.0563380281690127E-2</v>
      </c>
      <c r="AV69" s="34">
        <f t="shared" si="99"/>
        <v>70.709612481127323</v>
      </c>
      <c r="AW69" s="80">
        <f t="shared" si="100"/>
        <v>3.0319378506689684E-2</v>
      </c>
      <c r="AX69" s="14">
        <v>73</v>
      </c>
      <c r="AY69">
        <f t="shared" si="132"/>
        <v>1</v>
      </c>
      <c r="AZ69">
        <f t="shared" si="101"/>
        <v>1.388888888888884E-2</v>
      </c>
      <c r="BA69" s="35">
        <f t="shared" si="102"/>
        <v>18.369401107196779</v>
      </c>
      <c r="BB69" s="51">
        <f t="shared" si="103"/>
        <v>7.8765645230902022E-3</v>
      </c>
      <c r="BC69" s="31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31">
        <f t="shared" si="104"/>
        <v>151</v>
      </c>
      <c r="BE69" s="51">
        <f t="shared" si="105"/>
        <v>4.295874822190604E-2</v>
      </c>
      <c r="BF69" s="35">
        <f t="shared" si="106"/>
        <v>922.49622546552587</v>
      </c>
      <c r="BG69" s="35">
        <f t="shared" si="107"/>
        <v>0.39555459646094088</v>
      </c>
      <c r="BH69" s="45">
        <v>740</v>
      </c>
      <c r="BI69" s="48">
        <f t="shared" si="108"/>
        <v>35</v>
      </c>
      <c r="BJ69" s="14">
        <v>4195</v>
      </c>
      <c r="BK69" s="48">
        <f t="shared" si="109"/>
        <v>63</v>
      </c>
      <c r="BL69" s="14">
        <v>3102</v>
      </c>
      <c r="BM69" s="48">
        <f t="shared" si="110"/>
        <v>31</v>
      </c>
      <c r="BN69" s="14">
        <v>1033</v>
      </c>
      <c r="BO69" s="48">
        <f t="shared" si="111"/>
        <v>19</v>
      </c>
      <c r="BP69" s="14">
        <v>198</v>
      </c>
      <c r="BQ69" s="48">
        <f t="shared" si="112"/>
        <v>2</v>
      </c>
      <c r="BR69" s="17"/>
      <c r="BS69" s="24">
        <f t="shared" si="113"/>
        <v>0</v>
      </c>
      <c r="BT69" s="17"/>
      <c r="BU69" s="24">
        <f t="shared" si="114"/>
        <v>0</v>
      </c>
      <c r="BV69" s="17"/>
      <c r="BW69" s="24">
        <f t="shared" si="115"/>
        <v>0</v>
      </c>
      <c r="BX69" s="17"/>
      <c r="BY69" s="24">
        <f t="shared" si="116"/>
        <v>0</v>
      </c>
      <c r="BZ69" s="20"/>
      <c r="CA69" s="27">
        <f t="shared" si="117"/>
        <v>0</v>
      </c>
    </row>
    <row r="70" spans="1:79">
      <c r="A70" s="3">
        <v>43967</v>
      </c>
      <c r="B70" s="22">
        <v>43967</v>
      </c>
      <c r="C70" s="10">
        <v>9449</v>
      </c>
      <c r="D70">
        <f t="shared" si="118"/>
        <v>181</v>
      </c>
      <c r="E70" s="10">
        <v>269</v>
      </c>
      <c r="F70">
        <f t="shared" si="126"/>
        <v>3</v>
      </c>
      <c r="G70" s="10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12">
        <v>49104</v>
      </c>
      <c r="W70" s="1">
        <f t="shared" si="128"/>
        <v>1336</v>
      </c>
      <c r="X70" s="1">
        <f t="shared" si="86"/>
        <v>466</v>
      </c>
      <c r="Y70" s="34">
        <f t="shared" si="87"/>
        <v>12356.316054353296</v>
      </c>
      <c r="Z70" s="14">
        <v>37935</v>
      </c>
      <c r="AA70" s="2">
        <f t="shared" si="133"/>
        <v>1114</v>
      </c>
      <c r="AB70" s="29">
        <f t="shared" si="88"/>
        <v>0.77254398826979476</v>
      </c>
      <c r="AC70" s="32">
        <f t="shared" si="89"/>
        <v>396</v>
      </c>
      <c r="AD70" s="1">
        <f t="shared" si="129"/>
        <v>11169</v>
      </c>
      <c r="AE70" s="1">
        <f t="shared" si="134"/>
        <v>222</v>
      </c>
      <c r="AF70" s="29">
        <f t="shared" si="90"/>
        <v>0.22745601173020527</v>
      </c>
      <c r="AG70" s="32">
        <f t="shared" si="91"/>
        <v>70</v>
      </c>
      <c r="AH70" s="34">
        <f t="shared" si="92"/>
        <v>0.16616766467065869</v>
      </c>
      <c r="AI70" s="34">
        <f t="shared" si="93"/>
        <v>2810.5183694011071</v>
      </c>
      <c r="AJ70" s="14">
        <v>2757</v>
      </c>
      <c r="AK70" s="2">
        <f t="shared" si="135"/>
        <v>189</v>
      </c>
      <c r="AL70" s="2">
        <f t="shared" si="94"/>
        <v>7.3598130841121545E-2</v>
      </c>
      <c r="AM70" s="34">
        <f t="shared" si="95"/>
        <v>693.75943633618522</v>
      </c>
      <c r="AN70" s="34">
        <f t="shared" si="96"/>
        <v>0.29177690760927083</v>
      </c>
      <c r="AO70" s="14">
        <v>728</v>
      </c>
      <c r="AP70" s="2">
        <f t="shared" ref="AP70:AP133" si="136">AO70-AO69</f>
        <v>-16</v>
      </c>
      <c r="AQ70" s="2">
        <f t="shared" si="130"/>
        <v>-2.1505376344086002E-2</v>
      </c>
      <c r="AR70" s="34">
        <f t="shared" si="97"/>
        <v>183.19073980875692</v>
      </c>
      <c r="AS70" s="14">
        <v>271</v>
      </c>
      <c r="AT70" s="2">
        <f t="shared" si="131"/>
        <v>-10</v>
      </c>
      <c r="AU70" s="2">
        <f t="shared" si="98"/>
        <v>-3.5587188612099641E-2</v>
      </c>
      <c r="AV70" s="34">
        <f t="shared" si="99"/>
        <v>68.193256165072967</v>
      </c>
      <c r="AW70" s="80">
        <f t="shared" si="100"/>
        <v>2.8680283627897131E-2</v>
      </c>
      <c r="AX70" s="14">
        <v>72</v>
      </c>
      <c r="AY70">
        <f t="shared" si="132"/>
        <v>-1</v>
      </c>
      <c r="AZ70">
        <f t="shared" si="101"/>
        <v>-1.3698630136986356E-2</v>
      </c>
      <c r="BA70" s="35">
        <f t="shared" si="102"/>
        <v>18.117765475591344</v>
      </c>
      <c r="BB70" s="51">
        <f t="shared" si="103"/>
        <v>7.6198539527992382E-3</v>
      </c>
      <c r="BC70" s="31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31">
        <f t="shared" si="104"/>
        <v>162</v>
      </c>
      <c r="BE70" s="51">
        <f t="shared" si="105"/>
        <v>4.4189852700490917E-2</v>
      </c>
      <c r="BF70" s="35">
        <f t="shared" si="106"/>
        <v>963.26119778560644</v>
      </c>
      <c r="BG70" s="35">
        <f t="shared" si="107"/>
        <v>0.4051222351571595</v>
      </c>
      <c r="BH70" s="45">
        <v>760</v>
      </c>
      <c r="BI70" s="48">
        <f t="shared" si="108"/>
        <v>20</v>
      </c>
      <c r="BJ70" s="14">
        <v>4283</v>
      </c>
      <c r="BK70" s="48">
        <f t="shared" si="109"/>
        <v>88</v>
      </c>
      <c r="BL70" s="14">
        <v>3154</v>
      </c>
      <c r="BM70" s="48">
        <f t="shared" si="110"/>
        <v>52</v>
      </c>
      <c r="BN70" s="14">
        <v>1053</v>
      </c>
      <c r="BO70" s="48">
        <f t="shared" si="111"/>
        <v>20</v>
      </c>
      <c r="BP70" s="14">
        <v>199</v>
      </c>
      <c r="BQ70" s="48">
        <f t="shared" si="112"/>
        <v>1</v>
      </c>
      <c r="BR70" s="17"/>
      <c r="BS70" s="24">
        <f t="shared" si="113"/>
        <v>0</v>
      </c>
      <c r="BT70" s="17"/>
      <c r="BU70" s="24">
        <f t="shared" si="114"/>
        <v>0</v>
      </c>
      <c r="BV70" s="17"/>
      <c r="BW70" s="24">
        <f t="shared" si="115"/>
        <v>0</v>
      </c>
      <c r="BX70" s="17"/>
      <c r="BY70" s="24">
        <f t="shared" si="116"/>
        <v>0</v>
      </c>
      <c r="BZ70" s="20"/>
      <c r="CA70" s="27">
        <f t="shared" si="117"/>
        <v>0</v>
      </c>
    </row>
    <row r="71" spans="1:79">
      <c r="A71" s="3">
        <v>43968</v>
      </c>
      <c r="B71" s="22">
        <v>43968</v>
      </c>
      <c r="C71" s="10">
        <v>9606</v>
      </c>
      <c r="D71">
        <f t="shared" si="118"/>
        <v>157</v>
      </c>
      <c r="E71" s="10">
        <v>275</v>
      </c>
      <c r="F71">
        <f t="shared" si="126"/>
        <v>6</v>
      </c>
      <c r="G71" s="10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12">
        <v>50348</v>
      </c>
      <c r="W71" s="1">
        <f t="shared" si="128"/>
        <v>1244</v>
      </c>
      <c r="X71" s="1">
        <f t="shared" si="86"/>
        <v>-92</v>
      </c>
      <c r="Y71" s="34">
        <f t="shared" si="87"/>
        <v>12669.350780070457</v>
      </c>
      <c r="Z71" s="14">
        <v>38993</v>
      </c>
      <c r="AA71" s="2">
        <f t="shared" si="133"/>
        <v>1058</v>
      </c>
      <c r="AB71" s="29">
        <f t="shared" si="88"/>
        <v>0.77446969095098117</v>
      </c>
      <c r="AC71" s="32">
        <f t="shared" si="89"/>
        <v>-56</v>
      </c>
      <c r="AD71" s="1">
        <f t="shared" si="129"/>
        <v>11355</v>
      </c>
      <c r="AE71" s="1">
        <f t="shared" si="134"/>
        <v>186</v>
      </c>
      <c r="AF71" s="29">
        <f t="shared" si="90"/>
        <v>0.22553030904901883</v>
      </c>
      <c r="AG71" s="32">
        <f t="shared" si="91"/>
        <v>-36</v>
      </c>
      <c r="AH71" s="34">
        <f t="shared" si="92"/>
        <v>0.14951768488745981</v>
      </c>
      <c r="AI71" s="34">
        <f t="shared" si="93"/>
        <v>2857.3225968797178</v>
      </c>
      <c r="AJ71" s="14">
        <v>2914</v>
      </c>
      <c r="AK71" s="2">
        <f t="shared" si="135"/>
        <v>157</v>
      </c>
      <c r="AL71" s="2">
        <f t="shared" si="94"/>
        <v>5.694595574900263E-2</v>
      </c>
      <c r="AM71" s="34">
        <f t="shared" si="95"/>
        <v>733.26623049823854</v>
      </c>
      <c r="AN71" s="34">
        <f t="shared" si="96"/>
        <v>0.30335207162190297</v>
      </c>
      <c r="AO71" s="14">
        <v>752</v>
      </c>
      <c r="AP71" s="2">
        <f t="shared" si="136"/>
        <v>24</v>
      </c>
      <c r="AQ71" s="2">
        <f t="shared" si="130"/>
        <v>3.2967032967033072E-2</v>
      </c>
      <c r="AR71" s="34">
        <f t="shared" si="97"/>
        <v>189.22999496728735</v>
      </c>
      <c r="AS71" s="14">
        <v>267</v>
      </c>
      <c r="AT71" s="2">
        <f t="shared" si="131"/>
        <v>-4</v>
      </c>
      <c r="AU71" s="2">
        <f t="shared" si="98"/>
        <v>-1.4760147601476037E-2</v>
      </c>
      <c r="AV71" s="34">
        <f t="shared" si="99"/>
        <v>67.186713638651227</v>
      </c>
      <c r="AW71" s="80">
        <f t="shared" si="100"/>
        <v>2.7795128044971893E-2</v>
      </c>
      <c r="AX71" s="14">
        <v>69</v>
      </c>
      <c r="AY71">
        <f t="shared" si="132"/>
        <v>-3</v>
      </c>
      <c r="AZ71">
        <f t="shared" si="101"/>
        <v>-4.166666666666663E-2</v>
      </c>
      <c r="BA71" s="35">
        <f t="shared" si="102"/>
        <v>17.362858580775036</v>
      </c>
      <c r="BB71" s="51">
        <f t="shared" si="103"/>
        <v>7.1830106183635228E-3</v>
      </c>
      <c r="BC71" s="31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31">
        <f t="shared" si="104"/>
        <v>174</v>
      </c>
      <c r="BE71" s="51">
        <f t="shared" si="105"/>
        <v>4.5454545454545414E-2</v>
      </c>
      <c r="BF71" s="35">
        <f t="shared" si="106"/>
        <v>1007.0457976849522</v>
      </c>
      <c r="BG71" s="35">
        <f t="shared" si="107"/>
        <v>0.4166146158650843</v>
      </c>
      <c r="BH71" s="45">
        <v>780</v>
      </c>
      <c r="BI71" s="48">
        <f t="shared" si="108"/>
        <v>20</v>
      </c>
      <c r="BJ71" s="14">
        <v>4361</v>
      </c>
      <c r="BK71" s="48">
        <f t="shared" si="109"/>
        <v>78</v>
      </c>
      <c r="BL71" s="14">
        <v>3189</v>
      </c>
      <c r="BM71" s="48">
        <f t="shared" si="110"/>
        <v>35</v>
      </c>
      <c r="BN71" s="14">
        <v>1072</v>
      </c>
      <c r="BO71" s="48">
        <f t="shared" si="111"/>
        <v>19</v>
      </c>
      <c r="BP71" s="14">
        <v>204</v>
      </c>
      <c r="BQ71" s="48">
        <f t="shared" si="112"/>
        <v>5</v>
      </c>
      <c r="BR71" s="17"/>
      <c r="BS71" s="24">
        <f t="shared" si="113"/>
        <v>0</v>
      </c>
      <c r="BT71" s="17"/>
      <c r="BU71" s="24">
        <f t="shared" si="114"/>
        <v>0</v>
      </c>
      <c r="BV71" s="17"/>
      <c r="BW71" s="24">
        <f t="shared" si="115"/>
        <v>0</v>
      </c>
      <c r="BX71" s="17"/>
      <c r="BY71" s="24">
        <f t="shared" si="116"/>
        <v>0</v>
      </c>
      <c r="BZ71" s="20"/>
      <c r="CA71" s="27">
        <f t="shared" si="117"/>
        <v>0</v>
      </c>
    </row>
    <row r="72" spans="1:79">
      <c r="A72" s="3">
        <v>43969</v>
      </c>
      <c r="B72" s="22">
        <v>43969</v>
      </c>
      <c r="C72" s="10">
        <v>9726</v>
      </c>
      <c r="D72">
        <f t="shared" si="118"/>
        <v>120</v>
      </c>
      <c r="E72" s="10">
        <v>279</v>
      </c>
      <c r="F72">
        <f t="shared" si="126"/>
        <v>4</v>
      </c>
      <c r="G72" s="10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12">
        <v>51105</v>
      </c>
      <c r="W72" s="1">
        <f t="shared" si="128"/>
        <v>757</v>
      </c>
      <c r="X72" s="1">
        <f t="shared" si="86"/>
        <v>-487</v>
      </c>
      <c r="Y72" s="34">
        <f t="shared" si="87"/>
        <v>12859.838953195773</v>
      </c>
      <c r="Z72" s="14">
        <v>39589</v>
      </c>
      <c r="AA72" s="2">
        <f t="shared" si="133"/>
        <v>596</v>
      </c>
      <c r="AB72" s="29">
        <f t="shared" si="88"/>
        <v>0.77466001369728987</v>
      </c>
      <c r="AC72" s="32">
        <f t="shared" si="89"/>
        <v>-462</v>
      </c>
      <c r="AD72" s="1">
        <f t="shared" si="129"/>
        <v>11516</v>
      </c>
      <c r="AE72" s="1">
        <f t="shared" si="134"/>
        <v>161</v>
      </c>
      <c r="AF72" s="29">
        <f t="shared" si="90"/>
        <v>0.2253399863027101</v>
      </c>
      <c r="AG72" s="32">
        <f t="shared" si="91"/>
        <v>-25</v>
      </c>
      <c r="AH72" s="34">
        <f t="shared" si="92"/>
        <v>0.21268163804491413</v>
      </c>
      <c r="AI72" s="34">
        <f t="shared" si="93"/>
        <v>2897.835933568193</v>
      </c>
      <c r="AJ72" s="14">
        <v>3019</v>
      </c>
      <c r="AK72" s="2">
        <f t="shared" si="135"/>
        <v>105</v>
      </c>
      <c r="AL72" s="2">
        <f t="shared" si="94"/>
        <v>3.6032944406314327E-2</v>
      </c>
      <c r="AM72" s="34">
        <f t="shared" si="95"/>
        <v>759.68797181680918</v>
      </c>
      <c r="AN72" s="34">
        <f t="shared" si="96"/>
        <v>0.31040509973267533</v>
      </c>
      <c r="AO72" s="14">
        <v>747</v>
      </c>
      <c r="AP72" s="2">
        <f t="shared" si="136"/>
        <v>-5</v>
      </c>
      <c r="AQ72" s="2">
        <f t="shared" si="130"/>
        <v>-6.6489361702127825E-3</v>
      </c>
      <c r="AR72" s="34">
        <f t="shared" si="97"/>
        <v>187.97181680926019</v>
      </c>
      <c r="AS72" s="14">
        <v>272</v>
      </c>
      <c r="AT72" s="2">
        <f t="shared" si="131"/>
        <v>5</v>
      </c>
      <c r="AU72" s="2">
        <f t="shared" si="98"/>
        <v>1.8726591760299671E-2</v>
      </c>
      <c r="AV72" s="34">
        <f t="shared" si="99"/>
        <v>68.444891796678405</v>
      </c>
      <c r="AW72" s="80">
        <f t="shared" si="100"/>
        <v>2.7966275961340735E-2</v>
      </c>
      <c r="AX72" s="14">
        <v>71</v>
      </c>
      <c r="AY72">
        <f t="shared" si="132"/>
        <v>2</v>
      </c>
      <c r="AZ72">
        <f t="shared" si="101"/>
        <v>2.8985507246376718E-2</v>
      </c>
      <c r="BA72" s="35">
        <f t="shared" si="102"/>
        <v>17.866129843985906</v>
      </c>
      <c r="BB72" s="51">
        <f t="shared" si="103"/>
        <v>7.3000205634382066E-3</v>
      </c>
      <c r="BC72" s="31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31">
        <f t="shared" si="104"/>
        <v>107</v>
      </c>
      <c r="BE72" s="51">
        <f t="shared" si="105"/>
        <v>2.6736631684157963E-2</v>
      </c>
      <c r="BF72" s="35">
        <f t="shared" si="106"/>
        <v>1033.9708102667337</v>
      </c>
      <c r="BG72" s="35">
        <f t="shared" si="107"/>
        <v>0.4224758379601069</v>
      </c>
      <c r="BH72" s="45">
        <v>806</v>
      </c>
      <c r="BI72" s="48">
        <f t="shared" si="108"/>
        <v>26</v>
      </c>
      <c r="BJ72" s="14">
        <v>4407</v>
      </c>
      <c r="BK72" s="48">
        <f t="shared" si="109"/>
        <v>46</v>
      </c>
      <c r="BL72" s="14">
        <v>3216</v>
      </c>
      <c r="BM72" s="48">
        <f t="shared" si="110"/>
        <v>27</v>
      </c>
      <c r="BN72" s="14">
        <v>1092</v>
      </c>
      <c r="BO72" s="48">
        <f t="shared" si="111"/>
        <v>20</v>
      </c>
      <c r="BP72" s="14">
        <v>205</v>
      </c>
      <c r="BQ72" s="48">
        <f t="shared" si="112"/>
        <v>1</v>
      </c>
      <c r="BR72" s="17"/>
      <c r="BS72" s="24">
        <f t="shared" si="113"/>
        <v>0</v>
      </c>
      <c r="BT72" s="17"/>
      <c r="BU72" s="24">
        <f t="shared" si="114"/>
        <v>0</v>
      </c>
      <c r="BV72" s="17"/>
      <c r="BW72" s="24">
        <f t="shared" si="115"/>
        <v>0</v>
      </c>
      <c r="BX72" s="17"/>
      <c r="BY72" s="24">
        <f t="shared" si="116"/>
        <v>0</v>
      </c>
      <c r="BZ72" s="20"/>
      <c r="CA72" s="27">
        <f t="shared" si="117"/>
        <v>0</v>
      </c>
    </row>
    <row r="73" spans="1:79">
      <c r="A73" s="3">
        <v>43970</v>
      </c>
      <c r="B73" s="22">
        <v>43970</v>
      </c>
      <c r="C73" s="10">
        <v>9867</v>
      </c>
      <c r="D73">
        <f t="shared" si="118"/>
        <v>141</v>
      </c>
      <c r="E73" s="10">
        <v>281</v>
      </c>
      <c r="F73">
        <f t="shared" si="126"/>
        <v>2</v>
      </c>
      <c r="G73" s="10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12">
        <v>52815</v>
      </c>
      <c r="W73" s="1">
        <f t="shared" si="128"/>
        <v>1710</v>
      </c>
      <c r="X73" s="1">
        <f t="shared" si="86"/>
        <v>953</v>
      </c>
      <c r="Y73" s="34">
        <f t="shared" si="87"/>
        <v>13290.135883241066</v>
      </c>
      <c r="Z73" s="14">
        <v>40142</v>
      </c>
      <c r="AA73" s="2">
        <f t="shared" si="133"/>
        <v>553</v>
      </c>
      <c r="AB73" s="29">
        <f t="shared" si="88"/>
        <v>0.76004922843889045</v>
      </c>
      <c r="AC73" s="32">
        <f t="shared" si="89"/>
        <v>-43</v>
      </c>
      <c r="AD73" s="1">
        <f t="shared" si="129"/>
        <v>12673</v>
      </c>
      <c r="AE73" s="1">
        <f t="shared" si="134"/>
        <v>1157</v>
      </c>
      <c r="AF73" s="29">
        <f t="shared" si="90"/>
        <v>0.23995077156110953</v>
      </c>
      <c r="AG73" s="32">
        <f t="shared" si="91"/>
        <v>996</v>
      </c>
      <c r="AH73" s="34">
        <f t="shared" si="92"/>
        <v>0.67660818713450288</v>
      </c>
      <c r="AI73" s="34">
        <f t="shared" si="93"/>
        <v>3188.9783593356819</v>
      </c>
      <c r="AJ73" s="14">
        <v>3055</v>
      </c>
      <c r="AK73" s="2">
        <f t="shared" si="135"/>
        <v>36</v>
      </c>
      <c r="AL73" s="2">
        <f t="shared" si="94"/>
        <v>1.1924478304074171E-2</v>
      </c>
      <c r="AM73" s="34">
        <f t="shared" si="95"/>
        <v>768.74685455460485</v>
      </c>
      <c r="AN73" s="34">
        <f t="shared" si="96"/>
        <v>0.30961791831357049</v>
      </c>
      <c r="AO73" s="14">
        <v>682</v>
      </c>
      <c r="AP73" s="2">
        <f t="shared" si="136"/>
        <v>-65</v>
      </c>
      <c r="AQ73" s="2">
        <f t="shared" si="130"/>
        <v>-8.7014725568942408E-2</v>
      </c>
      <c r="AR73" s="34">
        <f t="shared" si="97"/>
        <v>171.61550075490689</v>
      </c>
      <c r="AS73" s="14">
        <v>267</v>
      </c>
      <c r="AT73" s="2">
        <f t="shared" si="131"/>
        <v>-5</v>
      </c>
      <c r="AU73" s="2">
        <f t="shared" si="98"/>
        <v>-1.8382352941176516E-2</v>
      </c>
      <c r="AV73" s="34">
        <f t="shared" si="99"/>
        <v>67.186713638651227</v>
      </c>
      <c r="AW73" s="80">
        <f t="shared" si="100"/>
        <v>2.7059896625114016E-2</v>
      </c>
      <c r="AX73" s="14">
        <v>70</v>
      </c>
      <c r="AY73">
        <f t="shared" si="132"/>
        <v>-1</v>
      </c>
      <c r="AZ73">
        <f t="shared" si="101"/>
        <v>-1.4084507042253502E-2</v>
      </c>
      <c r="BA73" s="35">
        <f t="shared" si="102"/>
        <v>17.614494212380471</v>
      </c>
      <c r="BB73" s="51">
        <f t="shared" si="103"/>
        <v>7.094354920441877E-3</v>
      </c>
      <c r="BC73" s="31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31">
        <f t="shared" si="104"/>
        <v>-35</v>
      </c>
      <c r="BE73" s="51">
        <f t="shared" si="105"/>
        <v>-8.5178875638841633E-3</v>
      </c>
      <c r="BF73" s="35">
        <f t="shared" si="106"/>
        <v>1025.1635631605434</v>
      </c>
      <c r="BG73" s="35">
        <f t="shared" si="107"/>
        <v>0.41289145636971725</v>
      </c>
      <c r="BH73" s="45">
        <v>835</v>
      </c>
      <c r="BI73" s="48">
        <f t="shared" si="108"/>
        <v>29</v>
      </c>
      <c r="BJ73" s="14">
        <v>4471</v>
      </c>
      <c r="BK73" s="48">
        <f t="shared" si="109"/>
        <v>64</v>
      </c>
      <c r="BL73" s="14">
        <v>3252</v>
      </c>
      <c r="BM73" s="48">
        <f t="shared" si="110"/>
        <v>36</v>
      </c>
      <c r="BN73" s="14">
        <v>1104</v>
      </c>
      <c r="BO73" s="48">
        <f t="shared" si="111"/>
        <v>12</v>
      </c>
      <c r="BP73" s="14">
        <v>205</v>
      </c>
      <c r="BQ73" s="48">
        <f t="shared" si="112"/>
        <v>0</v>
      </c>
      <c r="BR73" s="17"/>
      <c r="BS73" s="24">
        <f t="shared" si="113"/>
        <v>0</v>
      </c>
      <c r="BT73" s="17"/>
      <c r="BU73" s="24">
        <f t="shared" si="114"/>
        <v>0</v>
      </c>
      <c r="BV73" s="17"/>
      <c r="BW73" s="24">
        <f t="shared" si="115"/>
        <v>0</v>
      </c>
      <c r="BX73" s="17"/>
      <c r="BY73" s="24">
        <f t="shared" si="116"/>
        <v>0</v>
      </c>
      <c r="BZ73" s="20"/>
      <c r="CA73" s="27">
        <f t="shared" si="117"/>
        <v>0</v>
      </c>
    </row>
    <row r="74" spans="1:79">
      <c r="A74" s="3">
        <v>43971</v>
      </c>
      <c r="B74" s="22">
        <v>43971</v>
      </c>
      <c r="C74" s="10">
        <v>9977</v>
      </c>
      <c r="D74">
        <f t="shared" si="118"/>
        <v>110</v>
      </c>
      <c r="E74" s="10">
        <v>287</v>
      </c>
      <c r="F74">
        <f t="shared" si="126"/>
        <v>6</v>
      </c>
      <c r="G74" s="10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12">
        <v>52815</v>
      </c>
      <c r="W74" s="1">
        <f t="shared" si="128"/>
        <v>0</v>
      </c>
      <c r="X74" s="1">
        <f t="shared" si="86"/>
        <v>-1710</v>
      </c>
      <c r="Y74" s="34">
        <f t="shared" si="87"/>
        <v>13290.135883241066</v>
      </c>
      <c r="Z74" s="14">
        <v>40142</v>
      </c>
      <c r="AA74" s="2">
        <f t="shared" si="133"/>
        <v>0</v>
      </c>
      <c r="AB74" s="29">
        <f t="shared" si="88"/>
        <v>0.76004922843889045</v>
      </c>
      <c r="AC74" s="32">
        <f t="shared" si="89"/>
        <v>-553</v>
      </c>
      <c r="AD74" s="1">
        <f>V74-Z74</f>
        <v>12673</v>
      </c>
      <c r="AE74" s="1">
        <f t="shared" si="134"/>
        <v>0</v>
      </c>
      <c r="AF74" s="29">
        <f t="shared" si="90"/>
        <v>0.23995077156110953</v>
      </c>
      <c r="AG74" s="32">
        <f t="shared" si="91"/>
        <v>-1157</v>
      </c>
      <c r="AH74" s="34">
        <f t="shared" si="92"/>
        <v>0</v>
      </c>
      <c r="AI74" s="34">
        <f t="shared" si="93"/>
        <v>3188.9783593356819</v>
      </c>
      <c r="AJ74" s="14">
        <v>3164</v>
      </c>
      <c r="AK74" s="2">
        <f t="shared" si="135"/>
        <v>109</v>
      </c>
      <c r="AL74" s="2">
        <f t="shared" si="94"/>
        <v>3.5679214402618564E-2</v>
      </c>
      <c r="AM74" s="34">
        <f t="shared" si="95"/>
        <v>796.17513839959736</v>
      </c>
      <c r="AN74" s="34">
        <f t="shared" si="96"/>
        <v>0.31712939761451336</v>
      </c>
      <c r="AO74" s="14">
        <v>680</v>
      </c>
      <c r="AP74" s="2">
        <f t="shared" si="136"/>
        <v>-2</v>
      </c>
      <c r="AQ74" s="2">
        <f t="shared" si="130"/>
        <v>-2.9325513196480912E-3</v>
      </c>
      <c r="AR74" s="34">
        <f t="shared" si="97"/>
        <v>171.11222949169601</v>
      </c>
      <c r="AS74" s="14">
        <v>264</v>
      </c>
      <c r="AT74" s="2">
        <f t="shared" si="131"/>
        <v>-3</v>
      </c>
      <c r="AU74" s="2">
        <f t="shared" si="98"/>
        <v>-1.1235955056179803E-2</v>
      </c>
      <c r="AV74" s="34">
        <f t="shared" si="99"/>
        <v>66.431806743834926</v>
      </c>
      <c r="AW74" s="80">
        <f t="shared" si="100"/>
        <v>2.6460859977949284E-2</v>
      </c>
      <c r="AX74" s="14">
        <v>68</v>
      </c>
      <c r="AY74">
        <f t="shared" si="132"/>
        <v>-2</v>
      </c>
      <c r="AZ74">
        <f t="shared" si="101"/>
        <v>-2.8571428571428581E-2</v>
      </c>
      <c r="BA74" s="35">
        <f t="shared" si="102"/>
        <v>17.111222949169601</v>
      </c>
      <c r="BB74" s="51">
        <f t="shared" si="103"/>
        <v>6.8156760549263305E-3</v>
      </c>
      <c r="BC74" s="31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31">
        <f t="shared" si="104"/>
        <v>102</v>
      </c>
      <c r="BE74" s="51">
        <f t="shared" si="105"/>
        <v>2.5036818851251752E-2</v>
      </c>
      <c r="BF74" s="35">
        <f t="shared" si="106"/>
        <v>1050.8303975842978</v>
      </c>
      <c r="BG74" s="35">
        <f t="shared" si="107"/>
        <v>0.41856269419665232</v>
      </c>
      <c r="BH74" s="45">
        <v>848</v>
      </c>
      <c r="BI74" s="48">
        <f t="shared" si="108"/>
        <v>13</v>
      </c>
      <c r="BJ74" s="14">
        <v>4526</v>
      </c>
      <c r="BK74" s="48">
        <f t="shared" si="109"/>
        <v>55</v>
      </c>
      <c r="BL74" s="14">
        <v>3282</v>
      </c>
      <c r="BM74" s="48">
        <f t="shared" si="110"/>
        <v>30</v>
      </c>
      <c r="BN74" s="14">
        <v>1113</v>
      </c>
      <c r="BO74" s="48">
        <f t="shared" si="111"/>
        <v>9</v>
      </c>
      <c r="BP74" s="14">
        <v>208</v>
      </c>
      <c r="BQ74" s="48">
        <f t="shared" si="112"/>
        <v>3</v>
      </c>
      <c r="BR74" s="17"/>
      <c r="BS74" s="24">
        <f t="shared" si="113"/>
        <v>0</v>
      </c>
      <c r="BT74" s="17"/>
      <c r="BU74" s="24">
        <f t="shared" si="114"/>
        <v>0</v>
      </c>
      <c r="BV74" s="17"/>
      <c r="BW74" s="24">
        <f t="shared" si="115"/>
        <v>0</v>
      </c>
      <c r="BX74" s="17"/>
      <c r="BY74" s="24">
        <f t="shared" si="116"/>
        <v>0</v>
      </c>
      <c r="BZ74" s="20"/>
      <c r="CA74" s="27">
        <f t="shared" si="117"/>
        <v>0</v>
      </c>
    </row>
    <row r="75" spans="1:79">
      <c r="A75" s="3">
        <v>43972</v>
      </c>
      <c r="B75" s="22">
        <v>43972</v>
      </c>
      <c r="C75" s="10">
        <v>10116</v>
      </c>
      <c r="D75">
        <f t="shared" si="118"/>
        <v>139</v>
      </c>
      <c r="E75" s="10">
        <v>291</v>
      </c>
      <c r="F75">
        <f t="shared" si="126"/>
        <v>4</v>
      </c>
      <c r="G75" s="10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12">
        <v>53928</v>
      </c>
      <c r="W75" s="1">
        <f t="shared" si="128"/>
        <v>1113</v>
      </c>
      <c r="X75" s="1">
        <f t="shared" si="86"/>
        <v>1113</v>
      </c>
      <c r="Y75" s="34">
        <f t="shared" si="87"/>
        <v>13570.206341217916</v>
      </c>
      <c r="Z75" s="14">
        <v>41932</v>
      </c>
      <c r="AA75" s="2">
        <f t="shared" si="133"/>
        <v>1790</v>
      </c>
      <c r="AB75" s="29">
        <f t="shared" si="88"/>
        <v>0.77755525886367005</v>
      </c>
      <c r="AC75" s="32">
        <f t="shared" si="89"/>
        <v>1790</v>
      </c>
      <c r="AD75" s="1">
        <f t="shared" si="129"/>
        <v>11996</v>
      </c>
      <c r="AE75" s="1">
        <f t="shared" si="134"/>
        <v>-677</v>
      </c>
      <c r="AF75" s="29">
        <f t="shared" si="90"/>
        <v>0.22244474113632992</v>
      </c>
      <c r="AG75" s="32">
        <f t="shared" si="91"/>
        <v>-677</v>
      </c>
      <c r="AH75" s="34">
        <f t="shared" si="92"/>
        <v>-0.60826594788858945</v>
      </c>
      <c r="AI75" s="34">
        <f t="shared" si="93"/>
        <v>3018.6210367388021</v>
      </c>
      <c r="AJ75" s="14">
        <v>3236</v>
      </c>
      <c r="AK75" s="2">
        <f t="shared" si="135"/>
        <v>72</v>
      </c>
      <c r="AL75" s="2">
        <f t="shared" si="94"/>
        <v>2.2756005056890016E-2</v>
      </c>
      <c r="AM75" s="34">
        <f t="shared" si="95"/>
        <v>814.2929038751887</v>
      </c>
      <c r="AN75" s="34">
        <f t="shared" si="96"/>
        <v>0.31988928430209568</v>
      </c>
      <c r="AO75" s="14">
        <v>649</v>
      </c>
      <c r="AP75" s="2">
        <f t="shared" si="136"/>
        <v>-31</v>
      </c>
      <c r="AQ75" s="2">
        <f t="shared" si="130"/>
        <v>-4.5588235294117596E-2</v>
      </c>
      <c r="AR75" s="34">
        <f t="shared" si="97"/>
        <v>163.31152491192753</v>
      </c>
      <c r="AS75" s="14">
        <v>278</v>
      </c>
      <c r="AT75" s="2">
        <f t="shared" si="131"/>
        <v>14</v>
      </c>
      <c r="AU75" s="2">
        <f t="shared" si="98"/>
        <v>5.3030303030302983E-2</v>
      </c>
      <c r="AV75" s="34">
        <f t="shared" si="99"/>
        <v>69.954705586311022</v>
      </c>
      <c r="AW75" s="80">
        <f t="shared" si="100"/>
        <v>2.7481217872676947E-2</v>
      </c>
      <c r="AX75" s="14">
        <v>66</v>
      </c>
      <c r="AY75">
        <f t="shared" si="132"/>
        <v>-2</v>
      </c>
      <c r="AZ75">
        <f t="shared" si="101"/>
        <v>-2.9411764705882359E-2</v>
      </c>
      <c r="BA75" s="35">
        <f t="shared" si="102"/>
        <v>16.607951685958732</v>
      </c>
      <c r="BB75" s="51">
        <f t="shared" si="103"/>
        <v>6.5243179122182679E-3</v>
      </c>
      <c r="BC75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31">
        <f t="shared" si="104"/>
        <v>53</v>
      </c>
      <c r="BE75" s="51">
        <f t="shared" si="105"/>
        <v>1.2691570881226077E-2</v>
      </c>
      <c r="BF75" s="35">
        <f t="shared" si="106"/>
        <v>1064.1670860593861</v>
      </c>
      <c r="BG75" s="35">
        <f t="shared" si="107"/>
        <v>0.41805061289047052</v>
      </c>
      <c r="BH75" s="45">
        <v>868</v>
      </c>
      <c r="BI75" s="48">
        <f t="shared" si="108"/>
        <v>20</v>
      </c>
      <c r="BJ75" s="14">
        <v>4587</v>
      </c>
      <c r="BK75" s="48">
        <f t="shared" si="109"/>
        <v>61</v>
      </c>
      <c r="BL75" s="14">
        <v>3320</v>
      </c>
      <c r="BM75" s="48">
        <f t="shared" si="110"/>
        <v>38</v>
      </c>
      <c r="BN75" s="14">
        <v>1131</v>
      </c>
      <c r="BO75" s="48">
        <f t="shared" si="111"/>
        <v>18</v>
      </c>
      <c r="BP75" s="14">
        <v>210</v>
      </c>
      <c r="BQ75" s="48">
        <f t="shared" si="112"/>
        <v>2</v>
      </c>
      <c r="BR75" s="17"/>
      <c r="BS75" s="24">
        <f t="shared" si="113"/>
        <v>0</v>
      </c>
      <c r="BT75" s="17"/>
      <c r="BU75" s="24">
        <f t="shared" si="114"/>
        <v>0</v>
      </c>
      <c r="BV75" s="17"/>
      <c r="BW75" s="24">
        <f t="shared" si="115"/>
        <v>0</v>
      </c>
      <c r="BX75" s="17"/>
      <c r="BY75" s="24">
        <f t="shared" si="116"/>
        <v>0</v>
      </c>
      <c r="BZ75" s="20"/>
      <c r="CA75" s="27">
        <f t="shared" si="117"/>
        <v>0</v>
      </c>
    </row>
    <row r="76" spans="1:79">
      <c r="A76" s="3">
        <v>43973</v>
      </c>
      <c r="B76" s="22">
        <v>43973</v>
      </c>
      <c r="C76" s="10">
        <v>10267</v>
      </c>
      <c r="D76">
        <f t="shared" si="118"/>
        <v>151</v>
      </c>
      <c r="E76" s="10">
        <v>295</v>
      </c>
      <c r="F76">
        <f t="shared" si="126"/>
        <v>4</v>
      </c>
      <c r="G76" s="10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12">
        <v>55018</v>
      </c>
      <c r="W76" s="1">
        <f t="shared" si="128"/>
        <v>1090</v>
      </c>
      <c r="X76" s="1">
        <f t="shared" si="86"/>
        <v>-23</v>
      </c>
      <c r="Y76" s="34">
        <f t="shared" si="87"/>
        <v>13844.48917966784</v>
      </c>
      <c r="Z76" s="14">
        <v>42806</v>
      </c>
      <c r="AA76" s="2">
        <f t="shared" si="133"/>
        <v>874</v>
      </c>
      <c r="AB76" s="29">
        <f t="shared" si="88"/>
        <v>0.77803627903595185</v>
      </c>
      <c r="AC76" s="32">
        <f t="shared" si="89"/>
        <v>-916</v>
      </c>
      <c r="AD76" s="1">
        <f t="shared" si="129"/>
        <v>12212</v>
      </c>
      <c r="AE76" s="1">
        <f t="shared" si="134"/>
        <v>216</v>
      </c>
      <c r="AF76" s="29">
        <f t="shared" si="90"/>
        <v>0.22196372096404812</v>
      </c>
      <c r="AG76" s="32">
        <f t="shared" si="91"/>
        <v>893</v>
      </c>
      <c r="AH76" s="34">
        <f t="shared" si="92"/>
        <v>0.19816513761467891</v>
      </c>
      <c r="AI76" s="34">
        <f t="shared" si="93"/>
        <v>3072.9743331655759</v>
      </c>
      <c r="AJ76" s="14">
        <v>3358</v>
      </c>
      <c r="AK76" s="2">
        <f t="shared" si="135"/>
        <v>122</v>
      </c>
      <c r="AL76" s="2">
        <f t="shared" si="94"/>
        <v>3.7700865265760219E-2</v>
      </c>
      <c r="AM76" s="34">
        <f t="shared" si="95"/>
        <v>844.99245093105185</v>
      </c>
      <c r="AN76" s="34">
        <f t="shared" si="96"/>
        <v>0.32706730300964254</v>
      </c>
      <c r="AO76" s="14">
        <v>621</v>
      </c>
      <c r="AP76" s="2">
        <f t="shared" si="136"/>
        <v>-28</v>
      </c>
      <c r="AQ76" s="2">
        <f t="shared" si="130"/>
        <v>-4.3143297380585532E-2</v>
      </c>
      <c r="AR76" s="34">
        <f t="shared" si="97"/>
        <v>156.26572722697534</v>
      </c>
      <c r="AS76" s="14">
        <v>271</v>
      </c>
      <c r="AT76" s="2">
        <f t="shared" si="131"/>
        <v>-7</v>
      </c>
      <c r="AU76" s="2">
        <f t="shared" si="98"/>
        <v>-2.5179856115107868E-2</v>
      </c>
      <c r="AV76" s="34">
        <f t="shared" si="99"/>
        <v>68.193256165072967</v>
      </c>
      <c r="AW76" s="80">
        <f t="shared" si="100"/>
        <v>2.6395246907567935E-2</v>
      </c>
      <c r="AX76" s="14">
        <v>68</v>
      </c>
      <c r="AY76">
        <f t="shared" si="132"/>
        <v>2</v>
      </c>
      <c r="AZ76">
        <f t="shared" si="101"/>
        <v>3.0303030303030276E-2</v>
      </c>
      <c r="BA76" s="35">
        <f t="shared" si="102"/>
        <v>17.111222949169601</v>
      </c>
      <c r="BB76" s="51">
        <f t="shared" si="103"/>
        <v>6.6231615856628028E-3</v>
      </c>
      <c r="BC76" s="31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31">
        <f t="shared" si="104"/>
        <v>89</v>
      </c>
      <c r="BE76" s="51">
        <f t="shared" si="105"/>
        <v>2.1045164341451983E-2</v>
      </c>
      <c r="BF76" s="35">
        <f t="shared" si="106"/>
        <v>1086.5626572722697</v>
      </c>
      <c r="BG76" s="35">
        <f t="shared" si="107"/>
        <v>0.42057076068958799</v>
      </c>
      <c r="BH76" s="45">
        <v>886</v>
      </c>
      <c r="BI76" s="48">
        <f t="shared" si="108"/>
        <v>18</v>
      </c>
      <c r="BJ76" s="14">
        <v>4644</v>
      </c>
      <c r="BK76" s="48">
        <f t="shared" si="109"/>
        <v>57</v>
      </c>
      <c r="BL76" s="14">
        <v>3378</v>
      </c>
      <c r="BM76" s="48">
        <f t="shared" si="110"/>
        <v>58</v>
      </c>
      <c r="BN76" s="14">
        <v>1146</v>
      </c>
      <c r="BO76" s="48">
        <f t="shared" si="111"/>
        <v>15</v>
      </c>
      <c r="BP76" s="14">
        <v>213</v>
      </c>
      <c r="BQ76" s="48">
        <f t="shared" si="112"/>
        <v>3</v>
      </c>
      <c r="BR76" s="17"/>
      <c r="BS76" s="24">
        <f t="shared" si="113"/>
        <v>0</v>
      </c>
      <c r="BT76" s="17"/>
      <c r="BU76" s="24">
        <f t="shared" si="114"/>
        <v>0</v>
      </c>
      <c r="BV76" s="17"/>
      <c r="BW76" s="24">
        <f t="shared" si="115"/>
        <v>0</v>
      </c>
      <c r="BX76" s="17"/>
      <c r="BY76" s="24">
        <f t="shared" si="116"/>
        <v>0</v>
      </c>
      <c r="BZ76" s="20"/>
      <c r="CA76" s="27">
        <f t="shared" si="117"/>
        <v>0</v>
      </c>
    </row>
    <row r="77" spans="1:79">
      <c r="A77" s="3">
        <v>43974</v>
      </c>
      <c r="B77" s="22">
        <v>43974</v>
      </c>
      <c r="C77" s="10">
        <v>10577</v>
      </c>
      <c r="D77">
        <f t="shared" si="118"/>
        <v>310</v>
      </c>
      <c r="E77" s="10">
        <v>299</v>
      </c>
      <c r="F77">
        <f t="shared" si="126"/>
        <v>4</v>
      </c>
      <c r="G77" s="10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12">
        <v>56755</v>
      </c>
      <c r="W77" s="1">
        <f t="shared" si="128"/>
        <v>1737</v>
      </c>
      <c r="X77" s="1">
        <f t="shared" si="86"/>
        <v>647</v>
      </c>
      <c r="Y77" s="34">
        <f t="shared" si="87"/>
        <v>14281.580271766481</v>
      </c>
      <c r="Z77" s="14">
        <v>44165</v>
      </c>
      <c r="AA77" s="2">
        <f t="shared" si="133"/>
        <v>1359</v>
      </c>
      <c r="AB77" s="29">
        <f t="shared" si="88"/>
        <v>0.77816932428860897</v>
      </c>
      <c r="AC77" s="32">
        <f t="shared" si="89"/>
        <v>485</v>
      </c>
      <c r="AD77" s="1">
        <f t="shared" si="129"/>
        <v>12590</v>
      </c>
      <c r="AE77" s="1">
        <f t="shared" si="134"/>
        <v>378</v>
      </c>
      <c r="AF77" s="29">
        <f t="shared" si="90"/>
        <v>0.22183067571139106</v>
      </c>
      <c r="AG77" s="32">
        <f t="shared" si="91"/>
        <v>162</v>
      </c>
      <c r="AH77" s="34">
        <f t="shared" si="92"/>
        <v>0.21761658031088082</v>
      </c>
      <c r="AI77" s="34">
        <f t="shared" si="93"/>
        <v>3168.0926019124308</v>
      </c>
      <c r="AJ77" s="14">
        <v>3668</v>
      </c>
      <c r="AK77" s="2">
        <f t="shared" si="135"/>
        <v>310</v>
      </c>
      <c r="AL77" s="2">
        <f t="shared" si="94"/>
        <v>9.2316855270994536E-2</v>
      </c>
      <c r="AM77" s="34">
        <f t="shared" si="95"/>
        <v>922.99949672873674</v>
      </c>
      <c r="AN77" s="34">
        <f t="shared" si="96"/>
        <v>0.34679020516214426</v>
      </c>
      <c r="AO77" s="14">
        <v>590</v>
      </c>
      <c r="AP77" s="2">
        <f t="shared" si="136"/>
        <v>-31</v>
      </c>
      <c r="AQ77" s="2">
        <f t="shared" si="130"/>
        <v>-4.9919484702093397E-2</v>
      </c>
      <c r="AR77" s="34">
        <f t="shared" si="97"/>
        <v>148.46502264720684</v>
      </c>
      <c r="AS77" s="14">
        <v>2655</v>
      </c>
      <c r="AT77" s="2">
        <f t="shared" si="131"/>
        <v>2384</v>
      </c>
      <c r="AU77" s="2">
        <f t="shared" si="98"/>
        <v>8.7970479704797047</v>
      </c>
      <c r="AV77" s="34">
        <f t="shared" si="99"/>
        <v>668.09260191243072</v>
      </c>
      <c r="AW77" s="80">
        <f t="shared" si="100"/>
        <v>0.25101635624468188</v>
      </c>
      <c r="AX77" s="14">
        <v>66</v>
      </c>
      <c r="AY77">
        <f t="shared" si="132"/>
        <v>-2</v>
      </c>
      <c r="AZ77">
        <f t="shared" si="101"/>
        <v>-2.9411764705882359E-2</v>
      </c>
      <c r="BA77" s="35">
        <f t="shared" si="102"/>
        <v>16.607951685958732</v>
      </c>
      <c r="BB77" s="51">
        <f t="shared" si="103"/>
        <v>6.2399546185118657E-3</v>
      </c>
      <c r="BC77" s="31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31">
        <f t="shared" si="104"/>
        <v>2661</v>
      </c>
      <c r="BE77" s="51">
        <f t="shared" si="105"/>
        <v>0.61625752663270039</v>
      </c>
      <c r="BF77" s="35">
        <f t="shared" si="106"/>
        <v>1756.165072974333</v>
      </c>
      <c r="BG77" s="35">
        <f t="shared" si="107"/>
        <v>0.65982792852415617</v>
      </c>
      <c r="BH77" s="45">
        <v>924</v>
      </c>
      <c r="BI77" s="48">
        <f t="shared" si="108"/>
        <v>38</v>
      </c>
      <c r="BJ77" s="14">
        <v>4786</v>
      </c>
      <c r="BK77" s="48">
        <f t="shared" si="109"/>
        <v>142</v>
      </c>
      <c r="BL77" s="14">
        <v>3460</v>
      </c>
      <c r="BM77" s="48">
        <f t="shared" si="110"/>
        <v>82</v>
      </c>
      <c r="BN77" s="14">
        <v>1185</v>
      </c>
      <c r="BO77" s="48">
        <f t="shared" si="111"/>
        <v>39</v>
      </c>
      <c r="BP77" s="14">
        <v>222</v>
      </c>
      <c r="BQ77" s="48">
        <f t="shared" si="112"/>
        <v>9</v>
      </c>
      <c r="BR77" s="17"/>
      <c r="BS77" s="24">
        <f t="shared" si="113"/>
        <v>0</v>
      </c>
      <c r="BT77" s="17"/>
      <c r="BU77" s="24">
        <f t="shared" si="114"/>
        <v>0</v>
      </c>
      <c r="BV77" s="17"/>
      <c r="BW77" s="24">
        <f t="shared" si="115"/>
        <v>0</v>
      </c>
      <c r="BX77" s="17"/>
      <c r="BY77" s="24">
        <f t="shared" si="116"/>
        <v>0</v>
      </c>
      <c r="BZ77" s="20"/>
      <c r="CA77" s="27">
        <f t="shared" si="117"/>
        <v>0</v>
      </c>
    </row>
    <row r="78" spans="1:79">
      <c r="A78" s="3">
        <v>43975</v>
      </c>
      <c r="B78" s="22">
        <v>43975</v>
      </c>
      <c r="C78" s="10">
        <v>10926</v>
      </c>
      <c r="D78">
        <f t="shared" si="118"/>
        <v>349</v>
      </c>
      <c r="E78" s="10">
        <v>306</v>
      </c>
      <c r="F78">
        <f t="shared" si="126"/>
        <v>7</v>
      </c>
      <c r="G78" s="10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12">
        <v>58240</v>
      </c>
      <c r="W78" s="1">
        <f t="shared" si="128"/>
        <v>1485</v>
      </c>
      <c r="X78" s="1">
        <f t="shared" si="86"/>
        <v>-252</v>
      </c>
      <c r="Y78" s="34">
        <f t="shared" si="87"/>
        <v>14655.259184700553</v>
      </c>
      <c r="Z78" s="14">
        <v>45272</v>
      </c>
      <c r="AA78" s="2">
        <f t="shared" si="133"/>
        <v>1107</v>
      </c>
      <c r="AB78" s="29">
        <f t="shared" si="88"/>
        <v>0.77733516483516485</v>
      </c>
      <c r="AC78" s="32">
        <f t="shared" si="89"/>
        <v>-252</v>
      </c>
      <c r="AD78" s="1">
        <f t="shared" si="129"/>
        <v>12968</v>
      </c>
      <c r="AE78" s="1">
        <f t="shared" si="134"/>
        <v>378</v>
      </c>
      <c r="AF78" s="29">
        <f t="shared" si="90"/>
        <v>0.22266483516483518</v>
      </c>
      <c r="AG78" s="32">
        <f t="shared" si="91"/>
        <v>0</v>
      </c>
      <c r="AH78" s="34">
        <f t="shared" si="92"/>
        <v>0.25454545454545452</v>
      </c>
      <c r="AI78" s="34">
        <f t="shared" si="93"/>
        <v>3263.2108706592853</v>
      </c>
      <c r="AJ78" s="14">
        <v>4011</v>
      </c>
      <c r="AK78" s="2">
        <f t="shared" si="135"/>
        <v>343</v>
      </c>
      <c r="AL78" s="2">
        <f t="shared" si="94"/>
        <v>9.3511450381679406E-2</v>
      </c>
      <c r="AM78" s="34">
        <f t="shared" si="95"/>
        <v>1009.3105183694011</v>
      </c>
      <c r="AN78" s="34">
        <f t="shared" si="96"/>
        <v>0.36710598572213071</v>
      </c>
      <c r="AO78" s="14">
        <v>590</v>
      </c>
      <c r="AP78" s="2">
        <f t="shared" si="136"/>
        <v>0</v>
      </c>
      <c r="AQ78" s="2">
        <f t="shared" si="130"/>
        <v>0</v>
      </c>
      <c r="AR78" s="34">
        <f t="shared" si="97"/>
        <v>148.46502264720684</v>
      </c>
      <c r="AS78" s="14">
        <v>266</v>
      </c>
      <c r="AT78" s="2">
        <f t="shared" si="131"/>
        <v>-2389</v>
      </c>
      <c r="AU78" s="2">
        <f t="shared" si="98"/>
        <v>-0.8998116760828625</v>
      </c>
      <c r="AV78" s="34">
        <f t="shared" si="99"/>
        <v>66.935078007045789</v>
      </c>
      <c r="AW78" s="80">
        <f t="shared" si="100"/>
        <v>2.4345597656965038E-2</v>
      </c>
      <c r="AX78" s="14">
        <v>64</v>
      </c>
      <c r="AY78">
        <f t="shared" si="132"/>
        <v>-2</v>
      </c>
      <c r="AZ78">
        <f t="shared" si="101"/>
        <v>-3.0303030303030276E-2</v>
      </c>
      <c r="BA78" s="35">
        <f t="shared" si="102"/>
        <v>16.104680422747862</v>
      </c>
      <c r="BB78" s="51">
        <f t="shared" si="103"/>
        <v>5.8575874061870771E-3</v>
      </c>
      <c r="BC78" s="31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31">
        <f t="shared" si="104"/>
        <v>-2048</v>
      </c>
      <c r="BE78" s="51">
        <f t="shared" si="105"/>
        <v>-0.29345178392319815</v>
      </c>
      <c r="BF78" s="35">
        <f t="shared" si="106"/>
        <v>1240.8152994464015</v>
      </c>
      <c r="BG78" s="35">
        <f t="shared" si="107"/>
        <v>0.45130880468606993</v>
      </c>
      <c r="BH78" s="45">
        <v>952</v>
      </c>
      <c r="BI78" s="48">
        <f t="shared" si="108"/>
        <v>28</v>
      </c>
      <c r="BJ78" s="14">
        <v>4977</v>
      </c>
      <c r="BK78" s="48">
        <f t="shared" si="109"/>
        <v>191</v>
      </c>
      <c r="BL78" s="14">
        <v>3563</v>
      </c>
      <c r="BM78" s="48">
        <f t="shared" si="110"/>
        <v>103</v>
      </c>
      <c r="BN78" s="14">
        <v>1208</v>
      </c>
      <c r="BO78" s="48">
        <f t="shared" si="111"/>
        <v>23</v>
      </c>
      <c r="BP78" s="14">
        <v>226</v>
      </c>
      <c r="BQ78" s="48">
        <f t="shared" si="112"/>
        <v>4</v>
      </c>
      <c r="BR78" s="17"/>
      <c r="BS78" s="24">
        <f t="shared" si="113"/>
        <v>0</v>
      </c>
      <c r="BT78" s="17"/>
      <c r="BU78" s="24">
        <f t="shared" si="114"/>
        <v>0</v>
      </c>
      <c r="BV78" s="17"/>
      <c r="BW78" s="24">
        <f t="shared" si="115"/>
        <v>0</v>
      </c>
      <c r="BX78" s="17"/>
      <c r="BY78" s="24">
        <f t="shared" si="116"/>
        <v>0</v>
      </c>
      <c r="BZ78" s="20"/>
      <c r="CA78" s="27">
        <f t="shared" si="117"/>
        <v>0</v>
      </c>
    </row>
    <row r="79" spans="1:79" s="7" customFormat="1">
      <c r="A79" s="6">
        <v>43976</v>
      </c>
      <c r="B79" s="56">
        <v>43976</v>
      </c>
      <c r="C79" s="10">
        <v>11183</v>
      </c>
      <c r="D79" s="7">
        <f t="shared" si="118"/>
        <v>257</v>
      </c>
      <c r="E79" s="10">
        <v>310</v>
      </c>
      <c r="F79" s="7">
        <f t="shared" si="126"/>
        <v>4</v>
      </c>
      <c r="G79" s="10">
        <v>6279</v>
      </c>
      <c r="H79" s="7">
        <f t="shared" si="80"/>
        <v>0</v>
      </c>
      <c r="I79" s="7">
        <f t="shared" si="119"/>
        <v>4594</v>
      </c>
      <c r="J79" s="7">
        <f t="shared" si="127"/>
        <v>253</v>
      </c>
      <c r="K79" s="7">
        <f t="shared" si="120"/>
        <v>2.7720647411249216E-2</v>
      </c>
      <c r="L79" s="7">
        <f t="shared" si="121"/>
        <v>0.5614772422426898</v>
      </c>
      <c r="M79" s="7">
        <f t="shared" si="122"/>
        <v>0.41080211034606101</v>
      </c>
      <c r="N79" s="7">
        <f t="shared" si="81"/>
        <v>2.2981310918358221E-2</v>
      </c>
      <c r="O79" s="7">
        <f t="shared" si="123"/>
        <v>1.2903225806451613E-2</v>
      </c>
      <c r="P79" s="7">
        <f t="shared" si="124"/>
        <v>0</v>
      </c>
      <c r="Q79" s="7">
        <f t="shared" si="125"/>
        <v>5.5071832825424466E-2</v>
      </c>
      <c r="R79" s="7">
        <f t="shared" si="82"/>
        <v>2814.0412682435831</v>
      </c>
      <c r="S79" s="7">
        <f t="shared" si="83"/>
        <v>78.007045797684953</v>
      </c>
      <c r="T79" s="7">
        <f t="shared" si="84"/>
        <v>1580.0201308505284</v>
      </c>
      <c r="U79" s="7">
        <f t="shared" si="85"/>
        <v>1156.0140915953698</v>
      </c>
      <c r="V79" s="12">
        <v>59339</v>
      </c>
      <c r="W79" s="8">
        <f t="shared" si="128"/>
        <v>1099</v>
      </c>
      <c r="X79" s="8">
        <f t="shared" si="86"/>
        <v>-386</v>
      </c>
      <c r="Y79" s="36">
        <f t="shared" si="87"/>
        <v>14931.806743834926</v>
      </c>
      <c r="Z79" s="14">
        <v>46071</v>
      </c>
      <c r="AA79" s="9">
        <f t="shared" si="133"/>
        <v>799</v>
      </c>
      <c r="AB79" s="30">
        <f t="shared" si="88"/>
        <v>0.77640337720554775</v>
      </c>
      <c r="AC79" s="33">
        <f t="shared" si="89"/>
        <v>-308</v>
      </c>
      <c r="AD79" s="8">
        <f t="shared" si="129"/>
        <v>13268</v>
      </c>
      <c r="AE79" s="8">
        <f t="shared" si="134"/>
        <v>300</v>
      </c>
      <c r="AF79" s="30">
        <f t="shared" si="90"/>
        <v>0.22359662279445222</v>
      </c>
      <c r="AG79" s="33">
        <f t="shared" si="91"/>
        <v>-78</v>
      </c>
      <c r="AH79" s="36">
        <f t="shared" si="92"/>
        <v>0.27297543221110099</v>
      </c>
      <c r="AI79" s="36">
        <f t="shared" si="93"/>
        <v>3338.7015601409157</v>
      </c>
      <c r="AJ79" s="14">
        <v>3664</v>
      </c>
      <c r="AK79" s="9">
        <f t="shared" si="135"/>
        <v>-347</v>
      </c>
      <c r="AL79" s="9">
        <f t="shared" si="94"/>
        <v>-8.6512091747693809E-2</v>
      </c>
      <c r="AM79" s="36">
        <f t="shared" si="95"/>
        <v>921.99295420231499</v>
      </c>
      <c r="AN79" s="36">
        <f t="shared" si="96"/>
        <v>0.32764016811231333</v>
      </c>
      <c r="AO79" s="14">
        <v>582</v>
      </c>
      <c r="AP79" s="9">
        <f t="shared" si="136"/>
        <v>-8</v>
      </c>
      <c r="AQ79" s="2">
        <f t="shared" si="130"/>
        <v>-1.3559322033898313E-2</v>
      </c>
      <c r="AR79" s="34">
        <f t="shared" si="97"/>
        <v>146.45193759436336</v>
      </c>
      <c r="AS79" s="14">
        <v>281</v>
      </c>
      <c r="AT79" s="9">
        <f t="shared" si="131"/>
        <v>15</v>
      </c>
      <c r="AU79" s="9">
        <f t="shared" si="98"/>
        <v>5.6390977443609103E-2</v>
      </c>
      <c r="AV79" s="36">
        <f t="shared" si="99"/>
        <v>70.709612481127323</v>
      </c>
      <c r="AW79" s="81">
        <f t="shared" si="100"/>
        <v>2.5127425556648483E-2</v>
      </c>
      <c r="AX79" s="14">
        <v>67</v>
      </c>
      <c r="AY79" s="7">
        <f t="shared" si="132"/>
        <v>3</v>
      </c>
      <c r="AZ79" s="7">
        <f t="shared" si="101"/>
        <v>4.6875E-2</v>
      </c>
      <c r="BA79" s="38">
        <f t="shared" si="102"/>
        <v>16.859587317564166</v>
      </c>
      <c r="BB79" s="52">
        <f t="shared" si="103"/>
        <v>5.9912366985603151E-3</v>
      </c>
      <c r="BC79" s="37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37">
        <f t="shared" si="104"/>
        <v>-337</v>
      </c>
      <c r="BE79" s="52">
        <f t="shared" si="105"/>
        <v>-6.8343135266680233E-2</v>
      </c>
      <c r="BF79" s="38">
        <f t="shared" si="106"/>
        <v>1156.0140915953698</v>
      </c>
      <c r="BG79" s="38">
        <f t="shared" si="107"/>
        <v>0.41080211034606101</v>
      </c>
      <c r="BH79" s="45">
        <v>1100</v>
      </c>
      <c r="BI79" s="48">
        <f t="shared" si="108"/>
        <v>148</v>
      </c>
      <c r="BJ79" s="14">
        <v>4763</v>
      </c>
      <c r="BK79" s="48">
        <f t="shared" si="109"/>
        <v>-214</v>
      </c>
      <c r="BL79" s="14">
        <v>3742</v>
      </c>
      <c r="BM79" s="48">
        <f t="shared" si="110"/>
        <v>179</v>
      </c>
      <c r="BN79" s="14">
        <v>1327</v>
      </c>
      <c r="BO79" s="48">
        <f t="shared" si="111"/>
        <v>119</v>
      </c>
      <c r="BP79" s="14">
        <v>251</v>
      </c>
      <c r="BQ79" s="48">
        <f t="shared" si="112"/>
        <v>25</v>
      </c>
      <c r="BR79" s="17">
        <v>4</v>
      </c>
      <c r="BS79" s="24">
        <f t="shared" si="113"/>
        <v>4</v>
      </c>
      <c r="BT79" s="17">
        <v>21</v>
      </c>
      <c r="BU79" s="24">
        <f t="shared" si="114"/>
        <v>21</v>
      </c>
      <c r="BV79" s="17">
        <v>62</v>
      </c>
      <c r="BW79" s="24">
        <f t="shared" si="115"/>
        <v>62</v>
      </c>
      <c r="BX79" s="17">
        <v>149</v>
      </c>
      <c r="BY79" s="24">
        <f t="shared" si="116"/>
        <v>149</v>
      </c>
      <c r="BZ79" s="20">
        <v>74</v>
      </c>
      <c r="CA79" s="27">
        <f t="shared" si="117"/>
        <v>74</v>
      </c>
    </row>
    <row r="80" spans="1:79">
      <c r="A80" s="3">
        <v>43977</v>
      </c>
      <c r="B80" s="22">
        <v>43977</v>
      </c>
      <c r="C80" s="10">
        <v>11447</v>
      </c>
      <c r="D80">
        <f t="shared" si="118"/>
        <v>264</v>
      </c>
      <c r="E80" s="10">
        <v>313</v>
      </c>
      <c r="F80">
        <f t="shared" si="126"/>
        <v>3</v>
      </c>
      <c r="G80" s="10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12">
        <v>60598</v>
      </c>
      <c r="W80" s="1">
        <f t="shared" si="128"/>
        <v>1259</v>
      </c>
      <c r="X80" s="1">
        <f t="shared" si="86"/>
        <v>160</v>
      </c>
      <c r="Y80" s="34">
        <f t="shared" si="87"/>
        <v>15248.616004026169</v>
      </c>
      <c r="Z80" s="14">
        <v>47020</v>
      </c>
      <c r="AA80" s="2">
        <f t="shared" si="133"/>
        <v>949</v>
      </c>
      <c r="AB80" s="29">
        <f t="shared" si="88"/>
        <v>0.77593319911548231</v>
      </c>
      <c r="AC80" s="32">
        <f t="shared" si="89"/>
        <v>150</v>
      </c>
      <c r="AD80" s="1">
        <f t="shared" si="129"/>
        <v>13578</v>
      </c>
      <c r="AE80" s="1">
        <f t="shared" si="134"/>
        <v>310</v>
      </c>
      <c r="AF80" s="29">
        <f t="shared" si="90"/>
        <v>0.22406680088451764</v>
      </c>
      <c r="AG80" s="32">
        <f t="shared" si="91"/>
        <v>10</v>
      </c>
      <c r="AH80" s="34">
        <f t="shared" si="92"/>
        <v>0.24622716441620335</v>
      </c>
      <c r="AI80" s="34">
        <f t="shared" si="93"/>
        <v>3416.7086059386006</v>
      </c>
      <c r="AJ80" s="14">
        <v>3843</v>
      </c>
      <c r="AK80" s="2">
        <f t="shared" si="135"/>
        <v>179</v>
      </c>
      <c r="AL80" s="2">
        <f t="shared" si="94"/>
        <v>4.8853711790393106E-2</v>
      </c>
      <c r="AM80" s="34">
        <f t="shared" si="95"/>
        <v>967.03573225968796</v>
      </c>
      <c r="AN80" s="34">
        <f t="shared" si="96"/>
        <v>0.33572114964619548</v>
      </c>
      <c r="AO80" s="14">
        <v>555</v>
      </c>
      <c r="AP80" s="2">
        <f t="shared" si="136"/>
        <v>-27</v>
      </c>
      <c r="AQ80" s="2">
        <f t="shared" si="130"/>
        <v>-4.6391752577319534E-2</v>
      </c>
      <c r="AR80" s="34">
        <f t="shared" si="97"/>
        <v>139.6577755410166</v>
      </c>
      <c r="AS80" s="14">
        <v>285</v>
      </c>
      <c r="AT80" s="2">
        <f t="shared" si="131"/>
        <v>4</v>
      </c>
      <c r="AU80" s="2">
        <f t="shared" si="98"/>
        <v>1.4234875444839812E-2</v>
      </c>
      <c r="AV80" s="34">
        <f t="shared" si="99"/>
        <v>71.716155007549062</v>
      </c>
      <c r="AW80" s="80">
        <f t="shared" si="100"/>
        <v>2.4897353018258059E-2</v>
      </c>
      <c r="AX80" s="14">
        <v>72</v>
      </c>
      <c r="AY80">
        <f t="shared" si="132"/>
        <v>5</v>
      </c>
      <c r="AZ80">
        <f t="shared" si="101"/>
        <v>7.4626865671641784E-2</v>
      </c>
      <c r="BA80" s="35">
        <f t="shared" si="102"/>
        <v>18.117765475591344</v>
      </c>
      <c r="BB80" s="51">
        <f t="shared" si="103"/>
        <v>6.2898576046125625E-3</v>
      </c>
      <c r="BC80" s="31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31">
        <f t="shared" si="104"/>
        <v>161</v>
      </c>
      <c r="BE80" s="51">
        <f t="shared" si="105"/>
        <v>3.5045711797997425E-2</v>
      </c>
      <c r="BF80" s="35">
        <f t="shared" si="106"/>
        <v>1196.527428283845</v>
      </c>
      <c r="BG80" s="35">
        <f t="shared" si="107"/>
        <v>0.41539267930462132</v>
      </c>
      <c r="BH80" s="45">
        <v>1123</v>
      </c>
      <c r="BI80" s="48">
        <f t="shared" si="108"/>
        <v>23</v>
      </c>
      <c r="BJ80" s="14">
        <v>4895</v>
      </c>
      <c r="BK80" s="48">
        <f t="shared" si="109"/>
        <v>132</v>
      </c>
      <c r="BL80" s="14">
        <v>3819</v>
      </c>
      <c r="BM80" s="48">
        <f t="shared" si="110"/>
        <v>77</v>
      </c>
      <c r="BN80" s="14">
        <v>1352</v>
      </c>
      <c r="BO80" s="48">
        <f t="shared" si="111"/>
        <v>25</v>
      </c>
      <c r="BP80" s="14">
        <v>258</v>
      </c>
      <c r="BQ80" s="48">
        <f t="shared" si="112"/>
        <v>7</v>
      </c>
      <c r="BR80" s="17">
        <v>4</v>
      </c>
      <c r="BS80" s="24">
        <f t="shared" si="113"/>
        <v>0</v>
      </c>
      <c r="BT80" s="17">
        <v>22</v>
      </c>
      <c r="BU80" s="24">
        <f t="shared" si="114"/>
        <v>1</v>
      </c>
      <c r="BV80" s="17">
        <v>63</v>
      </c>
      <c r="BW80" s="24">
        <f t="shared" si="115"/>
        <v>1</v>
      </c>
      <c r="BX80" s="17">
        <v>149</v>
      </c>
      <c r="BY80" s="24">
        <f t="shared" si="116"/>
        <v>0</v>
      </c>
      <c r="BZ80" s="20">
        <v>75</v>
      </c>
      <c r="CA80" s="27">
        <f t="shared" si="117"/>
        <v>1</v>
      </c>
    </row>
    <row r="81" spans="1:79">
      <c r="A81" s="3">
        <v>43978</v>
      </c>
      <c r="B81" s="22">
        <v>43978</v>
      </c>
      <c r="C81" s="10">
        <v>11728</v>
      </c>
      <c r="D81">
        <f t="shared" si="118"/>
        <v>281</v>
      </c>
      <c r="E81" s="10">
        <v>315</v>
      </c>
      <c r="F81">
        <f t="shared" si="126"/>
        <v>2</v>
      </c>
      <c r="G81" s="10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12">
        <v>61895</v>
      </c>
      <c r="W81" s="1">
        <f t="shared" si="128"/>
        <v>1297</v>
      </c>
      <c r="X81" s="1">
        <f t="shared" si="86"/>
        <v>38</v>
      </c>
      <c r="Y81" s="34">
        <f t="shared" si="87"/>
        <v>15574.987418218419</v>
      </c>
      <c r="Z81" s="14">
        <v>47992</v>
      </c>
      <c r="AA81" s="2">
        <f t="shared" si="133"/>
        <v>972</v>
      </c>
      <c r="AB81" s="29">
        <f t="shared" si="88"/>
        <v>0.77537765570724615</v>
      </c>
      <c r="AC81" s="32">
        <f t="shared" si="89"/>
        <v>23</v>
      </c>
      <c r="AD81" s="1">
        <f t="shared" si="129"/>
        <v>13903</v>
      </c>
      <c r="AE81" s="1">
        <f t="shared" si="134"/>
        <v>325</v>
      </c>
      <c r="AF81" s="29">
        <f t="shared" si="90"/>
        <v>0.22462234429275385</v>
      </c>
      <c r="AG81" s="32">
        <f t="shared" si="91"/>
        <v>15</v>
      </c>
      <c r="AH81" s="34">
        <f t="shared" si="92"/>
        <v>0.25057825751734775</v>
      </c>
      <c r="AI81" s="34">
        <f t="shared" si="93"/>
        <v>3498.490186210367</v>
      </c>
      <c r="AJ81" s="14">
        <v>3130</v>
      </c>
      <c r="AK81" s="2">
        <f t="shared" si="135"/>
        <v>-713</v>
      </c>
      <c r="AL81" s="2">
        <f t="shared" si="94"/>
        <v>-0.18553213635180843</v>
      </c>
      <c r="AM81" s="34">
        <f t="shared" si="95"/>
        <v>787.61952692501256</v>
      </c>
      <c r="AN81" s="34">
        <f t="shared" si="96"/>
        <v>0.26688267394270121</v>
      </c>
      <c r="AO81" s="14">
        <v>552</v>
      </c>
      <c r="AP81" s="2">
        <f t="shared" si="136"/>
        <v>-3</v>
      </c>
      <c r="AQ81" s="2">
        <f t="shared" si="130"/>
        <v>-5.4054054054053502E-3</v>
      </c>
      <c r="AR81" s="34">
        <f t="shared" si="97"/>
        <v>138.90286864620029</v>
      </c>
      <c r="AS81" s="14">
        <v>278</v>
      </c>
      <c r="AT81" s="2">
        <f t="shared" si="131"/>
        <v>-7</v>
      </c>
      <c r="AU81" s="2">
        <f t="shared" si="98"/>
        <v>-2.4561403508771895E-2</v>
      </c>
      <c r="AV81" s="34">
        <f t="shared" si="99"/>
        <v>69.954705586311022</v>
      </c>
      <c r="AW81" s="80">
        <f t="shared" si="100"/>
        <v>2.3703956343792632E-2</v>
      </c>
      <c r="AX81" s="14">
        <v>74</v>
      </c>
      <c r="AY81">
        <f t="shared" si="132"/>
        <v>2</v>
      </c>
      <c r="AZ81">
        <f t="shared" si="101"/>
        <v>2.7777777777777679E-2</v>
      </c>
      <c r="BA81" s="35">
        <f t="shared" si="102"/>
        <v>18.621036738802214</v>
      </c>
      <c r="BB81" s="51">
        <f t="shared" si="103"/>
        <v>6.3096862210095502E-3</v>
      </c>
      <c r="BC81" s="31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31">
        <f t="shared" si="104"/>
        <v>-721</v>
      </c>
      <c r="BE81" s="51">
        <f t="shared" si="105"/>
        <v>-0.15162986330178763</v>
      </c>
      <c r="BF81" s="35">
        <f t="shared" si="106"/>
        <v>1015.0981378963261</v>
      </c>
      <c r="BG81" s="35">
        <f t="shared" si="107"/>
        <v>0.34396316507503411</v>
      </c>
      <c r="BH81" s="45">
        <v>1150</v>
      </c>
      <c r="BI81" s="48">
        <f t="shared" si="108"/>
        <v>27</v>
      </c>
      <c r="BJ81" s="14">
        <v>5126</v>
      </c>
      <c r="BK81" s="48">
        <f t="shared" si="109"/>
        <v>231</v>
      </c>
      <c r="BL81" s="14">
        <v>3817</v>
      </c>
      <c r="BM81" s="48">
        <f t="shared" si="110"/>
        <v>-2</v>
      </c>
      <c r="BN81" s="14">
        <v>1373</v>
      </c>
      <c r="BO81" s="48">
        <f t="shared" si="111"/>
        <v>21</v>
      </c>
      <c r="BP81" s="14">
        <v>262</v>
      </c>
      <c r="BQ81" s="48">
        <f t="shared" si="112"/>
        <v>4</v>
      </c>
      <c r="BR81" s="17">
        <v>4</v>
      </c>
      <c r="BS81" s="24">
        <f t="shared" si="113"/>
        <v>0</v>
      </c>
      <c r="BT81" s="17">
        <v>23</v>
      </c>
      <c r="BU81" s="24">
        <f t="shared" si="114"/>
        <v>1</v>
      </c>
      <c r="BV81" s="17">
        <v>63</v>
      </c>
      <c r="BW81" s="24">
        <f t="shared" si="115"/>
        <v>0</v>
      </c>
      <c r="BX81" s="17">
        <v>150</v>
      </c>
      <c r="BY81" s="24">
        <f t="shared" si="116"/>
        <v>1</v>
      </c>
      <c r="BZ81" s="20">
        <v>75</v>
      </c>
      <c r="CA81" s="27">
        <f t="shared" si="117"/>
        <v>0</v>
      </c>
    </row>
    <row r="82" spans="1:79">
      <c r="A82" s="3">
        <v>43979</v>
      </c>
      <c r="B82" s="22">
        <v>43979</v>
      </c>
      <c r="C82" s="10">
        <v>12131</v>
      </c>
      <c r="D82">
        <f t="shared" si="118"/>
        <v>403</v>
      </c>
      <c r="E82" s="10">
        <v>320</v>
      </c>
      <c r="F82">
        <f t="shared" si="126"/>
        <v>5</v>
      </c>
      <c r="G82" s="10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80.523402113739309</v>
      </c>
      <c r="T82">
        <f t="shared" si="84"/>
        <v>1856.8193256165073</v>
      </c>
      <c r="U82">
        <f t="shared" si="85"/>
        <v>1115.2491192752893</v>
      </c>
      <c r="V82" s="12">
        <v>63202</v>
      </c>
      <c r="W82" s="1">
        <f t="shared" si="128"/>
        <v>1307</v>
      </c>
      <c r="X82" s="1">
        <f t="shared" si="86"/>
        <v>10</v>
      </c>
      <c r="Y82" s="34">
        <f t="shared" si="87"/>
        <v>15903.875188726723</v>
      </c>
      <c r="Z82" s="14">
        <v>48842</v>
      </c>
      <c r="AA82" s="2">
        <f t="shared" si="133"/>
        <v>850</v>
      </c>
      <c r="AB82" s="29">
        <f t="shared" si="88"/>
        <v>0.77279200025315653</v>
      </c>
      <c r="AC82" s="32">
        <f t="shared" si="89"/>
        <v>-122</v>
      </c>
      <c r="AD82" s="1">
        <f t="shared" si="129"/>
        <v>14360</v>
      </c>
      <c r="AE82" s="1">
        <f t="shared" si="134"/>
        <v>457</v>
      </c>
      <c r="AF82" s="29">
        <f t="shared" si="90"/>
        <v>0.22720799974684344</v>
      </c>
      <c r="AG82" s="32">
        <f t="shared" si="91"/>
        <v>132</v>
      </c>
      <c r="AH82" s="34">
        <f t="shared" si="92"/>
        <v>0.34965570007651109</v>
      </c>
      <c r="AI82" s="34">
        <f t="shared" si="93"/>
        <v>3613.4876698540511</v>
      </c>
      <c r="AJ82" s="14">
        <v>3523</v>
      </c>
      <c r="AK82" s="2">
        <f t="shared" si="135"/>
        <v>393</v>
      </c>
      <c r="AL82" s="2">
        <f t="shared" si="94"/>
        <v>0.12555910543130988</v>
      </c>
      <c r="AM82" s="34">
        <f t="shared" si="95"/>
        <v>886.51233014594857</v>
      </c>
      <c r="AN82" s="34">
        <f t="shared" si="96"/>
        <v>0.29041299150935618</v>
      </c>
      <c r="AO82" s="14">
        <v>549</v>
      </c>
      <c r="AP82" s="2">
        <f t="shared" si="136"/>
        <v>-3</v>
      </c>
      <c r="AQ82" s="2">
        <f t="shared" si="130"/>
        <v>-5.4347826086956763E-3</v>
      </c>
      <c r="AR82" s="34">
        <f t="shared" si="97"/>
        <v>138.147961751384</v>
      </c>
      <c r="AS82" s="14">
        <v>281</v>
      </c>
      <c r="AT82" s="2">
        <f t="shared" si="131"/>
        <v>3</v>
      </c>
      <c r="AU82" s="2">
        <f t="shared" si="98"/>
        <v>1.0791366906474753E-2</v>
      </c>
      <c r="AV82" s="34">
        <f t="shared" si="99"/>
        <v>70.709612481127323</v>
      </c>
      <c r="AW82" s="80">
        <f t="shared" si="100"/>
        <v>2.3163795235347458E-2</v>
      </c>
      <c r="AX82" s="14">
        <v>79</v>
      </c>
      <c r="AY82">
        <f t="shared" si="132"/>
        <v>5</v>
      </c>
      <c r="AZ82">
        <f t="shared" si="101"/>
        <v>6.7567567567567544E-2</v>
      </c>
      <c r="BA82" s="35">
        <f t="shared" si="102"/>
        <v>19.879214896829389</v>
      </c>
      <c r="BB82" s="51">
        <f t="shared" si="103"/>
        <v>6.5122413650976832E-3</v>
      </c>
      <c r="BC82" s="31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31">
        <f t="shared" si="104"/>
        <v>398</v>
      </c>
      <c r="BE82" s="51">
        <f t="shared" si="105"/>
        <v>9.8661378284581103E-2</v>
      </c>
      <c r="BF82" s="35">
        <f t="shared" si="106"/>
        <v>1115.2491192752893</v>
      </c>
      <c r="BG82" s="35">
        <f t="shared" si="107"/>
        <v>0.36534498392548015</v>
      </c>
      <c r="BH82" s="45">
        <v>1189</v>
      </c>
      <c r="BI82" s="48">
        <f t="shared" si="108"/>
        <v>39</v>
      </c>
      <c r="BJ82" s="14">
        <v>5324</v>
      </c>
      <c r="BK82" s="48">
        <f t="shared" si="109"/>
        <v>198</v>
      </c>
      <c r="BL82" s="14">
        <v>3947</v>
      </c>
      <c r="BM82" s="48">
        <f t="shared" si="110"/>
        <v>130</v>
      </c>
      <c r="BN82" s="14">
        <v>1406</v>
      </c>
      <c r="BO82" s="48">
        <f t="shared" si="111"/>
        <v>33</v>
      </c>
      <c r="BP82" s="14">
        <v>265</v>
      </c>
      <c r="BQ82" s="48">
        <f t="shared" si="112"/>
        <v>3</v>
      </c>
      <c r="BR82" s="17">
        <v>4</v>
      </c>
      <c r="BS82" s="24">
        <f t="shared" si="113"/>
        <v>0</v>
      </c>
      <c r="BT82" s="17">
        <v>23</v>
      </c>
      <c r="BU82" s="24">
        <f t="shared" si="114"/>
        <v>0</v>
      </c>
      <c r="BV82" s="17">
        <v>65</v>
      </c>
      <c r="BW82" s="24">
        <f t="shared" si="115"/>
        <v>2</v>
      </c>
      <c r="BX82" s="17">
        <v>151</v>
      </c>
      <c r="BY82" s="24">
        <f t="shared" si="116"/>
        <v>1</v>
      </c>
      <c r="BZ82" s="20">
        <v>77</v>
      </c>
      <c r="CA82" s="27">
        <f t="shared" si="117"/>
        <v>2</v>
      </c>
    </row>
    <row r="83" spans="1:79">
      <c r="A83" s="3">
        <v>43980</v>
      </c>
      <c r="B83" s="22">
        <v>43980</v>
      </c>
      <c r="C83" s="10">
        <v>12531</v>
      </c>
      <c r="D83">
        <f t="shared" si="118"/>
        <v>400</v>
      </c>
      <c r="E83" s="10">
        <v>326</v>
      </c>
      <c r="F83">
        <f t="shared" si="126"/>
        <v>6</v>
      </c>
      <c r="G83" s="10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12">
        <v>64641</v>
      </c>
      <c r="W83" s="1">
        <f t="shared" si="128"/>
        <v>1439</v>
      </c>
      <c r="X83" s="1">
        <f t="shared" si="86"/>
        <v>132</v>
      </c>
      <c r="Y83" s="34">
        <f t="shared" si="87"/>
        <v>16265.978862606944</v>
      </c>
      <c r="Z83" s="14">
        <v>49849</v>
      </c>
      <c r="AA83" s="2">
        <f t="shared" si="133"/>
        <v>1007</v>
      </c>
      <c r="AB83" s="29">
        <f t="shared" si="88"/>
        <v>0.77116690645256103</v>
      </c>
      <c r="AC83" s="32">
        <f t="shared" si="89"/>
        <v>157</v>
      </c>
      <c r="AD83" s="1">
        <f t="shared" si="129"/>
        <v>14792</v>
      </c>
      <c r="AE83" s="1">
        <f t="shared" si="134"/>
        <v>432</v>
      </c>
      <c r="AF83" s="29">
        <f t="shared" si="90"/>
        <v>0.22883309354743894</v>
      </c>
      <c r="AG83" s="32">
        <f t="shared" si="91"/>
        <v>-25</v>
      </c>
      <c r="AH83" s="34">
        <f t="shared" si="92"/>
        <v>0.30020847810979845</v>
      </c>
      <c r="AI83" s="34">
        <f t="shared" si="93"/>
        <v>3722.1942627075991</v>
      </c>
      <c r="AJ83" s="14">
        <v>3787</v>
      </c>
      <c r="AK83" s="2">
        <f t="shared" si="135"/>
        <v>264</v>
      </c>
      <c r="AL83" s="2">
        <f t="shared" si="94"/>
        <v>7.4936133976724273E-2</v>
      </c>
      <c r="AM83" s="34">
        <f t="shared" si="95"/>
        <v>952.94413688978352</v>
      </c>
      <c r="AN83" s="34">
        <f t="shared" si="96"/>
        <v>0.30221051791556941</v>
      </c>
      <c r="AO83" s="14">
        <v>526</v>
      </c>
      <c r="AP83" s="2">
        <f t="shared" si="136"/>
        <v>-23</v>
      </c>
      <c r="AQ83" s="2">
        <f t="shared" si="130"/>
        <v>-4.1894353369763215E-2</v>
      </c>
      <c r="AR83" s="34">
        <f t="shared" si="97"/>
        <v>132.36034222445898</v>
      </c>
      <c r="AS83" s="14">
        <v>273</v>
      </c>
      <c r="AT83" s="2">
        <f t="shared" si="131"/>
        <v>-8</v>
      </c>
      <c r="AU83" s="2">
        <f t="shared" si="98"/>
        <v>-2.8469750889679735E-2</v>
      </c>
      <c r="AV83" s="34">
        <f t="shared" si="99"/>
        <v>68.696527428283844</v>
      </c>
      <c r="AW83" s="80">
        <f t="shared" si="100"/>
        <v>2.1785970792434762E-2</v>
      </c>
      <c r="AX83" s="14">
        <v>79</v>
      </c>
      <c r="AY83">
        <f t="shared" si="132"/>
        <v>0</v>
      </c>
      <c r="AZ83">
        <f t="shared" si="101"/>
        <v>0</v>
      </c>
      <c r="BA83" s="35">
        <f t="shared" si="102"/>
        <v>19.879214896829389</v>
      </c>
      <c r="BB83" s="51">
        <f t="shared" si="103"/>
        <v>6.3043651743675683E-3</v>
      </c>
      <c r="BC83" s="31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31">
        <f t="shared" si="104"/>
        <v>233</v>
      </c>
      <c r="BE83" s="51">
        <f t="shared" si="105"/>
        <v>5.2572202166065063E-2</v>
      </c>
      <c r="BF83" s="35">
        <f t="shared" si="106"/>
        <v>1173.8802214393559</v>
      </c>
      <c r="BG83" s="35">
        <f t="shared" si="107"/>
        <v>0.37227675365094565</v>
      </c>
      <c r="BH83" s="45">
        <v>1238</v>
      </c>
      <c r="BI83" s="48">
        <f t="shared" si="108"/>
        <v>49</v>
      </c>
      <c r="BJ83" s="14">
        <v>5501</v>
      </c>
      <c r="BK83" s="48">
        <f t="shared" si="109"/>
        <v>177</v>
      </c>
      <c r="BL83" s="14">
        <v>4080</v>
      </c>
      <c r="BM83" s="48">
        <f t="shared" si="110"/>
        <v>133</v>
      </c>
      <c r="BN83" s="14">
        <v>1438</v>
      </c>
      <c r="BO83" s="48">
        <f t="shared" si="111"/>
        <v>32</v>
      </c>
      <c r="BP83" s="14">
        <v>274</v>
      </c>
      <c r="BQ83" s="48">
        <f t="shared" si="112"/>
        <v>9</v>
      </c>
      <c r="BR83" s="17">
        <v>4</v>
      </c>
      <c r="BS83" s="24">
        <f t="shared" si="113"/>
        <v>0</v>
      </c>
      <c r="BT83" s="17">
        <v>23</v>
      </c>
      <c r="BU83" s="24">
        <f t="shared" si="114"/>
        <v>0</v>
      </c>
      <c r="BV83" s="17">
        <v>65</v>
      </c>
      <c r="BW83" s="24">
        <f t="shared" si="115"/>
        <v>0</v>
      </c>
      <c r="BX83" s="17">
        <v>156</v>
      </c>
      <c r="BY83" s="24">
        <f t="shared" si="116"/>
        <v>5</v>
      </c>
      <c r="BZ83" s="20">
        <v>78</v>
      </c>
      <c r="CA83" s="27">
        <f t="shared" si="117"/>
        <v>1</v>
      </c>
    </row>
    <row r="84" spans="1:79">
      <c r="A84" s="3">
        <v>43981</v>
      </c>
      <c r="B84" s="22">
        <v>43981</v>
      </c>
      <c r="C84" s="10">
        <v>13015</v>
      </c>
      <c r="D84">
        <f t="shared" si="118"/>
        <v>484</v>
      </c>
      <c r="E84" s="10">
        <v>330</v>
      </c>
      <c r="F84">
        <f t="shared" si="126"/>
        <v>4</v>
      </c>
      <c r="G84" s="10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12">
        <v>66192</v>
      </c>
      <c r="W84" s="1">
        <f t="shared" si="128"/>
        <v>1551</v>
      </c>
      <c r="X84" s="1">
        <f t="shared" si="86"/>
        <v>112</v>
      </c>
      <c r="Y84" s="34">
        <f t="shared" si="87"/>
        <v>16656.265727226975</v>
      </c>
      <c r="Z84" s="14">
        <v>50849</v>
      </c>
      <c r="AA84" s="2">
        <f t="shared" si="133"/>
        <v>1000</v>
      </c>
      <c r="AB84" s="29">
        <f t="shared" si="88"/>
        <v>0.7682046168721296</v>
      </c>
      <c r="AC84" s="32">
        <f t="shared" si="89"/>
        <v>-7</v>
      </c>
      <c r="AD84" s="1">
        <f t="shared" si="129"/>
        <v>15343</v>
      </c>
      <c r="AE84" s="1">
        <f t="shared" si="134"/>
        <v>551</v>
      </c>
      <c r="AF84" s="29">
        <f t="shared" si="90"/>
        <v>0.23179538312787043</v>
      </c>
      <c r="AG84" s="32">
        <f t="shared" si="91"/>
        <v>119</v>
      </c>
      <c r="AH84" s="34">
        <f t="shared" si="92"/>
        <v>0.35525467440361058</v>
      </c>
      <c r="AI84" s="34">
        <f t="shared" si="93"/>
        <v>3860.8454957221938</v>
      </c>
      <c r="AJ84" s="14">
        <v>2385</v>
      </c>
      <c r="AK84" s="2">
        <f t="shared" si="135"/>
        <v>-1402</v>
      </c>
      <c r="AL84" s="2">
        <f t="shared" si="94"/>
        <v>-0.37021388962239243</v>
      </c>
      <c r="AM84" s="34">
        <f t="shared" si="95"/>
        <v>600.15098137896325</v>
      </c>
      <c r="AN84" s="34">
        <f t="shared" si="96"/>
        <v>0.18325009604302728</v>
      </c>
      <c r="AO84" s="14">
        <v>539</v>
      </c>
      <c r="AP84" s="2">
        <f t="shared" si="136"/>
        <v>13</v>
      </c>
      <c r="AQ84" s="2">
        <f t="shared" si="130"/>
        <v>2.4714828897338448E-2</v>
      </c>
      <c r="AR84" s="34">
        <f t="shared" si="97"/>
        <v>135.63160543532965</v>
      </c>
      <c r="AS84" s="14">
        <v>272</v>
      </c>
      <c r="AT84" s="2">
        <f t="shared" si="131"/>
        <v>-1</v>
      </c>
      <c r="AU84" s="2">
        <f t="shared" si="98"/>
        <v>-3.66300366300365E-3</v>
      </c>
      <c r="AV84" s="34">
        <f t="shared" si="99"/>
        <v>68.444891796678405</v>
      </c>
      <c r="AW84" s="80">
        <f t="shared" si="100"/>
        <v>2.0898962735305417E-2</v>
      </c>
      <c r="AX84" s="14">
        <v>78</v>
      </c>
      <c r="AY84">
        <f t="shared" si="132"/>
        <v>-1</v>
      </c>
      <c r="AZ84">
        <f t="shared" si="101"/>
        <v>-1.2658227848101222E-2</v>
      </c>
      <c r="BA84" s="35">
        <f t="shared" si="102"/>
        <v>19.627579265223954</v>
      </c>
      <c r="BB84" s="51">
        <f t="shared" si="103"/>
        <v>5.9930849020361126E-3</v>
      </c>
      <c r="BC84" s="31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31">
        <f t="shared" si="104"/>
        <v>-1391</v>
      </c>
      <c r="BE84" s="51">
        <f t="shared" si="105"/>
        <v>-0.29817792068595927</v>
      </c>
      <c r="BF84" s="35">
        <f t="shared" si="106"/>
        <v>823.85505787619525</v>
      </c>
      <c r="BG84" s="35">
        <f t="shared" si="107"/>
        <v>0.25155589704187475</v>
      </c>
      <c r="BH84" s="45">
        <v>1304</v>
      </c>
      <c r="BI84" s="48">
        <f t="shared" si="108"/>
        <v>66</v>
      </c>
      <c r="BJ84" s="14">
        <v>5727</v>
      </c>
      <c r="BK84" s="48">
        <f t="shared" si="109"/>
        <v>226</v>
      </c>
      <c r="BL84" s="14">
        <v>4228</v>
      </c>
      <c r="BM84" s="48">
        <f t="shared" si="110"/>
        <v>148</v>
      </c>
      <c r="BN84" s="14">
        <v>1479</v>
      </c>
      <c r="BO84" s="48">
        <f t="shared" si="111"/>
        <v>41</v>
      </c>
      <c r="BP84" s="14">
        <v>280</v>
      </c>
      <c r="BQ84" s="48">
        <f t="shared" si="112"/>
        <v>6</v>
      </c>
      <c r="BR84" s="17">
        <v>5</v>
      </c>
      <c r="BS84" s="24">
        <f t="shared" si="113"/>
        <v>1</v>
      </c>
      <c r="BT84" s="17">
        <v>24</v>
      </c>
      <c r="BU84" s="24">
        <f t="shared" si="114"/>
        <v>1</v>
      </c>
      <c r="BV84" s="17">
        <v>65</v>
      </c>
      <c r="BW84" s="24">
        <f t="shared" si="115"/>
        <v>0</v>
      </c>
      <c r="BX84" s="17">
        <v>156</v>
      </c>
      <c r="BY84" s="24">
        <f t="shared" si="116"/>
        <v>0</v>
      </c>
      <c r="BZ84" s="20">
        <v>80</v>
      </c>
      <c r="CA84" s="27">
        <f t="shared" si="117"/>
        <v>2</v>
      </c>
    </row>
    <row r="85" spans="1:79">
      <c r="A85" s="3">
        <v>43982</v>
      </c>
      <c r="B85" s="22">
        <v>43982</v>
      </c>
      <c r="C85" s="10">
        <v>13463</v>
      </c>
      <c r="D85">
        <f t="shared" si="118"/>
        <v>448</v>
      </c>
      <c r="E85" s="10">
        <v>336</v>
      </c>
      <c r="F85">
        <f t="shared" si="126"/>
        <v>6</v>
      </c>
      <c r="G85" s="10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12">
        <v>67730</v>
      </c>
      <c r="W85" s="1">
        <f t="shared" si="128"/>
        <v>1538</v>
      </c>
      <c r="X85" s="1">
        <f t="shared" si="86"/>
        <v>-13</v>
      </c>
      <c r="Y85" s="34">
        <f t="shared" si="87"/>
        <v>17043.281328636134</v>
      </c>
      <c r="Z85" s="14">
        <v>51874</v>
      </c>
      <c r="AA85" s="2">
        <f t="shared" si="133"/>
        <v>1025</v>
      </c>
      <c r="AB85" s="29">
        <f t="shared" si="88"/>
        <v>0.76589399084600618</v>
      </c>
      <c r="AC85" s="32">
        <f t="shared" si="89"/>
        <v>25</v>
      </c>
      <c r="AD85" s="1">
        <f t="shared" si="129"/>
        <v>15856</v>
      </c>
      <c r="AE85" s="1">
        <f t="shared" si="134"/>
        <v>513</v>
      </c>
      <c r="AF85" s="29">
        <f t="shared" si="90"/>
        <v>0.23410600915399379</v>
      </c>
      <c r="AG85" s="32">
        <f t="shared" si="91"/>
        <v>-38</v>
      </c>
      <c r="AH85" s="34">
        <f t="shared" si="92"/>
        <v>0.33355006501950585</v>
      </c>
      <c r="AI85" s="34">
        <f t="shared" si="93"/>
        <v>3989.9345747357825</v>
      </c>
      <c r="AJ85" s="14">
        <v>2717</v>
      </c>
      <c r="AK85" s="2">
        <f t="shared" si="135"/>
        <v>332</v>
      </c>
      <c r="AL85" s="2">
        <f t="shared" si="94"/>
        <v>0.13920335429769382</v>
      </c>
      <c r="AM85" s="34">
        <f t="shared" si="95"/>
        <v>683.69401107196779</v>
      </c>
      <c r="AN85" s="34">
        <f t="shared" si="96"/>
        <v>0.20181237465646587</v>
      </c>
      <c r="AO85" s="14">
        <v>526</v>
      </c>
      <c r="AP85" s="2">
        <f t="shared" si="136"/>
        <v>-13</v>
      </c>
      <c r="AQ85" s="2">
        <f t="shared" si="130"/>
        <v>-2.4118738404452666E-2</v>
      </c>
      <c r="AR85" s="34">
        <f t="shared" si="97"/>
        <v>132.36034222445898</v>
      </c>
      <c r="AS85" s="14">
        <v>291</v>
      </c>
      <c r="AT85" s="2">
        <f t="shared" si="131"/>
        <v>19</v>
      </c>
      <c r="AU85" s="2">
        <f t="shared" si="98"/>
        <v>6.9852941176470562E-2</v>
      </c>
      <c r="AV85" s="34">
        <f t="shared" si="99"/>
        <v>73.225968797181679</v>
      </c>
      <c r="AW85" s="80">
        <f t="shared" si="100"/>
        <v>2.1614796107851147E-2</v>
      </c>
      <c r="AX85" s="14">
        <v>79</v>
      </c>
      <c r="AY85">
        <f t="shared" si="132"/>
        <v>1</v>
      </c>
      <c r="AZ85">
        <f t="shared" si="101"/>
        <v>1.2820512820512775E-2</v>
      </c>
      <c r="BA85" s="35">
        <f t="shared" si="102"/>
        <v>19.879214896829389</v>
      </c>
      <c r="BB85" s="51">
        <f t="shared" si="103"/>
        <v>5.8679343385575284E-3</v>
      </c>
      <c r="BC85" s="31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31">
        <f t="shared" si="104"/>
        <v>339</v>
      </c>
      <c r="BE85" s="51">
        <f t="shared" si="105"/>
        <v>0.10354306658521684</v>
      </c>
      <c r="BF85" s="35">
        <f t="shared" si="106"/>
        <v>909.1595369904378</v>
      </c>
      <c r="BG85" s="35">
        <f t="shared" si="107"/>
        <v>0.26836514892668795</v>
      </c>
      <c r="BH85" s="45">
        <v>1365</v>
      </c>
      <c r="BI85" s="48">
        <f t="shared" si="108"/>
        <v>61</v>
      </c>
      <c r="BJ85" s="14">
        <v>5914</v>
      </c>
      <c r="BK85" s="48">
        <f t="shared" si="109"/>
        <v>187</v>
      </c>
      <c r="BL85" s="14">
        <v>4381</v>
      </c>
      <c r="BM85" s="48">
        <f t="shared" si="110"/>
        <v>153</v>
      </c>
      <c r="BN85" s="14">
        <v>1520</v>
      </c>
      <c r="BO85" s="48">
        <f t="shared" si="111"/>
        <v>41</v>
      </c>
      <c r="BP85" s="14">
        <v>283</v>
      </c>
      <c r="BQ85" s="48">
        <f t="shared" si="112"/>
        <v>3</v>
      </c>
      <c r="BR85" s="17">
        <v>5</v>
      </c>
      <c r="BS85" s="24">
        <f t="shared" si="113"/>
        <v>0</v>
      </c>
      <c r="BT85" s="17">
        <v>25</v>
      </c>
      <c r="BU85" s="24">
        <f t="shared" si="114"/>
        <v>1</v>
      </c>
      <c r="BV85" s="17">
        <v>67</v>
      </c>
      <c r="BW85" s="24">
        <f t="shared" si="115"/>
        <v>2</v>
      </c>
      <c r="BX85" s="17">
        <v>159</v>
      </c>
      <c r="BY85" s="24">
        <f t="shared" si="116"/>
        <v>3</v>
      </c>
      <c r="BZ85" s="20">
        <v>80</v>
      </c>
      <c r="CA85" s="27">
        <f t="shared" si="117"/>
        <v>0</v>
      </c>
    </row>
    <row r="86" spans="1:79">
      <c r="A86" s="3">
        <v>43983</v>
      </c>
      <c r="B86" s="22">
        <v>43983</v>
      </c>
      <c r="C86" s="10">
        <v>13837</v>
      </c>
      <c r="D86">
        <f t="shared" si="118"/>
        <v>374</v>
      </c>
      <c r="E86" s="10">
        <v>344</v>
      </c>
      <c r="F86">
        <f t="shared" si="126"/>
        <v>8</v>
      </c>
      <c r="G86" s="10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12">
        <v>68635</v>
      </c>
      <c r="W86" s="1">
        <f t="shared" si="128"/>
        <v>905</v>
      </c>
      <c r="X86" s="1">
        <f t="shared" si="86"/>
        <v>-633</v>
      </c>
      <c r="Y86" s="34">
        <f t="shared" si="87"/>
        <v>17271.011575239052</v>
      </c>
      <c r="Z86" s="14">
        <v>52428</v>
      </c>
      <c r="AA86" s="2">
        <f t="shared" si="133"/>
        <v>554</v>
      </c>
      <c r="AB86" s="29">
        <f t="shared" si="88"/>
        <v>0.76386683179136006</v>
      </c>
      <c r="AC86" s="32">
        <f t="shared" si="89"/>
        <v>-471</v>
      </c>
      <c r="AD86" s="1">
        <f t="shared" si="129"/>
        <v>16207</v>
      </c>
      <c r="AE86" s="1">
        <f t="shared" si="134"/>
        <v>351</v>
      </c>
      <c r="AF86" s="29">
        <f t="shared" si="90"/>
        <v>0.23613316820863992</v>
      </c>
      <c r="AG86" s="32">
        <f t="shared" si="91"/>
        <v>-162</v>
      </c>
      <c r="AH86" s="34">
        <f t="shared" si="92"/>
        <v>0.38784530386740329</v>
      </c>
      <c r="AI86" s="34">
        <f t="shared" si="93"/>
        <v>4078.2586814292904</v>
      </c>
      <c r="AJ86" s="14">
        <v>3017</v>
      </c>
      <c r="AK86" s="2">
        <f t="shared" si="135"/>
        <v>300</v>
      </c>
      <c r="AL86" s="2">
        <f t="shared" si="94"/>
        <v>0.11041589988958411</v>
      </c>
      <c r="AM86" s="34">
        <f t="shared" si="95"/>
        <v>759.1847005535983</v>
      </c>
      <c r="AN86" s="34">
        <f t="shared" si="96"/>
        <v>0.21803859218038593</v>
      </c>
      <c r="AO86" s="14">
        <v>579</v>
      </c>
      <c r="AP86" s="2">
        <f t="shared" si="136"/>
        <v>53</v>
      </c>
      <c r="AQ86" s="2">
        <f t="shared" si="130"/>
        <v>0.10076045627376429</v>
      </c>
      <c r="AR86" s="34">
        <f t="shared" si="97"/>
        <v>145.69703069954704</v>
      </c>
      <c r="AS86" s="14">
        <v>305</v>
      </c>
      <c r="AT86" s="2">
        <f t="shared" si="131"/>
        <v>14</v>
      </c>
      <c r="AU86" s="2">
        <f t="shared" si="98"/>
        <v>4.8109965635738883E-2</v>
      </c>
      <c r="AV86" s="34">
        <f t="shared" si="99"/>
        <v>76.748867639657774</v>
      </c>
      <c r="AW86" s="80">
        <f t="shared" si="100"/>
        <v>2.2042350220423501E-2</v>
      </c>
      <c r="AX86" s="14">
        <v>78</v>
      </c>
      <c r="AY86">
        <f t="shared" si="132"/>
        <v>-1</v>
      </c>
      <c r="AZ86">
        <f t="shared" si="101"/>
        <v>-1.2658227848101222E-2</v>
      </c>
      <c r="BA86" s="35">
        <f t="shared" si="102"/>
        <v>19.627579265223954</v>
      </c>
      <c r="BB86" s="51">
        <f t="shared" si="103"/>
        <v>5.6370600563706002E-3</v>
      </c>
      <c r="BC86" s="31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31">
        <f t="shared" si="104"/>
        <v>366</v>
      </c>
      <c r="BE86" s="51">
        <f t="shared" si="105"/>
        <v>0.1013008580127317</v>
      </c>
      <c r="BF86" s="35">
        <f t="shared" si="106"/>
        <v>1001.2581781580271</v>
      </c>
      <c r="BG86" s="35">
        <f t="shared" si="107"/>
        <v>0.28756233287562333</v>
      </c>
      <c r="BH86" s="45">
        <v>1414</v>
      </c>
      <c r="BI86" s="48">
        <f t="shared" si="108"/>
        <v>49</v>
      </c>
      <c r="BJ86" s="14">
        <v>6104</v>
      </c>
      <c r="BK86" s="48">
        <f t="shared" si="109"/>
        <v>190</v>
      </c>
      <c r="BL86" s="14">
        <v>4487</v>
      </c>
      <c r="BM86" s="48">
        <f t="shared" si="110"/>
        <v>106</v>
      </c>
      <c r="BN86" s="14">
        <v>1546</v>
      </c>
      <c r="BO86" s="48">
        <f t="shared" si="111"/>
        <v>26</v>
      </c>
      <c r="BP86" s="14">
        <v>286</v>
      </c>
      <c r="BQ86" s="48">
        <f t="shared" si="112"/>
        <v>3</v>
      </c>
      <c r="BR86" s="17">
        <v>6</v>
      </c>
      <c r="BS86" s="24">
        <f t="shared" si="113"/>
        <v>1</v>
      </c>
      <c r="BT86" s="17">
        <v>25</v>
      </c>
      <c r="BU86" s="24">
        <f t="shared" si="114"/>
        <v>0</v>
      </c>
      <c r="BV86" s="17">
        <v>68</v>
      </c>
      <c r="BW86" s="24">
        <f t="shared" si="115"/>
        <v>1</v>
      </c>
      <c r="BX86" s="17">
        <v>162</v>
      </c>
      <c r="BY86" s="24">
        <f t="shared" si="116"/>
        <v>3</v>
      </c>
      <c r="BZ86" s="20">
        <v>83</v>
      </c>
      <c r="CA86" s="27">
        <f t="shared" si="117"/>
        <v>3</v>
      </c>
    </row>
    <row r="87" spans="1:79">
      <c r="A87" s="3">
        <v>43984</v>
      </c>
      <c r="B87" s="22">
        <v>43984</v>
      </c>
      <c r="C87" s="10">
        <v>14095</v>
      </c>
      <c r="D87">
        <f t="shared" si="118"/>
        <v>258</v>
      </c>
      <c r="E87" s="10">
        <v>352</v>
      </c>
      <c r="F87">
        <f t="shared" si="126"/>
        <v>8</v>
      </c>
      <c r="G87" s="10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12">
        <v>69483</v>
      </c>
      <c r="W87" s="1">
        <f t="shared" si="128"/>
        <v>848</v>
      </c>
      <c r="X87" s="1">
        <f t="shared" si="86"/>
        <v>-57</v>
      </c>
      <c r="Y87" s="34">
        <f t="shared" si="87"/>
        <v>17484.398590840461</v>
      </c>
      <c r="Z87" s="14">
        <v>53000</v>
      </c>
      <c r="AA87" s="2">
        <f t="shared" si="133"/>
        <v>572</v>
      </c>
      <c r="AB87" s="29">
        <f t="shared" si="88"/>
        <v>0.76277650648360029</v>
      </c>
      <c r="AC87" s="32">
        <f t="shared" si="89"/>
        <v>18</v>
      </c>
      <c r="AD87" s="1">
        <f t="shared" si="129"/>
        <v>16483</v>
      </c>
      <c r="AE87" s="1">
        <f t="shared" si="134"/>
        <v>276</v>
      </c>
      <c r="AF87" s="29">
        <f t="shared" si="90"/>
        <v>0.23722349351639971</v>
      </c>
      <c r="AG87" s="32">
        <f t="shared" si="91"/>
        <v>-75</v>
      </c>
      <c r="AH87" s="34">
        <f t="shared" si="92"/>
        <v>0.32547169811320753</v>
      </c>
      <c r="AI87" s="34">
        <f t="shared" si="93"/>
        <v>4147.7101157523903</v>
      </c>
      <c r="AJ87" s="14">
        <v>3240</v>
      </c>
      <c r="AK87" s="2">
        <f t="shared" si="135"/>
        <v>223</v>
      </c>
      <c r="AL87" s="2">
        <f t="shared" si="94"/>
        <v>7.3914484587338514E-2</v>
      </c>
      <c r="AM87" s="34">
        <f t="shared" si="95"/>
        <v>815.29944640161045</v>
      </c>
      <c r="AN87" s="34">
        <f t="shared" si="96"/>
        <v>0.22986874778290173</v>
      </c>
      <c r="AO87" s="14">
        <v>598</v>
      </c>
      <c r="AP87" s="2">
        <f t="shared" si="136"/>
        <v>19</v>
      </c>
      <c r="AQ87" s="2">
        <f t="shared" si="130"/>
        <v>3.2815198618307395E-2</v>
      </c>
      <c r="AR87" s="34">
        <f t="shared" si="97"/>
        <v>150.47810770005032</v>
      </c>
      <c r="AS87" s="14">
        <v>314</v>
      </c>
      <c r="AT87" s="2">
        <f t="shared" si="131"/>
        <v>9</v>
      </c>
      <c r="AU87" s="2">
        <f t="shared" si="98"/>
        <v>2.9508196721311553E-2</v>
      </c>
      <c r="AV87" s="34">
        <f t="shared" si="99"/>
        <v>79.013588324106692</v>
      </c>
      <c r="AW87" s="80">
        <f t="shared" si="100"/>
        <v>2.2277403334515784E-2</v>
      </c>
      <c r="AX87" s="14">
        <v>77</v>
      </c>
      <c r="AY87">
        <f t="shared" si="132"/>
        <v>-1</v>
      </c>
      <c r="AZ87">
        <f t="shared" si="101"/>
        <v>-1.2820512820512775E-2</v>
      </c>
      <c r="BA87" s="35">
        <f t="shared" si="102"/>
        <v>19.375943633618519</v>
      </c>
      <c r="BB87" s="51">
        <f t="shared" si="103"/>
        <v>5.4629301170627878E-3</v>
      </c>
      <c r="BC87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31">
        <f t="shared" si="104"/>
        <v>250</v>
      </c>
      <c r="BE87" s="51">
        <f t="shared" si="105"/>
        <v>6.2829856747926627E-2</v>
      </c>
      <c r="BF87" s="35">
        <f t="shared" si="106"/>
        <v>1064.1670860593861</v>
      </c>
      <c r="BG87" s="35">
        <f t="shared" si="107"/>
        <v>0.30003547357218874</v>
      </c>
      <c r="BH87" s="45">
        <v>1443</v>
      </c>
      <c r="BI87" s="48">
        <f t="shared" si="108"/>
        <v>29</v>
      </c>
      <c r="BJ87" s="14">
        <v>6219</v>
      </c>
      <c r="BK87" s="48">
        <f t="shared" si="109"/>
        <v>115</v>
      </c>
      <c r="BL87" s="14">
        <v>4560</v>
      </c>
      <c r="BM87" s="48">
        <f t="shared" si="110"/>
        <v>73</v>
      </c>
      <c r="BN87" s="14">
        <v>1574</v>
      </c>
      <c r="BO87" s="48">
        <f t="shared" si="111"/>
        <v>28</v>
      </c>
      <c r="BP87" s="14">
        <v>299</v>
      </c>
      <c r="BQ87" s="48">
        <f t="shared" si="112"/>
        <v>13</v>
      </c>
      <c r="BR87" s="17">
        <v>6</v>
      </c>
      <c r="BS87" s="24">
        <f t="shared" si="113"/>
        <v>0</v>
      </c>
      <c r="BT87" s="17">
        <v>26</v>
      </c>
      <c r="BU87" s="24">
        <f t="shared" si="114"/>
        <v>1</v>
      </c>
      <c r="BV87" s="17">
        <v>69</v>
      </c>
      <c r="BW87" s="24">
        <f t="shared" si="115"/>
        <v>1</v>
      </c>
      <c r="BX87" s="17">
        <v>164</v>
      </c>
      <c r="BY87" s="24">
        <f t="shared" si="116"/>
        <v>2</v>
      </c>
      <c r="BZ87" s="20">
        <v>87</v>
      </c>
      <c r="CA87" s="27">
        <f t="shared" si="117"/>
        <v>4</v>
      </c>
    </row>
    <row r="88" spans="1:79">
      <c r="A88" s="3">
        <v>43985</v>
      </c>
      <c r="B88" s="22">
        <v>43985</v>
      </c>
      <c r="C88" s="10">
        <v>14609</v>
      </c>
      <c r="D88">
        <f t="shared" si="118"/>
        <v>514</v>
      </c>
      <c r="E88" s="10">
        <v>357</v>
      </c>
      <c r="F88">
        <f t="shared" si="126"/>
        <v>5</v>
      </c>
      <c r="G88" s="10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12">
        <v>71139</v>
      </c>
      <c r="W88" s="1">
        <f t="shared" si="128"/>
        <v>1656</v>
      </c>
      <c r="X88" s="1">
        <f t="shared" si="86"/>
        <v>808</v>
      </c>
      <c r="Y88" s="34">
        <f t="shared" si="87"/>
        <v>17901.107196779063</v>
      </c>
      <c r="Z88" s="14">
        <v>54105</v>
      </c>
      <c r="AA88" s="2">
        <f t="shared" si="133"/>
        <v>1105</v>
      </c>
      <c r="AB88" s="29">
        <f t="shared" si="88"/>
        <v>0.76055328300931979</v>
      </c>
      <c r="AC88" s="32">
        <f t="shared" si="89"/>
        <v>533</v>
      </c>
      <c r="AD88" s="1">
        <f t="shared" si="129"/>
        <v>17034</v>
      </c>
      <c r="AE88" s="1">
        <f t="shared" si="134"/>
        <v>551</v>
      </c>
      <c r="AF88" s="29">
        <f t="shared" si="90"/>
        <v>0.23944671699068021</v>
      </c>
      <c r="AG88" s="32">
        <f t="shared" si="91"/>
        <v>275</v>
      </c>
      <c r="AH88" s="34">
        <f t="shared" si="92"/>
        <v>0.3327294685990338</v>
      </c>
      <c r="AI88" s="34">
        <f t="shared" si="93"/>
        <v>4286.3613487669854</v>
      </c>
      <c r="AJ88" s="14">
        <v>3741</v>
      </c>
      <c r="AK88" s="2">
        <f t="shared" si="135"/>
        <v>501</v>
      </c>
      <c r="AL88" s="2">
        <f t="shared" si="94"/>
        <v>0.15462962962962967</v>
      </c>
      <c r="AM88" s="34">
        <f t="shared" si="95"/>
        <v>941.36889783593347</v>
      </c>
      <c r="AN88" s="34">
        <f t="shared" si="96"/>
        <v>0.25607502224656031</v>
      </c>
      <c r="AO88" s="14">
        <v>590</v>
      </c>
      <c r="AP88" s="2">
        <f t="shared" si="136"/>
        <v>-8</v>
      </c>
      <c r="AQ88" s="2">
        <f t="shared" si="130"/>
        <v>-1.3377926421404673E-2</v>
      </c>
      <c r="AR88" s="34">
        <f t="shared" si="97"/>
        <v>148.46502264720684</v>
      </c>
      <c r="AS88" s="14">
        <v>327</v>
      </c>
      <c r="AT88" s="2">
        <f t="shared" si="131"/>
        <v>13</v>
      </c>
      <c r="AU88" s="2">
        <f t="shared" si="98"/>
        <v>4.140127388535042E-2</v>
      </c>
      <c r="AV88" s="34">
        <f t="shared" si="99"/>
        <v>82.284851534977349</v>
      </c>
      <c r="AW88" s="80">
        <f t="shared" si="100"/>
        <v>2.2383462249298377E-2</v>
      </c>
      <c r="AX88" s="14">
        <v>75</v>
      </c>
      <c r="AY88">
        <f t="shared" si="132"/>
        <v>-2</v>
      </c>
      <c r="AZ88">
        <f t="shared" si="101"/>
        <v>-2.5974025974025983E-2</v>
      </c>
      <c r="BA88" s="35">
        <f t="shared" si="102"/>
        <v>18.872672370407649</v>
      </c>
      <c r="BB88" s="51">
        <f t="shared" si="103"/>
        <v>5.1338216168115543E-3</v>
      </c>
      <c r="BC88" s="31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31">
        <f t="shared" si="104"/>
        <v>504</v>
      </c>
      <c r="BE88" s="51">
        <f t="shared" si="105"/>
        <v>0.11917711042799706</v>
      </c>
      <c r="BF88" s="35">
        <f t="shared" si="106"/>
        <v>1190.9914443885255</v>
      </c>
      <c r="BG88" s="35">
        <f t="shared" si="107"/>
        <v>0.32397836949825448</v>
      </c>
      <c r="BH88" s="45">
        <v>1505</v>
      </c>
      <c r="BI88" s="48">
        <f t="shared" si="108"/>
        <v>62</v>
      </c>
      <c r="BJ88" s="14">
        <v>6436</v>
      </c>
      <c r="BK88" s="48">
        <f t="shared" si="109"/>
        <v>217</v>
      </c>
      <c r="BL88" s="14">
        <v>4726</v>
      </c>
      <c r="BM88" s="48">
        <f t="shared" si="110"/>
        <v>166</v>
      </c>
      <c r="BN88" s="14">
        <v>1633</v>
      </c>
      <c r="BO88" s="48">
        <f t="shared" si="111"/>
        <v>59</v>
      </c>
      <c r="BP88" s="14">
        <v>309</v>
      </c>
      <c r="BQ88" s="48">
        <f t="shared" si="112"/>
        <v>10</v>
      </c>
      <c r="BR88" s="17">
        <v>6</v>
      </c>
      <c r="BS88" s="24">
        <f t="shared" si="113"/>
        <v>0</v>
      </c>
      <c r="BT88" s="17">
        <v>26</v>
      </c>
      <c r="BU88" s="24">
        <f t="shared" si="114"/>
        <v>0</v>
      </c>
      <c r="BV88" s="17">
        <v>70</v>
      </c>
      <c r="BW88" s="24">
        <f t="shared" si="115"/>
        <v>1</v>
      </c>
      <c r="BX88" s="17">
        <v>167</v>
      </c>
      <c r="BY88" s="24">
        <f t="shared" si="116"/>
        <v>3</v>
      </c>
      <c r="BZ88" s="20">
        <v>88</v>
      </c>
      <c r="CA88" s="27">
        <f t="shared" si="117"/>
        <v>1</v>
      </c>
    </row>
    <row r="89" spans="1:79">
      <c r="A89" s="3">
        <v>43986</v>
      </c>
      <c r="B89" s="22">
        <v>43986</v>
      </c>
      <c r="C89" s="10">
        <v>15044</v>
      </c>
      <c r="D89">
        <f t="shared" si="118"/>
        <v>435</v>
      </c>
      <c r="E89" s="10">
        <v>363</v>
      </c>
      <c r="F89">
        <f t="shared" si="126"/>
        <v>6</v>
      </c>
      <c r="G89" s="10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12">
        <v>72697</v>
      </c>
      <c r="W89" s="1">
        <f t="shared" si="128"/>
        <v>1558</v>
      </c>
      <c r="X89" s="1">
        <f t="shared" si="86"/>
        <v>-98</v>
      </c>
      <c r="Y89" s="34">
        <f t="shared" si="87"/>
        <v>18293.155510820332</v>
      </c>
      <c r="Z89" s="14">
        <v>55201</v>
      </c>
      <c r="AA89" s="2">
        <f t="shared" si="133"/>
        <v>1096</v>
      </c>
      <c r="AB89" s="29">
        <f t="shared" si="88"/>
        <v>0.75932982103800706</v>
      </c>
      <c r="AC89" s="32">
        <f t="shared" si="89"/>
        <v>-9</v>
      </c>
      <c r="AD89" s="1">
        <f t="shared" si="129"/>
        <v>17496</v>
      </c>
      <c r="AE89" s="1">
        <f t="shared" si="134"/>
        <v>462</v>
      </c>
      <c r="AF89" s="29">
        <f t="shared" si="90"/>
        <v>0.24067017896199294</v>
      </c>
      <c r="AG89" s="32">
        <f t="shared" si="91"/>
        <v>-89</v>
      </c>
      <c r="AH89" s="34">
        <f t="shared" si="92"/>
        <v>0.29653401797175866</v>
      </c>
      <c r="AI89" s="34">
        <f t="shared" si="93"/>
        <v>4402.6170105686961</v>
      </c>
      <c r="AJ89" s="14">
        <v>4092</v>
      </c>
      <c r="AK89" s="2">
        <f t="shared" si="135"/>
        <v>351</v>
      </c>
      <c r="AL89" s="2">
        <f t="shared" si="94"/>
        <v>9.3825180433039224E-2</v>
      </c>
      <c r="AM89" s="34">
        <f t="shared" si="95"/>
        <v>1029.6930045294414</v>
      </c>
      <c r="AN89" s="34">
        <f t="shared" si="96"/>
        <v>0.27200212709385801</v>
      </c>
      <c r="AO89" s="14">
        <v>572</v>
      </c>
      <c r="AP89" s="2">
        <f t="shared" si="136"/>
        <v>-18</v>
      </c>
      <c r="AQ89" s="2">
        <f t="shared" si="130"/>
        <v>-3.050847457627115E-2</v>
      </c>
      <c r="AR89" s="34">
        <f t="shared" si="97"/>
        <v>143.935581278309</v>
      </c>
      <c r="AS89" s="14">
        <v>321</v>
      </c>
      <c r="AT89" s="2">
        <f t="shared" si="131"/>
        <v>-6</v>
      </c>
      <c r="AU89" s="2">
        <f t="shared" si="98"/>
        <v>-1.834862385321101E-2</v>
      </c>
      <c r="AV89" s="34">
        <f t="shared" si="99"/>
        <v>80.775037745344733</v>
      </c>
      <c r="AW89" s="80">
        <f t="shared" si="100"/>
        <v>2.1337410263227864E-2</v>
      </c>
      <c r="AX89" s="14">
        <v>77</v>
      </c>
      <c r="AY89">
        <f t="shared" si="132"/>
        <v>2</v>
      </c>
      <c r="AZ89">
        <f t="shared" si="101"/>
        <v>2.6666666666666616E-2</v>
      </c>
      <c r="BA89" s="35">
        <f t="shared" si="102"/>
        <v>19.375943633618519</v>
      </c>
      <c r="BB89" s="51">
        <f t="shared" si="103"/>
        <v>5.1183195958521667E-3</v>
      </c>
      <c r="BC89" s="31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31">
        <f t="shared" si="104"/>
        <v>329</v>
      </c>
      <c r="BE89" s="51">
        <f t="shared" si="105"/>
        <v>6.9511937460384532E-2</v>
      </c>
      <c r="BF89" s="35">
        <f t="shared" si="106"/>
        <v>1273.7795671867136</v>
      </c>
      <c r="BG89" s="35">
        <f t="shared" si="107"/>
        <v>0.33647965966498272</v>
      </c>
      <c r="BH89" s="45">
        <v>1565</v>
      </c>
      <c r="BI89" s="48">
        <f t="shared" si="108"/>
        <v>60</v>
      </c>
      <c r="BJ89" s="14">
        <v>6632</v>
      </c>
      <c r="BK89" s="48">
        <f t="shared" si="109"/>
        <v>196</v>
      </c>
      <c r="BL89" s="14">
        <v>4853</v>
      </c>
      <c r="BM89" s="48">
        <f t="shared" si="110"/>
        <v>127</v>
      </c>
      <c r="BN89" s="14">
        <v>1674</v>
      </c>
      <c r="BO89" s="48">
        <f t="shared" si="111"/>
        <v>41</v>
      </c>
      <c r="BP89" s="14">
        <v>320</v>
      </c>
      <c r="BQ89" s="48">
        <f t="shared" si="112"/>
        <v>11</v>
      </c>
      <c r="BR89" s="17">
        <v>6</v>
      </c>
      <c r="BS89" s="24">
        <f t="shared" si="113"/>
        <v>0</v>
      </c>
      <c r="BT89" s="17">
        <v>26</v>
      </c>
      <c r="BU89" s="24">
        <f t="shared" si="114"/>
        <v>0</v>
      </c>
      <c r="BV89" s="17">
        <v>71</v>
      </c>
      <c r="BW89" s="24">
        <f t="shared" si="115"/>
        <v>1</v>
      </c>
      <c r="BX89" s="17">
        <v>172</v>
      </c>
      <c r="BY89" s="24">
        <f t="shared" si="116"/>
        <v>5</v>
      </c>
      <c r="BZ89" s="20">
        <v>88</v>
      </c>
      <c r="CA89" s="27">
        <f t="shared" si="117"/>
        <v>0</v>
      </c>
    </row>
    <row r="90" spans="1:79">
      <c r="A90" s="3">
        <v>43987</v>
      </c>
      <c r="B90" s="22">
        <v>43987</v>
      </c>
      <c r="C90" s="10">
        <v>15463</v>
      </c>
      <c r="D90">
        <f t="shared" ref="D90:D98" si="139">IFERROR(C90-C89,"")</f>
        <v>419</v>
      </c>
      <c r="E90" s="10">
        <v>370</v>
      </c>
      <c r="F90">
        <f t="shared" si="126"/>
        <v>7</v>
      </c>
      <c r="G90" s="10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12">
        <v>74231</v>
      </c>
      <c r="W90" s="1">
        <f t="shared" si="128"/>
        <v>1534</v>
      </c>
      <c r="X90" s="1">
        <f t="shared" si="86"/>
        <v>-24</v>
      </c>
      <c r="Y90" s="34">
        <f t="shared" si="87"/>
        <v>18679.164569703069</v>
      </c>
      <c r="Z90" s="14">
        <v>56277</v>
      </c>
      <c r="AA90" s="2">
        <f t="shared" si="133"/>
        <v>1076</v>
      </c>
      <c r="AB90" s="29">
        <f t="shared" si="88"/>
        <v>0.75813339440395522</v>
      </c>
      <c r="AC90" s="32">
        <f t="shared" si="89"/>
        <v>-20</v>
      </c>
      <c r="AD90" s="1">
        <f t="shared" si="129"/>
        <v>17954</v>
      </c>
      <c r="AE90" s="1">
        <f t="shared" si="134"/>
        <v>458</v>
      </c>
      <c r="AF90" s="29">
        <f t="shared" si="90"/>
        <v>0.24186660559604478</v>
      </c>
      <c r="AG90" s="32">
        <f t="shared" si="91"/>
        <v>-4</v>
      </c>
      <c r="AH90" s="34">
        <f t="shared" si="92"/>
        <v>0.29856584093872229</v>
      </c>
      <c r="AI90" s="34">
        <f t="shared" si="93"/>
        <v>4517.8661298439856</v>
      </c>
      <c r="AJ90" s="14">
        <v>4357</v>
      </c>
      <c r="AK90" s="2">
        <f t="shared" si="135"/>
        <v>265</v>
      </c>
      <c r="AL90" s="2">
        <f t="shared" si="94"/>
        <v>6.4760508308895348E-2</v>
      </c>
      <c r="AM90" s="34">
        <f t="shared" si="95"/>
        <v>1096.3764469048817</v>
      </c>
      <c r="AN90" s="34">
        <f t="shared" si="96"/>
        <v>0.28176938498350901</v>
      </c>
      <c r="AO90" s="14">
        <v>607</v>
      </c>
      <c r="AP90" s="2">
        <f t="shared" si="136"/>
        <v>35</v>
      </c>
      <c r="AQ90" s="2">
        <f t="shared" si="130"/>
        <v>6.1188811188811254E-2</v>
      </c>
      <c r="AR90" s="34">
        <f t="shared" si="97"/>
        <v>152.74282838449923</v>
      </c>
      <c r="AS90" s="14">
        <v>333</v>
      </c>
      <c r="AT90" s="2">
        <f t="shared" si="131"/>
        <v>12</v>
      </c>
      <c r="AU90" s="2">
        <f t="shared" si="98"/>
        <v>3.7383177570093462E-2</v>
      </c>
      <c r="AV90" s="34">
        <f t="shared" si="99"/>
        <v>83.794665324609966</v>
      </c>
      <c r="AW90" s="80">
        <f t="shared" si="100"/>
        <v>2.1535277759813749E-2</v>
      </c>
      <c r="AX90" s="14">
        <v>77</v>
      </c>
      <c r="AY90">
        <f t="shared" si="132"/>
        <v>0</v>
      </c>
      <c r="AZ90">
        <f t="shared" si="101"/>
        <v>0</v>
      </c>
      <c r="BA90" s="35">
        <f t="shared" si="102"/>
        <v>19.375943633618519</v>
      </c>
      <c r="BB90" s="51">
        <f t="shared" si="103"/>
        <v>4.9796287913082844E-3</v>
      </c>
      <c r="BC90" s="31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31">
        <f t="shared" si="104"/>
        <v>312</v>
      </c>
      <c r="BE90" s="51">
        <f t="shared" si="105"/>
        <v>6.1635717107862531E-2</v>
      </c>
      <c r="BF90" s="35">
        <f t="shared" si="106"/>
        <v>1352.2898842476095</v>
      </c>
      <c r="BG90" s="35">
        <f t="shared" si="107"/>
        <v>0.34753928733104833</v>
      </c>
      <c r="BH90" s="45">
        <v>1625</v>
      </c>
      <c r="BI90" s="48">
        <f t="shared" si="108"/>
        <v>60</v>
      </c>
      <c r="BJ90" s="14">
        <v>6796</v>
      </c>
      <c r="BK90" s="48">
        <f t="shared" si="109"/>
        <v>164</v>
      </c>
      <c r="BL90" s="14">
        <v>4991</v>
      </c>
      <c r="BM90" s="48">
        <f t="shared" si="110"/>
        <v>138</v>
      </c>
      <c r="BN90" s="14">
        <v>1725</v>
      </c>
      <c r="BO90" s="48">
        <f t="shared" si="111"/>
        <v>51</v>
      </c>
      <c r="BP90" s="14">
        <v>326</v>
      </c>
      <c r="BQ90" s="48">
        <f t="shared" si="112"/>
        <v>6</v>
      </c>
      <c r="BR90" s="17">
        <v>6</v>
      </c>
      <c r="BS90" s="24">
        <f t="shared" si="113"/>
        <v>0</v>
      </c>
      <c r="BT90" s="17">
        <v>27</v>
      </c>
      <c r="BU90" s="24">
        <f t="shared" si="114"/>
        <v>1</v>
      </c>
      <c r="BV90" s="17">
        <v>72</v>
      </c>
      <c r="BW90" s="24">
        <f t="shared" si="115"/>
        <v>1</v>
      </c>
      <c r="BX90" s="17">
        <v>174</v>
      </c>
      <c r="BY90" s="24">
        <f t="shared" si="116"/>
        <v>2</v>
      </c>
      <c r="BZ90" s="20">
        <v>91</v>
      </c>
      <c r="CA90" s="27">
        <f t="shared" si="117"/>
        <v>3</v>
      </c>
    </row>
    <row r="91" spans="1:79">
      <c r="A91" s="3">
        <v>43988</v>
      </c>
      <c r="B91" s="22">
        <v>43988</v>
      </c>
      <c r="C91" s="10">
        <v>16004</v>
      </c>
      <c r="D91">
        <f t="shared" si="139"/>
        <v>541</v>
      </c>
      <c r="E91" s="10">
        <v>386</v>
      </c>
      <c r="F91">
        <f t="shared" si="126"/>
        <v>16</v>
      </c>
      <c r="G91" s="10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12">
        <v>76003</v>
      </c>
      <c r="W91" s="1">
        <f t="shared" si="128"/>
        <v>1772</v>
      </c>
      <c r="X91" s="1">
        <f t="shared" si="86"/>
        <v>238</v>
      </c>
      <c r="Y91" s="34">
        <f t="shared" si="87"/>
        <v>19125.062908907901</v>
      </c>
      <c r="Z91" s="14">
        <v>57480</v>
      </c>
      <c r="AA91" s="2">
        <f t="shared" si="133"/>
        <v>1203</v>
      </c>
      <c r="AB91" s="29">
        <f t="shared" si="88"/>
        <v>0.75628593608147043</v>
      </c>
      <c r="AC91" s="32">
        <f t="shared" si="89"/>
        <v>127</v>
      </c>
      <c r="AD91" s="1">
        <f t="shared" si="129"/>
        <v>18523</v>
      </c>
      <c r="AE91" s="1">
        <f t="shared" si="134"/>
        <v>569</v>
      </c>
      <c r="AF91" s="29">
        <f t="shared" si="90"/>
        <v>0.24371406391852954</v>
      </c>
      <c r="AG91" s="32">
        <f t="shared" si="91"/>
        <v>111</v>
      </c>
      <c r="AH91" s="34">
        <f t="shared" si="92"/>
        <v>0.32110609480812641</v>
      </c>
      <c r="AI91" s="34">
        <f t="shared" si="93"/>
        <v>4661.0468042274788</v>
      </c>
      <c r="AJ91" s="14">
        <v>4472</v>
      </c>
      <c r="AK91" s="2">
        <f t="shared" si="135"/>
        <v>115</v>
      </c>
      <c r="AL91" s="2">
        <f t="shared" si="94"/>
        <v>2.6394308010098788E-2</v>
      </c>
      <c r="AM91" s="34">
        <f t="shared" si="95"/>
        <v>1125.3145445395066</v>
      </c>
      <c r="AN91" s="34">
        <f t="shared" si="96"/>
        <v>0.27943014246438391</v>
      </c>
      <c r="AO91" s="14">
        <v>623</v>
      </c>
      <c r="AP91" s="2">
        <f t="shared" si="136"/>
        <v>16</v>
      </c>
      <c r="AQ91" s="2">
        <f t="shared" si="130"/>
        <v>2.6359143327841839E-2</v>
      </c>
      <c r="AR91" s="34">
        <f t="shared" si="97"/>
        <v>156.76899849018619</v>
      </c>
      <c r="AS91" s="14">
        <v>323</v>
      </c>
      <c r="AT91" s="2">
        <f t="shared" si="131"/>
        <v>-10</v>
      </c>
      <c r="AU91" s="2">
        <f t="shared" si="98"/>
        <v>-3.0030030030030019E-2</v>
      </c>
      <c r="AV91" s="34">
        <f t="shared" si="99"/>
        <v>81.27830900855561</v>
      </c>
      <c r="AW91" s="80">
        <f t="shared" si="100"/>
        <v>2.0182454386403398E-2</v>
      </c>
      <c r="AX91" s="14">
        <v>82</v>
      </c>
      <c r="AY91">
        <f t="shared" si="132"/>
        <v>5</v>
      </c>
      <c r="AZ91">
        <f t="shared" si="101"/>
        <v>6.4935064935064846E-2</v>
      </c>
      <c r="BA91" s="35">
        <f t="shared" si="102"/>
        <v>20.634121791645697</v>
      </c>
      <c r="BB91" s="51">
        <f t="shared" si="103"/>
        <v>5.1237190702324419E-3</v>
      </c>
      <c r="BC91" s="31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31">
        <f t="shared" si="104"/>
        <v>126</v>
      </c>
      <c r="BE91" s="51">
        <f t="shared" si="105"/>
        <v>2.3446222553033191E-2</v>
      </c>
      <c r="BF91" s="35">
        <f t="shared" si="106"/>
        <v>1383.9959738298942</v>
      </c>
      <c r="BG91" s="35">
        <f t="shared" si="107"/>
        <v>0.34366408397900527</v>
      </c>
      <c r="BH91" s="45">
        <v>1724</v>
      </c>
      <c r="BI91" s="48">
        <f t="shared" si="108"/>
        <v>99</v>
      </c>
      <c r="BJ91" s="14">
        <v>7043</v>
      </c>
      <c r="BK91" s="48">
        <f t="shared" si="109"/>
        <v>247</v>
      </c>
      <c r="BL91" s="14">
        <v>5131</v>
      </c>
      <c r="BM91" s="48">
        <f t="shared" si="110"/>
        <v>140</v>
      </c>
      <c r="BN91" s="14">
        <v>1769</v>
      </c>
      <c r="BO91" s="48">
        <f t="shared" si="111"/>
        <v>44</v>
      </c>
      <c r="BP91" s="14">
        <v>337</v>
      </c>
      <c r="BQ91" s="48">
        <f t="shared" si="112"/>
        <v>11</v>
      </c>
      <c r="BR91" s="17">
        <v>7</v>
      </c>
      <c r="BS91" s="24">
        <f t="shared" si="113"/>
        <v>1</v>
      </c>
      <c r="BT91" s="17">
        <v>27</v>
      </c>
      <c r="BU91" s="24">
        <f t="shared" si="114"/>
        <v>0</v>
      </c>
      <c r="BV91" s="17">
        <v>74</v>
      </c>
      <c r="BW91" s="24">
        <f t="shared" si="115"/>
        <v>2</v>
      </c>
      <c r="BX91" s="17">
        <v>182</v>
      </c>
      <c r="BY91" s="24">
        <f t="shared" si="116"/>
        <v>8</v>
      </c>
      <c r="BZ91" s="20">
        <v>96</v>
      </c>
      <c r="CA91" s="27">
        <f t="shared" si="117"/>
        <v>5</v>
      </c>
    </row>
    <row r="92" spans="1:79">
      <c r="A92" s="3">
        <v>43989</v>
      </c>
      <c r="B92" s="22">
        <v>43989</v>
      </c>
      <c r="C92" s="10">
        <v>16425</v>
      </c>
      <c r="D92">
        <f t="shared" si="139"/>
        <v>421</v>
      </c>
      <c r="E92" s="10">
        <v>393</v>
      </c>
      <c r="F92">
        <f t="shared" si="126"/>
        <v>7</v>
      </c>
      <c r="G92" s="10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12">
        <v>77592</v>
      </c>
      <c r="W92" s="1">
        <f t="shared" si="128"/>
        <v>1589</v>
      </c>
      <c r="X92" s="1">
        <f t="shared" si="86"/>
        <v>-183</v>
      </c>
      <c r="Y92" s="34">
        <f t="shared" si="87"/>
        <v>19524.911927528938</v>
      </c>
      <c r="Z92" s="14">
        <v>58632</v>
      </c>
      <c r="AA92" s="2">
        <f t="shared" si="133"/>
        <v>1152</v>
      </c>
      <c r="AB92" s="29">
        <f t="shared" si="88"/>
        <v>0.75564491184658211</v>
      </c>
      <c r="AC92" s="32">
        <f t="shared" si="89"/>
        <v>-51</v>
      </c>
      <c r="AD92" s="1">
        <f t="shared" si="129"/>
        <v>18960</v>
      </c>
      <c r="AE92" s="1">
        <f t="shared" si="134"/>
        <v>437</v>
      </c>
      <c r="AF92" s="29">
        <f t="shared" si="90"/>
        <v>0.24435508815341789</v>
      </c>
      <c r="AG92" s="32">
        <f t="shared" si="91"/>
        <v>-132</v>
      </c>
      <c r="AH92" s="34">
        <f t="shared" si="92"/>
        <v>0.27501573316551292</v>
      </c>
      <c r="AI92" s="34">
        <f t="shared" si="93"/>
        <v>4771.0115752390539</v>
      </c>
      <c r="AJ92" s="14">
        <v>4726</v>
      </c>
      <c r="AK92" s="2">
        <f t="shared" si="135"/>
        <v>254</v>
      </c>
      <c r="AL92" s="2">
        <f t="shared" si="94"/>
        <v>5.6797853309481283E-2</v>
      </c>
      <c r="AM92" s="34">
        <f t="shared" si="95"/>
        <v>1189.2299949672872</v>
      </c>
      <c r="AN92" s="34">
        <f t="shared" si="96"/>
        <v>0.28773211567732115</v>
      </c>
      <c r="AO92" s="14">
        <v>667</v>
      </c>
      <c r="AP92" s="2">
        <f t="shared" si="136"/>
        <v>44</v>
      </c>
      <c r="AQ92" s="2">
        <f t="shared" si="130"/>
        <v>7.0626003210272792E-2</v>
      </c>
      <c r="AR92" s="34">
        <f t="shared" si="97"/>
        <v>167.84096628082537</v>
      </c>
      <c r="AS92" s="14">
        <v>337</v>
      </c>
      <c r="AT92" s="2">
        <f t="shared" si="131"/>
        <v>14</v>
      </c>
      <c r="AU92" s="2">
        <f t="shared" si="98"/>
        <v>4.334365325077405E-2</v>
      </c>
      <c r="AV92" s="34">
        <f t="shared" si="99"/>
        <v>84.801207851031705</v>
      </c>
      <c r="AW92" s="80">
        <f t="shared" si="100"/>
        <v>2.0517503805175037E-2</v>
      </c>
      <c r="AX92" s="14">
        <v>84</v>
      </c>
      <c r="AY92">
        <f t="shared" si="132"/>
        <v>2</v>
      </c>
      <c r="AZ92">
        <f t="shared" si="101"/>
        <v>2.4390243902439046E-2</v>
      </c>
      <c r="BA92" s="35">
        <f t="shared" si="102"/>
        <v>21.137393054856567</v>
      </c>
      <c r="BB92" s="51">
        <f t="shared" si="103"/>
        <v>5.1141552511415524E-3</v>
      </c>
      <c r="BC92" s="31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31">
        <f t="shared" si="104"/>
        <v>314</v>
      </c>
      <c r="BE92" s="51">
        <f t="shared" si="105"/>
        <v>5.7090909090909081E-2</v>
      </c>
      <c r="BF92" s="35">
        <f t="shared" si="106"/>
        <v>1463.0095621540008</v>
      </c>
      <c r="BG92" s="35">
        <f t="shared" si="107"/>
        <v>0.35397260273972603</v>
      </c>
      <c r="BH92" s="45">
        <v>1785</v>
      </c>
      <c r="BI92" s="48">
        <f t="shared" si="108"/>
        <v>61</v>
      </c>
      <c r="BJ92" s="14">
        <v>7219</v>
      </c>
      <c r="BK92" s="48">
        <f t="shared" si="109"/>
        <v>176</v>
      </c>
      <c r="BL92" s="14">
        <v>5253</v>
      </c>
      <c r="BM92" s="48">
        <f t="shared" si="110"/>
        <v>122</v>
      </c>
      <c r="BN92" s="14">
        <v>1817</v>
      </c>
      <c r="BO92" s="48">
        <f t="shared" si="111"/>
        <v>48</v>
      </c>
      <c r="BP92" s="14">
        <v>351</v>
      </c>
      <c r="BQ92" s="48">
        <f t="shared" si="112"/>
        <v>14</v>
      </c>
      <c r="BR92" s="17">
        <v>7</v>
      </c>
      <c r="BS92" s="24">
        <f t="shared" si="113"/>
        <v>0</v>
      </c>
      <c r="BT92" s="17">
        <v>27</v>
      </c>
      <c r="BU92" s="24">
        <f t="shared" si="114"/>
        <v>0</v>
      </c>
      <c r="BV92" s="17">
        <v>75</v>
      </c>
      <c r="BW92" s="24">
        <f t="shared" si="115"/>
        <v>1</v>
      </c>
      <c r="BX92" s="17">
        <v>187</v>
      </c>
      <c r="BY92" s="24">
        <f t="shared" si="116"/>
        <v>5</v>
      </c>
      <c r="BZ92" s="20">
        <v>97</v>
      </c>
      <c r="CA92" s="27">
        <f t="shared" si="117"/>
        <v>1</v>
      </c>
    </row>
    <row r="93" spans="1:79">
      <c r="A93" s="3">
        <v>43990</v>
      </c>
      <c r="B93" s="22">
        <v>43990</v>
      </c>
      <c r="C93" s="10">
        <v>16854</v>
      </c>
      <c r="D93">
        <f t="shared" si="139"/>
        <v>429</v>
      </c>
      <c r="E93" s="10">
        <v>398</v>
      </c>
      <c r="F93">
        <f t="shared" si="126"/>
        <v>5</v>
      </c>
      <c r="G93" s="10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12">
        <v>79268</v>
      </c>
      <c r="W93" s="1">
        <f t="shared" si="128"/>
        <v>1676</v>
      </c>
      <c r="X93" s="1">
        <f t="shared" si="86"/>
        <v>87</v>
      </c>
      <c r="Y93" s="34">
        <f t="shared" si="87"/>
        <v>19946.653246099646</v>
      </c>
      <c r="Z93" s="14">
        <v>59859</v>
      </c>
      <c r="AA93" s="2">
        <f t="shared" si="133"/>
        <v>1227</v>
      </c>
      <c r="AB93" s="29">
        <f t="shared" si="88"/>
        <v>0.75514709592773877</v>
      </c>
      <c r="AC93" s="32">
        <f t="shared" si="89"/>
        <v>75</v>
      </c>
      <c r="AD93" s="1">
        <f t="shared" si="129"/>
        <v>19409</v>
      </c>
      <c r="AE93" s="1">
        <f t="shared" si="134"/>
        <v>449</v>
      </c>
      <c r="AF93" s="29">
        <f t="shared" si="90"/>
        <v>0.24485290407226118</v>
      </c>
      <c r="AG93" s="32">
        <f t="shared" si="91"/>
        <v>12</v>
      </c>
      <c r="AH93" s="34">
        <f t="shared" si="92"/>
        <v>0.2678997613365155</v>
      </c>
      <c r="AI93" s="34">
        <f t="shared" si="93"/>
        <v>4883.995973829894</v>
      </c>
      <c r="AJ93" s="14">
        <v>4942</v>
      </c>
      <c r="AK93" s="2">
        <f t="shared" si="135"/>
        <v>216</v>
      </c>
      <c r="AL93" s="2">
        <f t="shared" si="94"/>
        <v>4.5704612780363973E-2</v>
      </c>
      <c r="AM93" s="34">
        <f t="shared" si="95"/>
        <v>1243.5832913940612</v>
      </c>
      <c r="AN93" s="34">
        <f t="shared" si="96"/>
        <v>0.29322416043669158</v>
      </c>
      <c r="AO93" s="14">
        <v>686</v>
      </c>
      <c r="AP93" s="2">
        <f t="shared" si="136"/>
        <v>19</v>
      </c>
      <c r="AQ93" s="2">
        <f t="shared" si="130"/>
        <v>2.8485757121439192E-2</v>
      </c>
      <c r="AR93" s="34">
        <f t="shared" si="97"/>
        <v>172.62204328132862</v>
      </c>
      <c r="AS93" s="14">
        <v>340</v>
      </c>
      <c r="AT93" s="2">
        <f t="shared" si="131"/>
        <v>3</v>
      </c>
      <c r="AU93" s="2">
        <f t="shared" si="98"/>
        <v>8.9020771513352859E-3</v>
      </c>
      <c r="AV93" s="34">
        <f t="shared" si="99"/>
        <v>85.556114745848006</v>
      </c>
      <c r="AW93" s="80">
        <f t="shared" si="100"/>
        <v>2.0173252640322773E-2</v>
      </c>
      <c r="AX93" s="14">
        <v>87</v>
      </c>
      <c r="AY93">
        <f t="shared" si="132"/>
        <v>3</v>
      </c>
      <c r="AZ93">
        <f t="shared" si="101"/>
        <v>3.5714285714285809E-2</v>
      </c>
      <c r="BA93" s="35">
        <f t="shared" si="102"/>
        <v>21.892299949672871</v>
      </c>
      <c r="BB93" s="51">
        <f t="shared" si="103"/>
        <v>5.1619793520825919E-3</v>
      </c>
      <c r="BC93" s="31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31">
        <f t="shared" si="104"/>
        <v>241</v>
      </c>
      <c r="BE93" s="51">
        <f t="shared" si="105"/>
        <v>4.1451668386652818E-2</v>
      </c>
      <c r="BF93" s="35">
        <f t="shared" si="106"/>
        <v>1523.6537493709109</v>
      </c>
      <c r="BG93" s="35">
        <f t="shared" si="107"/>
        <v>0.35926189628574817</v>
      </c>
      <c r="BH93" s="45">
        <v>1850</v>
      </c>
      <c r="BI93" s="48">
        <f t="shared" si="108"/>
        <v>65</v>
      </c>
      <c r="BJ93" s="14">
        <v>7416</v>
      </c>
      <c r="BK93" s="48">
        <f t="shared" si="109"/>
        <v>197</v>
      </c>
      <c r="BL93" s="14">
        <v>5369</v>
      </c>
      <c r="BM93" s="48">
        <f t="shared" si="110"/>
        <v>116</v>
      </c>
      <c r="BN93" s="14">
        <v>1858</v>
      </c>
      <c r="BO93" s="48">
        <f t="shared" si="111"/>
        <v>41</v>
      </c>
      <c r="BP93" s="14">
        <v>361</v>
      </c>
      <c r="BQ93" s="48">
        <f t="shared" si="112"/>
        <v>10</v>
      </c>
      <c r="BR93" s="17">
        <v>7</v>
      </c>
      <c r="BS93" s="24">
        <f t="shared" si="113"/>
        <v>0</v>
      </c>
      <c r="BT93" s="17">
        <v>27</v>
      </c>
      <c r="BU93" s="24">
        <f t="shared" si="114"/>
        <v>0</v>
      </c>
      <c r="BV93" s="17">
        <v>76</v>
      </c>
      <c r="BW93" s="24">
        <f t="shared" si="115"/>
        <v>1</v>
      </c>
      <c r="BX93" s="17">
        <v>190</v>
      </c>
      <c r="BY93" s="24">
        <f t="shared" si="116"/>
        <v>3</v>
      </c>
      <c r="BZ93" s="20">
        <v>98</v>
      </c>
      <c r="CA93" s="27">
        <f t="shared" si="117"/>
        <v>1</v>
      </c>
    </row>
    <row r="94" spans="1:79">
      <c r="A94" s="3">
        <v>43991</v>
      </c>
      <c r="B94" s="22">
        <v>43991</v>
      </c>
      <c r="C94" s="10">
        <v>17233</v>
      </c>
      <c r="D94">
        <f t="shared" si="139"/>
        <v>379</v>
      </c>
      <c r="E94" s="10">
        <v>403</v>
      </c>
      <c r="F94">
        <f t="shared" si="126"/>
        <v>5</v>
      </c>
      <c r="G94" s="10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12">
        <v>80720</v>
      </c>
      <c r="W94" s="1">
        <f t="shared" si="128"/>
        <v>1452</v>
      </c>
      <c r="X94" s="1">
        <f t="shared" si="86"/>
        <v>-224</v>
      </c>
      <c r="Y94" s="34">
        <f t="shared" si="87"/>
        <v>20312.028183190738</v>
      </c>
      <c r="Z94" s="14">
        <v>60899</v>
      </c>
      <c r="AA94" s="2">
        <f t="shared" si="133"/>
        <v>1040</v>
      </c>
      <c r="AB94" s="29">
        <f t="shared" si="88"/>
        <v>0.75444747274529234</v>
      </c>
      <c r="AC94" s="32">
        <f t="shared" si="89"/>
        <v>-187</v>
      </c>
      <c r="AD94" s="1">
        <f t="shared" si="129"/>
        <v>19821</v>
      </c>
      <c r="AE94" s="1">
        <f t="shared" si="134"/>
        <v>412</v>
      </c>
      <c r="AF94" s="29">
        <f t="shared" si="90"/>
        <v>0.24555252725470764</v>
      </c>
      <c r="AG94" s="32">
        <f t="shared" si="91"/>
        <v>-37</v>
      </c>
      <c r="AH94" s="34">
        <f t="shared" si="92"/>
        <v>0.28374655647382918</v>
      </c>
      <c r="AI94" s="34">
        <f t="shared" si="93"/>
        <v>4987.6698540513335</v>
      </c>
      <c r="AJ94" s="14">
        <v>5122</v>
      </c>
      <c r="AK94" s="2">
        <f t="shared" si="135"/>
        <v>180</v>
      </c>
      <c r="AL94" s="2">
        <f t="shared" si="94"/>
        <v>3.6422501011736053E-2</v>
      </c>
      <c r="AM94" s="34">
        <f t="shared" si="95"/>
        <v>1288.8777050830397</v>
      </c>
      <c r="AN94" s="34">
        <f t="shared" si="96"/>
        <v>0.29722044913828122</v>
      </c>
      <c r="AO94" s="14">
        <v>692</v>
      </c>
      <c r="AP94" s="2">
        <f t="shared" si="136"/>
        <v>6</v>
      </c>
      <c r="AQ94" s="2">
        <f t="shared" si="130"/>
        <v>8.7463556851312685E-3</v>
      </c>
      <c r="AR94" s="34">
        <f t="shared" si="97"/>
        <v>174.13185707096125</v>
      </c>
      <c r="AS94" s="14">
        <v>365</v>
      </c>
      <c r="AT94" s="2">
        <f t="shared" si="131"/>
        <v>25</v>
      </c>
      <c r="AU94" s="2">
        <f t="shared" si="98"/>
        <v>7.3529411764705843E-2</v>
      </c>
      <c r="AV94" s="34">
        <f t="shared" si="99"/>
        <v>91.847005535983897</v>
      </c>
      <c r="AW94" s="80">
        <f t="shared" si="100"/>
        <v>2.1180293622700633E-2</v>
      </c>
      <c r="AX94" s="14">
        <v>90</v>
      </c>
      <c r="AY94">
        <f t="shared" si="132"/>
        <v>3</v>
      </c>
      <c r="AZ94">
        <f t="shared" si="101"/>
        <v>3.4482758620689724E-2</v>
      </c>
      <c r="BA94" s="35">
        <f t="shared" si="102"/>
        <v>22.64720684448918</v>
      </c>
      <c r="BB94" s="51">
        <f t="shared" si="103"/>
        <v>5.2225381535426219E-3</v>
      </c>
      <c r="BC94" s="31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31">
        <f t="shared" si="104"/>
        <v>214</v>
      </c>
      <c r="BE94" s="51">
        <f t="shared" si="105"/>
        <v>3.5342691990090769E-2</v>
      </c>
      <c r="BF94" s="35">
        <f t="shared" si="106"/>
        <v>1577.5037745344739</v>
      </c>
      <c r="BG94" s="35">
        <f t="shared" si="107"/>
        <v>0.36377879649509659</v>
      </c>
      <c r="BH94" s="45">
        <v>1886</v>
      </c>
      <c r="BI94" s="48">
        <f t="shared" si="108"/>
        <v>36</v>
      </c>
      <c r="BJ94" s="14">
        <v>7585</v>
      </c>
      <c r="BK94" s="48">
        <f t="shared" si="109"/>
        <v>169</v>
      </c>
      <c r="BL94" s="14">
        <v>5501</v>
      </c>
      <c r="BM94" s="48">
        <f t="shared" si="110"/>
        <v>132</v>
      </c>
      <c r="BN94" s="14">
        <v>1892</v>
      </c>
      <c r="BO94" s="48">
        <f t="shared" si="111"/>
        <v>34</v>
      </c>
      <c r="BP94" s="14">
        <v>369</v>
      </c>
      <c r="BQ94" s="48">
        <f t="shared" si="112"/>
        <v>8</v>
      </c>
      <c r="BR94" s="17">
        <v>7</v>
      </c>
      <c r="BS94" s="24">
        <f t="shared" si="113"/>
        <v>0</v>
      </c>
      <c r="BT94" s="17">
        <v>27</v>
      </c>
      <c r="BU94" s="24">
        <f t="shared" si="114"/>
        <v>0</v>
      </c>
      <c r="BV94" s="17">
        <v>77</v>
      </c>
      <c r="BW94" s="24">
        <f t="shared" si="115"/>
        <v>1</v>
      </c>
      <c r="BX94" s="17">
        <v>192</v>
      </c>
      <c r="BY94" s="24">
        <f t="shared" si="116"/>
        <v>2</v>
      </c>
      <c r="BZ94" s="20">
        <v>100</v>
      </c>
      <c r="CA94" s="27">
        <f t="shared" si="117"/>
        <v>2</v>
      </c>
    </row>
    <row r="95" spans="1:79">
      <c r="A95" s="3">
        <v>43992</v>
      </c>
      <c r="B95" s="22">
        <v>43992</v>
      </c>
      <c r="C95" s="10">
        <v>17889</v>
      </c>
      <c r="D95">
        <f t="shared" si="139"/>
        <v>656</v>
      </c>
      <c r="E95" s="10">
        <v>413</v>
      </c>
      <c r="F95">
        <f t="shared" si="126"/>
        <v>10</v>
      </c>
      <c r="G95" s="10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12">
        <v>82774</v>
      </c>
      <c r="W95" s="1">
        <f t="shared" si="128"/>
        <v>2054</v>
      </c>
      <c r="X95" s="1">
        <f t="shared" si="86"/>
        <v>602</v>
      </c>
      <c r="Y95" s="34">
        <f t="shared" si="87"/>
        <v>20828.887770508303</v>
      </c>
      <c r="Z95" s="14">
        <v>62284</v>
      </c>
      <c r="AA95" s="2">
        <f t="shared" si="133"/>
        <v>1385</v>
      </c>
      <c r="AB95" s="29">
        <f t="shared" si="88"/>
        <v>0.7524585014618117</v>
      </c>
      <c r="AC95" s="32">
        <f t="shared" si="89"/>
        <v>345</v>
      </c>
      <c r="AD95" s="1">
        <f t="shared" si="129"/>
        <v>20490</v>
      </c>
      <c r="AE95" s="1">
        <f t="shared" si="134"/>
        <v>669</v>
      </c>
      <c r="AF95" s="29">
        <f t="shared" si="90"/>
        <v>0.24754149853818833</v>
      </c>
      <c r="AG95" s="32">
        <f t="shared" si="91"/>
        <v>257</v>
      </c>
      <c r="AH95" s="34">
        <f t="shared" si="92"/>
        <v>0.32570593962999028</v>
      </c>
      <c r="AI95" s="34">
        <f t="shared" si="93"/>
        <v>5156.0140915953698</v>
      </c>
      <c r="AJ95" s="14">
        <v>5315</v>
      </c>
      <c r="AK95" s="2">
        <f t="shared" si="135"/>
        <v>193</v>
      </c>
      <c r="AL95" s="2">
        <f t="shared" si="94"/>
        <v>3.7680593518157002E-2</v>
      </c>
      <c r="AM95" s="34">
        <f t="shared" si="95"/>
        <v>1337.4433819828887</v>
      </c>
      <c r="AN95" s="34">
        <f t="shared" si="96"/>
        <v>0.29710995583878363</v>
      </c>
      <c r="AO95" s="14">
        <v>712</v>
      </c>
      <c r="AP95" s="2">
        <f t="shared" si="136"/>
        <v>20</v>
      </c>
      <c r="AQ95" s="2">
        <f t="shared" si="130"/>
        <v>2.8901734104046284E-2</v>
      </c>
      <c r="AR95" s="34">
        <f t="shared" si="97"/>
        <v>179.16456970306996</v>
      </c>
      <c r="AS95" s="14">
        <v>381</v>
      </c>
      <c r="AT95" s="2">
        <f t="shared" si="131"/>
        <v>16</v>
      </c>
      <c r="AU95" s="2">
        <f t="shared" si="98"/>
        <v>4.3835616438356206E-2</v>
      </c>
      <c r="AV95" s="34">
        <f t="shared" si="99"/>
        <v>95.873175641670855</v>
      </c>
      <c r="AW95" s="80">
        <f t="shared" si="100"/>
        <v>2.1298004360221365E-2</v>
      </c>
      <c r="AX95" s="14">
        <v>91</v>
      </c>
      <c r="AY95">
        <f t="shared" si="132"/>
        <v>1</v>
      </c>
      <c r="AZ95">
        <f t="shared" si="101"/>
        <v>1.1111111111111072E-2</v>
      </c>
      <c r="BA95" s="35">
        <f t="shared" si="102"/>
        <v>22.898842476094615</v>
      </c>
      <c r="BB95" s="51">
        <f t="shared" si="103"/>
        <v>5.086924925932137E-3</v>
      </c>
      <c r="BC95" s="31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31">
        <f t="shared" si="104"/>
        <v>230</v>
      </c>
      <c r="BE95" s="51">
        <f t="shared" si="105"/>
        <v>3.6688467060137286E-2</v>
      </c>
      <c r="BF95" s="35">
        <f t="shared" si="106"/>
        <v>1635.3799698037242</v>
      </c>
      <c r="BG95" s="35">
        <f t="shared" si="107"/>
        <v>0.36329588014981273</v>
      </c>
      <c r="BH95" s="45">
        <v>1973</v>
      </c>
      <c r="BI95" s="48">
        <f t="shared" si="108"/>
        <v>87</v>
      </c>
      <c r="BJ95" s="14">
        <v>7893</v>
      </c>
      <c r="BK95" s="48">
        <f t="shared" si="109"/>
        <v>308</v>
      </c>
      <c r="BL95" s="14">
        <v>5708</v>
      </c>
      <c r="BM95" s="48">
        <f t="shared" si="110"/>
        <v>207</v>
      </c>
      <c r="BN95" s="14">
        <v>1940</v>
      </c>
      <c r="BO95" s="48">
        <f t="shared" si="111"/>
        <v>48</v>
      </c>
      <c r="BP95" s="14">
        <v>375</v>
      </c>
      <c r="BQ95" s="48">
        <f t="shared" si="112"/>
        <v>6</v>
      </c>
      <c r="BR95" s="17">
        <v>7</v>
      </c>
      <c r="BS95" s="24">
        <f t="shared" si="113"/>
        <v>0</v>
      </c>
      <c r="BT95" s="17">
        <v>27</v>
      </c>
      <c r="BU95" s="24">
        <f t="shared" si="114"/>
        <v>0</v>
      </c>
      <c r="BV95" s="17">
        <v>78</v>
      </c>
      <c r="BW95" s="24">
        <f t="shared" si="115"/>
        <v>1</v>
      </c>
      <c r="BX95" s="17">
        <v>197</v>
      </c>
      <c r="BY95" s="24">
        <f t="shared" si="116"/>
        <v>5</v>
      </c>
      <c r="BZ95" s="20">
        <v>104</v>
      </c>
      <c r="CA95" s="27">
        <f t="shared" si="117"/>
        <v>4</v>
      </c>
    </row>
    <row r="96" spans="1:79">
      <c r="A96" s="3">
        <v>43993</v>
      </c>
      <c r="B96" s="22">
        <v>43993</v>
      </c>
      <c r="C96" s="10">
        <v>18586</v>
      </c>
      <c r="D96">
        <f t="shared" si="139"/>
        <v>697</v>
      </c>
      <c r="E96" s="10">
        <v>418</v>
      </c>
      <c r="F96">
        <f t="shared" si="126"/>
        <v>5</v>
      </c>
      <c r="G96" s="10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12">
        <v>85007</v>
      </c>
      <c r="W96" s="1">
        <f t="shared" si="128"/>
        <v>2233</v>
      </c>
      <c r="X96" s="1">
        <f t="shared" si="86"/>
        <v>179</v>
      </c>
      <c r="Y96" s="34">
        <f t="shared" si="87"/>
        <v>21390.790135883239</v>
      </c>
      <c r="Z96" s="14">
        <v>63805</v>
      </c>
      <c r="AA96" s="2">
        <f t="shared" si="133"/>
        <v>1521</v>
      </c>
      <c r="AB96" s="29">
        <f t="shared" si="88"/>
        <v>0.75058524592092413</v>
      </c>
      <c r="AC96" s="32">
        <f t="shared" si="89"/>
        <v>136</v>
      </c>
      <c r="AD96" s="1">
        <f t="shared" si="129"/>
        <v>21202</v>
      </c>
      <c r="AE96" s="1">
        <f t="shared" si="134"/>
        <v>712</v>
      </c>
      <c r="AF96" s="29">
        <f t="shared" si="90"/>
        <v>0.24941475407907585</v>
      </c>
      <c r="AG96" s="32">
        <f t="shared" si="91"/>
        <v>43</v>
      </c>
      <c r="AH96" s="34">
        <f t="shared" si="92"/>
        <v>0.31885356023287059</v>
      </c>
      <c r="AI96" s="34">
        <f t="shared" si="93"/>
        <v>5335.1786612984397</v>
      </c>
      <c r="AJ96" s="14">
        <v>5910</v>
      </c>
      <c r="AK96" s="2">
        <f t="shared" si="135"/>
        <v>595</v>
      </c>
      <c r="AL96" s="2">
        <f t="shared" si="94"/>
        <v>0.11194731890874876</v>
      </c>
      <c r="AM96" s="34">
        <f t="shared" si="95"/>
        <v>1487.1665827881227</v>
      </c>
      <c r="AN96" s="34">
        <f t="shared" si="96"/>
        <v>0.31798127622942002</v>
      </c>
      <c r="AO96" s="14">
        <v>695</v>
      </c>
      <c r="AP96" s="2">
        <f t="shared" si="136"/>
        <v>-17</v>
      </c>
      <c r="AQ96" s="2">
        <f t="shared" si="130"/>
        <v>-2.3876404494381998E-2</v>
      </c>
      <c r="AR96" s="34">
        <f t="shared" si="97"/>
        <v>174.88676396577753</v>
      </c>
      <c r="AS96" s="14">
        <v>390</v>
      </c>
      <c r="AT96" s="2">
        <f t="shared" si="131"/>
        <v>9</v>
      </c>
      <c r="AU96" s="2">
        <f t="shared" si="98"/>
        <v>2.3622047244094446E-2</v>
      </c>
      <c r="AV96" s="34">
        <f t="shared" si="99"/>
        <v>98.137896326119773</v>
      </c>
      <c r="AW96" s="80">
        <f t="shared" si="100"/>
        <v>2.0983535994834823E-2</v>
      </c>
      <c r="AX96" s="14">
        <v>96</v>
      </c>
      <c r="AY96">
        <f t="shared" si="132"/>
        <v>5</v>
      </c>
      <c r="AZ96">
        <f t="shared" si="101"/>
        <v>5.4945054945054972E-2</v>
      </c>
      <c r="BA96" s="35">
        <f t="shared" si="102"/>
        <v>24.157020634121789</v>
      </c>
      <c r="BB96" s="51">
        <f t="shared" si="103"/>
        <v>5.1651780910362639E-3</v>
      </c>
      <c r="BC96" s="31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31">
        <f t="shared" si="104"/>
        <v>592</v>
      </c>
      <c r="BE96" s="51">
        <f t="shared" si="105"/>
        <v>9.1090937067241029E-2</v>
      </c>
      <c r="BF96" s="35">
        <f t="shared" si="106"/>
        <v>1784.3482637141419</v>
      </c>
      <c r="BG96" s="35">
        <f t="shared" si="107"/>
        <v>0.38152372753685571</v>
      </c>
      <c r="BH96" s="45">
        <v>2074</v>
      </c>
      <c r="BI96" s="48">
        <f t="shared" si="108"/>
        <v>101</v>
      </c>
      <c r="BJ96" s="14">
        <v>8216</v>
      </c>
      <c r="BK96" s="48">
        <f t="shared" si="109"/>
        <v>323</v>
      </c>
      <c r="BL96" s="14">
        <v>5905</v>
      </c>
      <c r="BM96" s="48">
        <f t="shared" si="110"/>
        <v>197</v>
      </c>
      <c r="BN96" s="14">
        <v>2008</v>
      </c>
      <c r="BO96" s="48">
        <f t="shared" si="111"/>
        <v>68</v>
      </c>
      <c r="BP96" s="14">
        <v>383</v>
      </c>
      <c r="BQ96" s="48">
        <f t="shared" si="112"/>
        <v>8</v>
      </c>
      <c r="BR96" s="17">
        <v>7</v>
      </c>
      <c r="BS96" s="24">
        <f t="shared" si="113"/>
        <v>0</v>
      </c>
      <c r="BT96" s="17">
        <v>27</v>
      </c>
      <c r="BU96" s="24">
        <f t="shared" si="114"/>
        <v>0</v>
      </c>
      <c r="BV96" s="17">
        <v>78</v>
      </c>
      <c r="BW96" s="24">
        <f t="shared" si="115"/>
        <v>0</v>
      </c>
      <c r="BX96" s="17">
        <v>200</v>
      </c>
      <c r="BY96" s="24">
        <f t="shared" si="116"/>
        <v>3</v>
      </c>
      <c r="BZ96" s="20">
        <v>106</v>
      </c>
      <c r="CA96" s="27">
        <f t="shared" si="117"/>
        <v>2</v>
      </c>
    </row>
    <row r="97" spans="1:79">
      <c r="A97" s="3">
        <v>43994</v>
      </c>
      <c r="B97" s="22">
        <v>43994</v>
      </c>
      <c r="C97" s="10">
        <v>19211</v>
      </c>
      <c r="D97">
        <f t="shared" si="139"/>
        <v>625</v>
      </c>
      <c r="E97" s="10">
        <v>421</v>
      </c>
      <c r="F97">
        <f t="shared" si="126"/>
        <v>3</v>
      </c>
      <c r="G97" s="10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12">
        <v>87041</v>
      </c>
      <c r="W97" s="1">
        <f t="shared" si="128"/>
        <v>2034</v>
      </c>
      <c r="X97" s="1">
        <f t="shared" si="86"/>
        <v>-199</v>
      </c>
      <c r="Y97" s="34">
        <f t="shared" si="87"/>
        <v>21902.617010568694</v>
      </c>
      <c r="Z97" s="14">
        <v>65209</v>
      </c>
      <c r="AA97" s="2">
        <f t="shared" si="133"/>
        <v>1404</v>
      </c>
      <c r="AB97" s="29">
        <f t="shared" si="88"/>
        <v>0.74917567583093025</v>
      </c>
      <c r="AC97" s="32">
        <f t="shared" si="89"/>
        <v>-117</v>
      </c>
      <c r="AD97" s="1">
        <f t="shared" si="129"/>
        <v>21832</v>
      </c>
      <c r="AE97" s="1">
        <f t="shared" si="134"/>
        <v>630</v>
      </c>
      <c r="AF97" s="29">
        <f t="shared" si="90"/>
        <v>0.25082432416906975</v>
      </c>
      <c r="AG97" s="32">
        <f t="shared" si="91"/>
        <v>-82</v>
      </c>
      <c r="AH97" s="34">
        <f t="shared" si="92"/>
        <v>0.30973451327433627</v>
      </c>
      <c r="AI97" s="34">
        <f t="shared" si="93"/>
        <v>5493.7091092098635</v>
      </c>
      <c r="AJ97" s="14">
        <v>3798</v>
      </c>
      <c r="AK97" s="2">
        <f t="shared" si="135"/>
        <v>-2112</v>
      </c>
      <c r="AL97" s="2">
        <f t="shared" si="94"/>
        <v>-0.35736040609137054</v>
      </c>
      <c r="AM97" s="34">
        <f t="shared" si="95"/>
        <v>955.71212883744329</v>
      </c>
      <c r="AN97" s="34">
        <f t="shared" si="96"/>
        <v>0.19769923481338816</v>
      </c>
      <c r="AO97" s="14">
        <v>739</v>
      </c>
      <c r="AP97" s="2">
        <f t="shared" si="136"/>
        <v>44</v>
      </c>
      <c r="AQ97" s="2">
        <f t="shared" si="130"/>
        <v>6.3309352517985529E-2</v>
      </c>
      <c r="AR97" s="34">
        <f t="shared" si="97"/>
        <v>185.95873175641671</v>
      </c>
      <c r="AS97" s="14">
        <v>398</v>
      </c>
      <c r="AT97" s="2">
        <f t="shared" si="131"/>
        <v>8</v>
      </c>
      <c r="AU97" s="2">
        <f t="shared" si="98"/>
        <v>2.051282051282044E-2</v>
      </c>
      <c r="AV97" s="34">
        <f t="shared" si="99"/>
        <v>100.15098137896325</v>
      </c>
      <c r="AW97" s="80">
        <f t="shared" si="100"/>
        <v>2.0717297381708397E-2</v>
      </c>
      <c r="AX97" s="14">
        <v>96</v>
      </c>
      <c r="AY97">
        <f t="shared" si="132"/>
        <v>0</v>
      </c>
      <c r="AZ97">
        <f t="shared" si="101"/>
        <v>0</v>
      </c>
      <c r="BA97" s="35">
        <f t="shared" si="102"/>
        <v>24.157020634121789</v>
      </c>
      <c r="BB97" s="51">
        <f t="shared" si="103"/>
        <v>4.9971370568944878E-3</v>
      </c>
      <c r="BC97" s="31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31">
        <f t="shared" si="104"/>
        <v>-2060</v>
      </c>
      <c r="BE97" s="51">
        <f t="shared" si="105"/>
        <v>-0.2905090960372303</v>
      </c>
      <c r="BF97" s="35">
        <f t="shared" si="106"/>
        <v>1265.9788626069451</v>
      </c>
      <c r="BG97" s="35">
        <f t="shared" si="107"/>
        <v>0.26188121388787672</v>
      </c>
      <c r="BH97" s="45">
        <v>2161</v>
      </c>
      <c r="BI97" s="48">
        <f t="shared" si="108"/>
        <v>87</v>
      </c>
      <c r="BJ97" s="14">
        <v>8517</v>
      </c>
      <c r="BK97" s="48">
        <f t="shared" si="109"/>
        <v>301</v>
      </c>
      <c r="BL97" s="14">
        <v>6072</v>
      </c>
      <c r="BM97" s="48">
        <f t="shared" si="110"/>
        <v>167</v>
      </c>
      <c r="BN97" s="14">
        <v>2070</v>
      </c>
      <c r="BO97" s="48">
        <f t="shared" si="111"/>
        <v>62</v>
      </c>
      <c r="BP97" s="14">
        <v>391</v>
      </c>
      <c r="BQ97" s="48">
        <f t="shared" si="112"/>
        <v>8</v>
      </c>
      <c r="BR97" s="17">
        <v>7</v>
      </c>
      <c r="BS97" s="24">
        <f t="shared" si="113"/>
        <v>0</v>
      </c>
      <c r="BT97" s="17">
        <v>27</v>
      </c>
      <c r="BU97" s="24">
        <f t="shared" si="114"/>
        <v>0</v>
      </c>
      <c r="BV97" s="17">
        <v>78</v>
      </c>
      <c r="BW97" s="24">
        <f t="shared" si="115"/>
        <v>0</v>
      </c>
      <c r="BX97" s="17">
        <v>202</v>
      </c>
      <c r="BY97" s="24">
        <f t="shared" si="116"/>
        <v>2</v>
      </c>
      <c r="BZ97" s="20">
        <v>107</v>
      </c>
      <c r="CA97" s="27">
        <f t="shared" si="117"/>
        <v>1</v>
      </c>
    </row>
    <row r="98" spans="1:79">
      <c r="A98" s="3">
        <v>43995</v>
      </c>
      <c r="B98" s="22">
        <v>43995</v>
      </c>
      <c r="C98" s="10">
        <v>20059</v>
      </c>
      <c r="D98">
        <f t="shared" si="139"/>
        <v>848</v>
      </c>
      <c r="E98" s="10">
        <v>429</v>
      </c>
      <c r="F98">
        <f t="shared" si="126"/>
        <v>8</v>
      </c>
      <c r="G98" s="10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12">
        <v>89736</v>
      </c>
      <c r="W98" s="1">
        <f t="shared" si="128"/>
        <v>2695</v>
      </c>
      <c r="X98" s="1">
        <f t="shared" si="86"/>
        <v>661</v>
      </c>
      <c r="Y98" s="34">
        <f t="shared" ref="Y98:Y129" si="146">IFERROR(V98/3.974,0)</f>
        <v>22580.775037745345</v>
      </c>
      <c r="Z98" s="14">
        <v>67027</v>
      </c>
      <c r="AA98" s="2">
        <f t="shared" si="133"/>
        <v>1818</v>
      </c>
      <c r="AB98" s="29">
        <f t="shared" si="88"/>
        <v>0.74693545511277526</v>
      </c>
      <c r="AC98" s="32">
        <f t="shared" si="89"/>
        <v>414</v>
      </c>
      <c r="AD98" s="1">
        <f t="shared" si="129"/>
        <v>22709</v>
      </c>
      <c r="AE98" s="1">
        <f t="shared" si="134"/>
        <v>877</v>
      </c>
      <c r="AF98" s="29">
        <f t="shared" si="90"/>
        <v>0.25306454488722474</v>
      </c>
      <c r="AG98" s="32">
        <f t="shared" si="91"/>
        <v>247</v>
      </c>
      <c r="AH98" s="34">
        <f t="shared" ref="AH98:AH129" si="147">IFERROR(AE98/W98,0)</f>
        <v>0.32541743970315401</v>
      </c>
      <c r="AI98" s="34">
        <f t="shared" ref="AI98:AI129" si="148">IFERROR(AD98/3.974,0)</f>
        <v>5714.3935581278311</v>
      </c>
      <c r="AJ98" s="14">
        <v>4607</v>
      </c>
      <c r="AK98" s="2">
        <f t="shared" si="135"/>
        <v>809</v>
      </c>
      <c r="AL98" s="2">
        <f t="shared" ref="AL98:AL129" si="149">IFERROR(AJ98/AJ97,0)-1</f>
        <v>0.21300684570826744</v>
      </c>
      <c r="AM98" s="34">
        <f t="shared" ref="AM98:AM129" si="150">IFERROR(AJ98/3.974,0)</f>
        <v>1159.2853548062405</v>
      </c>
      <c r="AN98" s="34">
        <f t="shared" ref="AN98:AN129" si="151">IFERROR(AJ98/C98," ")</f>
        <v>0.22967246622463733</v>
      </c>
      <c r="AO98" s="14">
        <v>755</v>
      </c>
      <c r="AP98" s="2">
        <f t="shared" si="136"/>
        <v>16</v>
      </c>
      <c r="AQ98" s="2">
        <f t="shared" si="130"/>
        <v>2.1650879566982306E-2</v>
      </c>
      <c r="AR98" s="34">
        <f t="shared" ref="AR98:AR129" si="152">IFERROR(AO98/3.974,0)</f>
        <v>189.98490186210367</v>
      </c>
      <c r="AS98" s="14">
        <v>412</v>
      </c>
      <c r="AT98" s="2">
        <f t="shared" si="131"/>
        <v>14</v>
      </c>
      <c r="AU98" s="2">
        <f t="shared" ref="AU98:AU129" si="153">IFERROR(AS98/AS97,0)-1</f>
        <v>3.5175879396984966E-2</v>
      </c>
      <c r="AV98" s="34">
        <f t="shared" ref="AV98:AV129" si="154">IFERROR(AS98/3.974,0)</f>
        <v>103.67388022143935</v>
      </c>
      <c r="AW98" s="80">
        <f t="shared" ref="AW98:AW129" si="155">IFERROR(AS98/C98," ")</f>
        <v>2.0539408744204596E-2</v>
      </c>
      <c r="AX98" s="14">
        <v>97</v>
      </c>
      <c r="AY98">
        <f t="shared" si="132"/>
        <v>1</v>
      </c>
      <c r="AZ98">
        <f t="shared" ref="AZ98:AZ129" si="156">IFERROR(AX98/AX97,0)-1</f>
        <v>1.0416666666666741E-2</v>
      </c>
      <c r="BA98" s="35">
        <f t="shared" ref="BA98:BA129" si="157">IFERROR(AX98/3.974,0)</f>
        <v>24.408656265727227</v>
      </c>
      <c r="BB98" s="51">
        <f t="shared" ref="BB98:BB129" si="158">IFERROR(AX98/C98," ")</f>
        <v>4.8357345829802088E-3</v>
      </c>
      <c r="BC98" s="31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31">
        <f t="shared" si="104"/>
        <v>840</v>
      </c>
      <c r="BE98" s="51">
        <f t="shared" ref="BE98:BE129" si="159">IFERROR(BC98/BC97,0)-1</f>
        <v>0.16696481812760888</v>
      </c>
      <c r="BF98" s="35">
        <f t="shared" ref="BF98:BF129" si="160">IFERROR(BC98/3.974,0)</f>
        <v>1477.3527931555107</v>
      </c>
      <c r="BG98" s="35">
        <f t="shared" ref="BG98:BG129" si="161">IFERROR(BC98/C98," ")</f>
        <v>0.29268657460491548</v>
      </c>
      <c r="BH98" s="45">
        <v>2283</v>
      </c>
      <c r="BI98" s="48">
        <f t="shared" si="108"/>
        <v>122</v>
      </c>
      <c r="BJ98" s="14">
        <v>8901</v>
      </c>
      <c r="BK98" s="48">
        <f t="shared" si="109"/>
        <v>384</v>
      </c>
      <c r="BL98" s="14">
        <v>6317</v>
      </c>
      <c r="BM98" s="48">
        <f t="shared" si="110"/>
        <v>245</v>
      </c>
      <c r="BN98" s="14">
        <v>2156</v>
      </c>
      <c r="BO98" s="48">
        <f t="shared" si="111"/>
        <v>86</v>
      </c>
      <c r="BP98" s="14">
        <v>402</v>
      </c>
      <c r="BQ98" s="48">
        <f t="shared" si="112"/>
        <v>11</v>
      </c>
      <c r="BR98" s="17">
        <v>8</v>
      </c>
      <c r="BS98" s="24">
        <f t="shared" si="113"/>
        <v>1</v>
      </c>
      <c r="BT98" s="17">
        <v>27</v>
      </c>
      <c r="BU98" s="24">
        <f t="shared" si="114"/>
        <v>0</v>
      </c>
      <c r="BV98" s="17">
        <v>79</v>
      </c>
      <c r="BW98" s="24">
        <f t="shared" si="115"/>
        <v>1</v>
      </c>
      <c r="BX98" s="17">
        <v>207</v>
      </c>
      <c r="BY98" s="24">
        <f t="shared" si="116"/>
        <v>5</v>
      </c>
      <c r="BZ98" s="20">
        <v>108</v>
      </c>
      <c r="CA98" s="27">
        <f t="shared" si="117"/>
        <v>1</v>
      </c>
    </row>
    <row r="99" spans="1:79">
      <c r="A99" s="3">
        <v>43996</v>
      </c>
      <c r="B99" s="22">
        <v>43996</v>
      </c>
      <c r="C99" s="10">
        <v>20686</v>
      </c>
      <c r="D99">
        <f t="shared" ref="D99:D100" si="162">IFERROR(C99-C98,"")</f>
        <v>627</v>
      </c>
      <c r="E99" s="10">
        <v>437</v>
      </c>
      <c r="F99">
        <f t="shared" si="126"/>
        <v>8</v>
      </c>
      <c r="G99" s="10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12">
        <v>91637</v>
      </c>
      <c r="W99" s="1">
        <f t="shared" si="128"/>
        <v>1901</v>
      </c>
      <c r="X99" s="1">
        <f t="shared" si="86"/>
        <v>-794</v>
      </c>
      <c r="Y99" s="34">
        <f t="shared" si="146"/>
        <v>23059.134373427278</v>
      </c>
      <c r="Z99" s="14">
        <v>68280</v>
      </c>
      <c r="AA99" s="2">
        <f t="shared" si="133"/>
        <v>1253</v>
      </c>
      <c r="AB99" s="29">
        <f t="shared" si="88"/>
        <v>0.74511387321715028</v>
      </c>
      <c r="AC99" s="32">
        <f t="shared" si="89"/>
        <v>-565</v>
      </c>
      <c r="AD99" s="1">
        <f t="shared" si="129"/>
        <v>23357</v>
      </c>
      <c r="AE99" s="1">
        <f t="shared" si="134"/>
        <v>648</v>
      </c>
      <c r="AF99" s="29">
        <f t="shared" si="90"/>
        <v>0.25488612678284972</v>
      </c>
      <c r="AG99" s="32">
        <f t="shared" si="91"/>
        <v>-229</v>
      </c>
      <c r="AH99" s="34">
        <f t="shared" si="147"/>
        <v>0.3408732246186218</v>
      </c>
      <c r="AI99" s="34">
        <f t="shared" si="148"/>
        <v>5877.4534474081529</v>
      </c>
      <c r="AJ99" s="14">
        <v>5157</v>
      </c>
      <c r="AK99" s="2">
        <f t="shared" si="135"/>
        <v>550</v>
      </c>
      <c r="AL99" s="2">
        <f t="shared" si="149"/>
        <v>0.1193835467766442</v>
      </c>
      <c r="AM99" s="34">
        <f t="shared" si="150"/>
        <v>1297.68495218923</v>
      </c>
      <c r="AN99" s="34">
        <f t="shared" si="151"/>
        <v>0.24929904283090012</v>
      </c>
      <c r="AO99" s="14">
        <v>804</v>
      </c>
      <c r="AP99" s="2">
        <f t="shared" si="136"/>
        <v>49</v>
      </c>
      <c r="AQ99" s="2">
        <f t="shared" si="130"/>
        <v>6.4900662251655694E-2</v>
      </c>
      <c r="AR99" s="34">
        <f t="shared" si="152"/>
        <v>202.31504781076998</v>
      </c>
      <c r="AS99" s="14">
        <v>420</v>
      </c>
      <c r="AT99" s="2">
        <f t="shared" si="131"/>
        <v>8</v>
      </c>
      <c r="AU99" s="2">
        <f t="shared" si="153"/>
        <v>1.9417475728155331E-2</v>
      </c>
      <c r="AV99" s="34">
        <f t="shared" si="154"/>
        <v>105.68696527428283</v>
      </c>
      <c r="AW99" s="80">
        <f t="shared" si="155"/>
        <v>2.0303586967030843E-2</v>
      </c>
      <c r="AX99" s="14">
        <v>102</v>
      </c>
      <c r="AY99">
        <f t="shared" si="132"/>
        <v>5</v>
      </c>
      <c r="AZ99">
        <f t="shared" si="156"/>
        <v>5.1546391752577359E-2</v>
      </c>
      <c r="BA99" s="35">
        <f t="shared" si="157"/>
        <v>25.666834423754402</v>
      </c>
      <c r="BB99" s="51">
        <f t="shared" si="158"/>
        <v>4.9308711205646328E-3</v>
      </c>
      <c r="BC99" s="31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31">
        <f t="shared" si="104"/>
        <v>612</v>
      </c>
      <c r="BE99" s="51">
        <f t="shared" si="159"/>
        <v>0.10424118548799188</v>
      </c>
      <c r="BF99" s="35">
        <f t="shared" si="160"/>
        <v>1631.3537996980372</v>
      </c>
      <c r="BG99" s="35">
        <f t="shared" si="161"/>
        <v>0.31340036739824034</v>
      </c>
      <c r="BH99" s="45">
        <v>2363</v>
      </c>
      <c r="BI99" s="48">
        <f t="shared" si="108"/>
        <v>80</v>
      </c>
      <c r="BJ99" s="14">
        <v>9196</v>
      </c>
      <c r="BK99" s="48">
        <f t="shared" si="109"/>
        <v>295</v>
      </c>
      <c r="BL99" s="14">
        <v>6508</v>
      </c>
      <c r="BM99" s="48">
        <f t="shared" si="110"/>
        <v>191</v>
      </c>
      <c r="BN99" s="14">
        <v>2205</v>
      </c>
      <c r="BO99" s="48">
        <f t="shared" si="111"/>
        <v>49</v>
      </c>
      <c r="BP99" s="14">
        <v>414</v>
      </c>
      <c r="BQ99" s="48">
        <f t="shared" si="112"/>
        <v>12</v>
      </c>
      <c r="BR99" s="17">
        <v>8</v>
      </c>
      <c r="BS99" s="24">
        <f t="shared" si="113"/>
        <v>0</v>
      </c>
      <c r="BT99" s="17">
        <v>27</v>
      </c>
      <c r="BU99" s="24">
        <f t="shared" si="114"/>
        <v>0</v>
      </c>
      <c r="BV99" s="17">
        <v>81</v>
      </c>
      <c r="BW99" s="24">
        <f t="shared" si="115"/>
        <v>2</v>
      </c>
      <c r="BX99" s="17">
        <v>212</v>
      </c>
      <c r="BY99" s="24">
        <f t="shared" si="116"/>
        <v>5</v>
      </c>
      <c r="BZ99" s="20">
        <v>109</v>
      </c>
      <c r="CA99" s="27">
        <f t="shared" si="117"/>
        <v>1</v>
      </c>
    </row>
    <row r="100" spans="1:79">
      <c r="A100" s="3">
        <v>43997</v>
      </c>
      <c r="B100" s="22">
        <v>43997</v>
      </c>
      <c r="C100" s="10">
        <v>21422</v>
      </c>
      <c r="D100">
        <f t="shared" si="162"/>
        <v>736</v>
      </c>
      <c r="E100" s="10">
        <v>448</v>
      </c>
      <c r="F100">
        <f t="shared" ref="F100:F131" si="163">E100-E99</f>
        <v>11</v>
      </c>
      <c r="G100" s="10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12">
        <v>93646</v>
      </c>
      <c r="W100" s="1">
        <f t="shared" si="128"/>
        <v>2009</v>
      </c>
      <c r="X100" s="1">
        <f t="shared" si="86"/>
        <v>108</v>
      </c>
      <c r="Y100" s="34">
        <f t="shared" si="146"/>
        <v>23564.670357322597</v>
      </c>
      <c r="Z100" s="14">
        <v>69528</v>
      </c>
      <c r="AA100" s="2">
        <f t="shared" si="133"/>
        <v>1248</v>
      </c>
      <c r="AB100" s="29">
        <f t="shared" si="88"/>
        <v>0.74245563077974497</v>
      </c>
      <c r="AC100" s="32">
        <f t="shared" si="89"/>
        <v>-5</v>
      </c>
      <c r="AD100" s="1">
        <f t="shared" si="129"/>
        <v>24118</v>
      </c>
      <c r="AE100" s="1">
        <f t="shared" si="134"/>
        <v>761</v>
      </c>
      <c r="AF100" s="29">
        <f t="shared" si="90"/>
        <v>0.25754436922025498</v>
      </c>
      <c r="AG100" s="32">
        <f t="shared" si="91"/>
        <v>113</v>
      </c>
      <c r="AH100" s="34">
        <f t="shared" si="147"/>
        <v>0.37879542060726729</v>
      </c>
      <c r="AI100" s="34">
        <f t="shared" si="148"/>
        <v>6068.9481630598893</v>
      </c>
      <c r="AJ100" s="14">
        <v>5824</v>
      </c>
      <c r="AK100" s="2">
        <f t="shared" si="135"/>
        <v>667</v>
      </c>
      <c r="AL100" s="2">
        <f t="shared" si="149"/>
        <v>0.12933876284661627</v>
      </c>
      <c r="AM100" s="34">
        <f t="shared" si="150"/>
        <v>1465.5259184700553</v>
      </c>
      <c r="AN100" s="34">
        <f t="shared" si="151"/>
        <v>0.27187004014564464</v>
      </c>
      <c r="AO100" s="14">
        <v>833</v>
      </c>
      <c r="AP100" s="2">
        <f t="shared" si="136"/>
        <v>29</v>
      </c>
      <c r="AQ100" s="2">
        <f t="shared" si="130"/>
        <v>3.6069651741293507E-2</v>
      </c>
      <c r="AR100" s="34">
        <f t="shared" si="152"/>
        <v>209.61248112732761</v>
      </c>
      <c r="AS100" s="14">
        <v>449</v>
      </c>
      <c r="AT100" s="2">
        <f t="shared" si="131"/>
        <v>29</v>
      </c>
      <c r="AU100" s="2">
        <f t="shared" si="153"/>
        <v>6.9047619047619024E-2</v>
      </c>
      <c r="AV100" s="34">
        <f t="shared" si="154"/>
        <v>112.98439859084046</v>
      </c>
      <c r="AW100" s="80">
        <f t="shared" si="155"/>
        <v>2.0959760993371299E-2</v>
      </c>
      <c r="AX100" s="14">
        <v>102</v>
      </c>
      <c r="AY100">
        <f t="shared" si="132"/>
        <v>0</v>
      </c>
      <c r="AZ100">
        <f t="shared" si="156"/>
        <v>0</v>
      </c>
      <c r="BA100" s="35">
        <f t="shared" si="157"/>
        <v>25.666834423754402</v>
      </c>
      <c r="BB100" s="51">
        <f t="shared" si="158"/>
        <v>4.7614601811222105E-3</v>
      </c>
      <c r="BC100" s="31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31">
        <f t="shared" si="104"/>
        <v>725</v>
      </c>
      <c r="BE100" s="51">
        <f t="shared" si="159"/>
        <v>0.11183094246490821</v>
      </c>
      <c r="BF100" s="35">
        <f t="shared" si="160"/>
        <v>1813.7896326119778</v>
      </c>
      <c r="BG100" s="35">
        <f t="shared" si="161"/>
        <v>0.33647651946596957</v>
      </c>
      <c r="BH100" s="45">
        <v>2446</v>
      </c>
      <c r="BI100" s="48">
        <f t="shared" si="108"/>
        <v>83</v>
      </c>
      <c r="BJ100" s="14">
        <v>9531</v>
      </c>
      <c r="BK100" s="48">
        <f t="shared" si="109"/>
        <v>335</v>
      </c>
      <c r="BL100" s="14">
        <v>6736</v>
      </c>
      <c r="BM100" s="48">
        <f t="shared" si="110"/>
        <v>228</v>
      </c>
      <c r="BN100" s="14">
        <v>2275</v>
      </c>
      <c r="BO100" s="48">
        <f t="shared" si="111"/>
        <v>70</v>
      </c>
      <c r="BP100" s="14">
        <v>434</v>
      </c>
      <c r="BQ100" s="48">
        <f t="shared" si="112"/>
        <v>20</v>
      </c>
      <c r="BR100" s="17">
        <v>9</v>
      </c>
      <c r="BS100" s="24">
        <f t="shared" si="113"/>
        <v>1</v>
      </c>
      <c r="BT100" s="17">
        <v>28</v>
      </c>
      <c r="BU100" s="24">
        <f t="shared" si="114"/>
        <v>1</v>
      </c>
      <c r="BV100" s="17">
        <v>81</v>
      </c>
      <c r="BW100" s="24">
        <f t="shared" si="115"/>
        <v>0</v>
      </c>
      <c r="BX100" s="17">
        <v>215</v>
      </c>
      <c r="BY100" s="24">
        <f t="shared" si="116"/>
        <v>3</v>
      </c>
      <c r="BZ100" s="20">
        <v>115</v>
      </c>
      <c r="CA100" s="27">
        <f t="shared" si="117"/>
        <v>6</v>
      </c>
    </row>
    <row r="101" spans="1:79">
      <c r="A101" s="3">
        <v>43998</v>
      </c>
      <c r="B101" s="22">
        <v>43998</v>
      </c>
      <c r="C101" s="10">
        <v>21962</v>
      </c>
      <c r="D101">
        <f t="shared" ref="D101:D135" si="164">IFERROR(C101-C100,"")</f>
        <v>540</v>
      </c>
      <c r="E101" s="10">
        <v>457</v>
      </c>
      <c r="F101">
        <f t="shared" si="163"/>
        <v>9</v>
      </c>
      <c r="G101" s="10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12">
        <v>95299</v>
      </c>
      <c r="W101" s="1">
        <f t="shared" si="128"/>
        <v>1653</v>
      </c>
      <c r="X101" s="1">
        <f t="shared" si="86"/>
        <v>-356</v>
      </c>
      <c r="Y101" s="34">
        <f t="shared" si="146"/>
        <v>23980.624056366381</v>
      </c>
      <c r="Z101" s="14">
        <v>70633</v>
      </c>
      <c r="AA101" s="2">
        <f t="shared" si="133"/>
        <v>1105</v>
      </c>
      <c r="AB101" s="29">
        <f t="shared" si="88"/>
        <v>0.74117252017334911</v>
      </c>
      <c r="AC101" s="32">
        <f t="shared" si="89"/>
        <v>-143</v>
      </c>
      <c r="AD101" s="1">
        <f t="shared" si="129"/>
        <v>24666</v>
      </c>
      <c r="AE101" s="1">
        <f t="shared" si="134"/>
        <v>548</v>
      </c>
      <c r="AF101" s="29">
        <f t="shared" si="90"/>
        <v>0.25882747982665083</v>
      </c>
      <c r="AG101" s="32">
        <f t="shared" si="91"/>
        <v>-213</v>
      </c>
      <c r="AH101" s="34">
        <f t="shared" si="147"/>
        <v>0.33151845130066548</v>
      </c>
      <c r="AI101" s="34">
        <f t="shared" si="148"/>
        <v>6206.8444891796671</v>
      </c>
      <c r="AJ101" s="14">
        <v>6325</v>
      </c>
      <c r="AK101" s="2">
        <f t="shared" si="135"/>
        <v>501</v>
      </c>
      <c r="AL101" s="2">
        <f t="shared" si="149"/>
        <v>8.6023351648351731E-2</v>
      </c>
      <c r="AM101" s="34">
        <f t="shared" si="150"/>
        <v>1591.5953699043785</v>
      </c>
      <c r="AN101" s="34">
        <f t="shared" si="151"/>
        <v>0.28799745014115291</v>
      </c>
      <c r="AO101" s="14">
        <v>813</v>
      </c>
      <c r="AP101" s="2">
        <f t="shared" si="136"/>
        <v>-20</v>
      </c>
      <c r="AQ101" s="2">
        <f t="shared" si="130"/>
        <v>-2.4009603841536609E-2</v>
      </c>
      <c r="AR101" s="34">
        <f t="shared" si="152"/>
        <v>204.5797684952189</v>
      </c>
      <c r="AS101" s="14">
        <v>486</v>
      </c>
      <c r="AT101" s="2">
        <f t="shared" si="131"/>
        <v>37</v>
      </c>
      <c r="AU101" s="2">
        <f t="shared" si="153"/>
        <v>8.2405345211581382E-2</v>
      </c>
      <c r="AV101" s="34">
        <f t="shared" si="154"/>
        <v>122.29491696024157</v>
      </c>
      <c r="AW101" s="80">
        <f t="shared" si="155"/>
        <v>2.2129132137328113E-2</v>
      </c>
      <c r="AX101" s="14">
        <v>107</v>
      </c>
      <c r="AY101">
        <f t="shared" si="132"/>
        <v>5</v>
      </c>
      <c r="AZ101">
        <f t="shared" si="156"/>
        <v>4.9019607843137303E-2</v>
      </c>
      <c r="BA101" s="35">
        <f t="shared" si="157"/>
        <v>26.92501258178158</v>
      </c>
      <c r="BB101" s="51">
        <f t="shared" si="158"/>
        <v>4.872051725708041E-3</v>
      </c>
      <c r="BC101" s="31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31">
        <f t="shared" si="104"/>
        <v>523</v>
      </c>
      <c r="BE101" s="51">
        <f t="shared" si="159"/>
        <v>7.2558268590455111E-2</v>
      </c>
      <c r="BF101" s="35">
        <f t="shared" si="160"/>
        <v>1945.3950679416205</v>
      </c>
      <c r="BG101" s="35">
        <f t="shared" si="161"/>
        <v>0.3520171204808305</v>
      </c>
      <c r="BH101" s="45">
        <v>2527</v>
      </c>
      <c r="BI101" s="48">
        <f t="shared" si="108"/>
        <v>81</v>
      </c>
      <c r="BJ101" s="14">
        <v>9768</v>
      </c>
      <c r="BK101" s="48">
        <f t="shared" si="109"/>
        <v>237</v>
      </c>
      <c r="BL101" s="14">
        <v>6887</v>
      </c>
      <c r="BM101" s="48">
        <f t="shared" si="110"/>
        <v>151</v>
      </c>
      <c r="BN101" s="14">
        <v>2332</v>
      </c>
      <c r="BO101" s="48">
        <f t="shared" si="111"/>
        <v>57</v>
      </c>
      <c r="BP101" s="14">
        <v>448</v>
      </c>
      <c r="BQ101" s="48">
        <f t="shared" si="112"/>
        <v>14</v>
      </c>
      <c r="BR101" s="17">
        <v>9</v>
      </c>
      <c r="BS101" s="24">
        <f t="shared" si="113"/>
        <v>0</v>
      </c>
      <c r="BT101" s="17">
        <v>28</v>
      </c>
      <c r="BU101" s="24">
        <f t="shared" si="114"/>
        <v>0</v>
      </c>
      <c r="BV101" s="17">
        <v>84</v>
      </c>
      <c r="BW101" s="24">
        <f t="shared" si="115"/>
        <v>3</v>
      </c>
      <c r="BX101" s="17">
        <v>219</v>
      </c>
      <c r="BY101" s="24">
        <f t="shared" si="116"/>
        <v>4</v>
      </c>
      <c r="BZ101" s="20">
        <v>117</v>
      </c>
      <c r="CA101" s="27">
        <f t="shared" si="117"/>
        <v>2</v>
      </c>
    </row>
    <row r="102" spans="1:79">
      <c r="A102" s="3">
        <v>43999</v>
      </c>
      <c r="B102" s="22">
        <v>43999</v>
      </c>
      <c r="C102" s="10">
        <v>22597</v>
      </c>
      <c r="D102">
        <f t="shared" si="164"/>
        <v>635</v>
      </c>
      <c r="E102" s="10">
        <v>470</v>
      </c>
      <c r="F102">
        <f t="shared" si="163"/>
        <v>13</v>
      </c>
      <c r="G102" s="10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12">
        <v>97402</v>
      </c>
      <c r="W102" s="1">
        <f t="shared" si="128"/>
        <v>2103</v>
      </c>
      <c r="X102" s="1">
        <f t="shared" si="86"/>
        <v>450</v>
      </c>
      <c r="Y102" s="34">
        <f t="shared" si="146"/>
        <v>24509.813789632612</v>
      </c>
      <c r="Z102" s="14">
        <v>72084</v>
      </c>
      <c r="AA102" s="2">
        <f t="shared" si="133"/>
        <v>1451</v>
      </c>
      <c r="AB102" s="29">
        <f t="shared" si="88"/>
        <v>0.74006693907722632</v>
      </c>
      <c r="AC102" s="32">
        <f t="shared" si="89"/>
        <v>346</v>
      </c>
      <c r="AD102" s="1">
        <f t="shared" si="129"/>
        <v>25318</v>
      </c>
      <c r="AE102" s="1">
        <f t="shared" si="134"/>
        <v>652</v>
      </c>
      <c r="AF102" s="29">
        <f t="shared" si="90"/>
        <v>0.25993306092277368</v>
      </c>
      <c r="AG102" s="32">
        <f t="shared" si="91"/>
        <v>104</v>
      </c>
      <c r="AH102" s="34">
        <f t="shared" si="147"/>
        <v>0.31003328578221589</v>
      </c>
      <c r="AI102" s="34">
        <f t="shared" si="148"/>
        <v>6370.9109209864109</v>
      </c>
      <c r="AJ102" s="14">
        <v>6987</v>
      </c>
      <c r="AK102" s="2">
        <f t="shared" si="135"/>
        <v>662</v>
      </c>
      <c r="AL102" s="2">
        <f t="shared" si="149"/>
        <v>0.10466403162055338</v>
      </c>
      <c r="AM102" s="34">
        <f t="shared" si="150"/>
        <v>1758.1781580271766</v>
      </c>
      <c r="AN102" s="34">
        <f t="shared" si="151"/>
        <v>0.30920033632783112</v>
      </c>
      <c r="AO102" s="14">
        <v>773</v>
      </c>
      <c r="AP102" s="2">
        <f t="shared" si="136"/>
        <v>-40</v>
      </c>
      <c r="AQ102" s="2">
        <f t="shared" si="130"/>
        <v>-4.9200492004920049E-2</v>
      </c>
      <c r="AR102" s="34">
        <f t="shared" si="152"/>
        <v>194.5143432310015</v>
      </c>
      <c r="AS102" s="14">
        <v>484</v>
      </c>
      <c r="AT102" s="2">
        <f t="shared" si="131"/>
        <v>-2</v>
      </c>
      <c r="AU102" s="2">
        <f t="shared" si="153"/>
        <v>-4.1152263374485409E-3</v>
      </c>
      <c r="AV102" s="34">
        <f t="shared" si="154"/>
        <v>121.79164569703069</v>
      </c>
      <c r="AW102" s="80">
        <f t="shared" si="155"/>
        <v>2.1418772403416383E-2</v>
      </c>
      <c r="AX102" s="14">
        <v>109</v>
      </c>
      <c r="AY102">
        <f t="shared" si="132"/>
        <v>2</v>
      </c>
      <c r="AZ102">
        <f t="shared" si="156"/>
        <v>1.8691588785046731E-2</v>
      </c>
      <c r="BA102" s="35">
        <f t="shared" si="157"/>
        <v>27.42828384499245</v>
      </c>
      <c r="BB102" s="51">
        <f t="shared" si="158"/>
        <v>4.8236491569677393E-3</v>
      </c>
      <c r="BC102" s="31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31">
        <f t="shared" si="104"/>
        <v>622</v>
      </c>
      <c r="BE102" s="51">
        <f t="shared" si="159"/>
        <v>8.0455309791747531E-2</v>
      </c>
      <c r="BF102" s="35">
        <f t="shared" si="160"/>
        <v>2101.912430800201</v>
      </c>
      <c r="BG102" s="35">
        <f t="shared" si="161"/>
        <v>0.36965083860689474</v>
      </c>
      <c r="BH102" s="45">
        <v>2635</v>
      </c>
      <c r="BI102" s="48">
        <f t="shared" si="108"/>
        <v>108</v>
      </c>
      <c r="BJ102" s="14">
        <v>10037</v>
      </c>
      <c r="BK102" s="48">
        <f t="shared" si="109"/>
        <v>269</v>
      </c>
      <c r="BL102" s="14">
        <v>7076</v>
      </c>
      <c r="BM102" s="48">
        <f t="shared" si="110"/>
        <v>189</v>
      </c>
      <c r="BN102" s="14">
        <v>2390</v>
      </c>
      <c r="BO102" s="48">
        <f t="shared" si="111"/>
        <v>58</v>
      </c>
      <c r="BP102" s="14">
        <v>459</v>
      </c>
      <c r="BQ102" s="48">
        <f t="shared" si="112"/>
        <v>11</v>
      </c>
      <c r="BR102" s="17">
        <v>9</v>
      </c>
      <c r="BS102" s="24">
        <f t="shared" si="113"/>
        <v>0</v>
      </c>
      <c r="BT102" s="17">
        <v>28</v>
      </c>
      <c r="BU102" s="24">
        <f t="shared" si="114"/>
        <v>0</v>
      </c>
      <c r="BV102" s="17">
        <v>88</v>
      </c>
      <c r="BW102" s="24">
        <f t="shared" si="115"/>
        <v>4</v>
      </c>
      <c r="BX102" s="17">
        <v>221</v>
      </c>
      <c r="BY102" s="24">
        <f t="shared" si="116"/>
        <v>2</v>
      </c>
      <c r="BZ102" s="20">
        <v>124</v>
      </c>
      <c r="CA102" s="27">
        <f t="shared" si="117"/>
        <v>7</v>
      </c>
    </row>
    <row r="103" spans="1:79">
      <c r="A103" s="3">
        <v>44000</v>
      </c>
      <c r="B103" s="22">
        <v>44000</v>
      </c>
      <c r="C103" s="10">
        <v>23351</v>
      </c>
      <c r="D103">
        <f t="shared" si="164"/>
        <v>754</v>
      </c>
      <c r="E103" s="10">
        <v>475</v>
      </c>
      <c r="F103">
        <f t="shared" si="163"/>
        <v>5</v>
      </c>
      <c r="G103" s="10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13">
        <v>99870</v>
      </c>
      <c r="W103" s="1">
        <f t="shared" si="128"/>
        <v>2468</v>
      </c>
      <c r="X103" s="1">
        <f t="shared" si="86"/>
        <v>365</v>
      </c>
      <c r="Y103" s="34">
        <f t="shared" si="146"/>
        <v>25130.850528434825</v>
      </c>
      <c r="Z103" s="15">
        <v>73779</v>
      </c>
      <c r="AA103" s="2">
        <f t="shared" si="133"/>
        <v>1695</v>
      </c>
      <c r="AB103" s="29">
        <f t="shared" si="88"/>
        <v>0.7387503754881346</v>
      </c>
      <c r="AC103" s="32">
        <f t="shared" si="89"/>
        <v>244</v>
      </c>
      <c r="AD103" s="1">
        <f t="shared" si="129"/>
        <v>26091</v>
      </c>
      <c r="AE103" s="1">
        <f t="shared" si="134"/>
        <v>773</v>
      </c>
      <c r="AF103" s="29">
        <f t="shared" si="90"/>
        <v>0.26124962451186545</v>
      </c>
      <c r="AG103" s="32">
        <f t="shared" si="91"/>
        <v>121</v>
      </c>
      <c r="AH103" s="34">
        <f t="shared" si="147"/>
        <v>0.31320907617504051</v>
      </c>
      <c r="AI103" s="34">
        <f t="shared" si="148"/>
        <v>6565.4252642174124</v>
      </c>
      <c r="AJ103" s="15">
        <v>7717</v>
      </c>
      <c r="AK103" s="2">
        <f t="shared" si="135"/>
        <v>730</v>
      </c>
      <c r="AL103" s="2">
        <f t="shared" si="149"/>
        <v>0.10447974810362104</v>
      </c>
      <c r="AM103" s="34">
        <f t="shared" si="150"/>
        <v>1941.8721690991442</v>
      </c>
      <c r="AN103" s="34">
        <f t="shared" si="151"/>
        <v>0.33047835210483489</v>
      </c>
      <c r="AO103" s="15">
        <v>784</v>
      </c>
      <c r="AP103" s="2">
        <f t="shared" si="136"/>
        <v>11</v>
      </c>
      <c r="AQ103" s="2">
        <f t="shared" si="130"/>
        <v>1.4230271668822736E-2</v>
      </c>
      <c r="AR103" s="34">
        <f t="shared" si="152"/>
        <v>197.2823351786613</v>
      </c>
      <c r="AS103" s="15">
        <v>476</v>
      </c>
      <c r="AT103" s="2">
        <f t="shared" si="131"/>
        <v>-8</v>
      </c>
      <c r="AU103" s="2">
        <f t="shared" si="153"/>
        <v>-1.6528925619834656E-2</v>
      </c>
      <c r="AV103" s="34">
        <f t="shared" si="154"/>
        <v>119.77856064418721</v>
      </c>
      <c r="AW103" s="80">
        <f t="shared" si="155"/>
        <v>2.0384565971478738E-2</v>
      </c>
      <c r="AX103" s="15">
        <v>117</v>
      </c>
      <c r="AY103">
        <f t="shared" si="132"/>
        <v>8</v>
      </c>
      <c r="AZ103">
        <f t="shared" si="156"/>
        <v>7.3394495412844041E-2</v>
      </c>
      <c r="BA103" s="35">
        <f t="shared" si="157"/>
        <v>29.441368897835932</v>
      </c>
      <c r="BB103" s="51">
        <f t="shared" si="158"/>
        <v>5.010492056014732E-3</v>
      </c>
      <c r="BC103" s="31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31">
        <f t="shared" si="104"/>
        <v>741</v>
      </c>
      <c r="BE103" s="51">
        <f t="shared" si="159"/>
        <v>8.871064288279662E-2</v>
      </c>
      <c r="BF103" s="35">
        <f t="shared" si="160"/>
        <v>2288.3744338198289</v>
      </c>
      <c r="BG103" s="35">
        <f t="shared" si="161"/>
        <v>0.38944798937946984</v>
      </c>
      <c r="BH103" s="45">
        <v>2726</v>
      </c>
      <c r="BI103" s="48">
        <f t="shared" si="108"/>
        <v>91</v>
      </c>
      <c r="BJ103" s="14">
        <v>10380</v>
      </c>
      <c r="BK103" s="48">
        <f t="shared" si="109"/>
        <v>343</v>
      </c>
      <c r="BL103" s="14">
        <v>7316</v>
      </c>
      <c r="BM103" s="48">
        <f t="shared" si="110"/>
        <v>240</v>
      </c>
      <c r="BN103" s="14">
        <v>2461</v>
      </c>
      <c r="BO103" s="48">
        <f t="shared" si="111"/>
        <v>71</v>
      </c>
      <c r="BP103" s="14">
        <v>468</v>
      </c>
      <c r="BQ103" s="48">
        <f t="shared" si="112"/>
        <v>9</v>
      </c>
      <c r="BR103" s="17">
        <v>9</v>
      </c>
      <c r="BS103" s="24">
        <f t="shared" si="113"/>
        <v>0</v>
      </c>
      <c r="BT103" s="17">
        <v>28</v>
      </c>
      <c r="BU103" s="24">
        <f t="shared" si="114"/>
        <v>0</v>
      </c>
      <c r="BV103" s="17">
        <v>90</v>
      </c>
      <c r="BW103" s="24">
        <f t="shared" si="115"/>
        <v>2</v>
      </c>
      <c r="BX103" s="17">
        <v>223</v>
      </c>
      <c r="BY103" s="24">
        <f t="shared" si="116"/>
        <v>2</v>
      </c>
      <c r="BZ103" s="20">
        <v>125</v>
      </c>
      <c r="CA103" s="27">
        <f t="shared" si="117"/>
        <v>1</v>
      </c>
    </row>
    <row r="104" spans="1:79">
      <c r="A104" s="3">
        <v>44001</v>
      </c>
      <c r="B104" s="22">
        <v>44001</v>
      </c>
      <c r="C104" s="10">
        <v>24274</v>
      </c>
      <c r="D104">
        <f t="shared" si="164"/>
        <v>923</v>
      </c>
      <c r="E104" s="10">
        <v>485</v>
      </c>
      <c r="F104">
        <f t="shared" si="163"/>
        <v>10</v>
      </c>
      <c r="G104" s="10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13">
        <v>102703</v>
      </c>
      <c r="W104" s="1">
        <f t="shared" si="128"/>
        <v>2833</v>
      </c>
      <c r="X104" s="1">
        <f t="shared" si="86"/>
        <v>365</v>
      </c>
      <c r="Y104" s="34">
        <f t="shared" si="146"/>
        <v>25843.734272773025</v>
      </c>
      <c r="Z104" s="15">
        <v>75676</v>
      </c>
      <c r="AA104" s="2">
        <f t="shared" si="133"/>
        <v>1897</v>
      </c>
      <c r="AB104" s="29">
        <f t="shared" si="88"/>
        <v>0.73684313019093894</v>
      </c>
      <c r="AC104" s="32">
        <f t="shared" si="89"/>
        <v>202</v>
      </c>
      <c r="AD104" s="1">
        <f t="shared" si="129"/>
        <v>27027</v>
      </c>
      <c r="AE104" s="1">
        <f t="shared" si="134"/>
        <v>936</v>
      </c>
      <c r="AF104" s="29">
        <f t="shared" si="90"/>
        <v>0.26315686980906106</v>
      </c>
      <c r="AG104" s="32">
        <f t="shared" si="91"/>
        <v>163</v>
      </c>
      <c r="AH104" s="34">
        <f t="shared" si="147"/>
        <v>0.33039181080127072</v>
      </c>
      <c r="AI104" s="34">
        <f t="shared" si="148"/>
        <v>6800.9562154001005</v>
      </c>
      <c r="AJ104" s="15">
        <v>8056</v>
      </c>
      <c r="AK104" s="2">
        <f t="shared" si="135"/>
        <v>339</v>
      </c>
      <c r="AL104" s="2">
        <f t="shared" si="149"/>
        <v>4.3928987948684828E-2</v>
      </c>
      <c r="AM104" s="34">
        <f t="shared" si="150"/>
        <v>2027.1766482133869</v>
      </c>
      <c r="AN104" s="34">
        <f t="shared" si="151"/>
        <v>0.33187772925764192</v>
      </c>
      <c r="AO104" s="15">
        <v>748</v>
      </c>
      <c r="AP104" s="2">
        <f t="shared" si="136"/>
        <v>-36</v>
      </c>
      <c r="AQ104" s="2">
        <f t="shared" si="130"/>
        <v>-4.5918367346938771E-2</v>
      </c>
      <c r="AR104" s="34">
        <f t="shared" si="152"/>
        <v>188.22345244086563</v>
      </c>
      <c r="AS104" s="15">
        <v>503</v>
      </c>
      <c r="AT104" s="2">
        <f t="shared" si="131"/>
        <v>27</v>
      </c>
      <c r="AU104" s="2">
        <f t="shared" si="153"/>
        <v>5.6722689075630273E-2</v>
      </c>
      <c r="AV104" s="34">
        <f t="shared" si="154"/>
        <v>126.57272269753396</v>
      </c>
      <c r="AW104" s="80">
        <f t="shared" si="155"/>
        <v>2.0721759907720193E-2</v>
      </c>
      <c r="AX104" s="15">
        <v>123</v>
      </c>
      <c r="AY104">
        <f t="shared" si="132"/>
        <v>6</v>
      </c>
      <c r="AZ104">
        <f t="shared" si="156"/>
        <v>5.1282051282051322E-2</v>
      </c>
      <c r="BA104" s="35">
        <f t="shared" si="157"/>
        <v>30.951182687468545</v>
      </c>
      <c r="BB104" s="51">
        <f t="shared" si="158"/>
        <v>5.0671500370767075E-3</v>
      </c>
      <c r="BC104" s="31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31">
        <f t="shared" si="104"/>
        <v>336</v>
      </c>
      <c r="BE104" s="51">
        <f t="shared" si="159"/>
        <v>3.6947437871123867E-2</v>
      </c>
      <c r="BF104" s="35">
        <f t="shared" si="160"/>
        <v>2372.9240060392549</v>
      </c>
      <c r="BG104" s="35">
        <f t="shared" si="161"/>
        <v>0.38848150284254757</v>
      </c>
      <c r="BH104" s="45">
        <v>2849</v>
      </c>
      <c r="BI104" s="48">
        <f t="shared" si="108"/>
        <v>123</v>
      </c>
      <c r="BJ104" s="14">
        <v>10718</v>
      </c>
      <c r="BK104" s="48">
        <f t="shared" si="109"/>
        <v>338</v>
      </c>
      <c r="BL104" s="14">
        <v>7709</v>
      </c>
      <c r="BM104" s="48">
        <f t="shared" si="110"/>
        <v>393</v>
      </c>
      <c r="BN104" s="14">
        <v>2520</v>
      </c>
      <c r="BO104" s="48">
        <f t="shared" si="111"/>
        <v>59</v>
      </c>
      <c r="BP104" s="14">
        <v>478</v>
      </c>
      <c r="BQ104" s="48">
        <f t="shared" si="112"/>
        <v>10</v>
      </c>
      <c r="BR104" s="17">
        <v>9</v>
      </c>
      <c r="BS104" s="24">
        <f t="shared" si="113"/>
        <v>0</v>
      </c>
      <c r="BT104" s="17">
        <v>28</v>
      </c>
      <c r="BU104" s="24">
        <f t="shared" si="114"/>
        <v>0</v>
      </c>
      <c r="BV104" s="17">
        <v>95</v>
      </c>
      <c r="BW104" s="24">
        <f t="shared" si="115"/>
        <v>5</v>
      </c>
      <c r="BX104" s="17">
        <v>225</v>
      </c>
      <c r="BY104" s="24">
        <f t="shared" si="116"/>
        <v>2</v>
      </c>
      <c r="BZ104" s="20">
        <v>128</v>
      </c>
      <c r="CA104" s="27">
        <f t="shared" si="117"/>
        <v>3</v>
      </c>
    </row>
    <row r="105" spans="1:79">
      <c r="A105" s="3">
        <v>44002</v>
      </c>
      <c r="B105" s="22">
        <v>44002</v>
      </c>
      <c r="C105" s="10">
        <v>25222</v>
      </c>
      <c r="D105">
        <f t="shared" si="164"/>
        <v>948</v>
      </c>
      <c r="E105" s="10">
        <v>493</v>
      </c>
      <c r="F105">
        <f t="shared" si="163"/>
        <v>8</v>
      </c>
      <c r="G105" s="10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13">
        <v>105470</v>
      </c>
      <c r="W105" s="1">
        <f t="shared" si="128"/>
        <v>2767</v>
      </c>
      <c r="X105" s="1">
        <f t="shared" si="86"/>
        <v>-66</v>
      </c>
      <c r="Y105" s="34">
        <f t="shared" si="146"/>
        <v>26540.010065425264</v>
      </c>
      <c r="Z105" s="15">
        <v>77494</v>
      </c>
      <c r="AA105" s="2">
        <f t="shared" si="133"/>
        <v>1818</v>
      </c>
      <c r="AB105" s="29">
        <f t="shared" si="88"/>
        <v>0.73474921778704849</v>
      </c>
      <c r="AC105" s="32">
        <f t="shared" si="89"/>
        <v>-79</v>
      </c>
      <c r="AD105" s="1">
        <f t="shared" si="129"/>
        <v>27976</v>
      </c>
      <c r="AE105" s="1">
        <f t="shared" si="134"/>
        <v>949</v>
      </c>
      <c r="AF105" s="29">
        <f t="shared" si="90"/>
        <v>0.26525078221295156</v>
      </c>
      <c r="AG105" s="32">
        <f t="shared" si="91"/>
        <v>13</v>
      </c>
      <c r="AH105" s="34">
        <f t="shared" si="147"/>
        <v>0.34297072641850379</v>
      </c>
      <c r="AI105" s="34">
        <f t="shared" si="148"/>
        <v>7039.7584297936583</v>
      </c>
      <c r="AJ105" s="15">
        <v>9008</v>
      </c>
      <c r="AK105" s="2">
        <f t="shared" si="135"/>
        <v>952</v>
      </c>
      <c r="AL105" s="2">
        <f t="shared" si="149"/>
        <v>0.1181727904667329</v>
      </c>
      <c r="AM105" s="34">
        <f t="shared" si="150"/>
        <v>2266.7337695017613</v>
      </c>
      <c r="AN105" s="34">
        <f t="shared" si="151"/>
        <v>0.3571485211323448</v>
      </c>
      <c r="AO105" s="15">
        <v>722</v>
      </c>
      <c r="AP105" s="2">
        <f t="shared" si="136"/>
        <v>-26</v>
      </c>
      <c r="AQ105" s="2">
        <f t="shared" si="130"/>
        <v>-3.4759358288770081E-2</v>
      </c>
      <c r="AR105" s="34">
        <f t="shared" si="152"/>
        <v>181.68092601912429</v>
      </c>
      <c r="AS105" s="15">
        <v>519</v>
      </c>
      <c r="AT105" s="2">
        <f t="shared" si="131"/>
        <v>16</v>
      </c>
      <c r="AU105" s="2">
        <f t="shared" si="153"/>
        <v>3.1809145129224614E-2</v>
      </c>
      <c r="AV105" s="34">
        <f t="shared" si="154"/>
        <v>130.59889280322093</v>
      </c>
      <c r="AW105" s="80">
        <f t="shared" si="155"/>
        <v>2.0577273808579811E-2</v>
      </c>
      <c r="AX105" s="15">
        <v>121</v>
      </c>
      <c r="AY105">
        <f t="shared" si="132"/>
        <v>-2</v>
      </c>
      <c r="AZ105">
        <f t="shared" si="156"/>
        <v>-1.6260162601625994E-2</v>
      </c>
      <c r="BA105" s="35">
        <f t="shared" si="157"/>
        <v>30.447911424257672</v>
      </c>
      <c r="BB105" s="51">
        <f t="shared" si="158"/>
        <v>4.7973990960272781E-3</v>
      </c>
      <c r="BC105" s="31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31">
        <f t="shared" si="104"/>
        <v>940</v>
      </c>
      <c r="BE105" s="51">
        <f t="shared" si="159"/>
        <v>9.9681866383881212E-2</v>
      </c>
      <c r="BF105" s="35">
        <f t="shared" si="160"/>
        <v>2609.4614997483641</v>
      </c>
      <c r="BG105" s="35">
        <f t="shared" si="161"/>
        <v>0.41114899690746176</v>
      </c>
      <c r="BH105" s="45">
        <v>3009</v>
      </c>
      <c r="BI105" s="48">
        <f t="shared" si="108"/>
        <v>160</v>
      </c>
      <c r="BJ105" s="14">
        <v>11106</v>
      </c>
      <c r="BK105" s="48">
        <f t="shared" si="109"/>
        <v>388</v>
      </c>
      <c r="BL105" s="14">
        <v>8004</v>
      </c>
      <c r="BM105" s="48">
        <f t="shared" si="110"/>
        <v>295</v>
      </c>
      <c r="BN105" s="14">
        <v>2608</v>
      </c>
      <c r="BO105" s="48">
        <f t="shared" si="111"/>
        <v>88</v>
      </c>
      <c r="BP105" s="14">
        <v>495</v>
      </c>
      <c r="BQ105" s="48">
        <f t="shared" si="112"/>
        <v>17</v>
      </c>
      <c r="BR105" s="17">
        <v>9</v>
      </c>
      <c r="BS105" s="24">
        <f t="shared" si="113"/>
        <v>0</v>
      </c>
      <c r="BT105" s="17">
        <v>28</v>
      </c>
      <c r="BU105" s="24">
        <f t="shared" si="114"/>
        <v>0</v>
      </c>
      <c r="BV105" s="17">
        <v>95</v>
      </c>
      <c r="BW105" s="24">
        <f t="shared" si="115"/>
        <v>0</v>
      </c>
      <c r="BX105" s="17">
        <v>231</v>
      </c>
      <c r="BY105" s="24">
        <f t="shared" si="116"/>
        <v>6</v>
      </c>
      <c r="BZ105" s="20">
        <v>130</v>
      </c>
      <c r="CA105" s="27">
        <f t="shared" si="117"/>
        <v>2</v>
      </c>
    </row>
    <row r="106" spans="1:79">
      <c r="A106" s="3">
        <v>44003</v>
      </c>
      <c r="B106" s="22">
        <v>44003</v>
      </c>
      <c r="C106" s="10">
        <v>26030</v>
      </c>
      <c r="D106">
        <f t="shared" si="164"/>
        <v>808</v>
      </c>
      <c r="E106" s="10">
        <v>501</v>
      </c>
      <c r="F106">
        <f t="shared" si="163"/>
        <v>8</v>
      </c>
      <c r="G106" s="10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13">
        <v>107903</v>
      </c>
      <c r="W106" s="1">
        <f t="shared" si="128"/>
        <v>2433</v>
      </c>
      <c r="X106" s="1">
        <f t="shared" si="86"/>
        <v>-334</v>
      </c>
      <c r="Y106" s="34">
        <f t="shared" si="146"/>
        <v>27152.239557121287</v>
      </c>
      <c r="Z106" s="15">
        <v>79096</v>
      </c>
      <c r="AA106" s="2">
        <f t="shared" si="133"/>
        <v>1602</v>
      </c>
      <c r="AB106" s="29">
        <f t="shared" si="88"/>
        <v>0.73302873877464014</v>
      </c>
      <c r="AC106" s="32">
        <f t="shared" si="89"/>
        <v>-216</v>
      </c>
      <c r="AD106" s="1">
        <f t="shared" si="129"/>
        <v>28807</v>
      </c>
      <c r="AE106" s="1">
        <f t="shared" si="134"/>
        <v>831</v>
      </c>
      <c r="AF106" s="29">
        <f t="shared" si="90"/>
        <v>0.2669712612253598</v>
      </c>
      <c r="AG106" s="32">
        <f t="shared" si="91"/>
        <v>-118</v>
      </c>
      <c r="AH106" s="34">
        <f t="shared" si="147"/>
        <v>0.34155363748458695</v>
      </c>
      <c r="AI106" s="34">
        <f t="shared" si="148"/>
        <v>7248.8676396577748</v>
      </c>
      <c r="AJ106" s="15">
        <v>9708</v>
      </c>
      <c r="AK106" s="2">
        <f t="shared" si="135"/>
        <v>700</v>
      </c>
      <c r="AL106" s="2">
        <f t="shared" si="149"/>
        <v>7.7708703374777865E-2</v>
      </c>
      <c r="AM106" s="34">
        <f t="shared" si="150"/>
        <v>2442.8787116255662</v>
      </c>
      <c r="AN106" s="34">
        <f t="shared" si="151"/>
        <v>0.37295428351901649</v>
      </c>
      <c r="AO106" s="15">
        <v>738</v>
      </c>
      <c r="AP106" s="2">
        <f t="shared" si="136"/>
        <v>16</v>
      </c>
      <c r="AQ106" s="2">
        <f t="shared" si="130"/>
        <v>2.2160664819944609E-2</v>
      </c>
      <c r="AR106" s="34">
        <f t="shared" si="152"/>
        <v>185.70709612481127</v>
      </c>
      <c r="AS106" s="15">
        <v>595</v>
      </c>
      <c r="AT106" s="2">
        <f t="shared" si="131"/>
        <v>76</v>
      </c>
      <c r="AU106" s="2">
        <f t="shared" si="153"/>
        <v>0.1464354527938343</v>
      </c>
      <c r="AV106" s="34">
        <f t="shared" si="154"/>
        <v>149.723200805234</v>
      </c>
      <c r="AW106" s="80">
        <f t="shared" si="155"/>
        <v>2.28582404917403E-2</v>
      </c>
      <c r="AX106" s="15">
        <v>129</v>
      </c>
      <c r="AY106">
        <f t="shared" si="132"/>
        <v>8</v>
      </c>
      <c r="AZ106">
        <f t="shared" si="156"/>
        <v>6.6115702479338845E-2</v>
      </c>
      <c r="BA106" s="35">
        <f t="shared" si="157"/>
        <v>32.460996477101155</v>
      </c>
      <c r="BB106" s="51">
        <f t="shared" si="158"/>
        <v>4.955820207452939E-3</v>
      </c>
      <c r="BC106" s="31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31">
        <f t="shared" si="104"/>
        <v>800</v>
      </c>
      <c r="BE106" s="51">
        <f t="shared" si="159"/>
        <v>7.7145612343297865E-2</v>
      </c>
      <c r="BF106" s="35">
        <f t="shared" si="160"/>
        <v>2810.7700050327126</v>
      </c>
      <c r="BG106" s="35">
        <f t="shared" si="161"/>
        <v>0.42912024587014985</v>
      </c>
      <c r="BH106" s="45">
        <v>3112</v>
      </c>
      <c r="BI106" s="48">
        <f t="shared" si="108"/>
        <v>103</v>
      </c>
      <c r="BJ106" s="14">
        <v>11449</v>
      </c>
      <c r="BK106" s="48">
        <f t="shared" si="109"/>
        <v>343</v>
      </c>
      <c r="BL106" s="14">
        <v>8243</v>
      </c>
      <c r="BM106" s="48">
        <f t="shared" si="110"/>
        <v>239</v>
      </c>
      <c r="BN106" s="14">
        <v>2707</v>
      </c>
      <c r="BO106" s="48">
        <f t="shared" si="111"/>
        <v>99</v>
      </c>
      <c r="BP106" s="14">
        <v>519</v>
      </c>
      <c r="BQ106" s="48">
        <f t="shared" si="112"/>
        <v>24</v>
      </c>
      <c r="BR106" s="17">
        <v>9</v>
      </c>
      <c r="BS106" s="24">
        <f t="shared" si="113"/>
        <v>0</v>
      </c>
      <c r="BT106" s="17">
        <v>28</v>
      </c>
      <c r="BU106" s="24">
        <f t="shared" si="114"/>
        <v>0</v>
      </c>
      <c r="BV106" s="17">
        <v>95</v>
      </c>
      <c r="BW106" s="24">
        <f t="shared" si="115"/>
        <v>0</v>
      </c>
      <c r="BX106" s="17">
        <v>237</v>
      </c>
      <c r="BY106" s="24">
        <f t="shared" si="116"/>
        <v>6</v>
      </c>
      <c r="BZ106" s="20">
        <v>132</v>
      </c>
      <c r="CA106" s="27">
        <f t="shared" si="117"/>
        <v>2</v>
      </c>
    </row>
    <row r="107" spans="1:79">
      <c r="A107" s="3">
        <v>44004</v>
      </c>
      <c r="B107" s="22">
        <v>44004</v>
      </c>
      <c r="C107" s="10">
        <v>26752</v>
      </c>
      <c r="D107">
        <f t="shared" si="164"/>
        <v>722</v>
      </c>
      <c r="E107" s="10">
        <v>521</v>
      </c>
      <c r="F107">
        <f t="shared" si="163"/>
        <v>20</v>
      </c>
      <c r="G107" s="10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13">
        <v>109990</v>
      </c>
      <c r="W107" s="1">
        <f t="shared" si="128"/>
        <v>2087</v>
      </c>
      <c r="X107" s="1">
        <f t="shared" si="86"/>
        <v>-346</v>
      </c>
      <c r="Y107" s="34">
        <f t="shared" si="146"/>
        <v>27677.40312028183</v>
      </c>
      <c r="Z107" s="15">
        <v>80449</v>
      </c>
      <c r="AA107" s="2">
        <f t="shared" si="133"/>
        <v>1353</v>
      </c>
      <c r="AB107" s="29">
        <f t="shared" si="88"/>
        <v>0.73142103827620697</v>
      </c>
      <c r="AC107" s="32">
        <f t="shared" si="89"/>
        <v>-249</v>
      </c>
      <c r="AD107" s="1">
        <f t="shared" si="129"/>
        <v>29541</v>
      </c>
      <c r="AE107" s="1">
        <f t="shared" si="134"/>
        <v>734</v>
      </c>
      <c r="AF107" s="29">
        <f t="shared" si="90"/>
        <v>0.26857896172379309</v>
      </c>
      <c r="AG107" s="32">
        <f t="shared" si="91"/>
        <v>-97</v>
      </c>
      <c r="AH107" s="34">
        <f t="shared" si="147"/>
        <v>0.35170100622903688</v>
      </c>
      <c r="AI107" s="34">
        <f t="shared" si="148"/>
        <v>7433.5681932561647</v>
      </c>
      <c r="AJ107" s="15">
        <v>10049</v>
      </c>
      <c r="AK107" s="2">
        <f t="shared" si="135"/>
        <v>341</v>
      </c>
      <c r="AL107" s="2">
        <f t="shared" si="149"/>
        <v>3.5125669550885918E-2</v>
      </c>
      <c r="AM107" s="34">
        <f t="shared" si="150"/>
        <v>2528.6864620030196</v>
      </c>
      <c r="AN107" s="34">
        <f t="shared" si="151"/>
        <v>0.37563546650717705</v>
      </c>
      <c r="AO107" s="15">
        <v>771</v>
      </c>
      <c r="AP107" s="2">
        <f t="shared" si="136"/>
        <v>33</v>
      </c>
      <c r="AQ107" s="2">
        <f t="shared" si="130"/>
        <v>4.471544715447151E-2</v>
      </c>
      <c r="AR107" s="34">
        <f t="shared" si="152"/>
        <v>194.01107196779063</v>
      </c>
      <c r="AS107" s="15">
        <v>615</v>
      </c>
      <c r="AT107" s="2">
        <f t="shared" si="131"/>
        <v>20</v>
      </c>
      <c r="AU107" s="2">
        <f t="shared" si="153"/>
        <v>3.3613445378151363E-2</v>
      </c>
      <c r="AV107" s="34">
        <f t="shared" si="154"/>
        <v>154.75591343734271</v>
      </c>
      <c r="AW107" s="80">
        <f t="shared" si="155"/>
        <v>2.2988935406698566E-2</v>
      </c>
      <c r="AX107" s="15">
        <v>132</v>
      </c>
      <c r="AY107">
        <f t="shared" si="132"/>
        <v>3</v>
      </c>
      <c r="AZ107">
        <f t="shared" si="156"/>
        <v>2.3255813953488413E-2</v>
      </c>
      <c r="BA107" s="35">
        <f t="shared" si="157"/>
        <v>33.215903371917463</v>
      </c>
      <c r="BB107" s="51">
        <f t="shared" si="158"/>
        <v>4.9342105263157892E-3</v>
      </c>
      <c r="BC107" s="31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31">
        <f t="shared" si="104"/>
        <v>397</v>
      </c>
      <c r="BE107" s="51">
        <f t="shared" si="159"/>
        <v>3.5541629364368887E-2</v>
      </c>
      <c r="BF107" s="35">
        <f t="shared" si="160"/>
        <v>2910.6693507800701</v>
      </c>
      <c r="BG107" s="35">
        <f t="shared" si="161"/>
        <v>0.43237888755980863</v>
      </c>
      <c r="BH107" s="45">
        <v>3215</v>
      </c>
      <c r="BI107" s="48">
        <f t="shared" si="108"/>
        <v>103</v>
      </c>
      <c r="BJ107" s="14">
        <v>11731</v>
      </c>
      <c r="BK107" s="48">
        <f t="shared" si="109"/>
        <v>282</v>
      </c>
      <c r="BL107" s="14">
        <v>8475</v>
      </c>
      <c r="BM107" s="48">
        <f t="shared" si="110"/>
        <v>232</v>
      </c>
      <c r="BN107" s="14">
        <v>2789</v>
      </c>
      <c r="BO107" s="48">
        <f t="shared" si="111"/>
        <v>82</v>
      </c>
      <c r="BP107" s="14">
        <v>542</v>
      </c>
      <c r="BQ107" s="48">
        <f t="shared" si="112"/>
        <v>23</v>
      </c>
      <c r="BR107" s="17">
        <v>9</v>
      </c>
      <c r="BS107" s="24">
        <f t="shared" si="113"/>
        <v>0</v>
      </c>
      <c r="BT107" s="17">
        <v>28</v>
      </c>
      <c r="BU107" s="24">
        <f t="shared" si="114"/>
        <v>0</v>
      </c>
      <c r="BV107" s="17">
        <v>98</v>
      </c>
      <c r="BW107" s="24">
        <f t="shared" si="115"/>
        <v>3</v>
      </c>
      <c r="BX107" s="17">
        <v>248</v>
      </c>
      <c r="BY107" s="24">
        <f t="shared" si="116"/>
        <v>11</v>
      </c>
      <c r="BZ107" s="20">
        <v>138</v>
      </c>
      <c r="CA107" s="27">
        <f t="shared" si="117"/>
        <v>6</v>
      </c>
    </row>
    <row r="108" spans="1:79">
      <c r="A108" s="3">
        <v>44005</v>
      </c>
      <c r="B108" s="22">
        <v>44005</v>
      </c>
      <c r="C108" s="10">
        <v>27314</v>
      </c>
      <c r="D108">
        <f t="shared" si="164"/>
        <v>562</v>
      </c>
      <c r="E108" s="10">
        <v>536</v>
      </c>
      <c r="F108">
        <f t="shared" si="163"/>
        <v>15</v>
      </c>
      <c r="G108" s="10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13">
        <v>111735</v>
      </c>
      <c r="W108" s="1">
        <f t="shared" si="128"/>
        <v>1745</v>
      </c>
      <c r="X108" s="1">
        <f t="shared" si="86"/>
        <v>-342</v>
      </c>
      <c r="Y108" s="34">
        <f t="shared" si="146"/>
        <v>28116.507297433316</v>
      </c>
      <c r="Z108" s="15">
        <v>81588</v>
      </c>
      <c r="AA108" s="2">
        <f t="shared" si="133"/>
        <v>1139</v>
      </c>
      <c r="AB108" s="29">
        <f t="shared" si="88"/>
        <v>0.73019197207678888</v>
      </c>
      <c r="AC108" s="32">
        <f t="shared" si="89"/>
        <v>-214</v>
      </c>
      <c r="AD108" s="1">
        <f t="shared" si="129"/>
        <v>30147</v>
      </c>
      <c r="AE108" s="1">
        <f t="shared" si="134"/>
        <v>606</v>
      </c>
      <c r="AF108" s="29">
        <f t="shared" si="90"/>
        <v>0.26980802792321118</v>
      </c>
      <c r="AG108" s="32">
        <f t="shared" si="91"/>
        <v>-128</v>
      </c>
      <c r="AH108" s="34">
        <f t="shared" si="147"/>
        <v>0.34727793696275072</v>
      </c>
      <c r="AI108" s="34">
        <f t="shared" si="148"/>
        <v>7586.0593860090585</v>
      </c>
      <c r="AJ108" s="15">
        <v>10548</v>
      </c>
      <c r="AK108" s="2">
        <f t="shared" si="135"/>
        <v>499</v>
      </c>
      <c r="AL108" s="2">
        <f t="shared" si="149"/>
        <v>4.9656682256941087E-2</v>
      </c>
      <c r="AM108" s="34">
        <f t="shared" si="150"/>
        <v>2654.2526421741318</v>
      </c>
      <c r="AN108" s="34">
        <f t="shared" si="151"/>
        <v>0.38617558761074905</v>
      </c>
      <c r="AO108" s="15">
        <v>756</v>
      </c>
      <c r="AP108" s="2">
        <f t="shared" si="136"/>
        <v>-15</v>
      </c>
      <c r="AQ108" s="2">
        <f t="shared" si="130"/>
        <v>-1.945525291828798E-2</v>
      </c>
      <c r="AR108" s="34">
        <f t="shared" si="152"/>
        <v>190.23653749370911</v>
      </c>
      <c r="AS108" s="15">
        <v>649</v>
      </c>
      <c r="AT108" s="2">
        <f t="shared" si="131"/>
        <v>34</v>
      </c>
      <c r="AU108" s="2">
        <f t="shared" si="153"/>
        <v>5.5284552845528356E-2</v>
      </c>
      <c r="AV108" s="34">
        <f t="shared" si="154"/>
        <v>163.31152491192753</v>
      </c>
      <c r="AW108" s="80">
        <f t="shared" si="155"/>
        <v>2.3760708794025042E-2</v>
      </c>
      <c r="AX108" s="15">
        <v>131</v>
      </c>
      <c r="AY108">
        <f t="shared" si="132"/>
        <v>-1</v>
      </c>
      <c r="AZ108">
        <f t="shared" si="156"/>
        <v>-7.575757575757569E-3</v>
      </c>
      <c r="BA108" s="35">
        <f t="shared" si="157"/>
        <v>32.964267740312025</v>
      </c>
      <c r="BB108" s="51">
        <f t="shared" si="158"/>
        <v>4.7960752727538988E-3</v>
      </c>
      <c r="BC108" s="31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31">
        <f t="shared" si="104"/>
        <v>517</v>
      </c>
      <c r="BE108" s="51">
        <f t="shared" si="159"/>
        <v>4.4696118267484986E-2</v>
      </c>
      <c r="BF108" s="35">
        <f t="shared" si="160"/>
        <v>3040.7649723200802</v>
      </c>
      <c r="BG108" s="35">
        <f t="shared" si="161"/>
        <v>0.44241048546532913</v>
      </c>
      <c r="BH108" s="45">
        <v>3286</v>
      </c>
      <c r="BI108" s="48">
        <f t="shared" si="108"/>
        <v>71</v>
      </c>
      <c r="BJ108" s="14">
        <v>11948</v>
      </c>
      <c r="BK108" s="48">
        <f t="shared" si="109"/>
        <v>217</v>
      </c>
      <c r="BL108" s="14">
        <v>8673</v>
      </c>
      <c r="BM108" s="48">
        <f t="shared" si="110"/>
        <v>198</v>
      </c>
      <c r="BN108" s="14">
        <v>2848</v>
      </c>
      <c r="BO108" s="48">
        <f t="shared" si="111"/>
        <v>59</v>
      </c>
      <c r="BP108" s="14">
        <v>559</v>
      </c>
      <c r="BQ108" s="48">
        <f t="shared" si="112"/>
        <v>17</v>
      </c>
      <c r="BR108" s="17">
        <v>10</v>
      </c>
      <c r="BS108" s="24">
        <f t="shared" si="113"/>
        <v>1</v>
      </c>
      <c r="BT108" s="17">
        <v>29</v>
      </c>
      <c r="BU108" s="24">
        <f t="shared" si="114"/>
        <v>1</v>
      </c>
      <c r="BV108" s="17">
        <v>102</v>
      </c>
      <c r="BW108" s="24">
        <f t="shared" si="115"/>
        <v>4</v>
      </c>
      <c r="BX108" s="17">
        <v>252</v>
      </c>
      <c r="BY108" s="24">
        <f t="shared" si="116"/>
        <v>4</v>
      </c>
      <c r="BZ108" s="20">
        <v>143</v>
      </c>
      <c r="CA108" s="27">
        <f t="shared" si="117"/>
        <v>5</v>
      </c>
    </row>
    <row r="109" spans="1:79">
      <c r="A109" s="3">
        <v>44006</v>
      </c>
      <c r="B109" s="22">
        <v>44006</v>
      </c>
      <c r="C109" s="10">
        <v>28030</v>
      </c>
      <c r="D109">
        <f t="shared" si="164"/>
        <v>716</v>
      </c>
      <c r="E109" s="10">
        <v>547</v>
      </c>
      <c r="F109">
        <f t="shared" si="163"/>
        <v>11</v>
      </c>
      <c r="G109" s="10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13">
        <v>114042</v>
      </c>
      <c r="W109" s="1">
        <f t="shared" si="128"/>
        <v>2307</v>
      </c>
      <c r="X109" s="1">
        <f t="shared" si="86"/>
        <v>562</v>
      </c>
      <c r="Y109" s="34">
        <f t="shared" si="146"/>
        <v>28697.030699547053</v>
      </c>
      <c r="Z109" s="15">
        <v>83167</v>
      </c>
      <c r="AA109" s="2">
        <f t="shared" si="133"/>
        <v>1579</v>
      </c>
      <c r="AB109" s="29">
        <f t="shared" si="88"/>
        <v>0.72926641062064856</v>
      </c>
      <c r="AC109" s="32">
        <f t="shared" si="89"/>
        <v>440</v>
      </c>
      <c r="AD109" s="1">
        <f t="shared" si="129"/>
        <v>30875</v>
      </c>
      <c r="AE109" s="1">
        <f t="shared" si="134"/>
        <v>728</v>
      </c>
      <c r="AF109" s="29">
        <f t="shared" si="90"/>
        <v>0.27073358937935149</v>
      </c>
      <c r="AG109" s="32">
        <f t="shared" si="91"/>
        <v>122</v>
      </c>
      <c r="AH109" s="34">
        <f t="shared" si="147"/>
        <v>0.31556133506718681</v>
      </c>
      <c r="AI109" s="34">
        <f t="shared" si="148"/>
        <v>7769.2501258178154</v>
      </c>
      <c r="AJ109" s="15">
        <v>11135</v>
      </c>
      <c r="AK109" s="2">
        <f t="shared" si="135"/>
        <v>587</v>
      </c>
      <c r="AL109" s="2">
        <f t="shared" si="149"/>
        <v>5.5650360257868847E-2</v>
      </c>
      <c r="AM109" s="34">
        <f t="shared" si="150"/>
        <v>2801.962757926522</v>
      </c>
      <c r="AN109" s="34">
        <f t="shared" si="151"/>
        <v>0.39725294327506244</v>
      </c>
      <c r="AO109" s="15">
        <v>766</v>
      </c>
      <c r="AP109" s="2">
        <f t="shared" si="136"/>
        <v>10</v>
      </c>
      <c r="AQ109" s="2">
        <f t="shared" si="130"/>
        <v>1.3227513227513255E-2</v>
      </c>
      <c r="AR109" s="34">
        <f t="shared" si="152"/>
        <v>192.75289380976346</v>
      </c>
      <c r="AS109" s="15">
        <v>649</v>
      </c>
      <c r="AT109" s="2">
        <f t="shared" si="131"/>
        <v>0</v>
      </c>
      <c r="AU109" s="2">
        <f t="shared" si="153"/>
        <v>0</v>
      </c>
      <c r="AV109" s="34">
        <f t="shared" si="154"/>
        <v>163.31152491192753</v>
      </c>
      <c r="AW109" s="80">
        <f t="shared" si="155"/>
        <v>2.3153763824473778E-2</v>
      </c>
      <c r="AX109" s="15">
        <v>130</v>
      </c>
      <c r="AY109">
        <f t="shared" si="132"/>
        <v>-1</v>
      </c>
      <c r="AZ109">
        <f t="shared" si="156"/>
        <v>-7.6335877862595547E-3</v>
      </c>
      <c r="BA109" s="35">
        <f t="shared" si="157"/>
        <v>32.712632108706593</v>
      </c>
      <c r="BB109" s="51">
        <f t="shared" si="158"/>
        <v>4.6378879771673204E-3</v>
      </c>
      <c r="BC109" s="31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31">
        <f t="shared" si="104"/>
        <v>596</v>
      </c>
      <c r="BE109" s="51">
        <f t="shared" si="159"/>
        <v>4.9321416749420699E-2</v>
      </c>
      <c r="BF109" s="35">
        <f t="shared" si="160"/>
        <v>3190.73980875692</v>
      </c>
      <c r="BG109" s="35">
        <f t="shared" si="161"/>
        <v>0.45237245808062793</v>
      </c>
      <c r="BH109" s="45">
        <v>3361</v>
      </c>
      <c r="BI109" s="48">
        <f t="shared" si="108"/>
        <v>75</v>
      </c>
      <c r="BJ109" s="14">
        <v>12244</v>
      </c>
      <c r="BK109" s="48">
        <f t="shared" si="109"/>
        <v>296</v>
      </c>
      <c r="BL109" s="14">
        <v>8929</v>
      </c>
      <c r="BM109" s="48">
        <f t="shared" si="110"/>
        <v>256</v>
      </c>
      <c r="BN109" s="14">
        <v>2918</v>
      </c>
      <c r="BO109" s="48">
        <f t="shared" si="111"/>
        <v>70</v>
      </c>
      <c r="BP109" s="14">
        <v>578</v>
      </c>
      <c r="BQ109" s="48">
        <f t="shared" si="112"/>
        <v>19</v>
      </c>
      <c r="BR109" s="17">
        <v>11</v>
      </c>
      <c r="BS109" s="24">
        <f t="shared" si="113"/>
        <v>1</v>
      </c>
      <c r="BT109" s="17">
        <v>32</v>
      </c>
      <c r="BU109" s="24">
        <f t="shared" si="114"/>
        <v>3</v>
      </c>
      <c r="BV109" s="17">
        <v>106</v>
      </c>
      <c r="BW109" s="24">
        <f t="shared" si="115"/>
        <v>4</v>
      </c>
      <c r="BX109" s="17">
        <v>255</v>
      </c>
      <c r="BY109" s="24">
        <f t="shared" si="116"/>
        <v>3</v>
      </c>
      <c r="BZ109" s="20">
        <v>143</v>
      </c>
      <c r="CA109" s="27">
        <f t="shared" si="117"/>
        <v>0</v>
      </c>
    </row>
    <row r="110" spans="1:79">
      <c r="A110" s="3">
        <v>44007</v>
      </c>
      <c r="B110" s="22">
        <v>44007</v>
      </c>
      <c r="C110" s="10">
        <v>29037</v>
      </c>
      <c r="D110">
        <f t="shared" si="164"/>
        <v>1007</v>
      </c>
      <c r="E110" s="10">
        <v>564</v>
      </c>
      <c r="F110">
        <f t="shared" si="163"/>
        <v>17</v>
      </c>
      <c r="G110" s="10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13">
        <v>117266</v>
      </c>
      <c r="W110" s="1">
        <f t="shared" si="128"/>
        <v>3224</v>
      </c>
      <c r="X110" s="1">
        <f t="shared" si="86"/>
        <v>917</v>
      </c>
      <c r="Y110" s="34">
        <f t="shared" si="146"/>
        <v>29508.303975842977</v>
      </c>
      <c r="Z110" s="15">
        <v>85384</v>
      </c>
      <c r="AA110" s="2">
        <f t="shared" si="133"/>
        <v>2217</v>
      </c>
      <c r="AB110" s="29">
        <f t="shared" si="88"/>
        <v>0.72812238841607968</v>
      </c>
      <c r="AC110" s="32">
        <f t="shared" si="89"/>
        <v>638</v>
      </c>
      <c r="AD110" s="1">
        <f t="shared" si="129"/>
        <v>31882</v>
      </c>
      <c r="AE110" s="1">
        <f t="shared" si="134"/>
        <v>1007</v>
      </c>
      <c r="AF110" s="29">
        <f t="shared" si="90"/>
        <v>0.27187761158392032</v>
      </c>
      <c r="AG110" s="32">
        <f t="shared" si="91"/>
        <v>279</v>
      </c>
      <c r="AH110" s="34">
        <f t="shared" si="147"/>
        <v>0.31234491315136476</v>
      </c>
      <c r="AI110" s="34">
        <f t="shared" si="148"/>
        <v>8022.6472068444891</v>
      </c>
      <c r="AJ110" s="15">
        <v>12111</v>
      </c>
      <c r="AK110" s="2">
        <f t="shared" si="135"/>
        <v>976</v>
      </c>
      <c r="AL110" s="2">
        <f t="shared" si="149"/>
        <v>8.7651549169285969E-2</v>
      </c>
      <c r="AM110" s="34">
        <f t="shared" si="150"/>
        <v>3047.5591343734272</v>
      </c>
      <c r="AN110" s="34">
        <f t="shared" si="151"/>
        <v>0.4170885422047732</v>
      </c>
      <c r="AO110" s="15">
        <v>736</v>
      </c>
      <c r="AP110" s="2">
        <f t="shared" si="136"/>
        <v>-30</v>
      </c>
      <c r="AQ110" s="2">
        <f t="shared" si="130"/>
        <v>-3.9164490861618773E-2</v>
      </c>
      <c r="AR110" s="34">
        <f t="shared" si="152"/>
        <v>185.2038248616004</v>
      </c>
      <c r="AS110" s="15">
        <v>686</v>
      </c>
      <c r="AT110" s="2">
        <f t="shared" si="131"/>
        <v>37</v>
      </c>
      <c r="AU110" s="2">
        <f t="shared" si="153"/>
        <v>5.7010785824345156E-2</v>
      </c>
      <c r="AV110" s="34">
        <f t="shared" si="154"/>
        <v>172.62204328132862</v>
      </c>
      <c r="AW110" s="80">
        <f t="shared" si="155"/>
        <v>2.3625030133967006E-2</v>
      </c>
      <c r="AX110" s="15">
        <v>140</v>
      </c>
      <c r="AY110">
        <f t="shared" si="132"/>
        <v>10</v>
      </c>
      <c r="AZ110">
        <f t="shared" si="156"/>
        <v>7.6923076923076872E-2</v>
      </c>
      <c r="BA110" s="35">
        <f t="shared" si="157"/>
        <v>35.228988424760942</v>
      </c>
      <c r="BB110" s="51">
        <f t="shared" si="158"/>
        <v>4.8214347212177568E-3</v>
      </c>
      <c r="BC110" s="31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31">
        <f t="shared" si="104"/>
        <v>993</v>
      </c>
      <c r="BE110" s="51">
        <f t="shared" si="159"/>
        <v>7.831230283911661E-2</v>
      </c>
      <c r="BF110" s="35">
        <f t="shared" si="160"/>
        <v>3440.6139909411172</v>
      </c>
      <c r="BG110" s="35">
        <f t="shared" si="161"/>
        <v>0.47088197816578847</v>
      </c>
      <c r="BH110" s="45">
        <v>3477</v>
      </c>
      <c r="BI110" s="48">
        <f t="shared" si="108"/>
        <v>116</v>
      </c>
      <c r="BJ110" s="14">
        <v>12732</v>
      </c>
      <c r="BK110" s="48">
        <f t="shared" si="109"/>
        <v>488</v>
      </c>
      <c r="BL110" s="14">
        <v>9228</v>
      </c>
      <c r="BM110" s="48">
        <f t="shared" si="110"/>
        <v>299</v>
      </c>
      <c r="BN110" s="14">
        <v>3009</v>
      </c>
      <c r="BO110" s="48">
        <f t="shared" si="111"/>
        <v>91</v>
      </c>
      <c r="BP110" s="14">
        <v>591</v>
      </c>
      <c r="BQ110" s="48">
        <f t="shared" si="112"/>
        <v>13</v>
      </c>
      <c r="BR110" s="17">
        <v>11</v>
      </c>
      <c r="BS110" s="24">
        <f t="shared" si="113"/>
        <v>0</v>
      </c>
      <c r="BT110" s="17">
        <v>32</v>
      </c>
      <c r="BU110" s="24">
        <f t="shared" si="114"/>
        <v>0</v>
      </c>
      <c r="BV110" s="17">
        <v>111</v>
      </c>
      <c r="BW110" s="24">
        <f t="shared" si="115"/>
        <v>5</v>
      </c>
      <c r="BX110" s="17">
        <v>263</v>
      </c>
      <c r="BY110" s="24">
        <f t="shared" si="116"/>
        <v>8</v>
      </c>
      <c r="BZ110" s="20">
        <v>147</v>
      </c>
      <c r="CA110" s="27">
        <f t="shared" si="117"/>
        <v>4</v>
      </c>
    </row>
    <row r="111" spans="1:79">
      <c r="A111" s="3">
        <v>44008</v>
      </c>
      <c r="B111" s="22">
        <v>44008</v>
      </c>
      <c r="C111" s="10">
        <v>29905</v>
      </c>
      <c r="D111">
        <f t="shared" si="164"/>
        <v>868</v>
      </c>
      <c r="E111" s="10">
        <v>575</v>
      </c>
      <c r="F111">
        <f t="shared" si="163"/>
        <v>11</v>
      </c>
      <c r="G111" s="10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13">
        <v>120303</v>
      </c>
      <c r="W111" s="1">
        <f t="shared" si="128"/>
        <v>3037</v>
      </c>
      <c r="X111" s="1">
        <f t="shared" si="86"/>
        <v>-187</v>
      </c>
      <c r="Y111" s="34">
        <f t="shared" si="146"/>
        <v>30272.521389028683</v>
      </c>
      <c r="Z111" s="15">
        <v>87545</v>
      </c>
      <c r="AA111" s="2">
        <f t="shared" si="133"/>
        <v>2161</v>
      </c>
      <c r="AB111" s="29">
        <f t="shared" si="88"/>
        <v>0.72770421352750969</v>
      </c>
      <c r="AC111" s="32">
        <f t="shared" si="89"/>
        <v>-56</v>
      </c>
      <c r="AD111" s="1">
        <f t="shared" si="129"/>
        <v>32758</v>
      </c>
      <c r="AE111" s="1">
        <f t="shared" si="134"/>
        <v>876</v>
      </c>
      <c r="AF111" s="29">
        <f t="shared" si="90"/>
        <v>0.27229578647249031</v>
      </c>
      <c r="AG111" s="32">
        <f t="shared" si="91"/>
        <v>-131</v>
      </c>
      <c r="AH111" s="34">
        <f t="shared" si="147"/>
        <v>0.2884425419822193</v>
      </c>
      <c r="AI111" s="34">
        <f t="shared" si="148"/>
        <v>8243.0800201308502</v>
      </c>
      <c r="AJ111" s="15">
        <v>12457</v>
      </c>
      <c r="AK111" s="2">
        <f t="shared" si="135"/>
        <v>346</v>
      </c>
      <c r="AL111" s="2">
        <f t="shared" si="149"/>
        <v>2.8569069441004125E-2</v>
      </c>
      <c r="AM111" s="34">
        <f t="shared" si="150"/>
        <v>3134.6250629089077</v>
      </c>
      <c r="AN111" s="34">
        <f t="shared" si="151"/>
        <v>0.41655241598394915</v>
      </c>
      <c r="AO111" s="15">
        <v>741</v>
      </c>
      <c r="AP111" s="2">
        <f t="shared" si="136"/>
        <v>5</v>
      </c>
      <c r="AQ111" s="2">
        <f t="shared" si="130"/>
        <v>6.7934782608696231E-3</v>
      </c>
      <c r="AR111" s="34">
        <f t="shared" si="152"/>
        <v>186.46200301962756</v>
      </c>
      <c r="AS111" s="15">
        <v>714</v>
      </c>
      <c r="AT111" s="2">
        <f t="shared" si="131"/>
        <v>28</v>
      </c>
      <c r="AU111" s="2">
        <f t="shared" si="153"/>
        <v>4.081632653061229E-2</v>
      </c>
      <c r="AV111" s="34">
        <f t="shared" si="154"/>
        <v>179.66784096628081</v>
      </c>
      <c r="AW111" s="80">
        <f t="shared" si="155"/>
        <v>2.3875606085938805E-2</v>
      </c>
      <c r="AX111" s="15">
        <v>148</v>
      </c>
      <c r="AY111">
        <f t="shared" si="132"/>
        <v>8</v>
      </c>
      <c r="AZ111">
        <f t="shared" si="156"/>
        <v>5.7142857142857162E-2</v>
      </c>
      <c r="BA111" s="35">
        <f t="shared" si="157"/>
        <v>37.242073477604428</v>
      </c>
      <c r="BB111" s="51">
        <f t="shared" si="158"/>
        <v>4.9490051830797521E-3</v>
      </c>
      <c r="BC111" s="31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31">
        <f t="shared" si="104"/>
        <v>387</v>
      </c>
      <c r="BE111" s="51">
        <f t="shared" si="159"/>
        <v>2.830395670299124E-2</v>
      </c>
      <c r="BF111" s="35">
        <f t="shared" si="160"/>
        <v>3537.9969803724207</v>
      </c>
      <c r="BG111" s="35">
        <f t="shared" si="161"/>
        <v>0.47015549239257648</v>
      </c>
      <c r="BH111" s="45">
        <v>3580</v>
      </c>
      <c r="BI111" s="48">
        <f t="shared" si="108"/>
        <v>103</v>
      </c>
      <c r="BJ111" s="14">
        <v>13127</v>
      </c>
      <c r="BK111" s="48">
        <f t="shared" si="109"/>
        <v>395</v>
      </c>
      <c r="BL111" s="14">
        <v>9506</v>
      </c>
      <c r="BM111" s="48">
        <f t="shared" si="110"/>
        <v>278</v>
      </c>
      <c r="BN111" s="14">
        <v>3088</v>
      </c>
      <c r="BO111" s="48">
        <f t="shared" si="111"/>
        <v>79</v>
      </c>
      <c r="BP111" s="14">
        <v>604</v>
      </c>
      <c r="BQ111" s="48">
        <f t="shared" si="112"/>
        <v>13</v>
      </c>
      <c r="BR111" s="17">
        <v>11</v>
      </c>
      <c r="BS111" s="24">
        <f t="shared" si="113"/>
        <v>0</v>
      </c>
      <c r="BT111" s="17">
        <v>33</v>
      </c>
      <c r="BU111" s="24">
        <f t="shared" si="114"/>
        <v>1</v>
      </c>
      <c r="BV111" s="17">
        <v>112</v>
      </c>
      <c r="BW111" s="24">
        <f t="shared" si="115"/>
        <v>1</v>
      </c>
      <c r="BX111" s="17">
        <v>269</v>
      </c>
      <c r="BY111" s="24">
        <f t="shared" si="116"/>
        <v>6</v>
      </c>
      <c r="BZ111" s="20">
        <v>150</v>
      </c>
      <c r="CA111" s="27">
        <f t="shared" si="117"/>
        <v>3</v>
      </c>
    </row>
    <row r="112" spans="1:79">
      <c r="A112" s="3">
        <v>44009</v>
      </c>
      <c r="B112" s="22">
        <v>44009</v>
      </c>
      <c r="C112" s="10">
        <v>30658</v>
      </c>
      <c r="D112">
        <f t="shared" si="164"/>
        <v>753</v>
      </c>
      <c r="E112" s="10">
        <v>592</v>
      </c>
      <c r="F112">
        <f t="shared" si="163"/>
        <v>17</v>
      </c>
      <c r="G112" s="10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13">
        <v>122668</v>
      </c>
      <c r="W112" s="1">
        <f t="shared" si="128"/>
        <v>2365</v>
      </c>
      <c r="X112" s="1">
        <f t="shared" si="86"/>
        <v>-672</v>
      </c>
      <c r="Y112" s="34">
        <f t="shared" si="146"/>
        <v>30867.63965777554</v>
      </c>
      <c r="Z112" s="15">
        <v>89143</v>
      </c>
      <c r="AA112" s="2">
        <f t="shared" si="133"/>
        <v>1598</v>
      </c>
      <c r="AB112" s="29">
        <f t="shared" si="88"/>
        <v>0.72670134020282384</v>
      </c>
      <c r="AC112" s="32">
        <f t="shared" si="89"/>
        <v>-563</v>
      </c>
      <c r="AD112" s="1">
        <f t="shared" si="129"/>
        <v>33525</v>
      </c>
      <c r="AE112" s="1">
        <f t="shared" si="134"/>
        <v>767</v>
      </c>
      <c r="AF112" s="29">
        <f t="shared" si="90"/>
        <v>0.2732986597971761</v>
      </c>
      <c r="AG112" s="32">
        <f t="shared" si="91"/>
        <v>-109</v>
      </c>
      <c r="AH112" s="34">
        <f t="shared" si="147"/>
        <v>0.32431289640591965</v>
      </c>
      <c r="AI112" s="34">
        <f t="shared" si="148"/>
        <v>8436.0845495722187</v>
      </c>
      <c r="AJ112" s="15">
        <v>13116</v>
      </c>
      <c r="AK112" s="2">
        <f t="shared" si="135"/>
        <v>659</v>
      </c>
      <c r="AL112" s="2">
        <f t="shared" si="149"/>
        <v>5.2901982820903859E-2</v>
      </c>
      <c r="AM112" s="34">
        <f t="shared" si="150"/>
        <v>3300.4529441368895</v>
      </c>
      <c r="AN112" s="34">
        <f t="shared" si="151"/>
        <v>0.42781655685302367</v>
      </c>
      <c r="AO112" s="15">
        <v>712</v>
      </c>
      <c r="AP112" s="2">
        <f t="shared" si="136"/>
        <v>-29</v>
      </c>
      <c r="AQ112" s="2">
        <f t="shared" si="130"/>
        <v>-3.9136302294197067E-2</v>
      </c>
      <c r="AR112" s="34">
        <f t="shared" si="152"/>
        <v>179.16456970306996</v>
      </c>
      <c r="AS112" s="15">
        <v>727</v>
      </c>
      <c r="AT112" s="2">
        <f t="shared" si="131"/>
        <v>13</v>
      </c>
      <c r="AU112" s="2">
        <f t="shared" si="153"/>
        <v>1.8207282913165201E-2</v>
      </c>
      <c r="AV112" s="34">
        <f t="shared" si="154"/>
        <v>182.93910417715148</v>
      </c>
      <c r="AW112" s="80">
        <f t="shared" si="155"/>
        <v>2.3713223302237588E-2</v>
      </c>
      <c r="AX112" s="15">
        <v>141</v>
      </c>
      <c r="AY112">
        <f t="shared" si="132"/>
        <v>-7</v>
      </c>
      <c r="AZ112">
        <f t="shared" si="156"/>
        <v>-4.7297297297297258E-2</v>
      </c>
      <c r="BA112" s="35">
        <f t="shared" si="157"/>
        <v>35.480624056366381</v>
      </c>
      <c r="BB112" s="51">
        <f t="shared" si="158"/>
        <v>4.5991258399112793E-3</v>
      </c>
      <c r="BC112" s="31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31">
        <f t="shared" si="104"/>
        <v>636</v>
      </c>
      <c r="BE112" s="51">
        <f t="shared" si="159"/>
        <v>4.523470839260324E-2</v>
      </c>
      <c r="BF112" s="35">
        <f t="shared" si="160"/>
        <v>3698.0372420734775</v>
      </c>
      <c r="BG112" s="35">
        <f t="shared" si="161"/>
        <v>0.4793528605910366</v>
      </c>
      <c r="BH112" s="45">
        <v>3670</v>
      </c>
      <c r="BI112" s="48">
        <f t="shared" si="108"/>
        <v>90</v>
      </c>
      <c r="BJ112" s="14">
        <v>13461</v>
      </c>
      <c r="BK112" s="48">
        <f t="shared" si="109"/>
        <v>334</v>
      </c>
      <c r="BL112" s="14">
        <v>9747</v>
      </c>
      <c r="BM112" s="48">
        <f t="shared" si="110"/>
        <v>241</v>
      </c>
      <c r="BN112" s="14">
        <v>3159</v>
      </c>
      <c r="BO112" s="48">
        <f t="shared" si="111"/>
        <v>71</v>
      </c>
      <c r="BP112" s="14">
        <v>621</v>
      </c>
      <c r="BQ112" s="48">
        <f t="shared" si="112"/>
        <v>17</v>
      </c>
      <c r="BR112" s="17">
        <v>11</v>
      </c>
      <c r="BS112" s="24">
        <f t="shared" si="113"/>
        <v>0</v>
      </c>
      <c r="BT112" s="17">
        <v>33</v>
      </c>
      <c r="BU112" s="24">
        <f t="shared" si="114"/>
        <v>0</v>
      </c>
      <c r="BV112" s="17">
        <v>116</v>
      </c>
      <c r="BW112" s="24">
        <f t="shared" si="115"/>
        <v>4</v>
      </c>
      <c r="BX112" s="17">
        <v>279</v>
      </c>
      <c r="BY112" s="24">
        <f t="shared" si="116"/>
        <v>10</v>
      </c>
      <c r="BZ112" s="20">
        <v>153</v>
      </c>
      <c r="CA112" s="27">
        <f t="shared" si="117"/>
        <v>3</v>
      </c>
    </row>
    <row r="113" spans="1:79">
      <c r="A113" s="3">
        <v>44010</v>
      </c>
      <c r="B113" s="22">
        <v>44010</v>
      </c>
      <c r="C113" s="10">
        <v>31686</v>
      </c>
      <c r="D113">
        <f t="shared" si="164"/>
        <v>1028</v>
      </c>
      <c r="E113" s="10">
        <v>604</v>
      </c>
      <c r="F113">
        <f t="shared" si="163"/>
        <v>12</v>
      </c>
      <c r="G113" s="10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13">
        <v>125570</v>
      </c>
      <c r="W113" s="1">
        <f t="shared" si="128"/>
        <v>2902</v>
      </c>
      <c r="X113" s="1">
        <f t="shared" si="86"/>
        <v>537</v>
      </c>
      <c r="Y113" s="34">
        <f t="shared" si="146"/>
        <v>31597.886260694511</v>
      </c>
      <c r="Z113" s="15">
        <v>91023</v>
      </c>
      <c r="AA113" s="2">
        <f t="shared" si="133"/>
        <v>1880</v>
      </c>
      <c r="AB113" s="29">
        <f t="shared" si="88"/>
        <v>0.72487855379469623</v>
      </c>
      <c r="AC113" s="32">
        <f t="shared" si="89"/>
        <v>282</v>
      </c>
      <c r="AD113" s="1">
        <f t="shared" si="129"/>
        <v>34547</v>
      </c>
      <c r="AE113" s="1">
        <f t="shared" si="134"/>
        <v>1022</v>
      </c>
      <c r="AF113" s="29">
        <f t="shared" si="90"/>
        <v>0.27512144620530382</v>
      </c>
      <c r="AG113" s="32">
        <f t="shared" si="91"/>
        <v>255</v>
      </c>
      <c r="AH113" s="34">
        <f t="shared" si="147"/>
        <v>0.352170916609235</v>
      </c>
      <c r="AI113" s="34">
        <f t="shared" si="148"/>
        <v>8693.2561650729731</v>
      </c>
      <c r="AJ113" s="15">
        <v>13996</v>
      </c>
      <c r="AK113" s="2">
        <f t="shared" si="135"/>
        <v>880</v>
      </c>
      <c r="AL113" s="2">
        <f t="shared" si="149"/>
        <v>6.7093626105519943E-2</v>
      </c>
      <c r="AM113" s="34">
        <f t="shared" si="150"/>
        <v>3521.8922999496726</v>
      </c>
      <c r="AN113" s="34">
        <f t="shared" si="151"/>
        <v>0.44170927223379408</v>
      </c>
      <c r="AO113" s="15">
        <v>764</v>
      </c>
      <c r="AP113" s="2">
        <f t="shared" si="136"/>
        <v>52</v>
      </c>
      <c r="AQ113" s="2">
        <f t="shared" si="130"/>
        <v>7.3033707865168607E-2</v>
      </c>
      <c r="AR113" s="34">
        <f t="shared" si="152"/>
        <v>192.24962254655259</v>
      </c>
      <c r="AS113" s="15">
        <v>712</v>
      </c>
      <c r="AT113" s="2">
        <f t="shared" si="131"/>
        <v>-15</v>
      </c>
      <c r="AU113" s="2">
        <f t="shared" si="153"/>
        <v>-2.063273727647863E-2</v>
      </c>
      <c r="AV113" s="34">
        <f t="shared" si="154"/>
        <v>179.16456970306996</v>
      </c>
      <c r="AW113" s="80">
        <f t="shared" si="155"/>
        <v>2.2470491699804331E-2</v>
      </c>
      <c r="AX113" s="15">
        <v>140</v>
      </c>
      <c r="AY113">
        <f t="shared" si="132"/>
        <v>-1</v>
      </c>
      <c r="AZ113">
        <f t="shared" si="156"/>
        <v>-7.0921985815602939E-3</v>
      </c>
      <c r="BA113" s="35">
        <f t="shared" si="157"/>
        <v>35.228988424760942</v>
      </c>
      <c r="BB113" s="51">
        <f t="shared" si="158"/>
        <v>4.4183551095120874E-3</v>
      </c>
      <c r="BC113" s="31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31">
        <f t="shared" si="104"/>
        <v>916</v>
      </c>
      <c r="BE113" s="51">
        <f t="shared" si="159"/>
        <v>6.2329885683179098E-2</v>
      </c>
      <c r="BF113" s="35">
        <f t="shared" si="160"/>
        <v>3928.5354806240562</v>
      </c>
      <c r="BG113" s="35">
        <f t="shared" si="161"/>
        <v>0.49270971406930508</v>
      </c>
      <c r="BH113" s="45">
        <v>3808</v>
      </c>
      <c r="BI113" s="48">
        <f t="shared" si="108"/>
        <v>138</v>
      </c>
      <c r="BJ113" s="14">
        <v>13911</v>
      </c>
      <c r="BK113" s="48">
        <f t="shared" si="109"/>
        <v>450</v>
      </c>
      <c r="BL113" s="14">
        <v>10051</v>
      </c>
      <c r="BM113" s="48">
        <f t="shared" si="110"/>
        <v>304</v>
      </c>
      <c r="BN113" s="14">
        <v>3270</v>
      </c>
      <c r="BO113" s="48">
        <f t="shared" si="111"/>
        <v>111</v>
      </c>
      <c r="BP113" s="14">
        <v>646</v>
      </c>
      <c r="BQ113" s="48">
        <f t="shared" si="112"/>
        <v>25</v>
      </c>
      <c r="BR113" s="17">
        <v>12</v>
      </c>
      <c r="BS113" s="24">
        <f t="shared" si="113"/>
        <v>1</v>
      </c>
      <c r="BT113" s="17">
        <v>35</v>
      </c>
      <c r="BU113" s="24">
        <f t="shared" si="114"/>
        <v>2</v>
      </c>
      <c r="BV113" s="17">
        <v>117</v>
      </c>
      <c r="BW113" s="24">
        <f t="shared" si="115"/>
        <v>1</v>
      </c>
      <c r="BX113" s="17">
        <v>282</v>
      </c>
      <c r="BY113" s="24">
        <f t="shared" si="116"/>
        <v>3</v>
      </c>
      <c r="BZ113" s="20">
        <v>158</v>
      </c>
      <c r="CA113" s="27">
        <f t="shared" si="117"/>
        <v>5</v>
      </c>
    </row>
    <row r="114" spans="1:79">
      <c r="A114" s="3">
        <v>44011</v>
      </c>
      <c r="B114" s="22">
        <v>44011</v>
      </c>
      <c r="C114" s="10">
        <v>32785</v>
      </c>
      <c r="D114">
        <f t="shared" si="164"/>
        <v>1099</v>
      </c>
      <c r="E114" s="10">
        <v>620</v>
      </c>
      <c r="F114">
        <f t="shared" si="163"/>
        <v>16</v>
      </c>
      <c r="G114" s="10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12">
        <v>128795</v>
      </c>
      <c r="W114" s="1">
        <f t="shared" si="128"/>
        <v>3225</v>
      </c>
      <c r="X114" s="1">
        <f t="shared" si="86"/>
        <v>323</v>
      </c>
      <c r="Y114" s="34">
        <f t="shared" si="146"/>
        <v>32409.41117262204</v>
      </c>
      <c r="Z114" s="14">
        <v>93124</v>
      </c>
      <c r="AA114" s="2">
        <f t="shared" si="133"/>
        <v>2101</v>
      </c>
      <c r="AB114" s="29">
        <f t="shared" si="88"/>
        <v>0.72304049070227883</v>
      </c>
      <c r="AC114" s="32">
        <f t="shared" si="89"/>
        <v>221</v>
      </c>
      <c r="AD114" s="1">
        <f t="shared" si="129"/>
        <v>35671</v>
      </c>
      <c r="AE114" s="1">
        <f t="shared" si="134"/>
        <v>1124</v>
      </c>
      <c r="AF114" s="29">
        <f t="shared" si="90"/>
        <v>0.27695950929772117</v>
      </c>
      <c r="AG114" s="32">
        <f t="shared" si="91"/>
        <v>102</v>
      </c>
      <c r="AH114" s="34">
        <f t="shared" si="147"/>
        <v>0.34852713178294575</v>
      </c>
      <c r="AI114" s="34">
        <f t="shared" si="148"/>
        <v>8976.0946149974825</v>
      </c>
      <c r="AJ114" s="14">
        <v>14961</v>
      </c>
      <c r="AK114" s="2">
        <f t="shared" si="135"/>
        <v>965</v>
      </c>
      <c r="AL114" s="2">
        <f t="shared" si="149"/>
        <v>6.8948270934552802E-2</v>
      </c>
      <c r="AM114" s="34">
        <f t="shared" si="150"/>
        <v>3764.7206844489178</v>
      </c>
      <c r="AN114" s="34">
        <f t="shared" si="151"/>
        <v>0.45633673936251334</v>
      </c>
      <c r="AO114" s="14">
        <v>718</v>
      </c>
      <c r="AP114" s="2">
        <f t="shared" si="136"/>
        <v>-46</v>
      </c>
      <c r="AQ114" s="2">
        <f t="shared" si="130"/>
        <v>-6.0209424083769614E-2</v>
      </c>
      <c r="AR114" s="34">
        <f t="shared" si="152"/>
        <v>180.67438349270256</v>
      </c>
      <c r="AS114" s="14">
        <v>744</v>
      </c>
      <c r="AT114" s="2">
        <f t="shared" si="131"/>
        <v>32</v>
      </c>
      <c r="AU114" s="2">
        <f t="shared" si="153"/>
        <v>4.4943820224719211E-2</v>
      </c>
      <c r="AV114" s="34">
        <f t="shared" si="154"/>
        <v>187.21690991444387</v>
      </c>
      <c r="AW114" s="80">
        <f t="shared" si="155"/>
        <v>2.269330486502974E-2</v>
      </c>
      <c r="AX114" s="15">
        <v>147</v>
      </c>
      <c r="AY114">
        <f t="shared" si="132"/>
        <v>7</v>
      </c>
      <c r="AZ114">
        <f t="shared" si="156"/>
        <v>5.0000000000000044E-2</v>
      </c>
      <c r="BA114" s="35">
        <f t="shared" si="157"/>
        <v>36.99043784599899</v>
      </c>
      <c r="BB114" s="51">
        <f t="shared" si="158"/>
        <v>4.4837578160744239E-3</v>
      </c>
      <c r="BC114" s="31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31">
        <f t="shared" si="104"/>
        <v>958</v>
      </c>
      <c r="BE114" s="51">
        <f t="shared" si="159"/>
        <v>6.1363054060978639E-2</v>
      </c>
      <c r="BF114" s="35">
        <f t="shared" si="160"/>
        <v>4169.6024157020629</v>
      </c>
      <c r="BG114" s="35">
        <f t="shared" si="161"/>
        <v>0.50541406130852529</v>
      </c>
      <c r="BH114" s="45">
        <v>3959</v>
      </c>
      <c r="BI114" s="48">
        <f t="shared" si="108"/>
        <v>151</v>
      </c>
      <c r="BJ114" s="14">
        <v>14420</v>
      </c>
      <c r="BK114" s="48">
        <f t="shared" si="109"/>
        <v>509</v>
      </c>
      <c r="BL114" s="14">
        <v>10358</v>
      </c>
      <c r="BM114" s="48">
        <f t="shared" si="110"/>
        <v>307</v>
      </c>
      <c r="BN114" s="14">
        <v>3386</v>
      </c>
      <c r="BO114" s="48">
        <f t="shared" si="111"/>
        <v>116</v>
      </c>
      <c r="BP114" s="14">
        <v>662</v>
      </c>
      <c r="BQ114" s="48">
        <f t="shared" si="112"/>
        <v>16</v>
      </c>
      <c r="BR114" s="17">
        <v>12</v>
      </c>
      <c r="BS114" s="24">
        <f t="shared" si="113"/>
        <v>0</v>
      </c>
      <c r="BT114" s="17">
        <v>37</v>
      </c>
      <c r="BU114" s="24">
        <f t="shared" si="114"/>
        <v>2</v>
      </c>
      <c r="BV114" s="17">
        <v>122</v>
      </c>
      <c r="BW114" s="24">
        <f t="shared" si="115"/>
        <v>5</v>
      </c>
      <c r="BX114" s="17">
        <v>287</v>
      </c>
      <c r="BY114" s="24">
        <f t="shared" si="116"/>
        <v>5</v>
      </c>
      <c r="BZ114" s="20">
        <v>162</v>
      </c>
      <c r="CA114" s="27">
        <f t="shared" si="117"/>
        <v>4</v>
      </c>
    </row>
    <row r="115" spans="1:79">
      <c r="A115" s="3">
        <v>44012</v>
      </c>
      <c r="B115" s="22">
        <v>44012</v>
      </c>
      <c r="C115" s="10">
        <v>33550</v>
      </c>
      <c r="D115">
        <f t="shared" si="164"/>
        <v>765</v>
      </c>
      <c r="E115" s="10">
        <v>631</v>
      </c>
      <c r="F115">
        <f t="shared" si="163"/>
        <v>11</v>
      </c>
      <c r="G115" s="10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12">
        <v>130776</v>
      </c>
      <c r="W115" s="1">
        <f t="shared" si="128"/>
        <v>1981</v>
      </c>
      <c r="X115" s="1">
        <f t="shared" si="86"/>
        <v>-1244</v>
      </c>
      <c r="Y115" s="34">
        <f t="shared" si="146"/>
        <v>32907.901358832409</v>
      </c>
      <c r="Z115" s="14">
        <v>94336</v>
      </c>
      <c r="AA115" s="2">
        <f t="shared" si="133"/>
        <v>1212</v>
      </c>
      <c r="AB115" s="29">
        <f t="shared" si="88"/>
        <v>0.72135560041597846</v>
      </c>
      <c r="AC115" s="32">
        <f t="shared" si="89"/>
        <v>-889</v>
      </c>
      <c r="AD115" s="1">
        <f t="shared" si="129"/>
        <v>36440</v>
      </c>
      <c r="AE115" s="1">
        <f t="shared" si="134"/>
        <v>769</v>
      </c>
      <c r="AF115" s="29">
        <f t="shared" si="90"/>
        <v>0.27864439958402154</v>
      </c>
      <c r="AG115" s="32">
        <f t="shared" si="91"/>
        <v>-355</v>
      </c>
      <c r="AH115" s="34">
        <f t="shared" si="147"/>
        <v>0.38818778394750125</v>
      </c>
      <c r="AI115" s="34">
        <f t="shared" si="148"/>
        <v>9169.6024157020638</v>
      </c>
      <c r="AJ115" s="14">
        <v>15590</v>
      </c>
      <c r="AK115" s="2">
        <f t="shared" si="135"/>
        <v>629</v>
      </c>
      <c r="AL115" s="2">
        <f t="shared" si="149"/>
        <v>4.204264420827486E-2</v>
      </c>
      <c r="AM115" s="34">
        <f t="shared" si="150"/>
        <v>3922.9994967287366</v>
      </c>
      <c r="AN115" s="34">
        <f t="shared" si="151"/>
        <v>0.46467958271236959</v>
      </c>
      <c r="AO115" s="14">
        <v>664</v>
      </c>
      <c r="AP115" s="2">
        <f t="shared" si="136"/>
        <v>-54</v>
      </c>
      <c r="AQ115" s="2">
        <f t="shared" si="130"/>
        <v>-7.5208913649025044E-2</v>
      </c>
      <c r="AR115" s="34">
        <f t="shared" si="152"/>
        <v>167.08605938600905</v>
      </c>
      <c r="AS115" s="14">
        <v>774</v>
      </c>
      <c r="AT115" s="2">
        <f t="shared" si="131"/>
        <v>30</v>
      </c>
      <c r="AU115" s="2">
        <f t="shared" si="153"/>
        <v>4.0322580645161255E-2</v>
      </c>
      <c r="AV115" s="34">
        <f t="shared" si="154"/>
        <v>194.76597886260694</v>
      </c>
      <c r="AW115" s="80">
        <f t="shared" si="155"/>
        <v>2.3070044709388973E-2</v>
      </c>
      <c r="AX115" s="14">
        <v>146</v>
      </c>
      <c r="AY115">
        <f t="shared" si="132"/>
        <v>-1</v>
      </c>
      <c r="AZ115">
        <f t="shared" si="156"/>
        <v>-6.8027210884353817E-3</v>
      </c>
      <c r="BA115" s="35">
        <f t="shared" si="157"/>
        <v>36.738802214393559</v>
      </c>
      <c r="BB115" s="51">
        <f t="shared" si="158"/>
        <v>4.3517138599105812E-3</v>
      </c>
      <c r="BC115" s="31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31">
        <f t="shared" si="104"/>
        <v>604</v>
      </c>
      <c r="BE115" s="51">
        <f t="shared" si="159"/>
        <v>3.6451418225709187E-2</v>
      </c>
      <c r="BF115" s="35">
        <f t="shared" si="160"/>
        <v>4321.5903371917466</v>
      </c>
      <c r="BG115" s="35">
        <f t="shared" si="161"/>
        <v>0.51189269746646793</v>
      </c>
      <c r="BH115" s="45">
        <v>4037</v>
      </c>
      <c r="BI115" s="48">
        <f t="shared" si="108"/>
        <v>78</v>
      </c>
      <c r="BJ115" s="14">
        <v>14748</v>
      </c>
      <c r="BK115" s="48">
        <f t="shared" si="109"/>
        <v>328</v>
      </c>
      <c r="BL115" s="14">
        <v>10602</v>
      </c>
      <c r="BM115" s="48">
        <f t="shared" si="110"/>
        <v>244</v>
      </c>
      <c r="BN115" s="14">
        <v>3483</v>
      </c>
      <c r="BO115" s="48">
        <f t="shared" si="111"/>
        <v>97</v>
      </c>
      <c r="BP115" s="14">
        <v>680</v>
      </c>
      <c r="BQ115" s="48">
        <f t="shared" si="112"/>
        <v>18</v>
      </c>
      <c r="BR115" s="17">
        <v>12</v>
      </c>
      <c r="BS115" s="24">
        <f t="shared" si="113"/>
        <v>0</v>
      </c>
      <c r="BT115" s="17">
        <v>37</v>
      </c>
      <c r="BU115" s="24">
        <f t="shared" si="114"/>
        <v>0</v>
      </c>
      <c r="BV115" s="17">
        <v>124</v>
      </c>
      <c r="BW115" s="24">
        <f t="shared" si="115"/>
        <v>2</v>
      </c>
      <c r="BX115" s="17">
        <v>292</v>
      </c>
      <c r="BY115" s="24">
        <f t="shared" si="116"/>
        <v>5</v>
      </c>
      <c r="BZ115" s="20">
        <v>166</v>
      </c>
      <c r="CA115" s="27">
        <f t="shared" si="117"/>
        <v>4</v>
      </c>
    </row>
    <row r="116" spans="1:79">
      <c r="A116" s="3">
        <v>44013</v>
      </c>
      <c r="B116" s="22">
        <v>44013</v>
      </c>
      <c r="C116" s="10">
        <v>34463</v>
      </c>
      <c r="D116">
        <f t="shared" si="164"/>
        <v>913</v>
      </c>
      <c r="E116" s="10">
        <v>645</v>
      </c>
      <c r="F116">
        <f t="shared" si="163"/>
        <v>14</v>
      </c>
      <c r="G116" s="10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12">
        <v>133449</v>
      </c>
      <c r="W116" s="1">
        <f t="shared" si="128"/>
        <v>2673</v>
      </c>
      <c r="X116" s="1">
        <f t="shared" si="86"/>
        <v>692</v>
      </c>
      <c r="Y116" s="34">
        <f t="shared" si="146"/>
        <v>33580.523402113737</v>
      </c>
      <c r="Z116" s="14">
        <v>96093</v>
      </c>
      <c r="AA116" s="2">
        <f t="shared" si="133"/>
        <v>1757</v>
      </c>
      <c r="AB116" s="29">
        <f t="shared" si="88"/>
        <v>0.72007283681406375</v>
      </c>
      <c r="AC116" s="32">
        <f t="shared" si="89"/>
        <v>545</v>
      </c>
      <c r="AD116" s="1">
        <f t="shared" si="129"/>
        <v>37356</v>
      </c>
      <c r="AE116" s="1">
        <f t="shared" si="134"/>
        <v>916</v>
      </c>
      <c r="AF116" s="29">
        <f t="shared" si="90"/>
        <v>0.27992716318593619</v>
      </c>
      <c r="AG116" s="32">
        <f t="shared" si="91"/>
        <v>147</v>
      </c>
      <c r="AH116" s="34">
        <f t="shared" si="147"/>
        <v>0.34268612046389824</v>
      </c>
      <c r="AI116" s="34">
        <f t="shared" si="148"/>
        <v>9400.1006542526411</v>
      </c>
      <c r="AJ116" s="14">
        <v>16251</v>
      </c>
      <c r="AK116" s="2">
        <f t="shared" si="135"/>
        <v>661</v>
      </c>
      <c r="AL116" s="2">
        <f t="shared" si="149"/>
        <v>4.2398973701090359E-2</v>
      </c>
      <c r="AM116" s="34">
        <f t="shared" si="150"/>
        <v>4089.3306492199295</v>
      </c>
      <c r="AN116" s="34">
        <f t="shared" si="151"/>
        <v>0.47154919769027653</v>
      </c>
      <c r="AO116" s="14">
        <v>679</v>
      </c>
      <c r="AP116" s="2">
        <f t="shared" si="136"/>
        <v>15</v>
      </c>
      <c r="AQ116" s="2">
        <f t="shared" si="130"/>
        <v>2.2590361445783191E-2</v>
      </c>
      <c r="AR116" s="34">
        <f t="shared" si="152"/>
        <v>170.86059386009057</v>
      </c>
      <c r="AS116" s="14">
        <v>794</v>
      </c>
      <c r="AT116" s="2">
        <f t="shared" si="131"/>
        <v>20</v>
      </c>
      <c r="AU116" s="2">
        <f t="shared" si="153"/>
        <v>2.5839793281653645E-2</v>
      </c>
      <c r="AV116" s="34">
        <f t="shared" si="154"/>
        <v>199.79869149471565</v>
      </c>
      <c r="AW116" s="80">
        <f t="shared" si="155"/>
        <v>2.3039201462437976E-2</v>
      </c>
      <c r="AX116" s="14">
        <v>149</v>
      </c>
      <c r="AY116">
        <f t="shared" si="132"/>
        <v>3</v>
      </c>
      <c r="AZ116">
        <f t="shared" si="156"/>
        <v>2.0547945205479534E-2</v>
      </c>
      <c r="BA116" s="35">
        <f t="shared" si="157"/>
        <v>37.49370910920986</v>
      </c>
      <c r="BB116" s="51">
        <f t="shared" si="158"/>
        <v>4.3234773525229961E-3</v>
      </c>
      <c r="BC116" s="31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31">
        <f t="shared" si="104"/>
        <v>699</v>
      </c>
      <c r="BE116" s="51">
        <f t="shared" si="159"/>
        <v>4.0701059741469647E-2</v>
      </c>
      <c r="BF116" s="35">
        <f t="shared" si="160"/>
        <v>4497.483643683945</v>
      </c>
      <c r="BG116" s="35">
        <f t="shared" si="161"/>
        <v>0.51861416591707044</v>
      </c>
      <c r="BH116" s="45">
        <v>4149</v>
      </c>
      <c r="BI116" s="48">
        <f t="shared" si="108"/>
        <v>112</v>
      </c>
      <c r="BJ116" s="14">
        <v>15132</v>
      </c>
      <c r="BK116" s="48">
        <f t="shared" si="109"/>
        <v>384</v>
      </c>
      <c r="BL116" s="14">
        <v>10901</v>
      </c>
      <c r="BM116" s="48">
        <f t="shared" si="110"/>
        <v>299</v>
      </c>
      <c r="BN116" s="14">
        <v>3580</v>
      </c>
      <c r="BO116" s="48">
        <f t="shared" si="111"/>
        <v>97</v>
      </c>
      <c r="BP116" s="14">
        <v>701</v>
      </c>
      <c r="BQ116" s="48">
        <f t="shared" si="112"/>
        <v>21</v>
      </c>
      <c r="BR116" s="17">
        <v>12</v>
      </c>
      <c r="BS116" s="24">
        <f t="shared" si="113"/>
        <v>0</v>
      </c>
      <c r="BT116" s="17">
        <v>38</v>
      </c>
      <c r="BU116" s="24">
        <f t="shared" si="114"/>
        <v>1</v>
      </c>
      <c r="BV116" s="17">
        <v>130</v>
      </c>
      <c r="BW116" s="24">
        <f t="shared" si="115"/>
        <v>6</v>
      </c>
      <c r="BX116" s="17">
        <v>295</v>
      </c>
      <c r="BY116" s="24">
        <f t="shared" si="116"/>
        <v>3</v>
      </c>
      <c r="BZ116" s="20">
        <v>170</v>
      </c>
      <c r="CA116" s="27">
        <f t="shared" si="117"/>
        <v>4</v>
      </c>
    </row>
    <row r="117" spans="1:79">
      <c r="A117" s="3">
        <v>44014</v>
      </c>
      <c r="B117" s="22">
        <v>44014</v>
      </c>
      <c r="C117" s="10">
        <v>35237</v>
      </c>
      <c r="D117">
        <f t="shared" si="164"/>
        <v>774</v>
      </c>
      <c r="E117" s="10">
        <v>667</v>
      </c>
      <c r="F117">
        <f t="shared" si="163"/>
        <v>22</v>
      </c>
      <c r="G117" s="10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12">
        <v>135801</v>
      </c>
      <c r="W117" s="1">
        <f t="shared" si="128"/>
        <v>2352</v>
      </c>
      <c r="X117" s="1">
        <f t="shared" si="86"/>
        <v>-321</v>
      </c>
      <c r="Y117" s="34">
        <f t="shared" si="146"/>
        <v>34172.370407649723</v>
      </c>
      <c r="Z117" s="14">
        <v>97666</v>
      </c>
      <c r="AA117" s="2">
        <f t="shared" si="133"/>
        <v>1573</v>
      </c>
      <c r="AB117" s="29">
        <f t="shared" si="88"/>
        <v>0.71918468936163948</v>
      </c>
      <c r="AC117" s="32">
        <f t="shared" si="89"/>
        <v>-184</v>
      </c>
      <c r="AD117" s="1">
        <f t="shared" si="129"/>
        <v>38135</v>
      </c>
      <c r="AE117" s="1">
        <f t="shared" si="134"/>
        <v>779</v>
      </c>
      <c r="AF117" s="29">
        <f t="shared" si="90"/>
        <v>0.28081531063836052</v>
      </c>
      <c r="AG117" s="32">
        <f t="shared" si="91"/>
        <v>-137</v>
      </c>
      <c r="AH117" s="34">
        <f t="shared" si="147"/>
        <v>0.3312074829931973</v>
      </c>
      <c r="AI117" s="34">
        <f t="shared" si="148"/>
        <v>9596.1248112732756</v>
      </c>
      <c r="AJ117" s="14">
        <v>16508</v>
      </c>
      <c r="AK117" s="2">
        <f t="shared" si="135"/>
        <v>257</v>
      </c>
      <c r="AL117" s="2">
        <f t="shared" si="149"/>
        <v>1.5814411420835617E-2</v>
      </c>
      <c r="AM117" s="34">
        <f t="shared" si="150"/>
        <v>4154.0010065425258</v>
      </c>
      <c r="AN117" s="34">
        <f t="shared" si="151"/>
        <v>0.46848483128529672</v>
      </c>
      <c r="AO117" s="14">
        <v>673</v>
      </c>
      <c r="AP117" s="2">
        <f t="shared" si="136"/>
        <v>-6</v>
      </c>
      <c r="AQ117" s="2">
        <f t="shared" si="130"/>
        <v>-8.8365243004417948E-3</v>
      </c>
      <c r="AR117" s="34">
        <f t="shared" si="152"/>
        <v>169.35078007045797</v>
      </c>
      <c r="AS117" s="14">
        <v>795</v>
      </c>
      <c r="AT117" s="2">
        <f t="shared" si="131"/>
        <v>1</v>
      </c>
      <c r="AU117" s="2">
        <f t="shared" si="153"/>
        <v>1.2594458438286438E-3</v>
      </c>
      <c r="AV117" s="34">
        <f t="shared" si="154"/>
        <v>200.05032712632106</v>
      </c>
      <c r="AW117" s="80">
        <f t="shared" si="155"/>
        <v>2.2561512046996055E-2</v>
      </c>
      <c r="AX117" s="14">
        <v>149</v>
      </c>
      <c r="AY117">
        <f t="shared" si="132"/>
        <v>0</v>
      </c>
      <c r="AZ117">
        <f t="shared" si="156"/>
        <v>0</v>
      </c>
      <c r="BA117" s="35">
        <f t="shared" si="157"/>
        <v>37.49370910920986</v>
      </c>
      <c r="BB117" s="51">
        <f t="shared" si="158"/>
        <v>4.228509805034481E-3</v>
      </c>
      <c r="BC117" s="31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31">
        <f t="shared" si="104"/>
        <v>252</v>
      </c>
      <c r="BE117" s="51">
        <f t="shared" si="159"/>
        <v>1.4099479662060155E-2</v>
      </c>
      <c r="BF117" s="35">
        <f t="shared" si="160"/>
        <v>4560.8958228485153</v>
      </c>
      <c r="BG117" s="35">
        <f t="shared" si="161"/>
        <v>0.5143740954110736</v>
      </c>
      <c r="BH117" s="45">
        <v>4240</v>
      </c>
      <c r="BI117" s="48">
        <f t="shared" si="108"/>
        <v>91</v>
      </c>
      <c r="BJ117" s="14">
        <v>15476</v>
      </c>
      <c r="BK117" s="48">
        <f t="shared" si="109"/>
        <v>344</v>
      </c>
      <c r="BL117" s="14">
        <v>11145</v>
      </c>
      <c r="BM117" s="48">
        <f t="shared" si="110"/>
        <v>244</v>
      </c>
      <c r="BN117" s="14">
        <v>3657</v>
      </c>
      <c r="BO117" s="48">
        <f t="shared" si="111"/>
        <v>77</v>
      </c>
      <c r="BP117" s="14">
        <v>719</v>
      </c>
      <c r="BQ117" s="48">
        <f t="shared" si="112"/>
        <v>18</v>
      </c>
      <c r="BR117" s="17">
        <v>12</v>
      </c>
      <c r="BS117" s="24">
        <f t="shared" si="113"/>
        <v>0</v>
      </c>
      <c r="BT117" s="17">
        <v>40</v>
      </c>
      <c r="BU117" s="24">
        <f t="shared" si="114"/>
        <v>2</v>
      </c>
      <c r="BV117" s="17">
        <v>138</v>
      </c>
      <c r="BW117" s="24">
        <f t="shared" si="115"/>
        <v>8</v>
      </c>
      <c r="BX117" s="17">
        <v>302</v>
      </c>
      <c r="BY117" s="24">
        <f t="shared" si="116"/>
        <v>7</v>
      </c>
      <c r="BZ117" s="20">
        <v>175</v>
      </c>
      <c r="CA117" s="27">
        <f t="shared" si="117"/>
        <v>5</v>
      </c>
    </row>
    <row r="118" spans="1:79">
      <c r="A118" s="3">
        <v>44015</v>
      </c>
      <c r="B118" s="22">
        <v>44015</v>
      </c>
      <c r="C118" s="10">
        <v>35995</v>
      </c>
      <c r="D118">
        <f t="shared" si="164"/>
        <v>758</v>
      </c>
      <c r="E118" s="10">
        <v>698</v>
      </c>
      <c r="F118">
        <f t="shared" si="163"/>
        <v>31</v>
      </c>
      <c r="G118" s="10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12">
        <v>138081</v>
      </c>
      <c r="W118" s="1">
        <f t="shared" si="128"/>
        <v>2280</v>
      </c>
      <c r="X118" s="1">
        <f t="shared" si="86"/>
        <v>-72</v>
      </c>
      <c r="Y118" s="34">
        <f t="shared" si="146"/>
        <v>34746.099647710114</v>
      </c>
      <c r="Z118" s="14">
        <v>99169</v>
      </c>
      <c r="AA118" s="2">
        <f t="shared" si="133"/>
        <v>1503</v>
      </c>
      <c r="AB118" s="29">
        <f t="shared" si="88"/>
        <v>0.71819439314605193</v>
      </c>
      <c r="AC118" s="32">
        <f t="shared" si="89"/>
        <v>-70</v>
      </c>
      <c r="AD118" s="1">
        <f t="shared" si="129"/>
        <v>38912</v>
      </c>
      <c r="AE118" s="1">
        <f t="shared" si="134"/>
        <v>777</v>
      </c>
      <c r="AF118" s="29">
        <f t="shared" si="90"/>
        <v>0.28180560685394807</v>
      </c>
      <c r="AG118" s="32">
        <f t="shared" si="91"/>
        <v>-2</v>
      </c>
      <c r="AH118" s="34">
        <f t="shared" si="147"/>
        <v>0.34078947368421053</v>
      </c>
      <c r="AI118" s="34">
        <f t="shared" si="148"/>
        <v>9791.645697030699</v>
      </c>
      <c r="AJ118" s="14">
        <v>16678</v>
      </c>
      <c r="AK118" s="2">
        <f t="shared" si="135"/>
        <v>170</v>
      </c>
      <c r="AL118" s="2">
        <f t="shared" si="149"/>
        <v>1.0298037315241038E-2</v>
      </c>
      <c r="AM118" s="34">
        <f t="shared" si="150"/>
        <v>4196.77906391545</v>
      </c>
      <c r="AN118" s="34">
        <f t="shared" si="151"/>
        <v>0.46334213085150716</v>
      </c>
      <c r="AO118" s="14">
        <v>705</v>
      </c>
      <c r="AP118" s="2">
        <f t="shared" si="136"/>
        <v>32</v>
      </c>
      <c r="AQ118" s="2">
        <f t="shared" si="130"/>
        <v>4.7548291233283857E-2</v>
      </c>
      <c r="AR118" s="34">
        <f t="shared" si="152"/>
        <v>177.40312028183189</v>
      </c>
      <c r="AS118" s="14">
        <v>823</v>
      </c>
      <c r="AT118" s="2">
        <f t="shared" si="131"/>
        <v>28</v>
      </c>
      <c r="AU118" s="2">
        <f t="shared" si="153"/>
        <v>3.5220125786163514E-2</v>
      </c>
      <c r="AV118" s="34">
        <f t="shared" si="154"/>
        <v>207.09612481127326</v>
      </c>
      <c r="AW118" s="80">
        <f t="shared" si="155"/>
        <v>2.2864286706487012E-2</v>
      </c>
      <c r="AX118" s="14">
        <v>146</v>
      </c>
      <c r="AY118">
        <f t="shared" si="132"/>
        <v>-3</v>
      </c>
      <c r="AZ118">
        <f t="shared" si="156"/>
        <v>-2.0134228187919434E-2</v>
      </c>
      <c r="BA118" s="35">
        <f t="shared" si="157"/>
        <v>36.738802214393559</v>
      </c>
      <c r="BB118" s="51">
        <f t="shared" si="158"/>
        <v>4.0561189054035282E-3</v>
      </c>
      <c r="BC118" s="31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31">
        <f t="shared" si="104"/>
        <v>227</v>
      </c>
      <c r="BE118" s="51">
        <f t="shared" si="159"/>
        <v>1.2524137931034574E-2</v>
      </c>
      <c r="BF118" s="35">
        <f t="shared" si="160"/>
        <v>4618.0171112229491</v>
      </c>
      <c r="BG118" s="35">
        <f t="shared" si="161"/>
        <v>0.50984859008195582</v>
      </c>
      <c r="BH118" s="45">
        <v>4324</v>
      </c>
      <c r="BI118" s="48">
        <f t="shared" si="108"/>
        <v>84</v>
      </c>
      <c r="BJ118" s="14">
        <v>15809</v>
      </c>
      <c r="BK118" s="48">
        <f t="shared" si="109"/>
        <v>333</v>
      </c>
      <c r="BL118" s="14">
        <v>11375</v>
      </c>
      <c r="BM118" s="48">
        <f t="shared" si="110"/>
        <v>230</v>
      </c>
      <c r="BN118" s="14">
        <v>3742</v>
      </c>
      <c r="BO118" s="48">
        <f t="shared" si="111"/>
        <v>85</v>
      </c>
      <c r="BP118" s="14">
        <v>745</v>
      </c>
      <c r="BQ118" s="48">
        <f t="shared" si="112"/>
        <v>26</v>
      </c>
      <c r="BR118" s="17">
        <v>12</v>
      </c>
      <c r="BS118" s="24">
        <f t="shared" si="113"/>
        <v>0</v>
      </c>
      <c r="BT118" s="17">
        <v>42</v>
      </c>
      <c r="BU118" s="24">
        <f t="shared" si="114"/>
        <v>2</v>
      </c>
      <c r="BV118" s="17">
        <v>144</v>
      </c>
      <c r="BW118" s="24">
        <f t="shared" si="115"/>
        <v>6</v>
      </c>
      <c r="BX118" s="17">
        <v>314</v>
      </c>
      <c r="BY118" s="24">
        <f t="shared" si="116"/>
        <v>12</v>
      </c>
      <c r="BZ118" s="20">
        <v>186</v>
      </c>
      <c r="CA118" s="27">
        <f t="shared" si="117"/>
        <v>11</v>
      </c>
    </row>
    <row r="119" spans="1:79">
      <c r="A119" s="3">
        <v>44016</v>
      </c>
      <c r="B119" s="22">
        <v>44016</v>
      </c>
      <c r="C119" s="10">
        <v>36983</v>
      </c>
      <c r="D119">
        <f t="shared" si="164"/>
        <v>988</v>
      </c>
      <c r="E119" s="10">
        <v>720</v>
      </c>
      <c r="F119">
        <f t="shared" si="163"/>
        <v>22</v>
      </c>
      <c r="G119" s="10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12">
        <v>141283</v>
      </c>
      <c r="W119" s="1">
        <f t="shared" si="128"/>
        <v>3202</v>
      </c>
      <c r="X119" s="1">
        <f t="shared" si="86"/>
        <v>922</v>
      </c>
      <c r="Y119" s="34">
        <f t="shared" si="146"/>
        <v>35551.836940110719</v>
      </c>
      <c r="Z119" s="14">
        <v>101362</v>
      </c>
      <c r="AA119" s="2">
        <f t="shared" si="133"/>
        <v>2193</v>
      </c>
      <c r="AB119" s="29">
        <f t="shared" si="88"/>
        <v>0.71743946547001414</v>
      </c>
      <c r="AC119" s="32">
        <f t="shared" si="89"/>
        <v>690</v>
      </c>
      <c r="AD119" s="1">
        <f t="shared" si="129"/>
        <v>39921</v>
      </c>
      <c r="AE119" s="1">
        <f t="shared" si="134"/>
        <v>1009</v>
      </c>
      <c r="AF119" s="29">
        <f t="shared" si="90"/>
        <v>0.28256053452998592</v>
      </c>
      <c r="AG119" s="32">
        <f t="shared" si="91"/>
        <v>232</v>
      </c>
      <c r="AH119" s="34">
        <f t="shared" si="147"/>
        <v>0.31511555277951281</v>
      </c>
      <c r="AI119" s="34">
        <f t="shared" si="148"/>
        <v>10045.546049320583</v>
      </c>
      <c r="AJ119" s="14">
        <v>16878</v>
      </c>
      <c r="AK119" s="2">
        <f t="shared" si="135"/>
        <v>200</v>
      </c>
      <c r="AL119" s="2">
        <f t="shared" si="149"/>
        <v>1.1991845545029411E-2</v>
      </c>
      <c r="AM119" s="34">
        <f t="shared" si="150"/>
        <v>4247.1061902365373</v>
      </c>
      <c r="AN119" s="34">
        <f t="shared" si="151"/>
        <v>0.45637184652407864</v>
      </c>
      <c r="AO119" s="14">
        <v>645</v>
      </c>
      <c r="AP119" s="2">
        <f t="shared" si="136"/>
        <v>-60</v>
      </c>
      <c r="AQ119" s="2">
        <f t="shared" si="130"/>
        <v>-8.5106382978723416E-2</v>
      </c>
      <c r="AR119" s="34">
        <f t="shared" si="152"/>
        <v>162.30498238550578</v>
      </c>
      <c r="AS119" s="14">
        <v>825</v>
      </c>
      <c r="AT119" s="2">
        <f t="shared" si="131"/>
        <v>2</v>
      </c>
      <c r="AU119" s="2">
        <f t="shared" si="153"/>
        <v>2.430133657351119E-3</v>
      </c>
      <c r="AV119" s="34">
        <f t="shared" si="154"/>
        <v>207.59939607448413</v>
      </c>
      <c r="AW119" s="80">
        <f t="shared" si="155"/>
        <v>2.2307546710650841E-2</v>
      </c>
      <c r="AX119" s="14">
        <v>154</v>
      </c>
      <c r="AY119">
        <f t="shared" si="132"/>
        <v>8</v>
      </c>
      <c r="AZ119">
        <f t="shared" si="156"/>
        <v>5.4794520547945202E-2</v>
      </c>
      <c r="BA119" s="35">
        <f t="shared" si="157"/>
        <v>38.751887267237038</v>
      </c>
      <c r="BB119" s="51">
        <f t="shared" si="158"/>
        <v>4.164075385988157E-3</v>
      </c>
      <c r="BC119" s="31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31">
        <f t="shared" si="104"/>
        <v>150</v>
      </c>
      <c r="BE119" s="51">
        <f t="shared" si="159"/>
        <v>8.1734960767219089E-3</v>
      </c>
      <c r="BF119" s="35">
        <f t="shared" si="160"/>
        <v>4655.7624559637643</v>
      </c>
      <c r="BG119" s="35">
        <f t="shared" si="161"/>
        <v>0.50028391423086283</v>
      </c>
      <c r="BH119" s="45">
        <v>4445</v>
      </c>
      <c r="BI119" s="48">
        <f t="shared" si="108"/>
        <v>121</v>
      </c>
      <c r="BJ119" s="14">
        <v>16233</v>
      </c>
      <c r="BK119" s="48">
        <f t="shared" si="109"/>
        <v>424</v>
      </c>
      <c r="BL119" s="14">
        <v>11705</v>
      </c>
      <c r="BM119" s="48">
        <f t="shared" si="110"/>
        <v>330</v>
      </c>
      <c r="BN119" s="14">
        <v>3844</v>
      </c>
      <c r="BO119" s="48">
        <f t="shared" si="111"/>
        <v>102</v>
      </c>
      <c r="BP119" s="14">
        <v>756</v>
      </c>
      <c r="BQ119" s="48">
        <f t="shared" si="112"/>
        <v>11</v>
      </c>
      <c r="BR119" s="17">
        <v>12</v>
      </c>
      <c r="BS119" s="24">
        <f t="shared" si="113"/>
        <v>0</v>
      </c>
      <c r="BT119" s="17">
        <v>45</v>
      </c>
      <c r="BU119" s="24">
        <f t="shared" si="114"/>
        <v>3</v>
      </c>
      <c r="BV119" s="17">
        <v>147</v>
      </c>
      <c r="BW119" s="24">
        <f t="shared" si="115"/>
        <v>3</v>
      </c>
      <c r="BX119" s="17">
        <v>321</v>
      </c>
      <c r="BY119" s="24">
        <f t="shared" si="116"/>
        <v>7</v>
      </c>
      <c r="BZ119" s="20">
        <v>195</v>
      </c>
      <c r="CA119" s="27">
        <f t="shared" si="117"/>
        <v>9</v>
      </c>
    </row>
    <row r="120" spans="1:79">
      <c r="A120" s="3">
        <v>44017</v>
      </c>
      <c r="B120" s="22">
        <v>44017</v>
      </c>
      <c r="C120" s="10">
        <v>38149</v>
      </c>
      <c r="D120">
        <f t="shared" si="164"/>
        <v>1166</v>
      </c>
      <c r="E120" s="10">
        <v>747</v>
      </c>
      <c r="F120">
        <f t="shared" si="163"/>
        <v>27</v>
      </c>
      <c r="G120" s="10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12">
        <v>144918</v>
      </c>
      <c r="W120" s="1">
        <f t="shared" si="128"/>
        <v>3635</v>
      </c>
      <c r="X120" s="1">
        <f t="shared" si="86"/>
        <v>433</v>
      </c>
      <c r="Y120" s="34">
        <f t="shared" si="146"/>
        <v>36466.532460996474</v>
      </c>
      <c r="Z120" s="14">
        <v>103818</v>
      </c>
      <c r="AA120" s="2">
        <f t="shared" si="133"/>
        <v>2456</v>
      </c>
      <c r="AB120" s="29">
        <f t="shared" si="88"/>
        <v>0.71639133855007664</v>
      </c>
      <c r="AC120" s="32">
        <f t="shared" si="89"/>
        <v>263</v>
      </c>
      <c r="AD120" s="1">
        <f t="shared" si="129"/>
        <v>41100</v>
      </c>
      <c r="AE120" s="1">
        <f t="shared" si="134"/>
        <v>1179</v>
      </c>
      <c r="AF120" s="29">
        <f t="shared" si="90"/>
        <v>0.28360866144992342</v>
      </c>
      <c r="AG120" s="32">
        <f t="shared" si="91"/>
        <v>170</v>
      </c>
      <c r="AH120" s="34">
        <f t="shared" si="147"/>
        <v>0.32434662998624486</v>
      </c>
      <c r="AI120" s="34">
        <f t="shared" si="148"/>
        <v>10342.224458983392</v>
      </c>
      <c r="AJ120" s="14">
        <v>17759</v>
      </c>
      <c r="AK120" s="2">
        <f t="shared" si="135"/>
        <v>881</v>
      </c>
      <c r="AL120" s="2">
        <f t="shared" si="149"/>
        <v>5.2198127740253675E-2</v>
      </c>
      <c r="AM120" s="34">
        <f t="shared" si="150"/>
        <v>4468.7971816809259</v>
      </c>
      <c r="AN120" s="34">
        <f t="shared" si="151"/>
        <v>0.46551678943091562</v>
      </c>
      <c r="AO120" s="14">
        <v>661</v>
      </c>
      <c r="AP120" s="2">
        <f t="shared" si="136"/>
        <v>16</v>
      </c>
      <c r="AQ120" s="2">
        <f t="shared" si="130"/>
        <v>2.4806201550387597E-2</v>
      </c>
      <c r="AR120" s="34">
        <f t="shared" si="152"/>
        <v>166.33115249119274</v>
      </c>
      <c r="AS120" s="14">
        <v>843</v>
      </c>
      <c r="AT120" s="2">
        <f t="shared" si="131"/>
        <v>18</v>
      </c>
      <c r="AU120" s="2">
        <f t="shared" si="153"/>
        <v>2.1818181818181737E-2</v>
      </c>
      <c r="AV120" s="34">
        <f t="shared" si="154"/>
        <v>212.12883744338197</v>
      </c>
      <c r="AW120" s="80">
        <f t="shared" si="155"/>
        <v>2.2097564811659545E-2</v>
      </c>
      <c r="AX120" s="14">
        <v>153</v>
      </c>
      <c r="AY120">
        <f t="shared" si="132"/>
        <v>-1</v>
      </c>
      <c r="AZ120">
        <f t="shared" si="156"/>
        <v>-6.4935064935064402E-3</v>
      </c>
      <c r="BA120" s="35">
        <f t="shared" si="157"/>
        <v>38.500251635631606</v>
      </c>
      <c r="BB120" s="51">
        <f t="shared" si="158"/>
        <v>4.0105900547851847E-3</v>
      </c>
      <c r="BC120" s="31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31">
        <f t="shared" si="104"/>
        <v>914</v>
      </c>
      <c r="BE120" s="51">
        <f t="shared" si="159"/>
        <v>4.9400064857853199E-2</v>
      </c>
      <c r="BF120" s="35">
        <f t="shared" si="160"/>
        <v>4885.7574232511324</v>
      </c>
      <c r="BG120" s="35">
        <f t="shared" si="161"/>
        <v>0.50895174185430814</v>
      </c>
      <c r="BH120" s="45">
        <v>4599</v>
      </c>
      <c r="BI120" s="48">
        <f t="shared" si="108"/>
        <v>154</v>
      </c>
      <c r="BJ120" s="14">
        <v>16699</v>
      </c>
      <c r="BK120" s="48">
        <f t="shared" si="109"/>
        <v>466</v>
      </c>
      <c r="BL120" s="14">
        <v>12083</v>
      </c>
      <c r="BM120" s="48">
        <f t="shared" si="110"/>
        <v>378</v>
      </c>
      <c r="BN120" s="14">
        <v>3993</v>
      </c>
      <c r="BO120" s="48">
        <f t="shared" si="111"/>
        <v>149</v>
      </c>
      <c r="BP120" s="14">
        <v>775</v>
      </c>
      <c r="BQ120" s="48">
        <f t="shared" si="112"/>
        <v>19</v>
      </c>
      <c r="BR120" s="17">
        <v>12</v>
      </c>
      <c r="BS120" s="24">
        <f t="shared" si="113"/>
        <v>0</v>
      </c>
      <c r="BT120" s="17">
        <v>46</v>
      </c>
      <c r="BU120" s="24">
        <f t="shared" si="114"/>
        <v>1</v>
      </c>
      <c r="BV120" s="17">
        <v>152</v>
      </c>
      <c r="BW120" s="24">
        <f t="shared" si="115"/>
        <v>5</v>
      </c>
      <c r="BX120" s="17">
        <v>334</v>
      </c>
      <c r="BY120" s="24">
        <f t="shared" si="116"/>
        <v>13</v>
      </c>
      <c r="BZ120" s="20">
        <v>203</v>
      </c>
      <c r="CA120" s="27">
        <f t="shared" si="117"/>
        <v>8</v>
      </c>
    </row>
    <row r="121" spans="1:79">
      <c r="A121" s="3">
        <v>44018</v>
      </c>
      <c r="B121" s="22">
        <v>44018</v>
      </c>
      <c r="C121" s="10">
        <v>39334</v>
      </c>
      <c r="D121">
        <f t="shared" si="164"/>
        <v>1185</v>
      </c>
      <c r="E121" s="10">
        <v>770</v>
      </c>
      <c r="F121">
        <f t="shared" si="163"/>
        <v>23</v>
      </c>
      <c r="G121" s="10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12">
        <v>148115</v>
      </c>
      <c r="W121" s="1">
        <f t="shared" si="128"/>
        <v>3197</v>
      </c>
      <c r="X121" s="1">
        <f t="shared" si="86"/>
        <v>-438</v>
      </c>
      <c r="Y121" s="34">
        <f t="shared" si="146"/>
        <v>37271.011575239048</v>
      </c>
      <c r="Z121" s="14">
        <v>105805</v>
      </c>
      <c r="AA121" s="2">
        <f t="shared" si="133"/>
        <v>1987</v>
      </c>
      <c r="AB121" s="29">
        <f t="shared" si="88"/>
        <v>0.7143435843770044</v>
      </c>
      <c r="AC121" s="32">
        <f t="shared" si="89"/>
        <v>-469</v>
      </c>
      <c r="AD121" s="1">
        <f t="shared" si="129"/>
        <v>42310</v>
      </c>
      <c r="AE121" s="1">
        <f t="shared" si="134"/>
        <v>1210</v>
      </c>
      <c r="AF121" s="29">
        <f t="shared" si="90"/>
        <v>0.28565641562299565</v>
      </c>
      <c r="AG121" s="32">
        <f t="shared" si="91"/>
        <v>31</v>
      </c>
      <c r="AH121" s="34">
        <f t="shared" si="147"/>
        <v>0.37847982483578357</v>
      </c>
      <c r="AI121" s="34">
        <f t="shared" si="148"/>
        <v>10646.703573225968</v>
      </c>
      <c r="AJ121" s="14">
        <v>18844</v>
      </c>
      <c r="AK121" s="2">
        <f t="shared" si="135"/>
        <v>1085</v>
      </c>
      <c r="AL121" s="2">
        <f t="shared" si="149"/>
        <v>6.1095782420181211E-2</v>
      </c>
      <c r="AM121" s="34">
        <f t="shared" si="150"/>
        <v>4741.8218419728228</v>
      </c>
      <c r="AN121" s="34">
        <f t="shared" si="151"/>
        <v>0.47907662581990135</v>
      </c>
      <c r="AO121" s="14">
        <v>676</v>
      </c>
      <c r="AP121" s="2">
        <f t="shared" si="136"/>
        <v>15</v>
      </c>
      <c r="AQ121" s="2">
        <f t="shared" si="130"/>
        <v>2.2692889561270801E-2</v>
      </c>
      <c r="AR121" s="34">
        <f t="shared" si="152"/>
        <v>170.10568696527429</v>
      </c>
      <c r="AS121" s="14">
        <v>846</v>
      </c>
      <c r="AT121" s="2">
        <f t="shared" si="131"/>
        <v>3</v>
      </c>
      <c r="AU121" s="2">
        <f t="shared" si="153"/>
        <v>3.558718861210064E-3</v>
      </c>
      <c r="AV121" s="34">
        <f t="shared" si="154"/>
        <v>212.88374433819828</v>
      </c>
      <c r="AW121" s="80">
        <f t="shared" si="155"/>
        <v>2.1508110032033356E-2</v>
      </c>
      <c r="AX121" s="14">
        <v>162</v>
      </c>
      <c r="AY121">
        <f t="shared" si="132"/>
        <v>9</v>
      </c>
      <c r="AZ121">
        <f t="shared" si="156"/>
        <v>5.8823529411764719E-2</v>
      </c>
      <c r="BA121" s="35">
        <f t="shared" si="157"/>
        <v>40.764972320080524</v>
      </c>
      <c r="BB121" s="51">
        <f t="shared" si="158"/>
        <v>4.1185742614531957E-3</v>
      </c>
      <c r="BC121" s="31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31">
        <f t="shared" si="104"/>
        <v>1112</v>
      </c>
      <c r="BE121" s="51">
        <f t="shared" si="159"/>
        <v>5.727235269880504E-2</v>
      </c>
      <c r="BF121" s="35">
        <f t="shared" si="160"/>
        <v>5165.5762455963759</v>
      </c>
      <c r="BG121" s="35">
        <f t="shared" si="161"/>
        <v>0.52188945950068644</v>
      </c>
      <c r="BH121" s="45">
        <v>4762</v>
      </c>
      <c r="BI121" s="48">
        <f t="shared" si="108"/>
        <v>163</v>
      </c>
      <c r="BJ121" s="14">
        <v>17144</v>
      </c>
      <c r="BK121" s="48">
        <f t="shared" si="109"/>
        <v>445</v>
      </c>
      <c r="BL121" s="14">
        <v>12451</v>
      </c>
      <c r="BM121" s="48">
        <f t="shared" si="110"/>
        <v>368</v>
      </c>
      <c r="BN121" s="14">
        <v>4168</v>
      </c>
      <c r="BO121" s="48">
        <f t="shared" si="111"/>
        <v>175</v>
      </c>
      <c r="BP121" s="14">
        <v>809</v>
      </c>
      <c r="BQ121" s="48">
        <f t="shared" si="112"/>
        <v>34</v>
      </c>
      <c r="BR121" s="17">
        <v>12</v>
      </c>
      <c r="BS121" s="24">
        <f t="shared" si="113"/>
        <v>0</v>
      </c>
      <c r="BT121" s="17">
        <v>47</v>
      </c>
      <c r="BU121" s="24">
        <f t="shared" si="114"/>
        <v>1</v>
      </c>
      <c r="BV121" s="17">
        <v>157</v>
      </c>
      <c r="BW121" s="24">
        <f t="shared" si="115"/>
        <v>5</v>
      </c>
      <c r="BX121" s="17">
        <v>345</v>
      </c>
      <c r="BY121" s="24">
        <f t="shared" si="116"/>
        <v>11</v>
      </c>
      <c r="BZ121" s="20">
        <v>209</v>
      </c>
      <c r="CA121" s="27">
        <f t="shared" si="117"/>
        <v>6</v>
      </c>
    </row>
    <row r="122" spans="1:79">
      <c r="A122" s="3">
        <v>44019</v>
      </c>
      <c r="B122" s="22">
        <v>44019</v>
      </c>
      <c r="C122" s="10">
        <v>40291</v>
      </c>
      <c r="D122">
        <f t="shared" si="164"/>
        <v>957</v>
      </c>
      <c r="E122" s="10">
        <v>799</v>
      </c>
      <c r="F122">
        <f t="shared" si="163"/>
        <v>29</v>
      </c>
      <c r="G122" s="10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12">
        <v>150542</v>
      </c>
      <c r="W122" s="1">
        <f t="shared" si="128"/>
        <v>2427</v>
      </c>
      <c r="X122" s="1">
        <f t="shared" si="86"/>
        <v>-770</v>
      </c>
      <c r="Y122" s="34">
        <f t="shared" si="146"/>
        <v>37881.731253145444</v>
      </c>
      <c r="Z122" s="14">
        <v>107269</v>
      </c>
      <c r="AA122" s="2">
        <f t="shared" si="133"/>
        <v>1464</v>
      </c>
      <c r="AB122" s="29">
        <f t="shared" si="88"/>
        <v>0.71255197884975618</v>
      </c>
      <c r="AC122" s="32">
        <f t="shared" si="89"/>
        <v>-523</v>
      </c>
      <c r="AD122" s="1">
        <f t="shared" si="129"/>
        <v>43273</v>
      </c>
      <c r="AE122" s="1">
        <f t="shared" si="134"/>
        <v>963</v>
      </c>
      <c r="AF122" s="29">
        <f t="shared" si="90"/>
        <v>0.28744802115024376</v>
      </c>
      <c r="AG122" s="32">
        <f t="shared" si="91"/>
        <v>-247</v>
      </c>
      <c r="AH122" s="34">
        <f t="shared" si="147"/>
        <v>0.39678615574783682</v>
      </c>
      <c r="AI122" s="34">
        <f t="shared" si="148"/>
        <v>10889.028686462003</v>
      </c>
      <c r="AJ122" s="14">
        <v>19012</v>
      </c>
      <c r="AK122" s="2">
        <f t="shared" si="135"/>
        <v>168</v>
      </c>
      <c r="AL122" s="2">
        <f t="shared" si="149"/>
        <v>8.9153046062406816E-3</v>
      </c>
      <c r="AM122" s="34">
        <f t="shared" si="150"/>
        <v>4784.096628082536</v>
      </c>
      <c r="AN122" s="34">
        <f t="shared" si="151"/>
        <v>0.47186716636469683</v>
      </c>
      <c r="AO122" s="14">
        <v>732</v>
      </c>
      <c r="AP122" s="2">
        <f t="shared" si="136"/>
        <v>56</v>
      </c>
      <c r="AQ122" s="2">
        <f t="shared" si="130"/>
        <v>8.2840236686390512E-2</v>
      </c>
      <c r="AR122" s="34">
        <f t="shared" si="152"/>
        <v>184.19728233517864</v>
      </c>
      <c r="AS122" s="14">
        <v>862</v>
      </c>
      <c r="AT122" s="2">
        <f t="shared" si="131"/>
        <v>16</v>
      </c>
      <c r="AU122" s="2">
        <f t="shared" si="153"/>
        <v>1.891252955082745E-2</v>
      </c>
      <c r="AV122" s="34">
        <f t="shared" si="154"/>
        <v>216.90991444388524</v>
      </c>
      <c r="AW122" s="80">
        <f t="shared" si="155"/>
        <v>2.1394356059665932E-2</v>
      </c>
      <c r="AX122" s="14">
        <v>160</v>
      </c>
      <c r="AY122">
        <f t="shared" si="132"/>
        <v>-2</v>
      </c>
      <c r="AZ122">
        <f t="shared" si="156"/>
        <v>-1.2345679012345734E-2</v>
      </c>
      <c r="BA122" s="35">
        <f t="shared" si="157"/>
        <v>40.261701056869654</v>
      </c>
      <c r="BB122" s="51">
        <f t="shared" si="158"/>
        <v>3.9711101734878759E-3</v>
      </c>
      <c r="BC122" s="31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31">
        <f t="shared" si="104"/>
        <v>238</v>
      </c>
      <c r="BE122" s="51">
        <f t="shared" si="159"/>
        <v>1.1593920498830901E-2</v>
      </c>
      <c r="BF122" s="35">
        <f t="shared" si="160"/>
        <v>5225.4655259184701</v>
      </c>
      <c r="BG122" s="35">
        <f t="shared" si="161"/>
        <v>0.51540046164155762</v>
      </c>
      <c r="BH122" s="45">
        <v>4866</v>
      </c>
      <c r="BI122" s="48">
        <f t="shared" si="108"/>
        <v>104</v>
      </c>
      <c r="BJ122" s="14">
        <v>17549</v>
      </c>
      <c r="BK122" s="48">
        <f t="shared" si="109"/>
        <v>405</v>
      </c>
      <c r="BL122" s="14">
        <v>12760</v>
      </c>
      <c r="BM122" s="48">
        <f t="shared" si="110"/>
        <v>309</v>
      </c>
      <c r="BN122" s="14">
        <v>4294</v>
      </c>
      <c r="BO122" s="48">
        <f t="shared" si="111"/>
        <v>126</v>
      </c>
      <c r="BP122" s="14">
        <v>822</v>
      </c>
      <c r="BQ122" s="48">
        <f t="shared" si="112"/>
        <v>13</v>
      </c>
      <c r="BR122" s="17">
        <v>12</v>
      </c>
      <c r="BS122" s="24">
        <f t="shared" si="113"/>
        <v>0</v>
      </c>
      <c r="BT122" s="17">
        <v>49</v>
      </c>
      <c r="BU122" s="24">
        <f t="shared" si="114"/>
        <v>2</v>
      </c>
      <c r="BV122" s="17">
        <v>164</v>
      </c>
      <c r="BW122" s="24">
        <f t="shared" si="115"/>
        <v>7</v>
      </c>
      <c r="BX122" s="17">
        <v>359</v>
      </c>
      <c r="BY122" s="24">
        <f t="shared" si="116"/>
        <v>14</v>
      </c>
      <c r="BZ122" s="20">
        <v>215</v>
      </c>
      <c r="CA122" s="27">
        <f t="shared" si="117"/>
        <v>6</v>
      </c>
    </row>
    <row r="123" spans="1:79">
      <c r="A123" s="3">
        <v>44020</v>
      </c>
      <c r="B123" s="22">
        <v>44020</v>
      </c>
      <c r="C123" s="10">
        <v>41251</v>
      </c>
      <c r="D123">
        <f t="shared" si="164"/>
        <v>960</v>
      </c>
      <c r="E123" s="10">
        <v>819</v>
      </c>
      <c r="F123">
        <f t="shared" si="163"/>
        <v>20</v>
      </c>
      <c r="G123" s="10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12">
        <v>153148</v>
      </c>
      <c r="W123" s="1">
        <f t="shared" si="128"/>
        <v>2606</v>
      </c>
      <c r="X123" s="1">
        <f t="shared" si="86"/>
        <v>179</v>
      </c>
      <c r="Y123" s="34">
        <f t="shared" si="146"/>
        <v>38537.493709109207</v>
      </c>
      <c r="Z123" s="14">
        <v>108893</v>
      </c>
      <c r="AA123" s="2">
        <f t="shared" si="133"/>
        <v>1624</v>
      </c>
      <c r="AB123" s="29">
        <f t="shared" si="88"/>
        <v>0.71103115940136341</v>
      </c>
      <c r="AC123" s="32">
        <f t="shared" si="89"/>
        <v>160</v>
      </c>
      <c r="AD123" s="1">
        <f t="shared" si="129"/>
        <v>44255</v>
      </c>
      <c r="AE123" s="1">
        <f t="shared" si="134"/>
        <v>982</v>
      </c>
      <c r="AF123" s="29">
        <f t="shared" si="90"/>
        <v>0.28896884059863659</v>
      </c>
      <c r="AG123" s="32">
        <f t="shared" si="91"/>
        <v>19</v>
      </c>
      <c r="AH123" s="34">
        <f t="shared" si="147"/>
        <v>0.37682271680736762</v>
      </c>
      <c r="AI123" s="34">
        <f t="shared" si="148"/>
        <v>11136.134876698539</v>
      </c>
      <c r="AJ123" s="14">
        <v>19211</v>
      </c>
      <c r="AK123" s="2">
        <f t="shared" si="135"/>
        <v>199</v>
      </c>
      <c r="AL123" s="2">
        <f t="shared" si="149"/>
        <v>1.0467073427309126E-2</v>
      </c>
      <c r="AM123" s="34">
        <f t="shared" si="150"/>
        <v>4834.1721187720177</v>
      </c>
      <c r="AN123" s="34">
        <f t="shared" si="151"/>
        <v>0.46570992218370466</v>
      </c>
      <c r="AO123" s="14">
        <v>734</v>
      </c>
      <c r="AP123" s="2">
        <f t="shared" si="136"/>
        <v>2</v>
      </c>
      <c r="AQ123" s="2">
        <f t="shared" si="130"/>
        <v>2.732240437158362E-3</v>
      </c>
      <c r="AR123" s="34">
        <f t="shared" si="152"/>
        <v>184.70055359838952</v>
      </c>
      <c r="AS123" s="14">
        <v>860</v>
      </c>
      <c r="AT123" s="2">
        <f t="shared" si="131"/>
        <v>-2</v>
      </c>
      <c r="AU123" s="2">
        <f t="shared" si="153"/>
        <v>-2.3201856148491462E-3</v>
      </c>
      <c r="AV123" s="34">
        <f t="shared" si="154"/>
        <v>216.40664318067437</v>
      </c>
      <c r="AW123" s="80">
        <f t="shared" si="155"/>
        <v>2.0847979442922597E-2</v>
      </c>
      <c r="AX123" s="14">
        <v>158</v>
      </c>
      <c r="AY123">
        <f t="shared" si="132"/>
        <v>-2</v>
      </c>
      <c r="AZ123">
        <f t="shared" si="156"/>
        <v>-1.2499999999999956E-2</v>
      </c>
      <c r="BA123" s="35">
        <f t="shared" si="157"/>
        <v>39.758429793658777</v>
      </c>
      <c r="BB123" s="51">
        <f t="shared" si="158"/>
        <v>3.8302101767229884E-3</v>
      </c>
      <c r="BC123" s="31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31">
        <f t="shared" si="104"/>
        <v>197</v>
      </c>
      <c r="BE123" s="51">
        <f t="shared" si="159"/>
        <v>9.486660887989995E-3</v>
      </c>
      <c r="BF123" s="35">
        <f t="shared" si="160"/>
        <v>5275.0377453447409</v>
      </c>
      <c r="BG123" s="35">
        <f t="shared" si="161"/>
        <v>0.50818161983951904</v>
      </c>
      <c r="BH123" s="45">
        <v>4955</v>
      </c>
      <c r="BI123" s="48">
        <f t="shared" si="108"/>
        <v>89</v>
      </c>
      <c r="BJ123" s="14">
        <v>17973</v>
      </c>
      <c r="BK123" s="48">
        <f t="shared" si="109"/>
        <v>424</v>
      </c>
      <c r="BL123" s="14">
        <v>13088</v>
      </c>
      <c r="BM123" s="48">
        <f t="shared" si="110"/>
        <v>328</v>
      </c>
      <c r="BN123" s="14">
        <v>4392</v>
      </c>
      <c r="BO123" s="48">
        <f t="shared" si="111"/>
        <v>98</v>
      </c>
      <c r="BP123" s="14">
        <v>843</v>
      </c>
      <c r="BQ123" s="48">
        <f t="shared" si="112"/>
        <v>21</v>
      </c>
      <c r="BR123" s="17">
        <v>12</v>
      </c>
      <c r="BS123" s="24">
        <f t="shared" si="113"/>
        <v>0</v>
      </c>
      <c r="BT123" s="17">
        <v>51</v>
      </c>
      <c r="BU123" s="24">
        <f t="shared" si="114"/>
        <v>2</v>
      </c>
      <c r="BV123" s="17">
        <v>167</v>
      </c>
      <c r="BW123" s="24">
        <f t="shared" si="115"/>
        <v>3</v>
      </c>
      <c r="BX123" s="17">
        <v>369</v>
      </c>
      <c r="BY123" s="24">
        <f t="shared" si="116"/>
        <v>10</v>
      </c>
      <c r="BZ123" s="20">
        <v>220</v>
      </c>
      <c r="CA123" s="27">
        <f t="shared" si="117"/>
        <v>5</v>
      </c>
    </row>
    <row r="124" spans="1:79">
      <c r="A124" s="3">
        <v>44021</v>
      </c>
      <c r="B124" s="22">
        <v>44021</v>
      </c>
      <c r="C124" s="10">
        <v>42216</v>
      </c>
      <c r="D124">
        <f t="shared" si="164"/>
        <v>965</v>
      </c>
      <c r="E124" s="10">
        <v>839</v>
      </c>
      <c r="F124">
        <f t="shared" si="163"/>
        <v>20</v>
      </c>
      <c r="G124" s="10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12">
        <v>155605</v>
      </c>
      <c r="W124" s="1">
        <f t="shared" si="128"/>
        <v>2457</v>
      </c>
      <c r="X124" s="1">
        <f t="shared" si="86"/>
        <v>-149</v>
      </c>
      <c r="Y124" s="34">
        <f t="shared" si="146"/>
        <v>39155.762455963762</v>
      </c>
      <c r="Z124" s="14">
        <v>110426</v>
      </c>
      <c r="AA124" s="2">
        <f t="shared" si="133"/>
        <v>1533</v>
      </c>
      <c r="AB124" s="29">
        <f t="shared" si="88"/>
        <v>0.70965585938755182</v>
      </c>
      <c r="AC124" s="32">
        <f t="shared" si="89"/>
        <v>-91</v>
      </c>
      <c r="AD124" s="1">
        <f t="shared" si="129"/>
        <v>45179</v>
      </c>
      <c r="AE124" s="1">
        <f t="shared" si="134"/>
        <v>924</v>
      </c>
      <c r="AF124" s="29">
        <f t="shared" si="90"/>
        <v>0.29034414061244818</v>
      </c>
      <c r="AG124" s="32">
        <f t="shared" si="91"/>
        <v>-58</v>
      </c>
      <c r="AH124" s="34">
        <f t="shared" si="147"/>
        <v>0.37606837606837606</v>
      </c>
      <c r="AI124" s="34">
        <f t="shared" si="148"/>
        <v>11368.646200301962</v>
      </c>
      <c r="AJ124" s="14">
        <v>19182</v>
      </c>
      <c r="AK124" s="2">
        <f t="shared" si="135"/>
        <v>-29</v>
      </c>
      <c r="AL124" s="2">
        <f t="shared" si="149"/>
        <v>-1.5095518192702606E-3</v>
      </c>
      <c r="AM124" s="34">
        <f t="shared" si="150"/>
        <v>4826.8746854554602</v>
      </c>
      <c r="AN124" s="34">
        <f t="shared" si="151"/>
        <v>0.4543774872086413</v>
      </c>
      <c r="AO124" s="14">
        <v>709</v>
      </c>
      <c r="AP124" s="2">
        <f t="shared" si="136"/>
        <v>-25</v>
      </c>
      <c r="AQ124" s="2">
        <f t="shared" si="130"/>
        <v>-3.4059945504087197E-2</v>
      </c>
      <c r="AR124" s="34">
        <f t="shared" si="152"/>
        <v>178.40966280825364</v>
      </c>
      <c r="AS124" s="14">
        <v>890</v>
      </c>
      <c r="AT124" s="2">
        <f t="shared" si="131"/>
        <v>30</v>
      </c>
      <c r="AU124" s="2">
        <f t="shared" si="153"/>
        <v>3.488372093023262E-2</v>
      </c>
      <c r="AV124" s="34">
        <f t="shared" si="154"/>
        <v>223.95571212883743</v>
      </c>
      <c r="AW124" s="80">
        <f t="shared" si="155"/>
        <v>2.1082054197460679E-2</v>
      </c>
      <c r="AX124" s="14">
        <v>159</v>
      </c>
      <c r="AY124">
        <f t="shared" si="132"/>
        <v>1</v>
      </c>
      <c r="AZ124">
        <f t="shared" si="156"/>
        <v>6.3291139240506666E-3</v>
      </c>
      <c r="BA124" s="35">
        <f t="shared" si="157"/>
        <v>40.010065425264216</v>
      </c>
      <c r="BB124" s="51">
        <f t="shared" si="158"/>
        <v>3.7663445139283682E-3</v>
      </c>
      <c r="BC124" s="31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31">
        <f t="shared" si="104"/>
        <v>-23</v>
      </c>
      <c r="BE124" s="51">
        <f t="shared" si="159"/>
        <v>-1.0971712064112848E-3</v>
      </c>
      <c r="BF124" s="35">
        <f t="shared" si="160"/>
        <v>5269.2501258178154</v>
      </c>
      <c r="BG124" s="35">
        <f t="shared" si="161"/>
        <v>0.4960204661739625</v>
      </c>
      <c r="BH124" s="45">
        <v>5086</v>
      </c>
      <c r="BI124" s="48">
        <f t="shared" si="108"/>
        <v>131</v>
      </c>
      <c r="BJ124" s="14">
        <v>18404</v>
      </c>
      <c r="BK124" s="48">
        <f t="shared" si="109"/>
        <v>431</v>
      </c>
      <c r="BL124" s="14">
        <v>13367</v>
      </c>
      <c r="BM124" s="48">
        <f t="shared" si="110"/>
        <v>279</v>
      </c>
      <c r="BN124" s="14">
        <v>4494</v>
      </c>
      <c r="BO124" s="48">
        <f t="shared" si="111"/>
        <v>102</v>
      </c>
      <c r="BP124" s="14">
        <v>865</v>
      </c>
      <c r="BQ124" s="48">
        <f t="shared" si="112"/>
        <v>22</v>
      </c>
      <c r="BR124" s="17">
        <v>12</v>
      </c>
      <c r="BS124" s="24">
        <f t="shared" si="113"/>
        <v>0</v>
      </c>
      <c r="BT124" s="17">
        <v>51</v>
      </c>
      <c r="BU124" s="24">
        <f t="shared" si="114"/>
        <v>0</v>
      </c>
      <c r="BV124" s="17">
        <v>173</v>
      </c>
      <c r="BW124" s="24">
        <f t="shared" si="115"/>
        <v>6</v>
      </c>
      <c r="BX124" s="17">
        <v>380</v>
      </c>
      <c r="BY124" s="24">
        <f t="shared" si="116"/>
        <v>11</v>
      </c>
      <c r="BZ124" s="20">
        <v>223</v>
      </c>
      <c r="CA124" s="27">
        <f t="shared" si="117"/>
        <v>3</v>
      </c>
    </row>
    <row r="125" spans="1:79">
      <c r="A125" s="3">
        <v>44022</v>
      </c>
      <c r="B125" s="22">
        <v>44022</v>
      </c>
      <c r="C125" s="10">
        <v>43257</v>
      </c>
      <c r="D125">
        <f t="shared" si="164"/>
        <v>1041</v>
      </c>
      <c r="E125" s="10">
        <v>863</v>
      </c>
      <c r="F125">
        <f t="shared" si="163"/>
        <v>24</v>
      </c>
      <c r="G125" s="10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12">
        <v>158669</v>
      </c>
      <c r="W125" s="1">
        <f t="shared" si="128"/>
        <v>3064</v>
      </c>
      <c r="X125" s="1">
        <f t="shared" si="86"/>
        <v>607</v>
      </c>
      <c r="Y125" s="34">
        <f t="shared" si="146"/>
        <v>39926.774031202818</v>
      </c>
      <c r="Z125" s="14">
        <v>112407</v>
      </c>
      <c r="AA125" s="2">
        <f t="shared" si="133"/>
        <v>1981</v>
      </c>
      <c r="AB125" s="29">
        <f t="shared" si="88"/>
        <v>0.70843706079952606</v>
      </c>
      <c r="AC125" s="32">
        <f t="shared" si="89"/>
        <v>448</v>
      </c>
      <c r="AD125" s="1">
        <f t="shared" si="129"/>
        <v>46262</v>
      </c>
      <c r="AE125" s="1">
        <f t="shared" si="134"/>
        <v>1083</v>
      </c>
      <c r="AF125" s="29">
        <f t="shared" si="90"/>
        <v>0.29156293920047394</v>
      </c>
      <c r="AG125" s="32">
        <f t="shared" si="91"/>
        <v>159</v>
      </c>
      <c r="AH125" s="34">
        <f t="shared" si="147"/>
        <v>0.35345953002610964</v>
      </c>
      <c r="AI125" s="34">
        <f t="shared" si="148"/>
        <v>11641.167589330649</v>
      </c>
      <c r="AJ125" s="14">
        <v>19193</v>
      </c>
      <c r="AK125" s="2">
        <f t="shared" si="135"/>
        <v>11</v>
      </c>
      <c r="AL125" s="2">
        <f t="shared" si="149"/>
        <v>5.7345428005417531E-4</v>
      </c>
      <c r="AM125" s="34">
        <f t="shared" si="150"/>
        <v>4829.6426774031197</v>
      </c>
      <c r="AN125" s="34">
        <f t="shared" si="151"/>
        <v>0.44369697390017798</v>
      </c>
      <c r="AO125" s="14">
        <v>656</v>
      </c>
      <c r="AP125" s="2">
        <f t="shared" si="136"/>
        <v>-53</v>
      </c>
      <c r="AQ125" s="2">
        <f t="shared" si="130"/>
        <v>-7.4753173483779967E-2</v>
      </c>
      <c r="AR125" s="34">
        <f t="shared" si="152"/>
        <v>165.07297433316558</v>
      </c>
      <c r="AS125" s="14">
        <v>959</v>
      </c>
      <c r="AT125" s="2">
        <f t="shared" si="131"/>
        <v>69</v>
      </c>
      <c r="AU125" s="2">
        <f t="shared" si="153"/>
        <v>7.7528089887640483E-2</v>
      </c>
      <c r="AV125" s="34">
        <f t="shared" si="154"/>
        <v>241.31857070961246</v>
      </c>
      <c r="AW125" s="80">
        <f t="shared" si="155"/>
        <v>2.2169822225304576E-2</v>
      </c>
      <c r="AX125" s="14">
        <v>160</v>
      </c>
      <c r="AY125">
        <f t="shared" si="132"/>
        <v>1</v>
      </c>
      <c r="AZ125">
        <f t="shared" si="156"/>
        <v>6.2893081761006275E-3</v>
      </c>
      <c r="BA125" s="35">
        <f t="shared" si="157"/>
        <v>40.261701056869654</v>
      </c>
      <c r="BB125" s="51">
        <f t="shared" si="158"/>
        <v>3.6988233118339228E-3</v>
      </c>
      <c r="BC125" s="31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31">
        <f t="shared" si="104"/>
        <v>28</v>
      </c>
      <c r="BE125" s="51">
        <f t="shared" si="159"/>
        <v>1.3371537726838412E-3</v>
      </c>
      <c r="BF125" s="35">
        <f t="shared" si="160"/>
        <v>5276.2959235027674</v>
      </c>
      <c r="BG125" s="35">
        <f t="shared" si="161"/>
        <v>0.4847307950158356</v>
      </c>
      <c r="BH125" s="45">
        <v>5203</v>
      </c>
      <c r="BI125" s="48">
        <f t="shared" si="108"/>
        <v>117</v>
      </c>
      <c r="BJ125" s="14">
        <v>18855</v>
      </c>
      <c r="BK125" s="48">
        <f t="shared" si="109"/>
        <v>451</v>
      </c>
      <c r="BL125" s="14">
        <v>13695</v>
      </c>
      <c r="BM125" s="48">
        <f t="shared" si="110"/>
        <v>328</v>
      </c>
      <c r="BN125" s="14">
        <v>4613</v>
      </c>
      <c r="BO125" s="48">
        <f t="shared" si="111"/>
        <v>119</v>
      </c>
      <c r="BP125" s="14">
        <v>891</v>
      </c>
      <c r="BQ125" s="48">
        <f t="shared" si="112"/>
        <v>26</v>
      </c>
      <c r="BR125" s="17">
        <v>12</v>
      </c>
      <c r="BS125" s="24">
        <f t="shared" si="113"/>
        <v>0</v>
      </c>
      <c r="BT125" s="17">
        <v>53</v>
      </c>
      <c r="BU125" s="24">
        <f t="shared" si="114"/>
        <v>2</v>
      </c>
      <c r="BV125" s="17">
        <v>180</v>
      </c>
      <c r="BW125" s="24">
        <f t="shared" si="115"/>
        <v>7</v>
      </c>
      <c r="BX125" s="17">
        <v>392</v>
      </c>
      <c r="BY125" s="24">
        <f t="shared" si="116"/>
        <v>12</v>
      </c>
      <c r="BZ125" s="20">
        <v>226</v>
      </c>
      <c r="CA125" s="27">
        <f t="shared" si="117"/>
        <v>3</v>
      </c>
    </row>
    <row r="126" spans="1:79">
      <c r="A126" s="3">
        <v>44023</v>
      </c>
      <c r="B126" s="22">
        <v>44023</v>
      </c>
      <c r="C126" s="10">
        <v>44332</v>
      </c>
      <c r="D126">
        <f t="shared" si="164"/>
        <v>1075</v>
      </c>
      <c r="E126" s="10">
        <v>893</v>
      </c>
      <c r="F126">
        <f t="shared" si="163"/>
        <v>30</v>
      </c>
      <c r="G126" s="10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12">
        <v>161466</v>
      </c>
      <c r="W126" s="1">
        <f t="shared" si="128"/>
        <v>2797</v>
      </c>
      <c r="X126" s="1">
        <f t="shared" si="86"/>
        <v>-267</v>
      </c>
      <c r="Y126" s="34">
        <f t="shared" si="146"/>
        <v>40630.598892803217</v>
      </c>
      <c r="Z126" s="14">
        <v>114238</v>
      </c>
      <c r="AA126" s="2">
        <f t="shared" si="133"/>
        <v>1831</v>
      </c>
      <c r="AB126" s="29">
        <f t="shared" si="88"/>
        <v>0.70750498556971742</v>
      </c>
      <c r="AC126" s="32">
        <f t="shared" si="89"/>
        <v>-150</v>
      </c>
      <c r="AD126" s="1">
        <f t="shared" si="129"/>
        <v>47228</v>
      </c>
      <c r="AE126" s="1">
        <f t="shared" si="134"/>
        <v>966</v>
      </c>
      <c r="AF126" s="29">
        <f t="shared" si="90"/>
        <v>0.29249501443028253</v>
      </c>
      <c r="AG126" s="32">
        <f t="shared" si="91"/>
        <v>-117</v>
      </c>
      <c r="AH126" s="34">
        <f t="shared" si="147"/>
        <v>0.34537003932785126</v>
      </c>
      <c r="AI126" s="34">
        <f t="shared" si="148"/>
        <v>11884.247609461499</v>
      </c>
      <c r="AJ126" s="14">
        <v>19497</v>
      </c>
      <c r="AK126" s="2">
        <f t="shared" si="135"/>
        <v>304</v>
      </c>
      <c r="AL126" s="2">
        <f t="shared" si="149"/>
        <v>1.5839108008127933E-2</v>
      </c>
      <c r="AM126" s="34">
        <f t="shared" si="150"/>
        <v>4906.1399094111721</v>
      </c>
      <c r="AN126" s="34">
        <f t="shared" si="151"/>
        <v>0.43979518180997923</v>
      </c>
      <c r="AO126" s="14">
        <v>678</v>
      </c>
      <c r="AP126" s="2">
        <f t="shared" si="136"/>
        <v>22</v>
      </c>
      <c r="AQ126" s="2">
        <f t="shared" si="130"/>
        <v>3.3536585365853577E-2</v>
      </c>
      <c r="AR126" s="34">
        <f t="shared" si="152"/>
        <v>170.60895822848514</v>
      </c>
      <c r="AS126" s="14">
        <v>936</v>
      </c>
      <c r="AT126" s="2">
        <f t="shared" si="131"/>
        <v>-23</v>
      </c>
      <c r="AU126" s="2">
        <f t="shared" si="153"/>
        <v>-2.3983315954118845E-2</v>
      </c>
      <c r="AV126" s="34">
        <f t="shared" si="154"/>
        <v>235.53095118268746</v>
      </c>
      <c r="AW126" s="80">
        <f t="shared" si="155"/>
        <v>2.1113416944870522E-2</v>
      </c>
      <c r="AX126" s="14">
        <v>158</v>
      </c>
      <c r="AY126">
        <f t="shared" si="132"/>
        <v>-2</v>
      </c>
      <c r="AZ126">
        <f t="shared" si="156"/>
        <v>-1.2499999999999956E-2</v>
      </c>
      <c r="BA126" s="35">
        <f t="shared" si="157"/>
        <v>39.758429793658777</v>
      </c>
      <c r="BB126" s="51">
        <f t="shared" si="158"/>
        <v>3.5640169629161779E-3</v>
      </c>
      <c r="BC126" s="31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31">
        <f t="shared" si="104"/>
        <v>301</v>
      </c>
      <c r="BE126" s="51">
        <f t="shared" si="159"/>
        <v>1.4355207935902392E-2</v>
      </c>
      <c r="BF126" s="35">
        <f t="shared" si="160"/>
        <v>5352.0382486160033</v>
      </c>
      <c r="BG126" s="35">
        <f t="shared" si="161"/>
        <v>0.47976630876116577</v>
      </c>
      <c r="BH126" s="45">
        <v>5326</v>
      </c>
      <c r="BI126" s="48">
        <f t="shared" si="108"/>
        <v>123</v>
      </c>
      <c r="BJ126" s="14">
        <v>19329</v>
      </c>
      <c r="BK126" s="48">
        <f t="shared" si="109"/>
        <v>474</v>
      </c>
      <c r="BL126" s="14">
        <v>14048</v>
      </c>
      <c r="BM126" s="48">
        <f t="shared" si="110"/>
        <v>353</v>
      </c>
      <c r="BN126" s="14">
        <v>4715</v>
      </c>
      <c r="BO126" s="48">
        <f t="shared" si="111"/>
        <v>102</v>
      </c>
      <c r="BP126" s="14">
        <v>914</v>
      </c>
      <c r="BQ126" s="48">
        <f t="shared" si="112"/>
        <v>23</v>
      </c>
      <c r="BR126" s="17">
        <v>12</v>
      </c>
      <c r="BS126" s="24">
        <f t="shared" si="113"/>
        <v>0</v>
      </c>
      <c r="BT126" s="17">
        <v>54</v>
      </c>
      <c r="BU126" s="24">
        <f t="shared" si="114"/>
        <v>1</v>
      </c>
      <c r="BV126" s="17">
        <v>189</v>
      </c>
      <c r="BW126" s="24">
        <f t="shared" si="115"/>
        <v>9</v>
      </c>
      <c r="BX126" s="17">
        <v>410</v>
      </c>
      <c r="BY126" s="24">
        <f t="shared" si="116"/>
        <v>18</v>
      </c>
      <c r="BZ126" s="20">
        <v>228</v>
      </c>
      <c r="CA126" s="27">
        <f t="shared" si="117"/>
        <v>2</v>
      </c>
    </row>
    <row r="127" spans="1:79">
      <c r="A127" s="3">
        <v>44024</v>
      </c>
      <c r="B127" s="22">
        <v>44024</v>
      </c>
      <c r="C127" s="10">
        <v>45633</v>
      </c>
      <c r="D127">
        <f t="shared" si="164"/>
        <v>1301</v>
      </c>
      <c r="E127" s="10">
        <v>909</v>
      </c>
      <c r="F127">
        <f t="shared" si="163"/>
        <v>16</v>
      </c>
      <c r="G127" s="10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12">
        <v>164927</v>
      </c>
      <c r="W127" s="1">
        <f t="shared" si="128"/>
        <v>3461</v>
      </c>
      <c r="X127" s="1">
        <f t="shared" si="86"/>
        <v>664</v>
      </c>
      <c r="Y127" s="34">
        <f t="shared" si="146"/>
        <v>41501.509813789628</v>
      </c>
      <c r="Z127" s="14">
        <v>116372</v>
      </c>
      <c r="AA127" s="2">
        <f t="shared" si="133"/>
        <v>2134</v>
      </c>
      <c r="AB127" s="29">
        <f t="shared" si="88"/>
        <v>0.7055970217126365</v>
      </c>
      <c r="AC127" s="32">
        <f t="shared" si="89"/>
        <v>303</v>
      </c>
      <c r="AD127" s="1">
        <f t="shared" si="129"/>
        <v>48555</v>
      </c>
      <c r="AE127" s="1">
        <f t="shared" si="134"/>
        <v>1327</v>
      </c>
      <c r="AF127" s="29">
        <f t="shared" si="90"/>
        <v>0.2944029782873635</v>
      </c>
      <c r="AG127" s="32">
        <f t="shared" si="91"/>
        <v>361</v>
      </c>
      <c r="AH127" s="34">
        <f t="shared" si="147"/>
        <v>0.38341519791967638</v>
      </c>
      <c r="AI127" s="34">
        <f t="shared" si="148"/>
        <v>12218.168092601913</v>
      </c>
      <c r="AJ127" s="14">
        <v>19867</v>
      </c>
      <c r="AK127" s="2">
        <f t="shared" si="135"/>
        <v>370</v>
      </c>
      <c r="AL127" s="2">
        <f t="shared" si="149"/>
        <v>1.8977278555675214E-2</v>
      </c>
      <c r="AM127" s="34">
        <f t="shared" si="150"/>
        <v>4999.2450931051835</v>
      </c>
      <c r="AN127" s="34">
        <f t="shared" si="151"/>
        <v>0.43536475796024804</v>
      </c>
      <c r="AO127" s="14">
        <v>672</v>
      </c>
      <c r="AP127" s="2">
        <f t="shared" si="136"/>
        <v>-6</v>
      </c>
      <c r="AQ127" s="2">
        <f t="shared" si="130"/>
        <v>-8.8495575221239076E-3</v>
      </c>
      <c r="AR127" s="34">
        <f t="shared" si="152"/>
        <v>169.09914443885253</v>
      </c>
      <c r="AS127" s="14">
        <v>987</v>
      </c>
      <c r="AT127" s="2">
        <f t="shared" si="131"/>
        <v>51</v>
      </c>
      <c r="AU127" s="2">
        <f t="shared" si="153"/>
        <v>5.4487179487179516E-2</v>
      </c>
      <c r="AV127" s="34">
        <f t="shared" si="154"/>
        <v>248.36436839456465</v>
      </c>
      <c r="AW127" s="80">
        <f t="shared" si="155"/>
        <v>2.1629084215370454E-2</v>
      </c>
      <c r="AX127" s="14">
        <v>159</v>
      </c>
      <c r="AY127">
        <f t="shared" si="132"/>
        <v>1</v>
      </c>
      <c r="AZ127">
        <f t="shared" si="156"/>
        <v>6.3291139240506666E-3</v>
      </c>
      <c r="BA127" s="35">
        <f t="shared" si="157"/>
        <v>40.010065425264216</v>
      </c>
      <c r="BB127" s="51">
        <f t="shared" si="158"/>
        <v>3.4843205574912892E-3</v>
      </c>
      <c r="BC127" s="31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31">
        <f t="shared" si="104"/>
        <v>416</v>
      </c>
      <c r="BE127" s="51">
        <f t="shared" si="159"/>
        <v>1.9558982556772797E-2</v>
      </c>
      <c r="BF127" s="35">
        <f t="shared" si="160"/>
        <v>5456.7186713638648</v>
      </c>
      <c r="BG127" s="35">
        <f t="shared" si="161"/>
        <v>0.47520434773080883</v>
      </c>
      <c r="BH127" s="45">
        <v>5495</v>
      </c>
      <c r="BI127" s="48">
        <f t="shared" si="108"/>
        <v>169</v>
      </c>
      <c r="BJ127" s="14">
        <v>19912</v>
      </c>
      <c r="BK127" s="48">
        <f t="shared" si="109"/>
        <v>583</v>
      </c>
      <c r="BL127" s="14">
        <v>14445</v>
      </c>
      <c r="BM127" s="48">
        <f t="shared" si="110"/>
        <v>397</v>
      </c>
      <c r="BN127" s="14">
        <v>4848</v>
      </c>
      <c r="BO127" s="48">
        <f t="shared" si="111"/>
        <v>133</v>
      </c>
      <c r="BP127" s="14">
        <v>933</v>
      </c>
      <c r="BQ127" s="48">
        <f t="shared" si="112"/>
        <v>19</v>
      </c>
      <c r="BR127" s="17">
        <v>12</v>
      </c>
      <c r="BS127" s="24">
        <f t="shared" si="113"/>
        <v>0</v>
      </c>
      <c r="BT127" s="17">
        <v>55</v>
      </c>
      <c r="BU127" s="24">
        <f t="shared" si="114"/>
        <v>1</v>
      </c>
      <c r="BV127" s="17">
        <v>193</v>
      </c>
      <c r="BW127" s="24">
        <f t="shared" si="115"/>
        <v>4</v>
      </c>
      <c r="BX127" s="17">
        <v>419</v>
      </c>
      <c r="BY127" s="24">
        <f t="shared" si="116"/>
        <v>9</v>
      </c>
      <c r="BZ127" s="20">
        <v>230</v>
      </c>
      <c r="CA127" s="27">
        <f t="shared" si="117"/>
        <v>2</v>
      </c>
    </row>
    <row r="128" spans="1:79">
      <c r="A128" s="3">
        <v>44025</v>
      </c>
      <c r="B128" s="22">
        <v>44025</v>
      </c>
      <c r="C128" s="10">
        <v>47173</v>
      </c>
      <c r="D128">
        <f t="shared" si="164"/>
        <v>1540</v>
      </c>
      <c r="E128" s="10">
        <v>932</v>
      </c>
      <c r="F128">
        <f t="shared" si="163"/>
        <v>23</v>
      </c>
      <c r="G128" s="10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12">
        <v>168517</v>
      </c>
      <c r="W128" s="1">
        <f t="shared" si="128"/>
        <v>3590</v>
      </c>
      <c r="X128" s="1">
        <f t="shared" si="86"/>
        <v>129</v>
      </c>
      <c r="Y128" s="34">
        <f t="shared" si="146"/>
        <v>42404.881731253146</v>
      </c>
      <c r="Z128" s="14">
        <v>118412</v>
      </c>
      <c r="AA128" s="2">
        <f t="shared" si="133"/>
        <v>2040</v>
      </c>
      <c r="AB128" s="29">
        <f t="shared" si="88"/>
        <v>0.7026709471447985</v>
      </c>
      <c r="AC128" s="32">
        <f t="shared" si="89"/>
        <v>-94</v>
      </c>
      <c r="AD128" s="1">
        <f t="shared" si="129"/>
        <v>50105</v>
      </c>
      <c r="AE128" s="1">
        <f t="shared" si="134"/>
        <v>1550</v>
      </c>
      <c r="AF128" s="29">
        <f t="shared" si="90"/>
        <v>0.29732905285520156</v>
      </c>
      <c r="AG128" s="32">
        <f t="shared" si="91"/>
        <v>223</v>
      </c>
      <c r="AH128" s="34">
        <f t="shared" si="147"/>
        <v>0.43175487465181056</v>
      </c>
      <c r="AI128" s="34">
        <f t="shared" si="148"/>
        <v>12608.203321590336</v>
      </c>
      <c r="AJ128" s="14">
        <v>20500</v>
      </c>
      <c r="AK128" s="2">
        <f t="shared" si="135"/>
        <v>633</v>
      </c>
      <c r="AL128" s="2">
        <f t="shared" si="149"/>
        <v>3.1861881512055268E-2</v>
      </c>
      <c r="AM128" s="34">
        <f t="shared" si="150"/>
        <v>5158.5304479114238</v>
      </c>
      <c r="AN128" s="34">
        <f t="shared" si="151"/>
        <v>0.43457062302588345</v>
      </c>
      <c r="AO128" s="14">
        <v>658</v>
      </c>
      <c r="AP128" s="2">
        <f t="shared" si="136"/>
        <v>-14</v>
      </c>
      <c r="AQ128" s="2">
        <f t="shared" si="130"/>
        <v>-2.083333333333337E-2</v>
      </c>
      <c r="AR128" s="34">
        <f t="shared" si="152"/>
        <v>165.57624559637645</v>
      </c>
      <c r="AS128" s="14">
        <v>1005</v>
      </c>
      <c r="AT128" s="2">
        <f t="shared" si="131"/>
        <v>18</v>
      </c>
      <c r="AU128" s="2">
        <f t="shared" si="153"/>
        <v>1.8237082066869359E-2</v>
      </c>
      <c r="AV128" s="34">
        <f t="shared" si="154"/>
        <v>252.89380976346249</v>
      </c>
      <c r="AW128" s="80">
        <f t="shared" si="155"/>
        <v>2.1304559811756725E-2</v>
      </c>
      <c r="AX128" s="14">
        <v>159</v>
      </c>
      <c r="AY128">
        <f t="shared" si="132"/>
        <v>0</v>
      </c>
      <c r="AZ128">
        <f t="shared" si="156"/>
        <v>0</v>
      </c>
      <c r="BA128" s="35">
        <f t="shared" si="157"/>
        <v>40.010065425264216</v>
      </c>
      <c r="BB128" s="51">
        <f t="shared" si="158"/>
        <v>3.3705721493227057E-3</v>
      </c>
      <c r="BC128" s="31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31">
        <f t="shared" si="104"/>
        <v>637</v>
      </c>
      <c r="BE128" s="51">
        <f t="shared" si="159"/>
        <v>2.9375144108831019E-2</v>
      </c>
      <c r="BF128" s="35">
        <f t="shared" si="160"/>
        <v>5617.0105686965271</v>
      </c>
      <c r="BG128" s="35">
        <f t="shared" si="161"/>
        <v>0.47319441205774487</v>
      </c>
      <c r="BH128" s="45">
        <v>5726</v>
      </c>
      <c r="BI128" s="48">
        <f t="shared" si="108"/>
        <v>231</v>
      </c>
      <c r="BJ128" s="14">
        <v>20523</v>
      </c>
      <c r="BK128" s="48">
        <f t="shared" si="109"/>
        <v>611</v>
      </c>
      <c r="BL128" s="14">
        <v>14939</v>
      </c>
      <c r="BM128" s="48">
        <f t="shared" si="110"/>
        <v>494</v>
      </c>
      <c r="BN128" s="14">
        <v>5026</v>
      </c>
      <c r="BO128" s="48">
        <f t="shared" si="111"/>
        <v>178</v>
      </c>
      <c r="BP128" s="14">
        <v>959</v>
      </c>
      <c r="BQ128" s="48">
        <f t="shared" si="112"/>
        <v>26</v>
      </c>
      <c r="BR128" s="17">
        <v>12</v>
      </c>
      <c r="BS128" s="24">
        <f t="shared" si="113"/>
        <v>0</v>
      </c>
      <c r="BT128" s="17">
        <v>56</v>
      </c>
      <c r="BU128" s="24">
        <f t="shared" si="114"/>
        <v>1</v>
      </c>
      <c r="BV128" s="17">
        <v>200</v>
      </c>
      <c r="BW128" s="24">
        <f t="shared" si="115"/>
        <v>7</v>
      </c>
      <c r="BX128" s="17">
        <v>428</v>
      </c>
      <c r="BY128" s="24">
        <f t="shared" si="116"/>
        <v>9</v>
      </c>
      <c r="BZ128" s="20">
        <v>236</v>
      </c>
      <c r="CA128" s="27">
        <f t="shared" si="117"/>
        <v>6</v>
      </c>
    </row>
    <row r="129" spans="1:79">
      <c r="A129" s="3">
        <v>44026</v>
      </c>
      <c r="B129" s="22">
        <v>44026</v>
      </c>
      <c r="C129" s="10">
        <v>48096</v>
      </c>
      <c r="D129">
        <f t="shared" si="164"/>
        <v>923</v>
      </c>
      <c r="E129" s="10">
        <v>960</v>
      </c>
      <c r="F129">
        <f t="shared" si="163"/>
        <v>28</v>
      </c>
      <c r="G129" s="10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12">
        <v>171116</v>
      </c>
      <c r="W129" s="1">
        <f t="shared" si="128"/>
        <v>2599</v>
      </c>
      <c r="X129" s="1">
        <f t="shared" si="86"/>
        <v>-991</v>
      </c>
      <c r="Y129" s="34">
        <f t="shared" si="146"/>
        <v>43058.88273779567</v>
      </c>
      <c r="Z129" s="14">
        <v>120068</v>
      </c>
      <c r="AA129" s="2">
        <f t="shared" si="133"/>
        <v>1656</v>
      </c>
      <c r="AB129" s="29">
        <f t="shared" si="88"/>
        <v>0.70167605600878935</v>
      </c>
      <c r="AC129" s="32">
        <f t="shared" si="89"/>
        <v>-384</v>
      </c>
      <c r="AD129" s="1">
        <f t="shared" si="129"/>
        <v>51048</v>
      </c>
      <c r="AE129" s="1">
        <f t="shared" si="134"/>
        <v>943</v>
      </c>
      <c r="AF129" s="29">
        <f t="shared" si="90"/>
        <v>0.29832394399121065</v>
      </c>
      <c r="AG129" s="32">
        <f t="shared" si="91"/>
        <v>-607</v>
      </c>
      <c r="AH129" s="34">
        <f t="shared" si="147"/>
        <v>0.36283185840707965</v>
      </c>
      <c r="AI129" s="34">
        <f t="shared" si="148"/>
        <v>12845.495722194262</v>
      </c>
      <c r="AJ129" s="14">
        <v>20639</v>
      </c>
      <c r="AK129" s="2">
        <f t="shared" si="135"/>
        <v>139</v>
      </c>
      <c r="AL129" s="2">
        <f t="shared" si="149"/>
        <v>6.7804878048780548E-3</v>
      </c>
      <c r="AM129" s="34">
        <f t="shared" si="150"/>
        <v>5193.5078007045795</v>
      </c>
      <c r="AN129" s="34">
        <f t="shared" si="151"/>
        <v>0.42912092481703262</v>
      </c>
      <c r="AO129" s="14">
        <v>658</v>
      </c>
      <c r="AP129" s="2">
        <f t="shared" si="136"/>
        <v>0</v>
      </c>
      <c r="AQ129" s="2">
        <f t="shared" si="130"/>
        <v>0</v>
      </c>
      <c r="AR129" s="34">
        <f t="shared" si="152"/>
        <v>165.57624559637645</v>
      </c>
      <c r="AS129" s="14">
        <v>1015</v>
      </c>
      <c r="AT129" s="2">
        <f t="shared" si="131"/>
        <v>10</v>
      </c>
      <c r="AU129" s="2">
        <f t="shared" si="153"/>
        <v>9.9502487562188602E-3</v>
      </c>
      <c r="AV129" s="34">
        <f t="shared" si="154"/>
        <v>255.41016607951684</v>
      </c>
      <c r="AW129" s="80">
        <f t="shared" si="155"/>
        <v>2.110362608117099E-2</v>
      </c>
      <c r="AX129" s="14">
        <v>157</v>
      </c>
      <c r="AY129">
        <f t="shared" si="132"/>
        <v>-2</v>
      </c>
      <c r="AZ129">
        <f t="shared" si="156"/>
        <v>-1.2578616352201255E-2</v>
      </c>
      <c r="BA129" s="35">
        <f t="shared" si="157"/>
        <v>39.506794162053346</v>
      </c>
      <c r="BB129" s="51">
        <f t="shared" si="158"/>
        <v>3.2643047238855622E-3</v>
      </c>
      <c r="BC129" s="31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31">
        <f t="shared" si="104"/>
        <v>147</v>
      </c>
      <c r="BE129" s="51">
        <f t="shared" si="159"/>
        <v>6.5854314129558666E-3</v>
      </c>
      <c r="BF129" s="35">
        <f t="shared" si="160"/>
        <v>5654.0010065425258</v>
      </c>
      <c r="BG129" s="35">
        <f t="shared" si="161"/>
        <v>0.46716982701264137</v>
      </c>
      <c r="BH129" s="45">
        <v>5874</v>
      </c>
      <c r="BI129" s="48">
        <f t="shared" si="108"/>
        <v>148</v>
      </c>
      <c r="BJ129" s="14">
        <v>20901</v>
      </c>
      <c r="BK129" s="48">
        <f t="shared" si="109"/>
        <v>378</v>
      </c>
      <c r="BL129" s="14">
        <v>15195</v>
      </c>
      <c r="BM129" s="48">
        <f t="shared" si="110"/>
        <v>256</v>
      </c>
      <c r="BN129" s="14">
        <v>5146</v>
      </c>
      <c r="BO129" s="48">
        <f t="shared" si="111"/>
        <v>120</v>
      </c>
      <c r="BP129" s="14">
        <v>980</v>
      </c>
      <c r="BQ129" s="48">
        <f t="shared" si="112"/>
        <v>21</v>
      </c>
      <c r="BR129" s="17">
        <v>12</v>
      </c>
      <c r="BS129" s="24">
        <f t="shared" si="113"/>
        <v>0</v>
      </c>
      <c r="BT129" s="17">
        <v>58</v>
      </c>
      <c r="BU129" s="24">
        <f t="shared" si="114"/>
        <v>2</v>
      </c>
      <c r="BV129" s="17">
        <v>206</v>
      </c>
      <c r="BW129" s="24">
        <f t="shared" si="115"/>
        <v>6</v>
      </c>
      <c r="BX129" s="17">
        <v>442</v>
      </c>
      <c r="BY129" s="24">
        <f t="shared" si="116"/>
        <v>14</v>
      </c>
      <c r="BZ129" s="20">
        <v>242</v>
      </c>
      <c r="CA129" s="27">
        <f t="shared" si="117"/>
        <v>6</v>
      </c>
    </row>
    <row r="130" spans="1:79">
      <c r="A130" s="3">
        <v>44027</v>
      </c>
      <c r="B130" s="22">
        <v>44027</v>
      </c>
      <c r="C130" s="10">
        <v>49243</v>
      </c>
      <c r="D130">
        <f t="shared" si="164"/>
        <v>1147</v>
      </c>
      <c r="E130" s="10">
        <v>982</v>
      </c>
      <c r="F130">
        <f t="shared" si="163"/>
        <v>22</v>
      </c>
      <c r="G130" s="10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12">
        <v>174345</v>
      </c>
      <c r="W130" s="1">
        <f t="shared" si="128"/>
        <v>3229</v>
      </c>
      <c r="X130" s="1">
        <f t="shared" ref="X130:X154" si="175">IFERROR(W130-W129,0)</f>
        <v>630</v>
      </c>
      <c r="Y130" s="34">
        <f t="shared" ref="Y130:Y161" si="176">IFERROR(V130/3.974,0)</f>
        <v>43871.41419224962</v>
      </c>
      <c r="Z130" s="14">
        <v>122190</v>
      </c>
      <c r="AA130" s="2">
        <f t="shared" si="133"/>
        <v>2122</v>
      </c>
      <c r="AB130" s="29">
        <f t="shared" ref="AB130:AB154" si="177">IFERROR(Z130/V130,0)</f>
        <v>0.70085175944248468</v>
      </c>
      <c r="AC130" s="32">
        <f t="shared" ref="AC130:AC154" si="178">IFERROR(AA130-AA129,0)</f>
        <v>466</v>
      </c>
      <c r="AD130" s="1">
        <f t="shared" si="129"/>
        <v>52155</v>
      </c>
      <c r="AE130" s="1">
        <f t="shared" si="134"/>
        <v>1107</v>
      </c>
      <c r="AF130" s="29">
        <f t="shared" ref="AF130:AF155" si="179">IFERROR(AD130/V130,0)</f>
        <v>0.29914824055751527</v>
      </c>
      <c r="AG130" s="32">
        <f t="shared" ref="AG130:AG155" si="180">IFERROR(AE130-AE129,0)</f>
        <v>164</v>
      </c>
      <c r="AH130" s="34">
        <f t="shared" ref="AH130:AH156" si="181">IFERROR(AE130/W130,0)</f>
        <v>0.34283059770826879</v>
      </c>
      <c r="AI130" s="34">
        <f t="shared" ref="AI130:AI161" si="182">IFERROR(AD130/3.974,0)</f>
        <v>13124.056366381479</v>
      </c>
      <c r="AJ130" s="14">
        <v>21009</v>
      </c>
      <c r="AK130" s="2">
        <f t="shared" si="135"/>
        <v>370</v>
      </c>
      <c r="AL130" s="2">
        <f t="shared" ref="AL130:AL157" si="183">IFERROR(AJ130/AJ129,0)-1</f>
        <v>1.7927225156257665E-2</v>
      </c>
      <c r="AM130" s="34">
        <f t="shared" ref="AM130:AM161" si="184">IFERROR(AJ130/3.974,0)</f>
        <v>5286.6129843985909</v>
      </c>
      <c r="AN130" s="34">
        <f t="shared" ref="AN130:AN164" si="185">IFERROR(AJ130/C130," ")</f>
        <v>0.42663931929411286</v>
      </c>
      <c r="AO130" s="14">
        <v>616</v>
      </c>
      <c r="AP130" s="2">
        <f t="shared" si="136"/>
        <v>-42</v>
      </c>
      <c r="AQ130" s="2">
        <f t="shared" si="130"/>
        <v>-6.3829787234042534E-2</v>
      </c>
      <c r="AR130" s="34">
        <f t="shared" ref="AR130:AR161" si="186">IFERROR(AO130/3.974,0)</f>
        <v>155.00754906894815</v>
      </c>
      <c r="AS130" s="14">
        <v>1056</v>
      </c>
      <c r="AT130" s="2">
        <f t="shared" si="131"/>
        <v>41</v>
      </c>
      <c r="AU130" s="2">
        <f t="shared" ref="AU130:AU157" si="187">IFERROR(AS130/AS129,0)-1</f>
        <v>4.0394088669950756E-2</v>
      </c>
      <c r="AV130" s="34">
        <f t="shared" ref="AV130:AV161" si="188">IFERROR(AS130/3.974,0)</f>
        <v>265.7272269753397</v>
      </c>
      <c r="AW130" s="80">
        <f t="shared" ref="AW130:AW164" si="189">IFERROR(AS130/C130," ")</f>
        <v>2.1444672339215726E-2</v>
      </c>
      <c r="AX130" s="14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35">
        <f t="shared" ref="BA130:BA161" si="191">IFERROR(AX130/3.974,0)</f>
        <v>41.016607951685955</v>
      </c>
      <c r="BB130" s="51">
        <f t="shared" ref="BB130:BB164" si="192">IFERROR(AX130/C130," ")</f>
        <v>3.3101151432690943E-3</v>
      </c>
      <c r="BC130" s="31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31">
        <f t="shared" ref="BD130:BD155" si="193">IFERROR(BC130-BC129,0)</f>
        <v>375</v>
      </c>
      <c r="BE130" s="51">
        <f t="shared" ref="BE130:BE157" si="194">IFERROR(BC130/BC129,0)-1</f>
        <v>1.6689661311139803E-2</v>
      </c>
      <c r="BF130" s="35">
        <f t="shared" ref="BF130:BF161" si="195">IFERROR(BC130/3.974,0)</f>
        <v>5748.3643683945647</v>
      </c>
      <c r="BG130" s="35">
        <f t="shared" ref="BG130:BG164" si="196">IFERROR(BC130/C130," ")</f>
        <v>0.46390349897447353</v>
      </c>
      <c r="BH130" s="45">
        <v>5992</v>
      </c>
      <c r="BI130" s="48">
        <f t="shared" ref="BI130:BI155" si="197">IFERROR((BH130-BH129), 0)</f>
        <v>118</v>
      </c>
      <c r="BJ130" s="14">
        <v>21329</v>
      </c>
      <c r="BK130" s="48">
        <f t="shared" ref="BK130:BK155" si="198">IFERROR((BJ130-BJ129),0)</f>
        <v>428</v>
      </c>
      <c r="BL130" s="14">
        <v>15534</v>
      </c>
      <c r="BM130" s="48">
        <f t="shared" ref="BM130:BM155" si="199">IFERROR((BL130-BL129),0)</f>
        <v>339</v>
      </c>
      <c r="BN130" s="14">
        <v>5319</v>
      </c>
      <c r="BO130" s="48">
        <f t="shared" ref="BO130:BO155" si="200">IFERROR((BN130-BN129),0)</f>
        <v>173</v>
      </c>
      <c r="BP130" s="14">
        <v>1006</v>
      </c>
      <c r="BQ130" s="48">
        <f t="shared" ref="BQ130:BQ155" si="201">IFERROR((BP130-BP129),0)</f>
        <v>26</v>
      </c>
      <c r="BR130" s="17">
        <v>12</v>
      </c>
      <c r="BS130" s="24">
        <f t="shared" ref="BS130:BS155" si="202">IFERROR((BR130-BR129),0)</f>
        <v>0</v>
      </c>
      <c r="BT130" s="17">
        <v>58</v>
      </c>
      <c r="BU130" s="24">
        <f t="shared" ref="BU130:BU155" si="203">IFERROR((BT130-BT129),0)</f>
        <v>0</v>
      </c>
      <c r="BV130" s="17">
        <v>209</v>
      </c>
      <c r="BW130" s="24">
        <f t="shared" ref="BW130:BW155" si="204">IFERROR((BV130-BV129),0)</f>
        <v>3</v>
      </c>
      <c r="BX130" s="17">
        <v>448</v>
      </c>
      <c r="BY130" s="24">
        <f t="shared" ref="BY130:BY155" si="205">IFERROR((BX130-BX129),0)</f>
        <v>6</v>
      </c>
      <c r="BZ130" s="20">
        <v>255</v>
      </c>
      <c r="CA130" s="27">
        <f t="shared" ref="CA130:CA155" si="206">IFERROR((BZ130-BZ129),0)</f>
        <v>13</v>
      </c>
    </row>
    <row r="131" spans="1:79">
      <c r="A131" s="3">
        <v>44028</v>
      </c>
      <c r="B131" s="22">
        <v>44028</v>
      </c>
      <c r="C131" s="10">
        <v>50373</v>
      </c>
      <c r="D131">
        <f t="shared" si="164"/>
        <v>1130</v>
      </c>
      <c r="E131" s="10">
        <v>1000</v>
      </c>
      <c r="F131">
        <f t="shared" si="163"/>
        <v>18</v>
      </c>
      <c r="G131" s="10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12">
        <v>177843</v>
      </c>
      <c r="W131" s="1">
        <f t="shared" si="128"/>
        <v>3498</v>
      </c>
      <c r="X131" s="1">
        <f t="shared" si="175"/>
        <v>269</v>
      </c>
      <c r="Y131" s="34">
        <f t="shared" si="176"/>
        <v>44751.63563160543</v>
      </c>
      <c r="Z131" s="14">
        <v>124504</v>
      </c>
      <c r="AA131" s="2">
        <f t="shared" si="133"/>
        <v>2314</v>
      </c>
      <c r="AB131" s="29">
        <f t="shared" si="177"/>
        <v>0.70007815882548086</v>
      </c>
      <c r="AC131" s="32">
        <f t="shared" si="178"/>
        <v>192</v>
      </c>
      <c r="AD131" s="1">
        <f t="shared" si="129"/>
        <v>53339</v>
      </c>
      <c r="AE131" s="1">
        <f t="shared" si="134"/>
        <v>1184</v>
      </c>
      <c r="AF131" s="29">
        <f t="shared" si="179"/>
        <v>0.29992184117451909</v>
      </c>
      <c r="AG131" s="32">
        <f t="shared" si="180"/>
        <v>77</v>
      </c>
      <c r="AH131" s="34">
        <f t="shared" si="181"/>
        <v>0.33847913093196114</v>
      </c>
      <c r="AI131" s="34">
        <f t="shared" si="182"/>
        <v>13421.992954202315</v>
      </c>
      <c r="AJ131" s="14">
        <v>21665</v>
      </c>
      <c r="AK131" s="2">
        <f t="shared" si="135"/>
        <v>656</v>
      </c>
      <c r="AL131" s="2">
        <f t="shared" si="183"/>
        <v>3.1224713218144684E-2</v>
      </c>
      <c r="AM131" s="34">
        <f t="shared" si="184"/>
        <v>5451.6859587317558</v>
      </c>
      <c r="AN131" s="34">
        <f t="shared" si="185"/>
        <v>0.43009151728108314</v>
      </c>
      <c r="AO131" s="14">
        <v>622</v>
      </c>
      <c r="AP131" s="2">
        <f t="shared" si="136"/>
        <v>6</v>
      </c>
      <c r="AQ131" s="2">
        <f t="shared" si="130"/>
        <v>9.7402597402598268E-3</v>
      </c>
      <c r="AR131" s="34">
        <f t="shared" si="186"/>
        <v>156.51736285858075</v>
      </c>
      <c r="AS131" s="14">
        <v>1078</v>
      </c>
      <c r="AT131" s="2">
        <f t="shared" si="131"/>
        <v>22</v>
      </c>
      <c r="AU131" s="2">
        <f t="shared" si="187"/>
        <v>2.0833333333333259E-2</v>
      </c>
      <c r="AV131" s="34">
        <f t="shared" si="188"/>
        <v>271.26321087065929</v>
      </c>
      <c r="AW131" s="80">
        <f t="shared" si="189"/>
        <v>2.1400353363905267E-2</v>
      </c>
      <c r="AX131" s="14">
        <v>166</v>
      </c>
      <c r="AY131">
        <f t="shared" si="132"/>
        <v>3</v>
      </c>
      <c r="AZ131">
        <f t="shared" si="190"/>
        <v>1.8404907975460016E-2</v>
      </c>
      <c r="BA131" s="35">
        <f t="shared" si="191"/>
        <v>41.771514846502264</v>
      </c>
      <c r="BB131" s="51">
        <f t="shared" si="192"/>
        <v>3.2954161951839278E-3</v>
      </c>
      <c r="BC131" s="31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31">
        <f t="shared" si="193"/>
        <v>687</v>
      </c>
      <c r="BE131" s="51">
        <f t="shared" si="194"/>
        <v>3.0073542286815025E-2</v>
      </c>
      <c r="BF131" s="35">
        <f t="shared" si="195"/>
        <v>5921.2380473074982</v>
      </c>
      <c r="BG131" s="35">
        <f t="shared" si="196"/>
        <v>0.4671351716197169</v>
      </c>
      <c r="BH131" s="45">
        <v>6114</v>
      </c>
      <c r="BI131" s="48">
        <f t="shared" si="197"/>
        <v>122</v>
      </c>
      <c r="BJ131" s="14">
        <v>21903</v>
      </c>
      <c r="BK131" s="48">
        <f t="shared" si="198"/>
        <v>574</v>
      </c>
      <c r="BL131" s="14">
        <v>15880</v>
      </c>
      <c r="BM131" s="48">
        <f t="shared" si="199"/>
        <v>346</v>
      </c>
      <c r="BN131" s="14">
        <v>5447</v>
      </c>
      <c r="BO131" s="48">
        <f t="shared" si="200"/>
        <v>128</v>
      </c>
      <c r="BP131" s="14">
        <v>1029</v>
      </c>
      <c r="BQ131" s="48">
        <f t="shared" si="201"/>
        <v>23</v>
      </c>
      <c r="BR131" s="17">
        <v>12</v>
      </c>
      <c r="BS131" s="24">
        <f t="shared" si="202"/>
        <v>0</v>
      </c>
      <c r="BT131" s="17">
        <v>58</v>
      </c>
      <c r="BU131" s="24">
        <f t="shared" si="203"/>
        <v>0</v>
      </c>
      <c r="BV131" s="17">
        <v>211</v>
      </c>
      <c r="BW131" s="24">
        <f t="shared" si="204"/>
        <v>2</v>
      </c>
      <c r="BX131" s="17">
        <v>458</v>
      </c>
      <c r="BY131" s="24">
        <f t="shared" si="205"/>
        <v>10</v>
      </c>
      <c r="BZ131" s="20">
        <v>261</v>
      </c>
      <c r="CA131" s="27">
        <f t="shared" si="206"/>
        <v>6</v>
      </c>
    </row>
    <row r="132" spans="1:79">
      <c r="A132" s="3">
        <v>44029</v>
      </c>
      <c r="B132" s="22">
        <v>44029</v>
      </c>
      <c r="C132" s="10">
        <v>51408</v>
      </c>
      <c r="D132">
        <f t="shared" si="164"/>
        <v>1035</v>
      </c>
      <c r="E132" s="10">
        <v>1038</v>
      </c>
      <c r="F132">
        <f t="shared" ref="F132:F157" si="213">E132-E131</f>
        <v>38</v>
      </c>
      <c r="G132" s="10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12">
        <v>180814</v>
      </c>
      <c r="W132" s="1">
        <f t="shared" ref="W132:W154" si="214">V132-V131</f>
        <v>2971</v>
      </c>
      <c r="X132" s="1">
        <f t="shared" si="175"/>
        <v>-527</v>
      </c>
      <c r="Y132" s="34">
        <f t="shared" si="176"/>
        <v>45499.245093105179</v>
      </c>
      <c r="Z132" s="14">
        <v>126411</v>
      </c>
      <c r="AA132" s="2">
        <f t="shared" si="133"/>
        <v>1907</v>
      </c>
      <c r="AB132" s="29">
        <f t="shared" si="177"/>
        <v>0.69912174942205807</v>
      </c>
      <c r="AC132" s="32">
        <f t="shared" si="178"/>
        <v>-407</v>
      </c>
      <c r="AD132" s="1">
        <f t="shared" ref="AD132:AD155" si="215">V132-Z132</f>
        <v>54403</v>
      </c>
      <c r="AE132" s="1">
        <f t="shared" si="134"/>
        <v>1064</v>
      </c>
      <c r="AF132" s="29">
        <f t="shared" si="179"/>
        <v>0.30087825057794199</v>
      </c>
      <c r="AG132" s="32">
        <f t="shared" si="180"/>
        <v>-120</v>
      </c>
      <c r="AH132" s="34">
        <f t="shared" si="181"/>
        <v>0.35812857623695726</v>
      </c>
      <c r="AI132" s="34">
        <f t="shared" si="182"/>
        <v>13689.733266230498</v>
      </c>
      <c r="AJ132" s="14">
        <v>21946</v>
      </c>
      <c r="AK132" s="2">
        <f t="shared" si="135"/>
        <v>281</v>
      </c>
      <c r="AL132" s="2">
        <f t="shared" si="183"/>
        <v>1.2970228479113777E-2</v>
      </c>
      <c r="AM132" s="34">
        <f t="shared" si="184"/>
        <v>5522.3955712128836</v>
      </c>
      <c r="AN132" s="34">
        <f t="shared" si="185"/>
        <v>0.42689853719265486</v>
      </c>
      <c r="AO132" s="14">
        <v>620</v>
      </c>
      <c r="AP132" s="2">
        <f t="shared" si="136"/>
        <v>-2</v>
      </c>
      <c r="AQ132" s="2">
        <f t="shared" ref="AQ132:AQ159" si="216">IFERROR(AO132/AO131,0)-1</f>
        <v>-3.215434083601254E-3</v>
      </c>
      <c r="AR132" s="34">
        <f t="shared" si="186"/>
        <v>156.01409159536991</v>
      </c>
      <c r="AS132" s="14">
        <v>1117</v>
      </c>
      <c r="AT132" s="2">
        <f t="shared" ref="AT132:AT155" si="217">AS132-AS131</f>
        <v>39</v>
      </c>
      <c r="AU132" s="2">
        <f t="shared" si="187"/>
        <v>3.6178107606678944E-2</v>
      </c>
      <c r="AV132" s="34">
        <f t="shared" si="188"/>
        <v>281.07700050327122</v>
      </c>
      <c r="AW132" s="80">
        <f t="shared" si="189"/>
        <v>2.1728135698723935E-2</v>
      </c>
      <c r="AX132" s="14">
        <v>167</v>
      </c>
      <c r="AY132">
        <f t="shared" ref="AY132:AY155" si="218">AX132-AX131</f>
        <v>1</v>
      </c>
      <c r="AZ132">
        <f t="shared" si="190"/>
        <v>6.0240963855422436E-3</v>
      </c>
      <c r="BA132" s="35">
        <f t="shared" si="191"/>
        <v>42.023150478107695</v>
      </c>
      <c r="BB132" s="51">
        <f t="shared" si="192"/>
        <v>3.2485216308745721E-3</v>
      </c>
      <c r="BC132" s="31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31">
        <f t="shared" si="193"/>
        <v>319</v>
      </c>
      <c r="BE132" s="51">
        <f t="shared" si="194"/>
        <v>1.3556584930517257E-2</v>
      </c>
      <c r="BF132" s="35">
        <f t="shared" si="195"/>
        <v>6001.5098137896321</v>
      </c>
      <c r="BG132" s="35">
        <f t="shared" si="196"/>
        <v>0.46393557422969189</v>
      </c>
      <c r="BH132" s="45">
        <v>6253</v>
      </c>
      <c r="BI132" s="48">
        <f t="shared" si="197"/>
        <v>139</v>
      </c>
      <c r="BJ132" s="14">
        <v>22336</v>
      </c>
      <c r="BK132" s="48">
        <f t="shared" si="198"/>
        <v>433</v>
      </c>
      <c r="BL132" s="14">
        <v>16213</v>
      </c>
      <c r="BM132" s="48">
        <f t="shared" si="199"/>
        <v>333</v>
      </c>
      <c r="BN132" s="14">
        <v>5562</v>
      </c>
      <c r="BO132" s="48">
        <f t="shared" si="200"/>
        <v>115</v>
      </c>
      <c r="BP132" s="14">
        <v>1044</v>
      </c>
      <c r="BQ132" s="48">
        <f t="shared" si="201"/>
        <v>15</v>
      </c>
      <c r="BR132" s="17">
        <v>12</v>
      </c>
      <c r="BS132" s="24">
        <f t="shared" si="202"/>
        <v>0</v>
      </c>
      <c r="BT132" s="17">
        <v>59</v>
      </c>
      <c r="BU132" s="24">
        <f t="shared" si="203"/>
        <v>1</v>
      </c>
      <c r="BV132" s="17">
        <v>221</v>
      </c>
      <c r="BW132" s="24">
        <f t="shared" si="204"/>
        <v>10</v>
      </c>
      <c r="BX132" s="17">
        <v>477</v>
      </c>
      <c r="BY132" s="24">
        <f t="shared" si="205"/>
        <v>19</v>
      </c>
      <c r="BZ132" s="20">
        <v>269</v>
      </c>
      <c r="CA132" s="27">
        <f t="shared" si="206"/>
        <v>8</v>
      </c>
    </row>
    <row r="133" spans="1:79">
      <c r="A133" s="3">
        <v>44030</v>
      </c>
      <c r="B133" s="22">
        <v>44030</v>
      </c>
      <c r="C133" s="10">
        <v>52261</v>
      </c>
      <c r="D133">
        <f t="shared" si="164"/>
        <v>853</v>
      </c>
      <c r="E133" s="10">
        <v>1071</v>
      </c>
      <c r="F133">
        <f t="shared" si="213"/>
        <v>33</v>
      </c>
      <c r="G133" s="10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12">
        <v>183261</v>
      </c>
      <c r="W133" s="1">
        <f t="shared" si="214"/>
        <v>2447</v>
      </c>
      <c r="X133" s="1">
        <f t="shared" si="175"/>
        <v>-524</v>
      </c>
      <c r="Y133" s="34">
        <f t="shared" si="176"/>
        <v>46114.997483643681</v>
      </c>
      <c r="Z133" s="14">
        <v>128035</v>
      </c>
      <c r="AA133" s="2">
        <f t="shared" ref="AA133:AA155" si="219">Z133-Z132</f>
        <v>1624</v>
      </c>
      <c r="AB133" s="29">
        <f t="shared" si="177"/>
        <v>0.69864837581373018</v>
      </c>
      <c r="AC133" s="32">
        <f t="shared" si="178"/>
        <v>-283</v>
      </c>
      <c r="AD133" s="1">
        <f t="shared" si="215"/>
        <v>55226</v>
      </c>
      <c r="AE133" s="1">
        <f t="shared" ref="AE133:AE155" si="220">AD133-AD132</f>
        <v>823</v>
      </c>
      <c r="AF133" s="29">
        <f t="shared" si="179"/>
        <v>0.30135162418626987</v>
      </c>
      <c r="AG133" s="32">
        <f t="shared" si="180"/>
        <v>-241</v>
      </c>
      <c r="AH133" s="34">
        <f t="shared" si="181"/>
        <v>0.33633020024519822</v>
      </c>
      <c r="AI133" s="34">
        <f t="shared" si="182"/>
        <v>13896.829391041771</v>
      </c>
      <c r="AJ133" s="14">
        <v>21735</v>
      </c>
      <c r="AK133" s="2">
        <f t="shared" ref="AK133:AK155" si="221">AJ133-AJ132</f>
        <v>-211</v>
      </c>
      <c r="AL133" s="2">
        <f t="shared" si="183"/>
        <v>-9.6145083386494079E-3</v>
      </c>
      <c r="AM133" s="34">
        <f t="shared" si="184"/>
        <v>5469.3004529441369</v>
      </c>
      <c r="AN133" s="34">
        <f t="shared" si="185"/>
        <v>0.41589330475880676</v>
      </c>
      <c r="AO133" s="14">
        <v>640</v>
      </c>
      <c r="AP133" s="2">
        <f t="shared" si="136"/>
        <v>20</v>
      </c>
      <c r="AQ133" s="2">
        <f t="shared" si="216"/>
        <v>3.2258064516129004E-2</v>
      </c>
      <c r="AR133" s="34">
        <f t="shared" si="186"/>
        <v>161.04680422747862</v>
      </c>
      <c r="AS133" s="14">
        <v>1148</v>
      </c>
      <c r="AT133" s="2">
        <f t="shared" si="217"/>
        <v>31</v>
      </c>
      <c r="AU133" s="2">
        <f t="shared" si="187"/>
        <v>2.7752909579230156E-2</v>
      </c>
      <c r="AV133" s="34">
        <f t="shared" si="188"/>
        <v>288.87770508303976</v>
      </c>
      <c r="AW133" s="80">
        <f t="shared" si="189"/>
        <v>2.1966667304490921E-2</v>
      </c>
      <c r="AX133" s="14">
        <v>173</v>
      </c>
      <c r="AY133">
        <f t="shared" si="218"/>
        <v>6</v>
      </c>
      <c r="AZ133">
        <f t="shared" si="190"/>
        <v>3.5928143712574911E-2</v>
      </c>
      <c r="BA133" s="35">
        <f t="shared" si="191"/>
        <v>43.532964267740311</v>
      </c>
      <c r="BB133" s="51">
        <f t="shared" si="192"/>
        <v>3.3103078777673598E-3</v>
      </c>
      <c r="BC133" s="31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31">
        <f t="shared" si="193"/>
        <v>-154</v>
      </c>
      <c r="BE133" s="51">
        <f t="shared" si="194"/>
        <v>-6.4570230607966517E-3</v>
      </c>
      <c r="BF133" s="35">
        <f t="shared" si="195"/>
        <v>5962.7579265223949</v>
      </c>
      <c r="BG133" s="35">
        <f t="shared" si="196"/>
        <v>0.45341650561604258</v>
      </c>
      <c r="BH133" s="45">
        <v>6342</v>
      </c>
      <c r="BI133" s="48">
        <f t="shared" si="197"/>
        <v>89</v>
      </c>
      <c r="BJ133" s="14">
        <v>22697</v>
      </c>
      <c r="BK133" s="48">
        <f t="shared" si="198"/>
        <v>361</v>
      </c>
      <c r="BL133" s="14">
        <v>16469</v>
      </c>
      <c r="BM133" s="48">
        <f t="shared" si="199"/>
        <v>256</v>
      </c>
      <c r="BN133" s="14">
        <v>5674</v>
      </c>
      <c r="BO133" s="48">
        <f t="shared" si="200"/>
        <v>112</v>
      </c>
      <c r="BP133" s="14">
        <v>1079</v>
      </c>
      <c r="BQ133" s="48">
        <f t="shared" si="201"/>
        <v>35</v>
      </c>
      <c r="BR133" s="17">
        <v>12</v>
      </c>
      <c r="BS133" s="24">
        <f t="shared" si="202"/>
        <v>0</v>
      </c>
      <c r="BT133" s="17">
        <v>59</v>
      </c>
      <c r="BU133" s="24">
        <f t="shared" si="203"/>
        <v>0</v>
      </c>
      <c r="BV133" s="17">
        <v>226</v>
      </c>
      <c r="BW133" s="24">
        <f t="shared" si="204"/>
        <v>5</v>
      </c>
      <c r="BX133" s="17">
        <v>497</v>
      </c>
      <c r="BY133" s="24">
        <f t="shared" si="205"/>
        <v>20</v>
      </c>
      <c r="BZ133" s="20">
        <v>277</v>
      </c>
      <c r="CA133" s="27">
        <f t="shared" si="206"/>
        <v>8</v>
      </c>
    </row>
    <row r="134" spans="1:79">
      <c r="A134" s="3">
        <v>44031</v>
      </c>
      <c r="B134" s="22">
        <v>44031</v>
      </c>
      <c r="C134" s="10">
        <v>53468</v>
      </c>
      <c r="D134">
        <f t="shared" si="164"/>
        <v>1207</v>
      </c>
      <c r="E134" s="10">
        <v>1096</v>
      </c>
      <c r="F134">
        <f t="shared" si="213"/>
        <v>25</v>
      </c>
      <c r="G134" s="10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12">
        <v>187041</v>
      </c>
      <c r="W134" s="1">
        <f t="shared" si="214"/>
        <v>3780</v>
      </c>
      <c r="X134" s="1">
        <f t="shared" si="175"/>
        <v>1333</v>
      </c>
      <c r="Y134" s="34">
        <f t="shared" si="176"/>
        <v>47066.180171112224</v>
      </c>
      <c r="Z134" s="14">
        <v>130598</v>
      </c>
      <c r="AA134" s="2">
        <f t="shared" si="219"/>
        <v>2563</v>
      </c>
      <c r="AB134" s="29">
        <f t="shared" si="177"/>
        <v>0.69823193845199716</v>
      </c>
      <c r="AC134" s="32">
        <f t="shared" si="178"/>
        <v>939</v>
      </c>
      <c r="AD134" s="1">
        <f t="shared" si="215"/>
        <v>56443</v>
      </c>
      <c r="AE134" s="1">
        <f t="shared" si="220"/>
        <v>1217</v>
      </c>
      <c r="AF134" s="29">
        <f t="shared" si="179"/>
        <v>0.30176806154800284</v>
      </c>
      <c r="AG134" s="32">
        <f t="shared" si="180"/>
        <v>394</v>
      </c>
      <c r="AH134" s="34">
        <f t="shared" si="181"/>
        <v>0.32195767195767194</v>
      </c>
      <c r="AI134" s="34">
        <f t="shared" si="182"/>
        <v>14203.069954705586</v>
      </c>
      <c r="AJ134" s="14">
        <v>21915</v>
      </c>
      <c r="AK134" s="2">
        <f t="shared" si="221"/>
        <v>180</v>
      </c>
      <c r="AL134" s="2">
        <f t="shared" si="183"/>
        <v>8.2815734989647449E-3</v>
      </c>
      <c r="AM134" s="34">
        <f t="shared" si="184"/>
        <v>5514.5948666331151</v>
      </c>
      <c r="AN134" s="34">
        <f t="shared" si="185"/>
        <v>0.40987132490461586</v>
      </c>
      <c r="AO134" s="14">
        <v>654</v>
      </c>
      <c r="AP134" s="2">
        <f t="shared" ref="AP134:AP150" si="222">AO134-AO133</f>
        <v>14</v>
      </c>
      <c r="AQ134" s="2">
        <f t="shared" si="216"/>
        <v>2.1875000000000089E-2</v>
      </c>
      <c r="AR134" s="34">
        <f t="shared" si="186"/>
        <v>164.5697030699547</v>
      </c>
      <c r="AS134" s="14">
        <v>1146</v>
      </c>
      <c r="AT134" s="2">
        <f t="shared" si="217"/>
        <v>-2</v>
      </c>
      <c r="AU134" s="2">
        <f t="shared" si="187"/>
        <v>-1.7421602787456303E-3</v>
      </c>
      <c r="AV134" s="34">
        <f t="shared" si="188"/>
        <v>288.37443381982888</v>
      </c>
      <c r="AW134" s="80">
        <f t="shared" si="189"/>
        <v>2.1433380713697912E-2</v>
      </c>
      <c r="AX134" s="14">
        <v>175</v>
      </c>
      <c r="AY134">
        <f t="shared" si="218"/>
        <v>2</v>
      </c>
      <c r="AZ134">
        <f t="shared" si="190"/>
        <v>1.1560693641618602E-2</v>
      </c>
      <c r="BA134" s="35">
        <f t="shared" si="191"/>
        <v>44.036235530951181</v>
      </c>
      <c r="BB134" s="51">
        <f t="shared" si="192"/>
        <v>3.2729857110795242E-3</v>
      </c>
      <c r="BC134" s="31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31">
        <f t="shared" si="193"/>
        <v>194</v>
      </c>
      <c r="BE134" s="51">
        <f t="shared" si="194"/>
        <v>8.1870357866307142E-3</v>
      </c>
      <c r="BF134" s="35">
        <f t="shared" si="195"/>
        <v>6011.5752390538501</v>
      </c>
      <c r="BG134" s="35">
        <f t="shared" si="196"/>
        <v>0.44680930650108475</v>
      </c>
      <c r="BH134" s="45">
        <v>6497</v>
      </c>
      <c r="BI134" s="48">
        <f t="shared" si="197"/>
        <v>155</v>
      </c>
      <c r="BJ134" s="14">
        <v>23219</v>
      </c>
      <c r="BK134" s="48">
        <f t="shared" si="198"/>
        <v>522</v>
      </c>
      <c r="BL134" s="14">
        <v>16844</v>
      </c>
      <c r="BM134" s="48">
        <f t="shared" si="199"/>
        <v>375</v>
      </c>
      <c r="BN134" s="14">
        <v>5808</v>
      </c>
      <c r="BO134" s="48">
        <f t="shared" si="200"/>
        <v>134</v>
      </c>
      <c r="BP134" s="14">
        <v>1100</v>
      </c>
      <c r="BQ134" s="48">
        <f t="shared" si="201"/>
        <v>21</v>
      </c>
      <c r="BR134" s="17">
        <v>12</v>
      </c>
      <c r="BS134" s="24">
        <f t="shared" si="202"/>
        <v>0</v>
      </c>
      <c r="BT134" s="17">
        <v>60</v>
      </c>
      <c r="BU134" s="24">
        <f t="shared" si="203"/>
        <v>1</v>
      </c>
      <c r="BV134" s="17">
        <v>233</v>
      </c>
      <c r="BW134" s="24">
        <f t="shared" si="204"/>
        <v>7</v>
      </c>
      <c r="BX134" s="17">
        <v>510</v>
      </c>
      <c r="BY134" s="24">
        <f t="shared" si="205"/>
        <v>13</v>
      </c>
      <c r="BZ134" s="20">
        <v>281</v>
      </c>
      <c r="CA134" s="27">
        <f t="shared" si="206"/>
        <v>4</v>
      </c>
    </row>
    <row r="135" spans="1:79">
      <c r="A135" s="3">
        <v>44032</v>
      </c>
      <c r="B135" s="22">
        <v>44032</v>
      </c>
      <c r="C135" s="10">
        <v>54426</v>
      </c>
      <c r="D135">
        <f t="shared" si="164"/>
        <v>958</v>
      </c>
      <c r="E135" s="10">
        <v>1127</v>
      </c>
      <c r="F135">
        <f t="shared" si="213"/>
        <v>31</v>
      </c>
      <c r="G135" s="10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12">
        <v>189941</v>
      </c>
      <c r="W135" s="1">
        <f t="shared" si="214"/>
        <v>2900</v>
      </c>
      <c r="X135" s="1">
        <f t="shared" si="175"/>
        <v>-880</v>
      </c>
      <c r="Y135" s="34">
        <f t="shared" si="176"/>
        <v>47795.92350276799</v>
      </c>
      <c r="Z135" s="14">
        <v>132560</v>
      </c>
      <c r="AA135" s="2">
        <f t="shared" si="219"/>
        <v>1962</v>
      </c>
      <c r="AB135" s="29">
        <f t="shared" si="177"/>
        <v>0.69790092713000351</v>
      </c>
      <c r="AC135" s="32">
        <f t="shared" si="178"/>
        <v>-601</v>
      </c>
      <c r="AD135" s="1">
        <f t="shared" si="215"/>
        <v>57381</v>
      </c>
      <c r="AE135" s="1">
        <f t="shared" si="220"/>
        <v>938</v>
      </c>
      <c r="AF135" s="29">
        <f t="shared" si="179"/>
        <v>0.30209907286999649</v>
      </c>
      <c r="AG135" s="32">
        <f t="shared" si="180"/>
        <v>-279</v>
      </c>
      <c r="AH135" s="34">
        <f t="shared" si="181"/>
        <v>0.32344827586206898</v>
      </c>
      <c r="AI135" s="34">
        <f t="shared" si="182"/>
        <v>14439.104177151485</v>
      </c>
      <c r="AJ135" s="14">
        <v>22126</v>
      </c>
      <c r="AK135" s="2">
        <f t="shared" si="221"/>
        <v>211</v>
      </c>
      <c r="AL135" s="2">
        <f t="shared" si="183"/>
        <v>9.6281086014144979E-3</v>
      </c>
      <c r="AM135" s="34">
        <f t="shared" si="184"/>
        <v>5567.6899849018619</v>
      </c>
      <c r="AN135" s="34">
        <f t="shared" si="185"/>
        <v>0.40653364200933378</v>
      </c>
      <c r="AO135" s="14">
        <v>680</v>
      </c>
      <c r="AP135" s="2">
        <f t="shared" si="222"/>
        <v>26</v>
      </c>
      <c r="AQ135" s="2">
        <f t="shared" si="216"/>
        <v>3.9755351681957096E-2</v>
      </c>
      <c r="AR135" s="34">
        <f t="shared" si="186"/>
        <v>171.11222949169601</v>
      </c>
      <c r="AS135" s="14">
        <v>1159</v>
      </c>
      <c r="AT135" s="2">
        <f t="shared" si="217"/>
        <v>13</v>
      </c>
      <c r="AU135" s="2">
        <f t="shared" si="187"/>
        <v>1.1343804537521818E-2</v>
      </c>
      <c r="AV135" s="34">
        <f t="shared" si="188"/>
        <v>291.64569703069952</v>
      </c>
      <c r="AW135" s="80">
        <f t="shared" si="189"/>
        <v>2.129496931613567E-2</v>
      </c>
      <c r="AX135" s="14">
        <v>170</v>
      </c>
      <c r="AY135">
        <f t="shared" si="218"/>
        <v>-5</v>
      </c>
      <c r="AZ135">
        <f t="shared" si="190"/>
        <v>-2.8571428571428581E-2</v>
      </c>
      <c r="BA135" s="35">
        <f t="shared" si="191"/>
        <v>42.778057372924003</v>
      </c>
      <c r="BB135" s="51">
        <f t="shared" si="192"/>
        <v>3.1235071473192958E-3</v>
      </c>
      <c r="BC135" s="31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31">
        <f t="shared" si="193"/>
        <v>245</v>
      </c>
      <c r="BE135" s="51">
        <f t="shared" si="194"/>
        <v>1.0255336961071615E-2</v>
      </c>
      <c r="BF135" s="35">
        <f t="shared" si="195"/>
        <v>6073.2259687971809</v>
      </c>
      <c r="BG135" s="35">
        <f t="shared" si="196"/>
        <v>0.44344614706206592</v>
      </c>
      <c r="BH135" s="45">
        <v>6617</v>
      </c>
      <c r="BI135" s="48">
        <f t="shared" si="197"/>
        <v>120</v>
      </c>
      <c r="BJ135" s="14">
        <v>23612</v>
      </c>
      <c r="BK135" s="48">
        <f t="shared" si="198"/>
        <v>393</v>
      </c>
      <c r="BL135" s="14">
        <v>17155</v>
      </c>
      <c r="BM135" s="48">
        <f t="shared" si="199"/>
        <v>311</v>
      </c>
      <c r="BN135" s="14">
        <v>5921</v>
      </c>
      <c r="BO135" s="48">
        <f t="shared" si="200"/>
        <v>113</v>
      </c>
      <c r="BP135" s="14">
        <v>1121</v>
      </c>
      <c r="BQ135" s="48">
        <f t="shared" si="201"/>
        <v>21</v>
      </c>
      <c r="BR135" s="17">
        <v>13</v>
      </c>
      <c r="BS135" s="24">
        <f t="shared" si="202"/>
        <v>1</v>
      </c>
      <c r="BT135" s="17">
        <v>61</v>
      </c>
      <c r="BU135" s="24">
        <f t="shared" si="203"/>
        <v>1</v>
      </c>
      <c r="BV135" s="17">
        <v>239</v>
      </c>
      <c r="BW135" s="24">
        <f t="shared" si="204"/>
        <v>6</v>
      </c>
      <c r="BX135" s="17">
        <v>526</v>
      </c>
      <c r="BY135" s="24">
        <f t="shared" si="205"/>
        <v>16</v>
      </c>
      <c r="BZ135" s="20">
        <v>288</v>
      </c>
      <c r="CA135" s="27">
        <f t="shared" si="206"/>
        <v>7</v>
      </c>
    </row>
    <row r="136" spans="1:79">
      <c r="A136" s="3">
        <v>44033</v>
      </c>
      <c r="B136" s="22">
        <v>44033</v>
      </c>
      <c r="C136" s="10">
        <v>55153</v>
      </c>
      <c r="D136">
        <f t="shared" ref="D136:D145" si="223">IFERROR(C136-C135,"")</f>
        <v>727</v>
      </c>
      <c r="E136" s="10">
        <v>1159</v>
      </c>
      <c r="F136">
        <f t="shared" si="213"/>
        <v>32</v>
      </c>
      <c r="G136" s="10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12">
        <v>192085</v>
      </c>
      <c r="W136" s="1">
        <f t="shared" si="214"/>
        <v>2144</v>
      </c>
      <c r="X136" s="1">
        <f t="shared" si="175"/>
        <v>-756</v>
      </c>
      <c r="Y136" s="34">
        <f t="shared" si="176"/>
        <v>48335.430296930041</v>
      </c>
      <c r="Z136" s="14">
        <v>134046</v>
      </c>
      <c r="AA136" s="2">
        <f t="shared" si="219"/>
        <v>1486</v>
      </c>
      <c r="AB136" s="29">
        <f t="shared" si="177"/>
        <v>0.69784730718171639</v>
      </c>
      <c r="AC136" s="32">
        <f t="shared" si="178"/>
        <v>-476</v>
      </c>
      <c r="AD136" s="1">
        <f t="shared" si="215"/>
        <v>58039</v>
      </c>
      <c r="AE136" s="1">
        <f t="shared" si="220"/>
        <v>658</v>
      </c>
      <c r="AF136" s="29">
        <f t="shared" si="179"/>
        <v>0.30215269281828355</v>
      </c>
      <c r="AG136" s="32">
        <f t="shared" si="180"/>
        <v>-280</v>
      </c>
      <c r="AH136" s="34">
        <f t="shared" si="181"/>
        <v>0.30690298507462688</v>
      </c>
      <c r="AI136" s="34">
        <f t="shared" si="182"/>
        <v>14604.680422747861</v>
      </c>
      <c r="AJ136" s="14">
        <v>21901</v>
      </c>
      <c r="AK136" s="2">
        <f t="shared" si="221"/>
        <v>-225</v>
      </c>
      <c r="AL136" s="2">
        <f t="shared" si="183"/>
        <v>-1.0169031908162318E-2</v>
      </c>
      <c r="AM136" s="34">
        <f t="shared" si="184"/>
        <v>5511.0719677906391</v>
      </c>
      <c r="AN136" s="34">
        <f t="shared" si="185"/>
        <v>0.3970953529273113</v>
      </c>
      <c r="AO136" s="14">
        <v>698</v>
      </c>
      <c r="AP136" s="2">
        <f t="shared" si="222"/>
        <v>18</v>
      </c>
      <c r="AQ136" s="2">
        <f t="shared" si="216"/>
        <v>2.6470588235294024E-2</v>
      </c>
      <c r="AR136" s="34">
        <f t="shared" si="186"/>
        <v>175.64167086059385</v>
      </c>
      <c r="AS136" s="14">
        <v>1156</v>
      </c>
      <c r="AT136" s="2">
        <f t="shared" si="217"/>
        <v>-3</v>
      </c>
      <c r="AU136" s="2">
        <f t="shared" si="187"/>
        <v>-2.5884383088869978E-3</v>
      </c>
      <c r="AV136" s="34">
        <f t="shared" si="188"/>
        <v>290.89079013588321</v>
      </c>
      <c r="AW136" s="80">
        <f t="shared" si="189"/>
        <v>2.0959875256105744E-2</v>
      </c>
      <c r="AX136" s="14">
        <v>164</v>
      </c>
      <c r="AY136">
        <f t="shared" si="218"/>
        <v>-6</v>
      </c>
      <c r="AZ136">
        <f t="shared" si="190"/>
        <v>-3.5294117647058809E-2</v>
      </c>
      <c r="BA136" s="35">
        <f t="shared" si="191"/>
        <v>41.268243583291394</v>
      </c>
      <c r="BB136" s="51">
        <f t="shared" si="192"/>
        <v>2.973546316610157E-3</v>
      </c>
      <c r="BC136" s="31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31">
        <f t="shared" si="193"/>
        <v>-216</v>
      </c>
      <c r="BE136" s="51">
        <f t="shared" si="194"/>
        <v>-8.9496581727781521E-3</v>
      </c>
      <c r="BF136" s="35">
        <f t="shared" si="195"/>
        <v>6018.8726723704076</v>
      </c>
      <c r="BG136" s="35">
        <f t="shared" si="196"/>
        <v>0.4336844777255997</v>
      </c>
      <c r="BH136" s="45">
        <v>6705</v>
      </c>
      <c r="BI136" s="48">
        <f t="shared" si="197"/>
        <v>88</v>
      </c>
      <c r="BJ136" s="14">
        <v>23924</v>
      </c>
      <c r="BK136" s="48">
        <f t="shared" si="198"/>
        <v>312</v>
      </c>
      <c r="BL136" s="14">
        <v>17366</v>
      </c>
      <c r="BM136" s="48">
        <f t="shared" si="199"/>
        <v>211</v>
      </c>
      <c r="BN136" s="14">
        <v>6014</v>
      </c>
      <c r="BO136" s="48">
        <f t="shared" si="200"/>
        <v>93</v>
      </c>
      <c r="BP136" s="14">
        <v>1144</v>
      </c>
      <c r="BQ136" s="48">
        <f t="shared" si="201"/>
        <v>23</v>
      </c>
      <c r="BR136" s="17">
        <v>14</v>
      </c>
      <c r="BS136" s="24">
        <f t="shared" si="202"/>
        <v>1</v>
      </c>
      <c r="BT136" s="17">
        <v>62</v>
      </c>
      <c r="BU136" s="24">
        <f t="shared" si="203"/>
        <v>1</v>
      </c>
      <c r="BV136" s="17">
        <v>248</v>
      </c>
      <c r="BW136" s="24">
        <f t="shared" si="204"/>
        <v>9</v>
      </c>
      <c r="BX136" s="17">
        <v>545</v>
      </c>
      <c r="BY136" s="24">
        <f t="shared" si="205"/>
        <v>19</v>
      </c>
      <c r="BZ136" s="20">
        <v>290</v>
      </c>
      <c r="CA136" s="27">
        <f t="shared" si="206"/>
        <v>2</v>
      </c>
    </row>
    <row r="137" spans="1:79">
      <c r="A137" s="3">
        <v>44034</v>
      </c>
      <c r="B137" s="22">
        <v>44034</v>
      </c>
      <c r="C137" s="10">
        <v>55906</v>
      </c>
      <c r="D137">
        <f t="shared" si="223"/>
        <v>753</v>
      </c>
      <c r="E137" s="10">
        <v>1180</v>
      </c>
      <c r="F137">
        <f t="shared" si="213"/>
        <v>21</v>
      </c>
      <c r="G137" s="10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12">
        <v>194599</v>
      </c>
      <c r="W137" s="1">
        <f t="shared" si="214"/>
        <v>2514</v>
      </c>
      <c r="X137" s="1">
        <f t="shared" si="175"/>
        <v>370</v>
      </c>
      <c r="Y137" s="34">
        <f t="shared" si="176"/>
        <v>48968.042274786108</v>
      </c>
      <c r="Z137" s="14">
        <v>135846</v>
      </c>
      <c r="AA137" s="2">
        <f t="shared" si="219"/>
        <v>1800</v>
      </c>
      <c r="AB137" s="29">
        <f t="shared" si="177"/>
        <v>0.69808169620604421</v>
      </c>
      <c r="AC137" s="32">
        <f t="shared" si="178"/>
        <v>314</v>
      </c>
      <c r="AD137" s="1">
        <f t="shared" si="215"/>
        <v>58753</v>
      </c>
      <c r="AE137" s="1">
        <f t="shared" si="220"/>
        <v>714</v>
      </c>
      <c r="AF137" s="29">
        <f t="shared" si="179"/>
        <v>0.30191830379395579</v>
      </c>
      <c r="AG137" s="32">
        <f t="shared" si="180"/>
        <v>56</v>
      </c>
      <c r="AH137" s="34">
        <f t="shared" si="181"/>
        <v>0.28400954653937949</v>
      </c>
      <c r="AI137" s="34">
        <f t="shared" si="182"/>
        <v>14784.348263714141</v>
      </c>
      <c r="AJ137" s="14">
        <v>21640</v>
      </c>
      <c r="AK137" s="2">
        <f t="shared" si="221"/>
        <v>-261</v>
      </c>
      <c r="AL137" s="2">
        <f t="shared" si="183"/>
        <v>-1.1917264051869769E-2</v>
      </c>
      <c r="AM137" s="34">
        <f t="shared" si="184"/>
        <v>5445.3950679416203</v>
      </c>
      <c r="AN137" s="34">
        <f t="shared" si="185"/>
        <v>0.38707831002039139</v>
      </c>
      <c r="AO137" s="14">
        <v>651</v>
      </c>
      <c r="AP137" s="2">
        <f t="shared" si="222"/>
        <v>-47</v>
      </c>
      <c r="AQ137" s="2">
        <f t="shared" si="216"/>
        <v>-6.7335243553008572E-2</v>
      </c>
      <c r="AR137" s="34">
        <f t="shared" si="186"/>
        <v>163.81479617513838</v>
      </c>
      <c r="AS137" s="14">
        <v>1155</v>
      </c>
      <c r="AT137" s="2">
        <f t="shared" si="217"/>
        <v>-1</v>
      </c>
      <c r="AU137" s="2">
        <f t="shared" si="187"/>
        <v>-8.6505190311414459E-4</v>
      </c>
      <c r="AV137" s="34">
        <f t="shared" si="188"/>
        <v>290.63915450427777</v>
      </c>
      <c r="AW137" s="80">
        <f t="shared" si="189"/>
        <v>2.0659678746467285E-2</v>
      </c>
      <c r="AX137" s="14">
        <v>158</v>
      </c>
      <c r="AY137">
        <f t="shared" si="218"/>
        <v>-6</v>
      </c>
      <c r="AZ137">
        <f t="shared" si="190"/>
        <v>-3.6585365853658569E-2</v>
      </c>
      <c r="BA137" s="35">
        <f t="shared" si="191"/>
        <v>39.758429793658777</v>
      </c>
      <c r="BB137" s="51">
        <f t="shared" si="192"/>
        <v>2.8261725038457412E-3</v>
      </c>
      <c r="BC137" s="31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31">
        <f t="shared" si="193"/>
        <v>-315</v>
      </c>
      <c r="BE137" s="51">
        <f t="shared" si="194"/>
        <v>-1.3169446883230851E-2</v>
      </c>
      <c r="BF137" s="35">
        <f t="shared" si="195"/>
        <v>5939.6074484146948</v>
      </c>
      <c r="BG137" s="35">
        <f t="shared" si="196"/>
        <v>0.42220870747325867</v>
      </c>
      <c r="BH137" s="45">
        <v>6775</v>
      </c>
      <c r="BI137" s="48">
        <f t="shared" si="197"/>
        <v>70</v>
      </c>
      <c r="BJ137" s="14">
        <v>24227</v>
      </c>
      <c r="BK137" s="48">
        <f t="shared" si="198"/>
        <v>303</v>
      </c>
      <c r="BL137" s="14">
        <v>17640</v>
      </c>
      <c r="BM137" s="48">
        <f t="shared" si="199"/>
        <v>274</v>
      </c>
      <c r="BN137" s="14">
        <v>6101</v>
      </c>
      <c r="BO137" s="48">
        <f t="shared" si="200"/>
        <v>87</v>
      </c>
      <c r="BP137" s="14">
        <v>1163</v>
      </c>
      <c r="BQ137" s="48">
        <f t="shared" si="201"/>
        <v>19</v>
      </c>
      <c r="BR137" s="17">
        <v>14</v>
      </c>
      <c r="BS137" s="24">
        <f t="shared" si="202"/>
        <v>0</v>
      </c>
      <c r="BT137" s="17">
        <v>63</v>
      </c>
      <c r="BU137" s="24">
        <f t="shared" si="203"/>
        <v>1</v>
      </c>
      <c r="BV137" s="17">
        <v>258</v>
      </c>
      <c r="BW137" s="24">
        <f t="shared" si="204"/>
        <v>10</v>
      </c>
      <c r="BX137" s="17">
        <v>552</v>
      </c>
      <c r="BY137" s="24">
        <f t="shared" si="205"/>
        <v>7</v>
      </c>
      <c r="BZ137" s="20">
        <v>293</v>
      </c>
      <c r="CA137" s="27">
        <f t="shared" si="206"/>
        <v>3</v>
      </c>
    </row>
    <row r="138" spans="1:79">
      <c r="A138" s="3">
        <v>44035</v>
      </c>
      <c r="B138" s="22">
        <v>44035</v>
      </c>
      <c r="C138" s="10">
        <v>56817</v>
      </c>
      <c r="D138">
        <f t="shared" si="223"/>
        <v>911</v>
      </c>
      <c r="E138" s="10">
        <v>1209</v>
      </c>
      <c r="F138">
        <f t="shared" si="213"/>
        <v>29</v>
      </c>
      <c r="G138" s="10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12">
        <v>197605</v>
      </c>
      <c r="W138" s="1">
        <f t="shared" si="214"/>
        <v>3006</v>
      </c>
      <c r="X138" s="1">
        <f t="shared" si="175"/>
        <v>492</v>
      </c>
      <c r="Y138" s="34">
        <f t="shared" si="176"/>
        <v>49724.458983392047</v>
      </c>
      <c r="Z138" s="14">
        <v>137956</v>
      </c>
      <c r="AA138" s="2">
        <f t="shared" si="219"/>
        <v>2110</v>
      </c>
      <c r="AB138" s="29">
        <f t="shared" si="177"/>
        <v>0.69814022924521135</v>
      </c>
      <c r="AC138" s="32">
        <f t="shared" si="178"/>
        <v>310</v>
      </c>
      <c r="AD138" s="1">
        <f t="shared" si="215"/>
        <v>59649</v>
      </c>
      <c r="AE138" s="1">
        <f t="shared" si="220"/>
        <v>896</v>
      </c>
      <c r="AF138" s="29">
        <f t="shared" si="179"/>
        <v>0.30185977075478859</v>
      </c>
      <c r="AG138" s="32">
        <f t="shared" si="180"/>
        <v>182</v>
      </c>
      <c r="AH138" s="34">
        <f t="shared" si="181"/>
        <v>0.29807052561543579</v>
      </c>
      <c r="AI138" s="34">
        <f t="shared" si="182"/>
        <v>15009.813789632612</v>
      </c>
      <c r="AJ138" s="14">
        <v>21783</v>
      </c>
      <c r="AK138" s="2">
        <f t="shared" si="221"/>
        <v>143</v>
      </c>
      <c r="AL138" s="2">
        <f t="shared" si="183"/>
        <v>6.6081330868761334E-3</v>
      </c>
      <c r="AM138" s="34">
        <f t="shared" si="184"/>
        <v>5481.3789632611979</v>
      </c>
      <c r="AN138" s="34">
        <f t="shared" si="185"/>
        <v>0.38338877448650932</v>
      </c>
      <c r="AO138" s="14">
        <v>670</v>
      </c>
      <c r="AP138" s="2">
        <f t="shared" si="222"/>
        <v>19</v>
      </c>
      <c r="AQ138" s="2">
        <f t="shared" si="216"/>
        <v>2.9185867895545226E-2</v>
      </c>
      <c r="AR138" s="34">
        <f t="shared" si="186"/>
        <v>168.59587317564166</v>
      </c>
      <c r="AS138" s="14">
        <v>1169</v>
      </c>
      <c r="AT138" s="2">
        <f t="shared" si="217"/>
        <v>14</v>
      </c>
      <c r="AU138" s="2">
        <f t="shared" si="187"/>
        <v>1.2121212121212199E-2</v>
      </c>
      <c r="AV138" s="34">
        <f t="shared" si="188"/>
        <v>294.16205334675391</v>
      </c>
      <c r="AW138" s="80">
        <f t="shared" si="189"/>
        <v>2.0574827956421494E-2</v>
      </c>
      <c r="AX138" s="14">
        <v>158</v>
      </c>
      <c r="AY138">
        <f t="shared" si="218"/>
        <v>0</v>
      </c>
      <c r="AZ138">
        <f t="shared" si="190"/>
        <v>0</v>
      </c>
      <c r="BA138" s="35">
        <f t="shared" si="191"/>
        <v>39.758429793658777</v>
      </c>
      <c r="BB138" s="51">
        <f t="shared" si="192"/>
        <v>2.7808578418431103E-3</v>
      </c>
      <c r="BC138" s="31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31">
        <f t="shared" si="193"/>
        <v>176</v>
      </c>
      <c r="BE138" s="51">
        <f t="shared" si="194"/>
        <v>7.4563633282493935E-3</v>
      </c>
      <c r="BF138" s="35">
        <f t="shared" si="195"/>
        <v>5983.8953195772519</v>
      </c>
      <c r="BG138" s="35">
        <f t="shared" si="196"/>
        <v>0.41853670556347572</v>
      </c>
      <c r="BH138" s="45">
        <v>6882</v>
      </c>
      <c r="BI138" s="48">
        <f t="shared" si="197"/>
        <v>107</v>
      </c>
      <c r="BJ138" s="14">
        <v>24632</v>
      </c>
      <c r="BK138" s="48">
        <f t="shared" si="198"/>
        <v>405</v>
      </c>
      <c r="BL138" s="14">
        <v>17908</v>
      </c>
      <c r="BM138" s="48">
        <f t="shared" si="199"/>
        <v>268</v>
      </c>
      <c r="BN138" s="14">
        <v>6211</v>
      </c>
      <c r="BO138" s="48">
        <f t="shared" si="200"/>
        <v>110</v>
      </c>
      <c r="BP138" s="14">
        <v>1184</v>
      </c>
      <c r="BQ138" s="48">
        <f t="shared" si="201"/>
        <v>21</v>
      </c>
      <c r="BR138" s="17">
        <v>14</v>
      </c>
      <c r="BS138" s="24">
        <f t="shared" si="202"/>
        <v>0</v>
      </c>
      <c r="BT138" s="17">
        <v>65</v>
      </c>
      <c r="BU138" s="24">
        <f t="shared" si="203"/>
        <v>2</v>
      </c>
      <c r="BV138" s="17">
        <v>268</v>
      </c>
      <c r="BW138" s="24">
        <f t="shared" si="204"/>
        <v>10</v>
      </c>
      <c r="BX138" s="17">
        <v>564</v>
      </c>
      <c r="BY138" s="24">
        <f t="shared" si="205"/>
        <v>12</v>
      </c>
      <c r="BZ138" s="20">
        <v>298</v>
      </c>
      <c r="CA138" s="27">
        <f t="shared" si="206"/>
        <v>5</v>
      </c>
    </row>
    <row r="139" spans="1:79">
      <c r="A139" s="3">
        <v>44036</v>
      </c>
      <c r="B139" s="22">
        <v>44036</v>
      </c>
      <c r="C139" s="10">
        <v>57993</v>
      </c>
      <c r="D139">
        <f t="shared" si="223"/>
        <v>1176</v>
      </c>
      <c r="E139" s="10">
        <v>1250</v>
      </c>
      <c r="F139">
        <f t="shared" si="213"/>
        <v>41</v>
      </c>
      <c r="G139" s="10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12">
        <v>200986</v>
      </c>
      <c r="W139" s="1">
        <f t="shared" si="214"/>
        <v>3381</v>
      </c>
      <c r="X139" s="1">
        <f t="shared" si="175"/>
        <v>375</v>
      </c>
      <c r="Y139" s="34">
        <f t="shared" si="176"/>
        <v>50575.239053850026</v>
      </c>
      <c r="Z139" s="14">
        <v>140252</v>
      </c>
      <c r="AA139" s="2">
        <f t="shared" si="219"/>
        <v>2296</v>
      </c>
      <c r="AB139" s="29">
        <f t="shared" si="177"/>
        <v>0.6978197486392087</v>
      </c>
      <c r="AC139" s="32">
        <f t="shared" si="178"/>
        <v>186</v>
      </c>
      <c r="AD139" s="1">
        <f t="shared" si="215"/>
        <v>60734</v>
      </c>
      <c r="AE139" s="1">
        <f t="shared" si="220"/>
        <v>1085</v>
      </c>
      <c r="AF139" s="29">
        <f t="shared" si="179"/>
        <v>0.3021802513607913</v>
      </c>
      <c r="AG139" s="32">
        <f t="shared" si="180"/>
        <v>189</v>
      </c>
      <c r="AH139" s="34">
        <f t="shared" si="181"/>
        <v>0.32091097308488614</v>
      </c>
      <c r="AI139" s="34">
        <f t="shared" si="182"/>
        <v>15282.838449924509</v>
      </c>
      <c r="AJ139" s="14">
        <v>21967</v>
      </c>
      <c r="AK139" s="2">
        <f t="shared" si="221"/>
        <v>184</v>
      </c>
      <c r="AL139" s="2">
        <f t="shared" si="183"/>
        <v>8.44695404673379E-3</v>
      </c>
      <c r="AM139" s="34">
        <f t="shared" si="184"/>
        <v>5527.6799194765972</v>
      </c>
      <c r="AN139" s="34">
        <f t="shared" si="185"/>
        <v>0.37878709499422342</v>
      </c>
      <c r="AO139" s="14">
        <v>674</v>
      </c>
      <c r="AP139" s="2">
        <f t="shared" si="222"/>
        <v>4</v>
      </c>
      <c r="AQ139" s="2">
        <f t="shared" si="216"/>
        <v>5.9701492537314049E-3</v>
      </c>
      <c r="AR139" s="34">
        <f t="shared" si="186"/>
        <v>169.60241570206341</v>
      </c>
      <c r="AS139" s="14">
        <v>1243</v>
      </c>
      <c r="AT139" s="2">
        <f t="shared" si="217"/>
        <v>74</v>
      </c>
      <c r="AU139" s="2">
        <f t="shared" si="187"/>
        <v>6.3301967493584188E-2</v>
      </c>
      <c r="AV139" s="34">
        <f t="shared" si="188"/>
        <v>312.78309008555613</v>
      </c>
      <c r="AW139" s="80">
        <f t="shared" si="189"/>
        <v>2.1433621299122307E-2</v>
      </c>
      <c r="AX139" s="14">
        <v>155</v>
      </c>
      <c r="AY139">
        <f t="shared" si="218"/>
        <v>-3</v>
      </c>
      <c r="AZ139">
        <f t="shared" si="190"/>
        <v>-1.8987341772151889E-2</v>
      </c>
      <c r="BA139" s="35">
        <f t="shared" si="191"/>
        <v>39.003522898842476</v>
      </c>
      <c r="BB139" s="51">
        <f t="shared" si="192"/>
        <v>2.6727363647336749E-3</v>
      </c>
      <c r="BC139" s="31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31">
        <f t="shared" si="193"/>
        <v>259</v>
      </c>
      <c r="BE139" s="51">
        <f t="shared" si="194"/>
        <v>1.0891505466778861E-2</v>
      </c>
      <c r="BF139" s="35">
        <f t="shared" si="195"/>
        <v>6049.0689481630598</v>
      </c>
      <c r="BG139" s="35">
        <f t="shared" si="196"/>
        <v>0.4145155449795665</v>
      </c>
      <c r="BH139" s="45">
        <v>7000</v>
      </c>
      <c r="BI139" s="48">
        <f t="shared" si="197"/>
        <v>118</v>
      </c>
      <c r="BJ139" s="14">
        <v>25154</v>
      </c>
      <c r="BK139" s="48">
        <f t="shared" si="198"/>
        <v>522</v>
      </c>
      <c r="BL139" s="14">
        <v>18314</v>
      </c>
      <c r="BM139" s="48">
        <f t="shared" si="199"/>
        <v>406</v>
      </c>
      <c r="BN139" s="14">
        <v>6313</v>
      </c>
      <c r="BO139" s="48">
        <f t="shared" si="200"/>
        <v>102</v>
      </c>
      <c r="BP139" s="14">
        <v>1212</v>
      </c>
      <c r="BQ139" s="48">
        <f t="shared" si="201"/>
        <v>28</v>
      </c>
      <c r="BR139" s="17">
        <v>14</v>
      </c>
      <c r="BS139" s="24">
        <f t="shared" si="202"/>
        <v>0</v>
      </c>
      <c r="BT139" s="17">
        <v>68</v>
      </c>
      <c r="BU139" s="24">
        <f t="shared" si="203"/>
        <v>3</v>
      </c>
      <c r="BV139" s="17">
        <v>275</v>
      </c>
      <c r="BW139" s="24">
        <f t="shared" si="204"/>
        <v>7</v>
      </c>
      <c r="BX139" s="17">
        <v>589</v>
      </c>
      <c r="BY139" s="24">
        <f t="shared" si="205"/>
        <v>25</v>
      </c>
      <c r="BZ139" s="20">
        <v>304</v>
      </c>
      <c r="CA139" s="27">
        <f t="shared" si="206"/>
        <v>6</v>
      </c>
    </row>
    <row r="140" spans="1:79">
      <c r="A140" s="3">
        <v>44037</v>
      </c>
      <c r="B140" s="22">
        <v>44037</v>
      </c>
      <c r="C140" s="10">
        <v>58864</v>
      </c>
      <c r="D140">
        <f t="shared" si="223"/>
        <v>871</v>
      </c>
      <c r="E140" s="10">
        <v>1275</v>
      </c>
      <c r="F140">
        <f t="shared" si="213"/>
        <v>25</v>
      </c>
      <c r="G140" s="10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12">
        <v>203600</v>
      </c>
      <c r="W140" s="1">
        <f t="shared" si="214"/>
        <v>2614</v>
      </c>
      <c r="X140" s="1">
        <f t="shared" si="175"/>
        <v>-767</v>
      </c>
      <c r="Y140" s="34">
        <f t="shared" si="176"/>
        <v>51233.014594866632</v>
      </c>
      <c r="Z140" s="14">
        <v>142071</v>
      </c>
      <c r="AA140" s="2">
        <f t="shared" si="219"/>
        <v>1819</v>
      </c>
      <c r="AB140" s="29">
        <f t="shared" si="177"/>
        <v>0.69779469548133599</v>
      </c>
      <c r="AC140" s="32">
        <f t="shared" si="178"/>
        <v>-477</v>
      </c>
      <c r="AD140" s="1">
        <f t="shared" si="215"/>
        <v>61529</v>
      </c>
      <c r="AE140" s="1">
        <f t="shared" si="220"/>
        <v>795</v>
      </c>
      <c r="AF140" s="29">
        <f t="shared" si="179"/>
        <v>0.30220530451866406</v>
      </c>
      <c r="AG140" s="32">
        <f t="shared" si="180"/>
        <v>-290</v>
      </c>
      <c r="AH140" s="34">
        <f t="shared" si="181"/>
        <v>0.30413159908186688</v>
      </c>
      <c r="AI140" s="34">
        <f t="shared" si="182"/>
        <v>15482.88877705083</v>
      </c>
      <c r="AJ140" s="14">
        <v>22110</v>
      </c>
      <c r="AK140" s="2">
        <f t="shared" si="221"/>
        <v>143</v>
      </c>
      <c r="AL140" s="2">
        <f t="shared" si="183"/>
        <v>6.5097646469705062E-3</v>
      </c>
      <c r="AM140" s="34">
        <f t="shared" si="184"/>
        <v>5563.6638147961748</v>
      </c>
      <c r="AN140" s="34">
        <f t="shared" si="185"/>
        <v>0.37561157923348737</v>
      </c>
      <c r="AO140" s="14">
        <v>652</v>
      </c>
      <c r="AP140" s="2">
        <f t="shared" si="222"/>
        <v>-22</v>
      </c>
      <c r="AQ140" s="2">
        <f t="shared" si="216"/>
        <v>-3.2640949554896159E-2</v>
      </c>
      <c r="AR140" s="34">
        <f t="shared" si="186"/>
        <v>164.06643180674382</v>
      </c>
      <c r="AS140" s="14">
        <v>1247</v>
      </c>
      <c r="AT140" s="2">
        <f t="shared" si="217"/>
        <v>4</v>
      </c>
      <c r="AU140" s="2">
        <f t="shared" si="187"/>
        <v>3.2180209171359664E-3</v>
      </c>
      <c r="AV140" s="34">
        <f t="shared" si="188"/>
        <v>313.78963261197782</v>
      </c>
      <c r="AW140" s="80">
        <f t="shared" si="189"/>
        <v>2.1184425115520523E-2</v>
      </c>
      <c r="AX140" s="14">
        <v>152</v>
      </c>
      <c r="AY140">
        <f t="shared" si="218"/>
        <v>-3</v>
      </c>
      <c r="AZ140">
        <f t="shared" si="190"/>
        <v>-1.9354838709677469E-2</v>
      </c>
      <c r="BA140" s="35">
        <f t="shared" si="191"/>
        <v>38.248616004026168</v>
      </c>
      <c r="BB140" s="51">
        <f t="shared" si="192"/>
        <v>2.5822234302799673E-3</v>
      </c>
      <c r="BC140" s="31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31">
        <f t="shared" si="193"/>
        <v>122</v>
      </c>
      <c r="BE140" s="51">
        <f t="shared" si="194"/>
        <v>5.075086318066413E-3</v>
      </c>
      <c r="BF140" s="35">
        <f t="shared" si="195"/>
        <v>6079.7684952189229</v>
      </c>
      <c r="BG140" s="35">
        <f t="shared" si="196"/>
        <v>0.41045460723022559</v>
      </c>
      <c r="BH140" s="45">
        <v>7111</v>
      </c>
      <c r="BI140" s="48">
        <f t="shared" si="197"/>
        <v>111</v>
      </c>
      <c r="BJ140" s="14">
        <v>25478</v>
      </c>
      <c r="BK140" s="48">
        <f t="shared" si="198"/>
        <v>324</v>
      </c>
      <c r="BL140" s="14">
        <v>18618</v>
      </c>
      <c r="BM140" s="48">
        <f t="shared" si="199"/>
        <v>304</v>
      </c>
      <c r="BN140" s="14">
        <v>6422</v>
      </c>
      <c r="BO140" s="48">
        <f t="shared" si="200"/>
        <v>109</v>
      </c>
      <c r="BP140" s="14">
        <v>1235</v>
      </c>
      <c r="BQ140" s="48">
        <f t="shared" si="201"/>
        <v>23</v>
      </c>
      <c r="BR140" s="17">
        <v>14</v>
      </c>
      <c r="BS140" s="24">
        <f t="shared" si="202"/>
        <v>0</v>
      </c>
      <c r="BT140" s="17">
        <v>70</v>
      </c>
      <c r="BU140" s="24">
        <f t="shared" si="203"/>
        <v>2</v>
      </c>
      <c r="BV140" s="17">
        <v>282</v>
      </c>
      <c r="BW140" s="24">
        <f t="shared" si="204"/>
        <v>7</v>
      </c>
      <c r="BX140" s="17">
        <v>598</v>
      </c>
      <c r="BY140" s="24">
        <f t="shared" si="205"/>
        <v>9</v>
      </c>
      <c r="BZ140" s="20">
        <v>311</v>
      </c>
      <c r="CA140" s="27">
        <f t="shared" si="206"/>
        <v>7</v>
      </c>
    </row>
    <row r="141" spans="1:79">
      <c r="A141" s="3">
        <v>44038</v>
      </c>
      <c r="B141" s="22">
        <v>44038</v>
      </c>
      <c r="C141" s="10">
        <v>60296</v>
      </c>
      <c r="D141">
        <f t="shared" si="223"/>
        <v>1432</v>
      </c>
      <c r="E141" s="10">
        <v>1294</v>
      </c>
      <c r="F141">
        <f t="shared" si="213"/>
        <v>19</v>
      </c>
      <c r="G141" s="10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12">
        <v>207908</v>
      </c>
      <c r="W141" s="1">
        <f t="shared" si="214"/>
        <v>4308</v>
      </c>
      <c r="X141" s="1">
        <f t="shared" si="175"/>
        <v>1694</v>
      </c>
      <c r="Y141" s="34">
        <f t="shared" si="176"/>
        <v>52317.060895822848</v>
      </c>
      <c r="Z141" s="14">
        <v>144913</v>
      </c>
      <c r="AA141" s="2">
        <f t="shared" si="219"/>
        <v>2842</v>
      </c>
      <c r="AB141" s="29">
        <f t="shared" si="177"/>
        <v>0.69700540623737417</v>
      </c>
      <c r="AC141" s="32">
        <f t="shared" si="178"/>
        <v>1023</v>
      </c>
      <c r="AD141" s="1">
        <f t="shared" si="215"/>
        <v>62995</v>
      </c>
      <c r="AE141" s="1">
        <f t="shared" si="220"/>
        <v>1466</v>
      </c>
      <c r="AF141" s="29">
        <f t="shared" si="179"/>
        <v>0.30299459376262577</v>
      </c>
      <c r="AG141" s="32">
        <f t="shared" si="180"/>
        <v>671</v>
      </c>
      <c r="AH141" s="34">
        <f t="shared" si="181"/>
        <v>0.34029712163416898</v>
      </c>
      <c r="AI141" s="34">
        <f t="shared" si="182"/>
        <v>15851.786612984397</v>
      </c>
      <c r="AJ141" s="14">
        <v>22803</v>
      </c>
      <c r="AK141" s="2">
        <f t="shared" si="221"/>
        <v>693</v>
      </c>
      <c r="AL141" s="2">
        <f t="shared" si="183"/>
        <v>3.1343283582089487E-2</v>
      </c>
      <c r="AM141" s="34">
        <f t="shared" si="184"/>
        <v>5738.0473074987412</v>
      </c>
      <c r="AN141" s="34">
        <f t="shared" si="185"/>
        <v>0.37818429083189598</v>
      </c>
      <c r="AO141" s="14">
        <v>680</v>
      </c>
      <c r="AP141" s="2">
        <f t="shared" si="222"/>
        <v>28</v>
      </c>
      <c r="AQ141" s="2">
        <f t="shared" si="216"/>
        <v>4.2944785276073594E-2</v>
      </c>
      <c r="AR141" s="34">
        <f t="shared" si="186"/>
        <v>171.11222949169601</v>
      </c>
      <c r="AS141" s="14">
        <v>1237</v>
      </c>
      <c r="AT141" s="2">
        <f t="shared" si="217"/>
        <v>-10</v>
      </c>
      <c r="AU141" s="2">
        <f t="shared" si="187"/>
        <v>-8.0192461908580315E-3</v>
      </c>
      <c r="AV141" s="34">
        <f t="shared" si="188"/>
        <v>311.27327629592349</v>
      </c>
      <c r="AW141" s="80">
        <f t="shared" si="189"/>
        <v>2.0515457078413162E-2</v>
      </c>
      <c r="AX141" s="14">
        <v>151</v>
      </c>
      <c r="AY141">
        <f t="shared" si="218"/>
        <v>-1</v>
      </c>
      <c r="AZ141">
        <f t="shared" si="190"/>
        <v>-6.5789473684210176E-3</v>
      </c>
      <c r="BA141" s="35">
        <f t="shared" si="191"/>
        <v>37.99698037242073</v>
      </c>
      <c r="BB141" s="51">
        <f t="shared" si="192"/>
        <v>2.504312060501526E-3</v>
      </c>
      <c r="BC141" s="31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31">
        <f t="shared" si="193"/>
        <v>710</v>
      </c>
      <c r="BE141" s="51">
        <f t="shared" si="194"/>
        <v>2.9386200902280502E-2</v>
      </c>
      <c r="BF141" s="35">
        <f t="shared" si="195"/>
        <v>6258.4297936587818</v>
      </c>
      <c r="BG141" s="35">
        <f t="shared" si="196"/>
        <v>0.41248175666710896</v>
      </c>
      <c r="BH141" s="45">
        <v>7274</v>
      </c>
      <c r="BI141" s="48">
        <f t="shared" si="197"/>
        <v>163</v>
      </c>
      <c r="BJ141" s="14">
        <v>26079</v>
      </c>
      <c r="BK141" s="48">
        <f t="shared" si="198"/>
        <v>601</v>
      </c>
      <c r="BL141" s="14">
        <v>19062</v>
      </c>
      <c r="BM141" s="48">
        <f t="shared" si="199"/>
        <v>444</v>
      </c>
      <c r="BN141" s="14">
        <v>6611</v>
      </c>
      <c r="BO141" s="48">
        <f t="shared" si="200"/>
        <v>189</v>
      </c>
      <c r="BP141" s="14">
        <v>1270</v>
      </c>
      <c r="BQ141" s="48">
        <f t="shared" si="201"/>
        <v>35</v>
      </c>
      <c r="BR141" s="17">
        <v>14</v>
      </c>
      <c r="BS141" s="24">
        <f t="shared" si="202"/>
        <v>0</v>
      </c>
      <c r="BT141" s="17">
        <v>72</v>
      </c>
      <c r="BU141" s="24">
        <f t="shared" si="203"/>
        <v>2</v>
      </c>
      <c r="BV141" s="17">
        <v>285</v>
      </c>
      <c r="BW141" s="24">
        <f t="shared" si="204"/>
        <v>3</v>
      </c>
      <c r="BX141" s="17">
        <v>607</v>
      </c>
      <c r="BY141" s="24">
        <f t="shared" si="205"/>
        <v>9</v>
      </c>
      <c r="BZ141" s="20">
        <v>316</v>
      </c>
      <c r="CA141" s="27">
        <f t="shared" si="206"/>
        <v>5</v>
      </c>
    </row>
    <row r="142" spans="1:79">
      <c r="A142" s="3">
        <v>44039</v>
      </c>
      <c r="B142" s="22">
        <v>44039</v>
      </c>
      <c r="C142" s="10">
        <v>61442</v>
      </c>
      <c r="D142">
        <f t="shared" si="223"/>
        <v>1146</v>
      </c>
      <c r="E142" s="10">
        <v>1322</v>
      </c>
      <c r="F142">
        <f t="shared" si="213"/>
        <v>28</v>
      </c>
      <c r="G142" s="10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12">
        <v>211373</v>
      </c>
      <c r="W142" s="1">
        <f t="shared" si="214"/>
        <v>3465</v>
      </c>
      <c r="X142" s="1">
        <f t="shared" si="175"/>
        <v>-843</v>
      </c>
      <c r="Y142" s="34">
        <f t="shared" si="176"/>
        <v>53188.978359335677</v>
      </c>
      <c r="Z142" s="14">
        <v>147217</v>
      </c>
      <c r="AA142" s="2">
        <f t="shared" si="219"/>
        <v>2304</v>
      </c>
      <c r="AB142" s="29">
        <f t="shared" si="177"/>
        <v>0.69647968283555606</v>
      </c>
      <c r="AC142" s="32">
        <f t="shared" si="178"/>
        <v>-538</v>
      </c>
      <c r="AD142" s="1">
        <f t="shared" si="215"/>
        <v>64156</v>
      </c>
      <c r="AE142" s="1">
        <f t="shared" si="220"/>
        <v>1161</v>
      </c>
      <c r="AF142" s="29">
        <f t="shared" si="179"/>
        <v>0.30352031716444389</v>
      </c>
      <c r="AG142" s="32">
        <f t="shared" si="180"/>
        <v>-305</v>
      </c>
      <c r="AH142" s="34">
        <f t="shared" si="181"/>
        <v>0.33506493506493507</v>
      </c>
      <c r="AI142" s="34">
        <f t="shared" si="182"/>
        <v>16143.935581278309</v>
      </c>
      <c r="AJ142" s="14">
        <v>22898</v>
      </c>
      <c r="AK142" s="2">
        <f t="shared" si="221"/>
        <v>95</v>
      </c>
      <c r="AL142" s="2">
        <f t="shared" si="183"/>
        <v>4.1661184931807149E-3</v>
      </c>
      <c r="AM142" s="34">
        <f t="shared" si="184"/>
        <v>5761.9526925012578</v>
      </c>
      <c r="AN142" s="34">
        <f t="shared" si="185"/>
        <v>0.37267667068129295</v>
      </c>
      <c r="AO142" s="14">
        <v>726</v>
      </c>
      <c r="AP142" s="2">
        <f t="shared" si="222"/>
        <v>46</v>
      </c>
      <c r="AQ142" s="2">
        <f t="shared" si="216"/>
        <v>6.7647058823529393E-2</v>
      </c>
      <c r="AR142" s="34">
        <f t="shared" si="186"/>
        <v>182.68746854554604</v>
      </c>
      <c r="AS142" s="14">
        <v>1255</v>
      </c>
      <c r="AT142" s="2">
        <f t="shared" si="217"/>
        <v>18</v>
      </c>
      <c r="AU142" s="2">
        <f t="shared" si="187"/>
        <v>1.4551333872271588E-2</v>
      </c>
      <c r="AV142" s="34">
        <f t="shared" si="188"/>
        <v>315.80271766482133</v>
      </c>
      <c r="AW142" s="80">
        <f t="shared" si="189"/>
        <v>2.0425767390384427E-2</v>
      </c>
      <c r="AX142" s="14">
        <v>155</v>
      </c>
      <c r="AY142">
        <f t="shared" si="218"/>
        <v>4</v>
      </c>
      <c r="AZ142">
        <f t="shared" si="190"/>
        <v>2.6490066225165476E-2</v>
      </c>
      <c r="BA142" s="35">
        <f t="shared" si="191"/>
        <v>39.003522898842476</v>
      </c>
      <c r="BB142" s="51">
        <f t="shared" si="192"/>
        <v>2.5227043390514633E-3</v>
      </c>
      <c r="BC142" s="31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31">
        <f t="shared" si="193"/>
        <v>163</v>
      </c>
      <c r="BE142" s="51">
        <f t="shared" si="194"/>
        <v>6.5538176993285013E-3</v>
      </c>
      <c r="BF142" s="35">
        <f t="shared" si="195"/>
        <v>6299.4464016104675</v>
      </c>
      <c r="BG142" s="35">
        <f t="shared" si="196"/>
        <v>0.40744116402460856</v>
      </c>
      <c r="BH142" s="45">
        <v>7442</v>
      </c>
      <c r="BI142" s="48">
        <f t="shared" si="197"/>
        <v>168</v>
      </c>
      <c r="BJ142" s="14">
        <v>26556</v>
      </c>
      <c r="BK142" s="48">
        <f t="shared" si="198"/>
        <v>477</v>
      </c>
      <c r="BL142" s="14">
        <v>19410</v>
      </c>
      <c r="BM142" s="48">
        <f t="shared" si="199"/>
        <v>348</v>
      </c>
      <c r="BN142" s="14">
        <v>6745</v>
      </c>
      <c r="BO142" s="48">
        <f t="shared" si="200"/>
        <v>134</v>
      </c>
      <c r="BP142" s="14">
        <v>1289</v>
      </c>
      <c r="BQ142" s="48">
        <f t="shared" si="201"/>
        <v>19</v>
      </c>
      <c r="BR142" s="17">
        <v>14</v>
      </c>
      <c r="BS142" s="24">
        <f t="shared" si="202"/>
        <v>0</v>
      </c>
      <c r="BT142" s="17">
        <v>74</v>
      </c>
      <c r="BU142" s="24">
        <f t="shared" si="203"/>
        <v>2</v>
      </c>
      <c r="BV142" s="17">
        <v>289</v>
      </c>
      <c r="BW142" s="24">
        <f t="shared" si="204"/>
        <v>4</v>
      </c>
      <c r="BX142" s="17">
        <v>623</v>
      </c>
      <c r="BY142" s="24">
        <f t="shared" si="205"/>
        <v>16</v>
      </c>
      <c r="BZ142" s="20">
        <v>322</v>
      </c>
      <c r="CA142" s="27">
        <f t="shared" si="206"/>
        <v>6</v>
      </c>
    </row>
    <row r="143" spans="1:79">
      <c r="A143" s="3">
        <v>44040</v>
      </c>
      <c r="B143" s="22">
        <v>44040</v>
      </c>
      <c r="C143" s="10">
        <v>62223</v>
      </c>
      <c r="D143">
        <f t="shared" si="223"/>
        <v>781</v>
      </c>
      <c r="E143" s="10">
        <v>1349</v>
      </c>
      <c r="F143">
        <f t="shared" si="213"/>
        <v>27</v>
      </c>
      <c r="G143" s="10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12">
        <v>213597</v>
      </c>
      <c r="W143" s="1">
        <f t="shared" si="214"/>
        <v>2224</v>
      </c>
      <c r="X143" s="1">
        <f t="shared" si="175"/>
        <v>-1241</v>
      </c>
      <c r="Y143" s="34">
        <f t="shared" si="176"/>
        <v>53748.616004026168</v>
      </c>
      <c r="Z143" s="14">
        <v>148715</v>
      </c>
      <c r="AA143" s="2">
        <f t="shared" si="219"/>
        <v>1498</v>
      </c>
      <c r="AB143" s="29">
        <f t="shared" si="177"/>
        <v>0.69624105207470144</v>
      </c>
      <c r="AC143" s="32">
        <f t="shared" si="178"/>
        <v>-806</v>
      </c>
      <c r="AD143" s="1">
        <f t="shared" si="215"/>
        <v>64882</v>
      </c>
      <c r="AE143" s="1">
        <f t="shared" si="220"/>
        <v>726</v>
      </c>
      <c r="AF143" s="29">
        <f t="shared" si="179"/>
        <v>0.30375894792529856</v>
      </c>
      <c r="AG143" s="32">
        <f t="shared" si="180"/>
        <v>-435</v>
      </c>
      <c r="AH143" s="34">
        <f t="shared" si="181"/>
        <v>0.32643884892086333</v>
      </c>
      <c r="AI143" s="34">
        <f t="shared" si="182"/>
        <v>16326.623049823855</v>
      </c>
      <c r="AJ143" s="14">
        <v>22577</v>
      </c>
      <c r="AK143" s="2">
        <f t="shared" si="221"/>
        <v>-321</v>
      </c>
      <c r="AL143" s="2">
        <f t="shared" si="183"/>
        <v>-1.4018691588784993E-2</v>
      </c>
      <c r="AM143" s="34">
        <f t="shared" si="184"/>
        <v>5681.177654755913</v>
      </c>
      <c r="AN143" s="34">
        <f t="shared" si="185"/>
        <v>0.36284010735580091</v>
      </c>
      <c r="AO143" s="14">
        <v>694</v>
      </c>
      <c r="AP143" s="2">
        <f t="shared" si="222"/>
        <v>-32</v>
      </c>
      <c r="AQ143" s="2">
        <f t="shared" si="216"/>
        <v>-4.4077134986225897E-2</v>
      </c>
      <c r="AR143" s="34">
        <f t="shared" si="186"/>
        <v>174.63512833417212</v>
      </c>
      <c r="AS143" s="14">
        <v>1274</v>
      </c>
      <c r="AT143" s="2">
        <f t="shared" si="217"/>
        <v>19</v>
      </c>
      <c r="AU143" s="2">
        <f t="shared" si="187"/>
        <v>1.5139442231075773E-2</v>
      </c>
      <c r="AV143" s="34">
        <f t="shared" si="188"/>
        <v>320.5837946653246</v>
      </c>
      <c r="AW143" s="80">
        <f t="shared" si="189"/>
        <v>2.0474744065699178E-2</v>
      </c>
      <c r="AX143" s="14">
        <v>148</v>
      </c>
      <c r="AY143">
        <f t="shared" si="218"/>
        <v>-7</v>
      </c>
      <c r="AZ143">
        <f t="shared" si="190"/>
        <v>-4.5161290322580649E-2</v>
      </c>
      <c r="BA143" s="35">
        <f t="shared" si="191"/>
        <v>37.242073477604428</v>
      </c>
      <c r="BB143" s="51">
        <f t="shared" si="192"/>
        <v>2.3785416968002187E-3</v>
      </c>
      <c r="BC143" s="31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31">
        <f t="shared" si="193"/>
        <v>-341</v>
      </c>
      <c r="BE143" s="51">
        <f t="shared" si="194"/>
        <v>-1.3621474794279775E-2</v>
      </c>
      <c r="BF143" s="35">
        <f t="shared" si="195"/>
        <v>6213.6386512330146</v>
      </c>
      <c r="BG143" s="35">
        <f t="shared" si="196"/>
        <v>0.39684682512897163</v>
      </c>
      <c r="BH143" s="45">
        <v>7556</v>
      </c>
      <c r="BI143" s="48">
        <f t="shared" si="197"/>
        <v>114</v>
      </c>
      <c r="BJ143" s="14">
        <v>26853</v>
      </c>
      <c r="BK143" s="48">
        <f t="shared" si="198"/>
        <v>297</v>
      </c>
      <c r="BL143" s="14">
        <v>19656</v>
      </c>
      <c r="BM143" s="48">
        <f t="shared" si="199"/>
        <v>246</v>
      </c>
      <c r="BN143" s="14">
        <v>6841</v>
      </c>
      <c r="BO143" s="48">
        <f t="shared" si="200"/>
        <v>96</v>
      </c>
      <c r="BP143" s="14">
        <v>1317</v>
      </c>
      <c r="BQ143" s="48">
        <f t="shared" si="201"/>
        <v>28</v>
      </c>
      <c r="BR143" s="17">
        <v>14</v>
      </c>
      <c r="BS143" s="24">
        <f t="shared" si="202"/>
        <v>0</v>
      </c>
      <c r="BT143" s="17">
        <v>78</v>
      </c>
      <c r="BU143" s="24">
        <f t="shared" si="203"/>
        <v>4</v>
      </c>
      <c r="BV143" s="17">
        <v>298</v>
      </c>
      <c r="BW143" s="24">
        <f t="shared" si="204"/>
        <v>9</v>
      </c>
      <c r="BX143" s="17">
        <v>633</v>
      </c>
      <c r="BY143" s="24">
        <f t="shared" si="205"/>
        <v>10</v>
      </c>
      <c r="BZ143" s="20">
        <v>326</v>
      </c>
      <c r="CA143" s="27">
        <f t="shared" si="206"/>
        <v>4</v>
      </c>
    </row>
    <row r="144" spans="1:79">
      <c r="A144" s="3">
        <v>44041</v>
      </c>
      <c r="B144" s="22">
        <v>44041</v>
      </c>
      <c r="C144" s="10">
        <v>63269</v>
      </c>
      <c r="D144">
        <f t="shared" si="223"/>
        <v>1046</v>
      </c>
      <c r="E144" s="10">
        <v>1374</v>
      </c>
      <c r="F144">
        <f t="shared" si="213"/>
        <v>25</v>
      </c>
      <c r="G144" s="10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12">
        <v>216730</v>
      </c>
      <c r="W144" s="1">
        <f t="shared" si="214"/>
        <v>3133</v>
      </c>
      <c r="X144" s="1">
        <f t="shared" si="175"/>
        <v>909</v>
      </c>
      <c r="Y144" s="34">
        <f t="shared" si="176"/>
        <v>54536.990437845998</v>
      </c>
      <c r="Z144" s="14">
        <v>150836</v>
      </c>
      <c r="AA144" s="2">
        <f t="shared" si="219"/>
        <v>2121</v>
      </c>
      <c r="AB144" s="29">
        <f t="shared" si="177"/>
        <v>0.69596271858995062</v>
      </c>
      <c r="AC144" s="32">
        <f t="shared" si="178"/>
        <v>623</v>
      </c>
      <c r="AD144" s="1">
        <f t="shared" si="215"/>
        <v>65894</v>
      </c>
      <c r="AE144" s="1">
        <f t="shared" si="220"/>
        <v>1012</v>
      </c>
      <c r="AF144" s="29">
        <f t="shared" si="179"/>
        <v>0.30403728141004938</v>
      </c>
      <c r="AG144" s="32">
        <f t="shared" si="180"/>
        <v>286</v>
      </c>
      <c r="AH144" s="34">
        <f t="shared" si="181"/>
        <v>0.3230130864985637</v>
      </c>
      <c r="AI144" s="34">
        <f t="shared" si="182"/>
        <v>16581.278309008554</v>
      </c>
      <c r="AJ144" s="14">
        <v>22430</v>
      </c>
      <c r="AK144" s="2">
        <f t="shared" si="221"/>
        <v>-147</v>
      </c>
      <c r="AL144" s="2">
        <f t="shared" si="183"/>
        <v>-6.5110510696726465E-3</v>
      </c>
      <c r="AM144" s="34">
        <f t="shared" si="184"/>
        <v>5644.1872169099142</v>
      </c>
      <c r="AN144" s="34">
        <f t="shared" si="185"/>
        <v>0.35451801040003794</v>
      </c>
      <c r="AO144" s="14">
        <v>689</v>
      </c>
      <c r="AP144" s="2">
        <f t="shared" si="222"/>
        <v>-5</v>
      </c>
      <c r="AQ144" s="2">
        <f t="shared" si="216"/>
        <v>-7.2046109510086609E-3</v>
      </c>
      <c r="AR144" s="34">
        <f t="shared" si="186"/>
        <v>173.37695017614493</v>
      </c>
      <c r="AS144" s="14">
        <v>1302</v>
      </c>
      <c r="AT144" s="2">
        <f t="shared" si="217"/>
        <v>28</v>
      </c>
      <c r="AU144" s="2">
        <f t="shared" si="187"/>
        <v>2.19780219780219E-2</v>
      </c>
      <c r="AV144" s="34">
        <f t="shared" si="188"/>
        <v>327.62959235027677</v>
      </c>
      <c r="AW144" s="80">
        <f t="shared" si="189"/>
        <v>2.0578798463702603E-2</v>
      </c>
      <c r="AX144" s="14">
        <v>158</v>
      </c>
      <c r="AY144">
        <f t="shared" si="218"/>
        <v>10</v>
      </c>
      <c r="AZ144">
        <f t="shared" si="190"/>
        <v>6.7567567567567544E-2</v>
      </c>
      <c r="BA144" s="35">
        <f t="shared" si="191"/>
        <v>39.758429793658777</v>
      </c>
      <c r="BB144" s="51">
        <f t="shared" si="192"/>
        <v>2.4972735462864908E-3</v>
      </c>
      <c r="BC144" s="31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31">
        <f t="shared" si="193"/>
        <v>-114</v>
      </c>
      <c r="BE144" s="51">
        <f t="shared" si="194"/>
        <v>-4.6166929899161824E-3</v>
      </c>
      <c r="BF144" s="35">
        <f t="shared" si="195"/>
        <v>6184.9521892299945</v>
      </c>
      <c r="BG144" s="35">
        <f t="shared" si="196"/>
        <v>0.38848409173528903</v>
      </c>
      <c r="BH144" s="45">
        <v>7692</v>
      </c>
      <c r="BI144" s="48">
        <f t="shared" si="197"/>
        <v>136</v>
      </c>
      <c r="BJ144" s="14">
        <v>27294</v>
      </c>
      <c r="BK144" s="48">
        <f t="shared" si="198"/>
        <v>441</v>
      </c>
      <c r="BL144" s="14">
        <v>19976</v>
      </c>
      <c r="BM144" s="48">
        <f t="shared" si="199"/>
        <v>320</v>
      </c>
      <c r="BN144" s="14">
        <v>6963</v>
      </c>
      <c r="BO144" s="48">
        <f t="shared" si="200"/>
        <v>122</v>
      </c>
      <c r="BP144" s="14">
        <v>1344</v>
      </c>
      <c r="BQ144" s="48">
        <f t="shared" si="201"/>
        <v>27</v>
      </c>
      <c r="BR144" s="17">
        <v>14</v>
      </c>
      <c r="BS144" s="24">
        <f t="shared" si="202"/>
        <v>0</v>
      </c>
      <c r="BT144" s="17">
        <v>79</v>
      </c>
      <c r="BU144" s="24">
        <f t="shared" si="203"/>
        <v>1</v>
      </c>
      <c r="BV144" s="17">
        <v>305</v>
      </c>
      <c r="BW144" s="24">
        <f t="shared" si="204"/>
        <v>7</v>
      </c>
      <c r="BX144" s="17">
        <v>645</v>
      </c>
      <c r="BY144" s="24">
        <f t="shared" si="205"/>
        <v>12</v>
      </c>
      <c r="BZ144" s="20">
        <v>331</v>
      </c>
      <c r="CA144" s="27">
        <f t="shared" si="206"/>
        <v>5</v>
      </c>
    </row>
    <row r="145" spans="1:79">
      <c r="A145" s="3">
        <v>44042</v>
      </c>
      <c r="B145" s="22">
        <v>44042</v>
      </c>
      <c r="C145" s="10">
        <v>64191</v>
      </c>
      <c r="D145">
        <f t="shared" si="223"/>
        <v>922</v>
      </c>
      <c r="E145" s="10">
        <v>1397</v>
      </c>
      <c r="F145">
        <f t="shared" si="213"/>
        <v>23</v>
      </c>
      <c r="G145" s="10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12">
        <v>219942</v>
      </c>
      <c r="W145" s="1">
        <f t="shared" si="214"/>
        <v>3212</v>
      </c>
      <c r="X145" s="1">
        <f t="shared" si="175"/>
        <v>79</v>
      </c>
      <c r="Y145" s="34">
        <f t="shared" si="176"/>
        <v>55345.244086562656</v>
      </c>
      <c r="Z145" s="14">
        <v>153132</v>
      </c>
      <c r="AA145" s="2">
        <f t="shared" si="219"/>
        <v>2296</v>
      </c>
      <c r="AB145" s="29">
        <f t="shared" si="177"/>
        <v>0.69623809913522661</v>
      </c>
      <c r="AC145" s="32">
        <f t="shared" si="178"/>
        <v>175</v>
      </c>
      <c r="AD145" s="1">
        <f t="shared" si="215"/>
        <v>66810</v>
      </c>
      <c r="AE145" s="1">
        <f t="shared" si="220"/>
        <v>916</v>
      </c>
      <c r="AF145" s="29">
        <f t="shared" si="179"/>
        <v>0.30376190086477345</v>
      </c>
      <c r="AG145" s="32">
        <f t="shared" si="180"/>
        <v>-96</v>
      </c>
      <c r="AH145" s="34">
        <f t="shared" si="181"/>
        <v>0.2851805728518057</v>
      </c>
      <c r="AI145" s="34">
        <f t="shared" si="182"/>
        <v>16811.776547559133</v>
      </c>
      <c r="AJ145" s="14">
        <v>22457</v>
      </c>
      <c r="AK145" s="2">
        <f t="shared" si="221"/>
        <v>27</v>
      </c>
      <c r="AL145" s="2">
        <f t="shared" si="183"/>
        <v>1.2037449843957937E-3</v>
      </c>
      <c r="AM145" s="34">
        <f t="shared" si="184"/>
        <v>5650.9813789632608</v>
      </c>
      <c r="AN145" s="34">
        <f t="shared" si="185"/>
        <v>0.34984655169727841</v>
      </c>
      <c r="AO145" s="14">
        <v>666</v>
      </c>
      <c r="AP145" s="2">
        <f t="shared" si="222"/>
        <v>-23</v>
      </c>
      <c r="AQ145" s="2">
        <f t="shared" si="216"/>
        <v>-3.338171262699563E-2</v>
      </c>
      <c r="AR145" s="34">
        <f t="shared" si="186"/>
        <v>167.58933064921993</v>
      </c>
      <c r="AS145" s="14">
        <v>1292</v>
      </c>
      <c r="AT145" s="2">
        <f t="shared" si="217"/>
        <v>-10</v>
      </c>
      <c r="AU145" s="2">
        <f t="shared" si="187"/>
        <v>-7.6804915514593342E-3</v>
      </c>
      <c r="AV145" s="34">
        <f t="shared" si="188"/>
        <v>325.11323603422244</v>
      </c>
      <c r="AW145" s="80">
        <f t="shared" si="189"/>
        <v>2.0127432194544406E-2</v>
      </c>
      <c r="AX145" s="14">
        <v>161</v>
      </c>
      <c r="AY145">
        <f t="shared" si="218"/>
        <v>3</v>
      </c>
      <c r="AZ145">
        <f t="shared" si="190"/>
        <v>1.8987341772152E-2</v>
      </c>
      <c r="BA145" s="35">
        <f t="shared" si="191"/>
        <v>40.513336688475086</v>
      </c>
      <c r="BB145" s="51">
        <f t="shared" si="192"/>
        <v>2.5081397703727937E-3</v>
      </c>
      <c r="BC145" s="31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31">
        <f t="shared" si="193"/>
        <v>-3</v>
      </c>
      <c r="BE145" s="51">
        <f t="shared" si="194"/>
        <v>-1.2205541315757351E-4</v>
      </c>
      <c r="BF145" s="35">
        <f t="shared" si="195"/>
        <v>6184.197282335178</v>
      </c>
      <c r="BG145" s="35">
        <f t="shared" si="196"/>
        <v>0.38285740991727812</v>
      </c>
      <c r="BH145" s="45">
        <v>7814</v>
      </c>
      <c r="BI145" s="48">
        <f t="shared" si="197"/>
        <v>122</v>
      </c>
      <c r="BJ145" s="14">
        <v>27668</v>
      </c>
      <c r="BK145" s="48">
        <f t="shared" si="198"/>
        <v>374</v>
      </c>
      <c r="BL145" s="14">
        <v>20246</v>
      </c>
      <c r="BM145" s="48">
        <f t="shared" si="199"/>
        <v>270</v>
      </c>
      <c r="BN145" s="14">
        <v>7087</v>
      </c>
      <c r="BO145" s="48">
        <f t="shared" si="200"/>
        <v>124</v>
      </c>
      <c r="BP145" s="14">
        <v>1376</v>
      </c>
      <c r="BQ145" s="48">
        <f t="shared" si="201"/>
        <v>32</v>
      </c>
      <c r="BR145" s="17">
        <v>14</v>
      </c>
      <c r="BS145" s="24">
        <f t="shared" si="202"/>
        <v>0</v>
      </c>
      <c r="BT145" s="17">
        <v>79</v>
      </c>
      <c r="BU145" s="24">
        <f t="shared" si="203"/>
        <v>0</v>
      </c>
      <c r="BV145" s="17">
        <v>310</v>
      </c>
      <c r="BW145" s="24">
        <f t="shared" si="204"/>
        <v>5</v>
      </c>
      <c r="BX145" s="17">
        <v>656</v>
      </c>
      <c r="BY145" s="24">
        <f t="shared" si="205"/>
        <v>11</v>
      </c>
      <c r="BZ145" s="20">
        <v>338</v>
      </c>
      <c r="CA145" s="27">
        <f t="shared" si="206"/>
        <v>7</v>
      </c>
    </row>
    <row r="146" spans="1:79">
      <c r="A146" s="3">
        <v>44043</v>
      </c>
      <c r="B146" s="22">
        <v>44043</v>
      </c>
      <c r="C146" s="10">
        <v>65256</v>
      </c>
      <c r="D146">
        <f t="shared" ref="D146:D157" si="225">IFERROR(C146-C145,"")</f>
        <v>1065</v>
      </c>
      <c r="E146" s="10">
        <v>1421</v>
      </c>
      <c r="F146">
        <f t="shared" si="213"/>
        <v>24</v>
      </c>
      <c r="G146" s="10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12">
        <v>222990</v>
      </c>
      <c r="W146" s="1">
        <f t="shared" si="214"/>
        <v>3048</v>
      </c>
      <c r="X146" s="1">
        <f t="shared" si="175"/>
        <v>-164</v>
      </c>
      <c r="Y146" s="34">
        <f t="shared" si="176"/>
        <v>56112.229491696024</v>
      </c>
      <c r="Z146" s="14">
        <v>155165</v>
      </c>
      <c r="AA146" s="2">
        <f t="shared" si="219"/>
        <v>2033</v>
      </c>
      <c r="AB146" s="29">
        <f t="shared" si="177"/>
        <v>0.69583837840261897</v>
      </c>
      <c r="AC146" s="32">
        <f t="shared" si="178"/>
        <v>-263</v>
      </c>
      <c r="AD146" s="1">
        <f t="shared" si="215"/>
        <v>67825</v>
      </c>
      <c r="AE146" s="1">
        <f t="shared" si="220"/>
        <v>1015</v>
      </c>
      <c r="AF146" s="29">
        <f t="shared" si="179"/>
        <v>0.30416162159738103</v>
      </c>
      <c r="AG146" s="32">
        <f t="shared" si="180"/>
        <v>99</v>
      </c>
      <c r="AH146" s="34">
        <f t="shared" si="181"/>
        <v>0.33300524934383202</v>
      </c>
      <c r="AI146" s="34">
        <f t="shared" si="182"/>
        <v>17067.18671363865</v>
      </c>
      <c r="AJ146" s="14">
        <v>22528</v>
      </c>
      <c r="AK146" s="2">
        <f t="shared" si="221"/>
        <v>71</v>
      </c>
      <c r="AL146" s="2">
        <f t="shared" si="183"/>
        <v>3.1615977200871725E-3</v>
      </c>
      <c r="AM146" s="34">
        <f t="shared" si="184"/>
        <v>5668.8475088072464</v>
      </c>
      <c r="AN146" s="34">
        <f t="shared" si="185"/>
        <v>0.34522496015692045</v>
      </c>
      <c r="AO146" s="14">
        <v>673</v>
      </c>
      <c r="AP146" s="2">
        <f t="shared" si="222"/>
        <v>7</v>
      </c>
      <c r="AQ146" s="2">
        <f t="shared" si="216"/>
        <v>1.0510510510510551E-2</v>
      </c>
      <c r="AR146" s="34">
        <f t="shared" si="186"/>
        <v>169.35078007045797</v>
      </c>
      <c r="AS146" s="14">
        <v>1302</v>
      </c>
      <c r="AT146" s="2">
        <f t="shared" si="217"/>
        <v>10</v>
      </c>
      <c r="AU146" s="2">
        <f t="shared" si="187"/>
        <v>7.7399380804954454E-3</v>
      </c>
      <c r="AV146" s="34">
        <f t="shared" si="188"/>
        <v>327.62959235027677</v>
      </c>
      <c r="AW146" s="80">
        <f t="shared" si="189"/>
        <v>1.9952188304523721E-2</v>
      </c>
      <c r="AX146" s="14">
        <v>166</v>
      </c>
      <c r="AY146">
        <f t="shared" si="218"/>
        <v>5</v>
      </c>
      <c r="AZ146">
        <f t="shared" si="190"/>
        <v>3.105590062111796E-2</v>
      </c>
      <c r="BA146" s="35">
        <f t="shared" si="191"/>
        <v>41.771514846502264</v>
      </c>
      <c r="BB146" s="51">
        <f t="shared" si="192"/>
        <v>2.5438273875199213E-3</v>
      </c>
      <c r="BC146" s="31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31">
        <f t="shared" si="193"/>
        <v>93</v>
      </c>
      <c r="BE146" s="51">
        <f t="shared" si="194"/>
        <v>3.7841796875E-3</v>
      </c>
      <c r="BF146" s="35">
        <f t="shared" si="195"/>
        <v>6207.5993960744836</v>
      </c>
      <c r="BG146" s="35">
        <f t="shared" si="196"/>
        <v>0.37803420375137919</v>
      </c>
      <c r="BH146" s="45">
        <v>7962</v>
      </c>
      <c r="BI146" s="48">
        <f t="shared" si="197"/>
        <v>148</v>
      </c>
      <c r="BJ146" s="14">
        <v>28069</v>
      </c>
      <c r="BK146" s="48">
        <f t="shared" si="198"/>
        <v>401</v>
      </c>
      <c r="BL146" s="14">
        <v>20591</v>
      </c>
      <c r="BM146" s="48">
        <f t="shared" si="199"/>
        <v>345</v>
      </c>
      <c r="BN146" s="14">
        <v>7231</v>
      </c>
      <c r="BO146" s="48">
        <f t="shared" si="200"/>
        <v>144</v>
      </c>
      <c r="BP146" s="14">
        <v>1403</v>
      </c>
      <c r="BQ146" s="48">
        <f t="shared" si="201"/>
        <v>27</v>
      </c>
      <c r="BR146" s="17">
        <v>14</v>
      </c>
      <c r="BS146" s="24">
        <f t="shared" si="202"/>
        <v>0</v>
      </c>
      <c r="BT146" s="17">
        <v>80</v>
      </c>
      <c r="BU146" s="24">
        <f t="shared" si="203"/>
        <v>1</v>
      </c>
      <c r="BV146" s="17">
        <v>319</v>
      </c>
      <c r="BW146" s="24">
        <f t="shared" si="204"/>
        <v>9</v>
      </c>
      <c r="BX146" s="17">
        <v>666</v>
      </c>
      <c r="BY146" s="24">
        <f t="shared" si="205"/>
        <v>10</v>
      </c>
      <c r="BZ146" s="20">
        <v>342</v>
      </c>
      <c r="CA146" s="27">
        <f t="shared" si="206"/>
        <v>4</v>
      </c>
    </row>
    <row r="147" spans="1:79">
      <c r="A147" s="3">
        <v>44044</v>
      </c>
      <c r="B147" s="22">
        <v>44044</v>
      </c>
      <c r="C147" s="10">
        <v>66383</v>
      </c>
      <c r="D147">
        <f t="shared" si="225"/>
        <v>1127</v>
      </c>
      <c r="E147" s="10">
        <v>1449</v>
      </c>
      <c r="F147">
        <f t="shared" si="213"/>
        <v>28</v>
      </c>
      <c r="G147" s="10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12">
        <v>226596</v>
      </c>
      <c r="W147" s="1">
        <f t="shared" si="214"/>
        <v>3606</v>
      </c>
      <c r="X147" s="1">
        <f t="shared" si="175"/>
        <v>558</v>
      </c>
      <c r="Y147" s="34">
        <f t="shared" si="176"/>
        <v>57019.627579265223</v>
      </c>
      <c r="Z147" s="14">
        <v>157706</v>
      </c>
      <c r="AA147" s="2">
        <f t="shared" si="219"/>
        <v>2541</v>
      </c>
      <c r="AB147" s="29">
        <f t="shared" si="177"/>
        <v>0.69597874631502765</v>
      </c>
      <c r="AC147" s="32">
        <f t="shared" si="178"/>
        <v>508</v>
      </c>
      <c r="AD147" s="1">
        <f t="shared" si="215"/>
        <v>68890</v>
      </c>
      <c r="AE147" s="1">
        <f t="shared" si="220"/>
        <v>1065</v>
      </c>
      <c r="AF147" s="29">
        <f t="shared" si="179"/>
        <v>0.30402125368497235</v>
      </c>
      <c r="AG147" s="32">
        <f t="shared" si="180"/>
        <v>50</v>
      </c>
      <c r="AH147" s="34">
        <f t="shared" si="181"/>
        <v>0.29534109816971715</v>
      </c>
      <c r="AI147" s="34">
        <f t="shared" si="182"/>
        <v>17335.17866129844</v>
      </c>
      <c r="AJ147" s="14">
        <v>22743</v>
      </c>
      <c r="AK147" s="2">
        <f t="shared" si="221"/>
        <v>215</v>
      </c>
      <c r="AL147" s="2">
        <f t="shared" si="183"/>
        <v>9.5436789772727071E-3</v>
      </c>
      <c r="AM147" s="34">
        <f t="shared" si="184"/>
        <v>5722.9491696024152</v>
      </c>
      <c r="AN147" s="34">
        <f t="shared" si="185"/>
        <v>0.34260277480680296</v>
      </c>
      <c r="AO147" s="14">
        <v>641</v>
      </c>
      <c r="AP147" s="2">
        <f t="shared" si="222"/>
        <v>-32</v>
      </c>
      <c r="AQ147" s="2">
        <f t="shared" si="216"/>
        <v>-4.7548291233283857E-2</v>
      </c>
      <c r="AR147" s="34">
        <f t="shared" si="186"/>
        <v>161.29843985908403</v>
      </c>
      <c r="AS147" s="14">
        <v>1303</v>
      </c>
      <c r="AT147" s="2">
        <f t="shared" si="217"/>
        <v>1</v>
      </c>
      <c r="AU147" s="2">
        <f t="shared" si="187"/>
        <v>7.680491551458335E-4</v>
      </c>
      <c r="AV147" s="34">
        <f t="shared" si="188"/>
        <v>327.8812279818822</v>
      </c>
      <c r="AW147" s="80">
        <f t="shared" si="189"/>
        <v>1.9628519349833541E-2</v>
      </c>
      <c r="AX147" s="14">
        <v>166</v>
      </c>
      <c r="AY147">
        <f t="shared" si="218"/>
        <v>0</v>
      </c>
      <c r="AZ147">
        <f t="shared" si="190"/>
        <v>0</v>
      </c>
      <c r="BA147" s="35">
        <f t="shared" si="191"/>
        <v>41.771514846502264</v>
      </c>
      <c r="BB147" s="51">
        <f t="shared" si="192"/>
        <v>2.5006402241537743E-3</v>
      </c>
      <c r="BC147" s="31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31">
        <f t="shared" si="193"/>
        <v>184</v>
      </c>
      <c r="BE147" s="51">
        <f t="shared" si="194"/>
        <v>7.4587539016579552E-3</v>
      </c>
      <c r="BF147" s="35">
        <f t="shared" si="195"/>
        <v>6253.9003522898838</v>
      </c>
      <c r="BG147" s="35">
        <f t="shared" si="196"/>
        <v>0.37438802102948043</v>
      </c>
      <c r="BH147" s="45">
        <v>8038</v>
      </c>
      <c r="BI147" s="48">
        <f t="shared" si="197"/>
        <v>76</v>
      </c>
      <c r="BJ147" s="14">
        <v>28830</v>
      </c>
      <c r="BK147" s="48">
        <f t="shared" si="198"/>
        <v>761</v>
      </c>
      <c r="BL147" s="14">
        <v>20781</v>
      </c>
      <c r="BM147" s="48">
        <f t="shared" si="199"/>
        <v>190</v>
      </c>
      <c r="BN147" s="14">
        <v>7317</v>
      </c>
      <c r="BO147" s="48">
        <f t="shared" si="200"/>
        <v>86</v>
      </c>
      <c r="BP147" s="14">
        <v>1417</v>
      </c>
      <c r="BQ147" s="48">
        <f t="shared" si="201"/>
        <v>14</v>
      </c>
      <c r="BR147" s="17">
        <v>14</v>
      </c>
      <c r="BS147" s="24">
        <f t="shared" si="202"/>
        <v>0</v>
      </c>
      <c r="BT147" s="17">
        <v>81</v>
      </c>
      <c r="BU147" s="24">
        <f t="shared" si="203"/>
        <v>1</v>
      </c>
      <c r="BV147" s="17">
        <v>330</v>
      </c>
      <c r="BW147" s="24">
        <f t="shared" si="204"/>
        <v>11</v>
      </c>
      <c r="BX147" s="17">
        <v>676</v>
      </c>
      <c r="BY147" s="24">
        <f t="shared" si="205"/>
        <v>10</v>
      </c>
      <c r="BZ147" s="20">
        <v>348</v>
      </c>
      <c r="CA147" s="27">
        <f t="shared" si="206"/>
        <v>6</v>
      </c>
    </row>
    <row r="148" spans="1:79">
      <c r="A148" s="3">
        <v>44045</v>
      </c>
      <c r="B148" s="22">
        <v>44045</v>
      </c>
      <c r="C148" s="10">
        <v>67453</v>
      </c>
      <c r="D148">
        <f t="shared" si="225"/>
        <v>1070</v>
      </c>
      <c r="E148" s="10">
        <v>1471</v>
      </c>
      <c r="F148">
        <f t="shared" si="213"/>
        <v>22</v>
      </c>
      <c r="G148" s="10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12">
        <v>229831</v>
      </c>
      <c r="W148" s="1">
        <f t="shared" si="214"/>
        <v>3235</v>
      </c>
      <c r="X148" s="1">
        <f t="shared" si="175"/>
        <v>-371</v>
      </c>
      <c r="Y148" s="34">
        <f t="shared" si="176"/>
        <v>57833.668847508801</v>
      </c>
      <c r="Z148" s="14">
        <v>159856</v>
      </c>
      <c r="AA148" s="2">
        <f t="shared" si="219"/>
        <v>2150</v>
      </c>
      <c r="AB148" s="29">
        <f t="shared" si="177"/>
        <v>0.69553715556213047</v>
      </c>
      <c r="AC148" s="32">
        <f t="shared" si="178"/>
        <v>-391</v>
      </c>
      <c r="AD148" s="1">
        <f t="shared" si="215"/>
        <v>69975</v>
      </c>
      <c r="AE148" s="1">
        <f t="shared" si="220"/>
        <v>1085</v>
      </c>
      <c r="AF148" s="29">
        <f t="shared" si="179"/>
        <v>0.30446284443786958</v>
      </c>
      <c r="AG148" s="32">
        <f t="shared" si="180"/>
        <v>20</v>
      </c>
      <c r="AH148" s="34">
        <f t="shared" si="181"/>
        <v>0.33539412673879443</v>
      </c>
      <c r="AI148" s="34">
        <f t="shared" si="182"/>
        <v>17608.203321590336</v>
      </c>
      <c r="AJ148" s="14">
        <v>22806</v>
      </c>
      <c r="AK148" s="2">
        <f t="shared" si="221"/>
        <v>63</v>
      </c>
      <c r="AL148" s="2">
        <f t="shared" si="183"/>
        <v>2.7700831024930483E-3</v>
      </c>
      <c r="AM148" s="34">
        <f t="shared" si="184"/>
        <v>5738.8022143935577</v>
      </c>
      <c r="AN148" s="34">
        <f t="shared" si="185"/>
        <v>0.3381020858968467</v>
      </c>
      <c r="AO148" s="14">
        <v>674</v>
      </c>
      <c r="AP148" s="2">
        <f t="shared" si="222"/>
        <v>33</v>
      </c>
      <c r="AQ148" s="2">
        <f t="shared" si="216"/>
        <v>5.1482059282371262E-2</v>
      </c>
      <c r="AR148" s="34">
        <f t="shared" si="186"/>
        <v>169.60241570206341</v>
      </c>
      <c r="AS148" s="14">
        <v>1300</v>
      </c>
      <c r="AT148" s="2">
        <f t="shared" si="217"/>
        <v>-3</v>
      </c>
      <c r="AU148" s="2">
        <f t="shared" si="187"/>
        <v>-2.3023791250958991E-3</v>
      </c>
      <c r="AV148" s="34">
        <f t="shared" si="188"/>
        <v>327.12632108706589</v>
      </c>
      <c r="AW148" s="80">
        <f t="shared" si="189"/>
        <v>1.9272678754095444E-2</v>
      </c>
      <c r="AX148" s="14">
        <v>164</v>
      </c>
      <c r="AY148">
        <f t="shared" si="218"/>
        <v>-2</v>
      </c>
      <c r="AZ148">
        <f t="shared" si="190"/>
        <v>-1.2048192771084376E-2</v>
      </c>
      <c r="BA148" s="35">
        <f t="shared" si="191"/>
        <v>41.268243583291394</v>
      </c>
      <c r="BB148" s="51">
        <f t="shared" si="192"/>
        <v>2.4313225505166562E-3</v>
      </c>
      <c r="BC148" s="31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31">
        <f t="shared" si="193"/>
        <v>91</v>
      </c>
      <c r="BE148" s="51">
        <f t="shared" si="194"/>
        <v>3.6615297951958503E-3</v>
      </c>
      <c r="BF148" s="35">
        <f t="shared" si="195"/>
        <v>6276.7991947659784</v>
      </c>
      <c r="BG148" s="35">
        <f t="shared" si="196"/>
        <v>0.36979822987858213</v>
      </c>
      <c r="BH148" s="45">
        <v>8278</v>
      </c>
      <c r="BI148" s="48">
        <f t="shared" si="197"/>
        <v>240</v>
      </c>
      <c r="BJ148" s="14">
        <v>18937</v>
      </c>
      <c r="BK148" s="48">
        <f t="shared" si="198"/>
        <v>-9893</v>
      </c>
      <c r="BL148" s="14">
        <v>21267</v>
      </c>
      <c r="BM148" s="48">
        <f t="shared" si="199"/>
        <v>486</v>
      </c>
      <c r="BN148" s="14">
        <v>7508</v>
      </c>
      <c r="BO148" s="48">
        <f t="shared" si="200"/>
        <v>191</v>
      </c>
      <c r="BP148" s="14">
        <v>1463</v>
      </c>
      <c r="BQ148" s="48">
        <f t="shared" si="201"/>
        <v>46</v>
      </c>
      <c r="BR148" s="17">
        <v>14</v>
      </c>
      <c r="BS148" s="24">
        <f t="shared" si="202"/>
        <v>0</v>
      </c>
      <c r="BT148" s="17">
        <v>82</v>
      </c>
      <c r="BU148" s="24">
        <f t="shared" si="203"/>
        <v>1</v>
      </c>
      <c r="BV148" s="17">
        <v>334</v>
      </c>
      <c r="BW148" s="24">
        <f t="shared" si="204"/>
        <v>4</v>
      </c>
      <c r="BX148" s="17">
        <v>688</v>
      </c>
      <c r="BY148" s="24">
        <f t="shared" si="205"/>
        <v>12</v>
      </c>
      <c r="BZ148" s="20">
        <v>353</v>
      </c>
      <c r="CA148" s="27">
        <f t="shared" si="206"/>
        <v>5</v>
      </c>
    </row>
    <row r="149" spans="1:79">
      <c r="A149" s="3">
        <v>44046</v>
      </c>
      <c r="B149" s="22">
        <v>44046</v>
      </c>
      <c r="C149" s="10">
        <v>68456</v>
      </c>
      <c r="D149">
        <f t="shared" si="225"/>
        <v>1003</v>
      </c>
      <c r="E149" s="10">
        <v>1497</v>
      </c>
      <c r="F149">
        <f t="shared" si="213"/>
        <v>26</v>
      </c>
      <c r="G149" s="10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12">
        <v>232514</v>
      </c>
      <c r="W149" s="1">
        <f t="shared" si="214"/>
        <v>2683</v>
      </c>
      <c r="X149" s="1">
        <f t="shared" si="175"/>
        <v>-552</v>
      </c>
      <c r="Y149" s="34">
        <f t="shared" si="176"/>
        <v>58508.80724710619</v>
      </c>
      <c r="Z149" s="14">
        <v>161502</v>
      </c>
      <c r="AA149" s="2">
        <f t="shared" si="219"/>
        <v>1646</v>
      </c>
      <c r="AB149" s="29">
        <f t="shared" si="177"/>
        <v>0.69459043326423353</v>
      </c>
      <c r="AC149" s="32">
        <f t="shared" si="178"/>
        <v>-504</v>
      </c>
      <c r="AD149" s="1">
        <f t="shared" si="215"/>
        <v>71012</v>
      </c>
      <c r="AE149" s="1">
        <f t="shared" si="220"/>
        <v>1037</v>
      </c>
      <c r="AF149" s="29">
        <f t="shared" si="179"/>
        <v>0.30540956673576647</v>
      </c>
      <c r="AG149" s="32">
        <f t="shared" si="180"/>
        <v>-48</v>
      </c>
      <c r="AH149" s="34">
        <f t="shared" si="181"/>
        <v>0.38650764070070814</v>
      </c>
      <c r="AI149" s="34">
        <f t="shared" si="182"/>
        <v>17869.149471565172</v>
      </c>
      <c r="AJ149" s="14">
        <v>22703</v>
      </c>
      <c r="AK149" s="2">
        <f t="shared" si="221"/>
        <v>-103</v>
      </c>
      <c r="AL149" s="2">
        <f t="shared" si="183"/>
        <v>-4.516355345084655E-3</v>
      </c>
      <c r="AM149" s="34">
        <f t="shared" si="184"/>
        <v>5712.8837443381981</v>
      </c>
      <c r="AN149" s="34">
        <f t="shared" si="185"/>
        <v>0.3316436835339488</v>
      </c>
      <c r="AO149" s="14">
        <v>681</v>
      </c>
      <c r="AP149" s="2">
        <f t="shared" si="222"/>
        <v>7</v>
      </c>
      <c r="AQ149" s="2">
        <f t="shared" si="216"/>
        <v>1.0385756676557945E-2</v>
      </c>
      <c r="AR149" s="34">
        <f t="shared" si="186"/>
        <v>171.36386512330145</v>
      </c>
      <c r="AS149" s="14">
        <v>1317</v>
      </c>
      <c r="AT149" s="2">
        <f t="shared" si="217"/>
        <v>17</v>
      </c>
      <c r="AU149" s="2">
        <f t="shared" si="187"/>
        <v>1.3076923076922986E-2</v>
      </c>
      <c r="AV149" s="34">
        <f t="shared" si="188"/>
        <v>331.40412682435829</v>
      </c>
      <c r="AW149" s="80">
        <f t="shared" si="189"/>
        <v>1.9238635035643332E-2</v>
      </c>
      <c r="AX149" s="14">
        <v>165</v>
      </c>
      <c r="AY149">
        <f t="shared" si="218"/>
        <v>1</v>
      </c>
      <c r="AZ149">
        <f t="shared" si="190"/>
        <v>6.0975609756097615E-3</v>
      </c>
      <c r="BA149" s="35">
        <f t="shared" si="191"/>
        <v>41.519879214896825</v>
      </c>
      <c r="BB149" s="51">
        <f t="shared" si="192"/>
        <v>2.4103073507070233E-3</v>
      </c>
      <c r="BC149" s="31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31">
        <f t="shared" si="193"/>
        <v>-78</v>
      </c>
      <c r="BE149" s="51">
        <f t="shared" si="194"/>
        <v>-3.1270044900577609E-3</v>
      </c>
      <c r="BF149" s="35">
        <f t="shared" si="195"/>
        <v>6257.1716155007543</v>
      </c>
      <c r="BG149" s="35">
        <f t="shared" si="196"/>
        <v>0.36324062171321725</v>
      </c>
      <c r="BH149" s="45">
        <v>8441</v>
      </c>
      <c r="BI149" s="48">
        <f t="shared" si="197"/>
        <v>163</v>
      </c>
      <c r="BJ149" s="14">
        <v>29345</v>
      </c>
      <c r="BK149" s="48">
        <f t="shared" si="198"/>
        <v>10408</v>
      </c>
      <c r="BL149" s="14">
        <v>21561</v>
      </c>
      <c r="BM149" s="48">
        <f t="shared" si="199"/>
        <v>294</v>
      </c>
      <c r="BN149" s="14">
        <v>7628</v>
      </c>
      <c r="BO149" s="48">
        <f t="shared" si="200"/>
        <v>120</v>
      </c>
      <c r="BP149" s="14">
        <v>1481</v>
      </c>
      <c r="BQ149" s="48">
        <f t="shared" si="201"/>
        <v>18</v>
      </c>
      <c r="BR149" s="17">
        <v>14</v>
      </c>
      <c r="BS149" s="24">
        <f t="shared" si="202"/>
        <v>0</v>
      </c>
      <c r="BT149" s="17">
        <v>83</v>
      </c>
      <c r="BU149" s="24">
        <f t="shared" si="203"/>
        <v>1</v>
      </c>
      <c r="BV149" s="17">
        <v>339</v>
      </c>
      <c r="BW149" s="24">
        <f t="shared" si="204"/>
        <v>5</v>
      </c>
      <c r="BX149" s="17">
        <v>703</v>
      </c>
      <c r="BY149" s="24">
        <f t="shared" si="205"/>
        <v>15</v>
      </c>
      <c r="BZ149" s="20">
        <v>358</v>
      </c>
      <c r="CA149" s="27">
        <f t="shared" si="206"/>
        <v>5</v>
      </c>
    </row>
    <row r="150" spans="1:79">
      <c r="A150" s="3">
        <v>44047</v>
      </c>
      <c r="B150" s="22">
        <v>44047</v>
      </c>
      <c r="C150" s="10">
        <v>69424</v>
      </c>
      <c r="D150">
        <f t="shared" si="225"/>
        <v>968</v>
      </c>
      <c r="E150" s="10">
        <v>1522</v>
      </c>
      <c r="F150">
        <f t="shared" si="213"/>
        <v>25</v>
      </c>
      <c r="G150" s="10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10">
        <v>234954</v>
      </c>
      <c r="W150">
        <f t="shared" si="214"/>
        <v>2440</v>
      </c>
      <c r="X150">
        <f t="shared" si="175"/>
        <v>-243</v>
      </c>
      <c r="Y150" s="35">
        <f t="shared" si="176"/>
        <v>59122.798188223453</v>
      </c>
      <c r="Z150" s="10">
        <v>163093</v>
      </c>
      <c r="AA150" s="2">
        <f t="shared" si="219"/>
        <v>1591</v>
      </c>
      <c r="AB150" s="29">
        <f t="shared" si="177"/>
        <v>0.69414864186181124</v>
      </c>
      <c r="AC150" s="32">
        <f t="shared" si="178"/>
        <v>-55</v>
      </c>
      <c r="AD150">
        <f t="shared" si="215"/>
        <v>71861</v>
      </c>
      <c r="AE150" s="1">
        <f t="shared" si="220"/>
        <v>849</v>
      </c>
      <c r="AF150" s="29">
        <f t="shared" si="179"/>
        <v>0.30585135813818876</v>
      </c>
      <c r="AG150" s="32">
        <f t="shared" si="180"/>
        <v>-188</v>
      </c>
      <c r="AH150" s="34">
        <f t="shared" si="181"/>
        <v>0.34795081967213115</v>
      </c>
      <c r="AI150" s="34">
        <f t="shared" si="182"/>
        <v>18082.788122798189</v>
      </c>
      <c r="AJ150" s="10">
        <v>22458</v>
      </c>
      <c r="AK150" s="2">
        <f t="shared" si="221"/>
        <v>-245</v>
      </c>
      <c r="AL150" s="2">
        <f t="shared" si="183"/>
        <v>-1.0791525349072795E-2</v>
      </c>
      <c r="AM150" s="34">
        <f t="shared" si="184"/>
        <v>5651.2330145948663</v>
      </c>
      <c r="AN150" s="34">
        <f t="shared" si="185"/>
        <v>0.32349043558423601</v>
      </c>
      <c r="AO150" s="10">
        <v>633</v>
      </c>
      <c r="AP150" s="2">
        <f t="shared" si="222"/>
        <v>-48</v>
      </c>
      <c r="AQ150" s="2">
        <f t="shared" si="216"/>
        <v>-7.0484581497797349E-2</v>
      </c>
      <c r="AR150" s="34">
        <f t="shared" si="186"/>
        <v>159.28535480624055</v>
      </c>
      <c r="AS150" s="10">
        <v>1320</v>
      </c>
      <c r="AT150" s="2">
        <f t="shared" si="217"/>
        <v>3</v>
      </c>
      <c r="AU150" s="2">
        <f t="shared" si="187"/>
        <v>2.277904328018332E-3</v>
      </c>
      <c r="AV150" s="34">
        <f t="shared" si="188"/>
        <v>332.1590337191746</v>
      </c>
      <c r="AW150" s="80">
        <f t="shared" si="189"/>
        <v>1.9013597603134362E-2</v>
      </c>
      <c r="AX150" s="10">
        <v>161</v>
      </c>
      <c r="AY150">
        <f t="shared" si="218"/>
        <v>-4</v>
      </c>
      <c r="AZ150">
        <f t="shared" si="190"/>
        <v>-2.4242424242424288E-2</v>
      </c>
      <c r="BA150" s="35">
        <f t="shared" si="191"/>
        <v>40.513336688475086</v>
      </c>
      <c r="BB150" s="51">
        <f t="shared" si="192"/>
        <v>2.319082737958055E-3</v>
      </c>
      <c r="BC150" s="31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31">
        <f t="shared" si="193"/>
        <v>-294</v>
      </c>
      <c r="BE150" s="51">
        <f t="shared" si="194"/>
        <v>-1.1823373280784977E-2</v>
      </c>
      <c r="BF150" s="35">
        <f t="shared" si="195"/>
        <v>6183.1907398087569</v>
      </c>
      <c r="BG150" s="35">
        <f t="shared" si="196"/>
        <v>0.35394100023046787</v>
      </c>
      <c r="BH150" s="45">
        <v>8582</v>
      </c>
      <c r="BI150" s="48">
        <f t="shared" si="197"/>
        <v>141</v>
      </c>
      <c r="BJ150" s="14">
        <v>29706</v>
      </c>
      <c r="BK150" s="48">
        <f t="shared" si="198"/>
        <v>361</v>
      </c>
      <c r="BL150" s="14">
        <v>21855</v>
      </c>
      <c r="BM150" s="48">
        <f t="shared" si="199"/>
        <v>294</v>
      </c>
      <c r="BN150" s="14">
        <v>7762</v>
      </c>
      <c r="BO150" s="48">
        <f t="shared" si="200"/>
        <v>134</v>
      </c>
      <c r="BP150" s="14">
        <v>1519</v>
      </c>
      <c r="BQ150" s="48">
        <f t="shared" si="201"/>
        <v>38</v>
      </c>
      <c r="BR150" s="17">
        <v>15</v>
      </c>
      <c r="BS150" s="24">
        <f t="shared" si="202"/>
        <v>1</v>
      </c>
      <c r="BT150" s="17">
        <v>85</v>
      </c>
      <c r="BU150" s="24">
        <f t="shared" si="203"/>
        <v>2</v>
      </c>
      <c r="BV150" s="17">
        <v>344</v>
      </c>
      <c r="BW150" s="24">
        <f t="shared" si="204"/>
        <v>5</v>
      </c>
      <c r="BX150" s="17">
        <v>713</v>
      </c>
      <c r="BY150" s="24">
        <f t="shared" si="205"/>
        <v>10</v>
      </c>
      <c r="BZ150" s="20">
        <v>365</v>
      </c>
      <c r="CA150" s="27">
        <f t="shared" si="206"/>
        <v>7</v>
      </c>
    </row>
    <row r="151" spans="1:79">
      <c r="A151" s="3">
        <v>44048</v>
      </c>
      <c r="B151" s="22">
        <v>44048</v>
      </c>
      <c r="C151" s="10">
        <v>70231</v>
      </c>
      <c r="D151">
        <f t="shared" si="225"/>
        <v>807</v>
      </c>
      <c r="E151" s="10">
        <v>1553</v>
      </c>
      <c r="F151">
        <f t="shared" si="213"/>
        <v>31</v>
      </c>
      <c r="G151" s="10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10">
        <v>237489</v>
      </c>
      <c r="W151">
        <f t="shared" si="214"/>
        <v>2535</v>
      </c>
      <c r="X151">
        <f t="shared" si="175"/>
        <v>95</v>
      </c>
      <c r="Y151" s="35">
        <f t="shared" si="176"/>
        <v>59760.694514343231</v>
      </c>
      <c r="Z151" s="10">
        <v>164843</v>
      </c>
      <c r="AA151" s="2">
        <f t="shared" si="219"/>
        <v>1750</v>
      </c>
      <c r="AB151" s="29">
        <f t="shared" si="177"/>
        <v>0.69410793763079548</v>
      </c>
      <c r="AC151" s="32">
        <f t="shared" si="178"/>
        <v>159</v>
      </c>
      <c r="AD151">
        <f t="shared" si="215"/>
        <v>72646</v>
      </c>
      <c r="AE151" s="1">
        <f t="shared" si="220"/>
        <v>785</v>
      </c>
      <c r="AF151" s="29">
        <f t="shared" si="179"/>
        <v>0.30589206236920446</v>
      </c>
      <c r="AG151" s="32">
        <f t="shared" si="180"/>
        <v>-64</v>
      </c>
      <c r="AH151" s="34">
        <f t="shared" si="181"/>
        <v>0.30966469428007892</v>
      </c>
      <c r="AI151" s="34">
        <f t="shared" si="182"/>
        <v>18280.322093608454</v>
      </c>
      <c r="AJ151" s="10">
        <v>21784</v>
      </c>
      <c r="AK151" s="2">
        <f t="shared" si="221"/>
        <v>-674</v>
      </c>
      <c r="AL151" s="2">
        <f t="shared" si="183"/>
        <v>-3.0011577166265901E-2</v>
      </c>
      <c r="AM151" s="34">
        <f t="shared" si="184"/>
        <v>5481.6305988928034</v>
      </c>
      <c r="AN151" s="34">
        <f t="shared" si="185"/>
        <v>0.3101764178211901</v>
      </c>
      <c r="AO151" s="10">
        <v>598</v>
      </c>
      <c r="AP151">
        <f t="shared" ref="AP151:AP155" si="226">AO151-AO150</f>
        <v>-35</v>
      </c>
      <c r="AQ151" s="2">
        <f t="shared" si="216"/>
        <v>-5.5292259083728257E-2</v>
      </c>
      <c r="AR151" s="34">
        <f t="shared" si="186"/>
        <v>150.47810770005032</v>
      </c>
      <c r="AS151" s="10">
        <v>1340</v>
      </c>
      <c r="AT151" s="2">
        <f t="shared" si="217"/>
        <v>20</v>
      </c>
      <c r="AU151" s="2">
        <f t="shared" si="187"/>
        <v>1.5151515151515138E-2</v>
      </c>
      <c r="AV151" s="34">
        <f t="shared" si="188"/>
        <v>337.19174635128331</v>
      </c>
      <c r="AW151" s="80">
        <f t="shared" si="189"/>
        <v>1.9079893494325869E-2</v>
      </c>
      <c r="AX151" s="10">
        <v>164</v>
      </c>
      <c r="AY151">
        <f t="shared" si="218"/>
        <v>3</v>
      </c>
      <c r="AZ151">
        <f t="shared" si="190"/>
        <v>1.8633540372670732E-2</v>
      </c>
      <c r="BA151" s="35">
        <f t="shared" si="191"/>
        <v>41.268243583291394</v>
      </c>
      <c r="BB151" s="51">
        <f t="shared" si="192"/>
        <v>2.3351511440816734E-3</v>
      </c>
      <c r="BC151" s="31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31">
        <f t="shared" si="193"/>
        <v>-686</v>
      </c>
      <c r="BE151" s="51">
        <f t="shared" si="194"/>
        <v>-2.7917955396386085E-2</v>
      </c>
      <c r="BF151" s="35">
        <f t="shared" si="195"/>
        <v>6010.5686965274281</v>
      </c>
      <c r="BG151" s="35">
        <f t="shared" si="196"/>
        <v>0.34010622089960274</v>
      </c>
      <c r="BH151" s="45">
        <v>8665</v>
      </c>
      <c r="BI151" s="48">
        <f t="shared" si="197"/>
        <v>83</v>
      </c>
      <c r="BJ151" s="14">
        <v>30036</v>
      </c>
      <c r="BK151" s="48">
        <f t="shared" si="198"/>
        <v>330</v>
      </c>
      <c r="BL151" s="14">
        <v>22135</v>
      </c>
      <c r="BM151" s="48">
        <f t="shared" si="199"/>
        <v>280</v>
      </c>
      <c r="BN151" s="14">
        <v>7862</v>
      </c>
      <c r="BO151" s="48">
        <f t="shared" si="200"/>
        <v>100</v>
      </c>
      <c r="BP151" s="14">
        <v>1533</v>
      </c>
      <c r="BQ151" s="48">
        <f t="shared" si="201"/>
        <v>14</v>
      </c>
      <c r="BR151" s="17">
        <v>15</v>
      </c>
      <c r="BS151" s="24">
        <f t="shared" si="202"/>
        <v>0</v>
      </c>
      <c r="BT151" s="17">
        <v>86</v>
      </c>
      <c r="BU151" s="24">
        <f t="shared" si="203"/>
        <v>1</v>
      </c>
      <c r="BV151" s="17">
        <v>353</v>
      </c>
      <c r="BW151" s="24">
        <f t="shared" si="204"/>
        <v>9</v>
      </c>
      <c r="BX151" s="17">
        <v>728</v>
      </c>
      <c r="BY151" s="24">
        <f t="shared" si="205"/>
        <v>15</v>
      </c>
      <c r="BZ151" s="20">
        <v>371</v>
      </c>
      <c r="CA151" s="27">
        <f t="shared" si="206"/>
        <v>6</v>
      </c>
    </row>
    <row r="152" spans="1:79">
      <c r="A152" s="3">
        <v>44049</v>
      </c>
      <c r="B152" s="22">
        <v>44049</v>
      </c>
      <c r="C152" s="10">
        <v>71418</v>
      </c>
      <c r="D152">
        <f t="shared" si="225"/>
        <v>1187</v>
      </c>
      <c r="E152" s="10">
        <v>1574</v>
      </c>
      <c r="F152">
        <f t="shared" si="213"/>
        <v>21</v>
      </c>
      <c r="G152" s="10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10">
        <v>240995</v>
      </c>
      <c r="W152">
        <f t="shared" si="214"/>
        <v>3506</v>
      </c>
      <c r="X152">
        <f t="shared" si="175"/>
        <v>971</v>
      </c>
      <c r="Y152" s="35">
        <f t="shared" si="176"/>
        <v>60642.929038751885</v>
      </c>
      <c r="Z152" s="10">
        <v>167264</v>
      </c>
      <c r="AA152" s="2">
        <f t="shared" si="219"/>
        <v>2421</v>
      </c>
      <c r="AB152" s="29">
        <f t="shared" si="177"/>
        <v>0.69405589327579409</v>
      </c>
      <c r="AC152" s="32">
        <f t="shared" si="178"/>
        <v>671</v>
      </c>
      <c r="AD152">
        <f t="shared" si="215"/>
        <v>73731</v>
      </c>
      <c r="AE152" s="1">
        <f t="shared" si="220"/>
        <v>1085</v>
      </c>
      <c r="AF152" s="29">
        <f t="shared" si="179"/>
        <v>0.30594410672420591</v>
      </c>
      <c r="AG152" s="32">
        <f t="shared" si="180"/>
        <v>300</v>
      </c>
      <c r="AH152" s="34">
        <f t="shared" si="181"/>
        <v>0.309469480889903</v>
      </c>
      <c r="AI152" s="34">
        <f t="shared" si="182"/>
        <v>18553.34675390035</v>
      </c>
      <c r="AJ152" s="10">
        <v>22071</v>
      </c>
      <c r="AK152" s="2">
        <f t="shared" si="221"/>
        <v>287</v>
      </c>
      <c r="AL152" s="2">
        <f t="shared" si="183"/>
        <v>1.3174807197943394E-2</v>
      </c>
      <c r="AM152" s="34">
        <f t="shared" si="184"/>
        <v>5553.8500251635633</v>
      </c>
      <c r="AN152" s="34">
        <f t="shared" si="185"/>
        <v>0.30903973788120642</v>
      </c>
      <c r="AO152" s="10">
        <v>626</v>
      </c>
      <c r="AP152">
        <f t="shared" si="226"/>
        <v>28</v>
      </c>
      <c r="AQ152" s="2">
        <f t="shared" si="216"/>
        <v>4.6822742474916357E-2</v>
      </c>
      <c r="AR152" s="34">
        <f t="shared" si="186"/>
        <v>157.52390538500251</v>
      </c>
      <c r="AS152" s="10">
        <v>1332</v>
      </c>
      <c r="AT152" s="2">
        <f t="shared" si="217"/>
        <v>-8</v>
      </c>
      <c r="AU152" s="2">
        <f t="shared" si="187"/>
        <v>-5.9701492537312939E-3</v>
      </c>
      <c r="AV152" s="34">
        <f t="shared" si="188"/>
        <v>335.17866129843986</v>
      </c>
      <c r="AW152" s="80">
        <f t="shared" si="189"/>
        <v>1.8650760312526254E-2</v>
      </c>
      <c r="AX152" s="10">
        <v>157</v>
      </c>
      <c r="AY152">
        <f t="shared" si="218"/>
        <v>-7</v>
      </c>
      <c r="AZ152">
        <f t="shared" si="190"/>
        <v>-4.2682926829268331E-2</v>
      </c>
      <c r="BA152" s="35">
        <f t="shared" si="191"/>
        <v>39.506794162053346</v>
      </c>
      <c r="BB152" s="51">
        <f t="shared" si="192"/>
        <v>2.1983253521521183E-3</v>
      </c>
      <c r="BC152" s="31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31">
        <f t="shared" si="193"/>
        <v>300</v>
      </c>
      <c r="BE152" s="51">
        <f t="shared" si="194"/>
        <v>1.2559658377292227E-2</v>
      </c>
      <c r="BF152" s="35">
        <f t="shared" si="195"/>
        <v>6086.0593860090585</v>
      </c>
      <c r="BG152" s="35">
        <f t="shared" si="196"/>
        <v>0.33865412080987989</v>
      </c>
      <c r="BH152" s="45">
        <v>8826</v>
      </c>
      <c r="BI152" s="48">
        <f t="shared" si="197"/>
        <v>161</v>
      </c>
      <c r="BJ152" s="14">
        <v>30553</v>
      </c>
      <c r="BK152" s="48">
        <f t="shared" si="198"/>
        <v>517</v>
      </c>
      <c r="BL152" s="14">
        <v>22453</v>
      </c>
      <c r="BM152" s="48">
        <f t="shared" si="199"/>
        <v>318</v>
      </c>
      <c r="BN152" s="14">
        <v>8012</v>
      </c>
      <c r="BO152" s="48">
        <f t="shared" si="200"/>
        <v>150</v>
      </c>
      <c r="BP152" s="14">
        <v>1574</v>
      </c>
      <c r="BQ152" s="48">
        <f t="shared" si="201"/>
        <v>41</v>
      </c>
      <c r="BR152" s="17">
        <v>16</v>
      </c>
      <c r="BS152" s="24">
        <f t="shared" si="202"/>
        <v>1</v>
      </c>
      <c r="BT152" s="17">
        <v>86</v>
      </c>
      <c r="BU152" s="24">
        <f t="shared" si="203"/>
        <v>0</v>
      </c>
      <c r="BV152" s="17">
        <v>359</v>
      </c>
      <c r="BW152" s="24">
        <f t="shared" si="204"/>
        <v>6</v>
      </c>
      <c r="BX152" s="17">
        <v>736</v>
      </c>
      <c r="BY152" s="24">
        <f t="shared" si="205"/>
        <v>8</v>
      </c>
      <c r="BZ152" s="20">
        <v>377</v>
      </c>
      <c r="CA152" s="27">
        <f t="shared" si="206"/>
        <v>6</v>
      </c>
    </row>
    <row r="153" spans="1:79">
      <c r="A153" s="3">
        <v>44050</v>
      </c>
      <c r="B153" s="22">
        <v>44050</v>
      </c>
      <c r="C153" s="10">
        <v>72560</v>
      </c>
      <c r="D153">
        <f t="shared" si="225"/>
        <v>1142</v>
      </c>
      <c r="E153" s="10">
        <v>1591</v>
      </c>
      <c r="F153">
        <f>E153-E152</f>
        <v>17</v>
      </c>
      <c r="G153" s="10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10">
        <v>244280</v>
      </c>
      <c r="W153">
        <f t="shared" si="214"/>
        <v>3285</v>
      </c>
      <c r="X153">
        <f t="shared" si="175"/>
        <v>-221</v>
      </c>
      <c r="Y153" s="35">
        <f t="shared" si="176"/>
        <v>61469.552088575736</v>
      </c>
      <c r="Z153" s="10">
        <v>169495</v>
      </c>
      <c r="AA153" s="2">
        <f t="shared" si="219"/>
        <v>2231</v>
      </c>
      <c r="AB153" s="29">
        <f t="shared" si="177"/>
        <v>0.69385541182249877</v>
      </c>
      <c r="AC153" s="32">
        <f t="shared" si="178"/>
        <v>-190</v>
      </c>
      <c r="AD153">
        <f t="shared" si="215"/>
        <v>74785</v>
      </c>
      <c r="AE153" s="1">
        <f t="shared" si="220"/>
        <v>1054</v>
      </c>
      <c r="AF153" s="29">
        <f t="shared" si="179"/>
        <v>0.30614458817750123</v>
      </c>
      <c r="AG153" s="32">
        <f t="shared" si="180"/>
        <v>-31</v>
      </c>
      <c r="AH153" s="34">
        <f t="shared" si="181"/>
        <v>0.32085235920852362</v>
      </c>
      <c r="AI153" s="34">
        <f t="shared" si="182"/>
        <v>18818.570709612479</v>
      </c>
      <c r="AJ153" s="10">
        <v>22069</v>
      </c>
      <c r="AK153" s="2">
        <f t="shared" si="221"/>
        <v>-2</v>
      </c>
      <c r="AL153" s="2">
        <f t="shared" si="183"/>
        <v>-9.0616646277963397E-5</v>
      </c>
      <c r="AM153" s="34">
        <f t="shared" si="184"/>
        <v>5553.3467539003523</v>
      </c>
      <c r="AN153" s="34">
        <f t="shared" si="185"/>
        <v>0.30414829106945973</v>
      </c>
      <c r="AO153" s="10">
        <v>586</v>
      </c>
      <c r="AP153">
        <f t="shared" si="226"/>
        <v>-40</v>
      </c>
      <c r="AQ153" s="2">
        <f t="shared" si="216"/>
        <v>-6.3897763578274813E-2</v>
      </c>
      <c r="AR153" s="34">
        <f t="shared" si="186"/>
        <v>147.45848012078508</v>
      </c>
      <c r="AS153" s="10">
        <v>1483</v>
      </c>
      <c r="AT153" s="2">
        <f t="shared" si="217"/>
        <v>151</v>
      </c>
      <c r="AU153" s="2">
        <f t="shared" si="187"/>
        <v>0.11336336336336328</v>
      </c>
      <c r="AV153" s="34">
        <f t="shared" si="188"/>
        <v>373.17564167086056</v>
      </c>
      <c r="AW153" s="80">
        <f t="shared" si="189"/>
        <v>2.0438257993384785E-2</v>
      </c>
      <c r="AX153" s="10">
        <v>156</v>
      </c>
      <c r="AY153">
        <f t="shared" si="218"/>
        <v>-1</v>
      </c>
      <c r="AZ153">
        <f t="shared" si="190"/>
        <v>-6.3694267515923553E-3</v>
      </c>
      <c r="BA153" s="35">
        <f t="shared" si="191"/>
        <v>39.255158530447908</v>
      </c>
      <c r="BB153" s="51">
        <f t="shared" si="192"/>
        <v>2.1499448732083793E-3</v>
      </c>
      <c r="BC153" s="31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31">
        <f t="shared" si="193"/>
        <v>108</v>
      </c>
      <c r="BE153" s="51">
        <f t="shared" si="194"/>
        <v>4.4653932026792464E-3</v>
      </c>
      <c r="BF153" s="35">
        <f t="shared" si="195"/>
        <v>6113.2360342224456</v>
      </c>
      <c r="BG153" s="35">
        <f t="shared" si="196"/>
        <v>0.33481256890848954</v>
      </c>
      <c r="BH153" s="45">
        <v>9022</v>
      </c>
      <c r="BI153" s="48">
        <f t="shared" si="197"/>
        <v>196</v>
      </c>
      <c r="BJ153" s="14">
        <v>31005</v>
      </c>
      <c r="BK153" s="48">
        <f t="shared" si="198"/>
        <v>452</v>
      </c>
      <c r="BL153" s="14">
        <v>22765</v>
      </c>
      <c r="BM153" s="48">
        <f t="shared" si="199"/>
        <v>312</v>
      </c>
      <c r="BN153" s="14">
        <v>8158</v>
      </c>
      <c r="BO153" s="48">
        <f t="shared" si="200"/>
        <v>146</v>
      </c>
      <c r="BP153" s="14">
        <v>1610</v>
      </c>
      <c r="BQ153" s="48">
        <f t="shared" si="201"/>
        <v>36</v>
      </c>
      <c r="BR153" s="17">
        <v>16</v>
      </c>
      <c r="BS153" s="24">
        <f t="shared" si="202"/>
        <v>0</v>
      </c>
      <c r="BT153" s="17">
        <v>86</v>
      </c>
      <c r="BU153" s="24">
        <f t="shared" si="203"/>
        <v>0</v>
      </c>
      <c r="BV153" s="17">
        <v>364</v>
      </c>
      <c r="BW153" s="24">
        <f t="shared" si="204"/>
        <v>5</v>
      </c>
      <c r="BX153" s="17">
        <v>746</v>
      </c>
      <c r="BY153" s="24">
        <f t="shared" si="205"/>
        <v>10</v>
      </c>
      <c r="BZ153" s="20">
        <v>379</v>
      </c>
      <c r="CA153" s="27">
        <f t="shared" si="206"/>
        <v>2</v>
      </c>
    </row>
    <row r="154" spans="1:79">
      <c r="A154" s="3">
        <v>44051</v>
      </c>
      <c r="B154" s="22">
        <v>44051</v>
      </c>
      <c r="C154" s="10">
        <v>73651</v>
      </c>
      <c r="D154">
        <f t="shared" si="225"/>
        <v>1091</v>
      </c>
      <c r="E154" s="10">
        <v>1609</v>
      </c>
      <c r="F154">
        <f>E154-E153</f>
        <v>18</v>
      </c>
      <c r="G154" s="10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10">
        <v>247212</v>
      </c>
      <c r="W154">
        <f t="shared" si="214"/>
        <v>2932</v>
      </c>
      <c r="X154">
        <f t="shared" si="175"/>
        <v>-353</v>
      </c>
      <c r="Y154" s="35">
        <f t="shared" si="176"/>
        <v>62207.347760442877</v>
      </c>
      <c r="Z154" s="10">
        <v>171578</v>
      </c>
      <c r="AA154" s="2">
        <f t="shared" si="219"/>
        <v>2083</v>
      </c>
      <c r="AB154" s="29">
        <f t="shared" si="177"/>
        <v>0.69405206866980562</v>
      </c>
      <c r="AC154" s="32">
        <f t="shared" si="178"/>
        <v>-148</v>
      </c>
      <c r="AD154">
        <f t="shared" si="215"/>
        <v>75634</v>
      </c>
      <c r="AE154" s="1">
        <f t="shared" si="220"/>
        <v>849</v>
      </c>
      <c r="AF154" s="29">
        <f t="shared" si="179"/>
        <v>0.30594793133019432</v>
      </c>
      <c r="AG154" s="32">
        <f t="shared" si="180"/>
        <v>-205</v>
      </c>
      <c r="AH154" s="34">
        <f t="shared" si="181"/>
        <v>0.28956343792633016</v>
      </c>
      <c r="AI154" s="34">
        <f t="shared" si="182"/>
        <v>19032.209360845496</v>
      </c>
      <c r="AJ154" s="10">
        <v>22307</v>
      </c>
      <c r="AK154" s="2">
        <f t="shared" si="221"/>
        <v>238</v>
      </c>
      <c r="AL154" s="2">
        <f t="shared" si="183"/>
        <v>1.0784358149440454E-2</v>
      </c>
      <c r="AM154" s="34">
        <f t="shared" si="184"/>
        <v>5613.2360342224456</v>
      </c>
      <c r="AN154" s="34">
        <f t="shared" si="185"/>
        <v>0.30287436694681674</v>
      </c>
      <c r="AO154" s="10">
        <v>611</v>
      </c>
      <c r="AP154">
        <f t="shared" si="226"/>
        <v>25</v>
      </c>
      <c r="AQ154" s="2">
        <f t="shared" si="216"/>
        <v>4.2662116040955711E-2</v>
      </c>
      <c r="AR154" s="34">
        <f t="shared" si="186"/>
        <v>153.74937091092099</v>
      </c>
      <c r="AS154" s="10">
        <v>1483</v>
      </c>
      <c r="AT154" s="2">
        <f t="shared" si="217"/>
        <v>0</v>
      </c>
      <c r="AU154" s="2">
        <f t="shared" si="187"/>
        <v>0</v>
      </c>
      <c r="AV154" s="34">
        <f t="shared" si="188"/>
        <v>373.17564167086056</v>
      </c>
      <c r="AW154" s="80">
        <f t="shared" si="189"/>
        <v>2.0135503930700193E-2</v>
      </c>
      <c r="AX154" s="10">
        <v>157</v>
      </c>
      <c r="AY154">
        <f t="shared" si="218"/>
        <v>1</v>
      </c>
      <c r="AZ154">
        <f t="shared" si="190"/>
        <v>6.4102564102563875E-3</v>
      </c>
      <c r="BA154" s="35">
        <f t="shared" si="191"/>
        <v>39.506794162053346</v>
      </c>
      <c r="BB154" s="51">
        <f t="shared" si="192"/>
        <v>2.1316750621172826E-3</v>
      </c>
      <c r="BC154" s="31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31">
        <f t="shared" si="193"/>
        <v>264</v>
      </c>
      <c r="BE154" s="51">
        <f t="shared" si="194"/>
        <v>1.086688071128683E-2</v>
      </c>
      <c r="BF154" s="35">
        <f t="shared" si="195"/>
        <v>6179.6678409662809</v>
      </c>
      <c r="BG154" s="35">
        <f t="shared" si="196"/>
        <v>0.33343742786927538</v>
      </c>
      <c r="BH154" s="45">
        <v>9183</v>
      </c>
      <c r="BI154" s="48">
        <f t="shared" si="197"/>
        <v>161</v>
      </c>
      <c r="BJ154" s="14">
        <v>31428</v>
      </c>
      <c r="BK154" s="48">
        <f t="shared" si="198"/>
        <v>423</v>
      </c>
      <c r="BL154" s="14">
        <v>23080</v>
      </c>
      <c r="BM154" s="48">
        <f t="shared" si="199"/>
        <v>315</v>
      </c>
      <c r="BN154" s="14">
        <v>8325</v>
      </c>
      <c r="BO154" s="48">
        <f t="shared" si="200"/>
        <v>167</v>
      </c>
      <c r="BP154" s="14">
        <v>1635</v>
      </c>
      <c r="BQ154" s="48">
        <f t="shared" si="201"/>
        <v>25</v>
      </c>
      <c r="BR154" s="17">
        <v>16</v>
      </c>
      <c r="BS154" s="24">
        <f t="shared" si="202"/>
        <v>0</v>
      </c>
      <c r="BT154" s="17">
        <v>86</v>
      </c>
      <c r="BU154" s="24">
        <f t="shared" si="203"/>
        <v>0</v>
      </c>
      <c r="BV154" s="17">
        <v>368</v>
      </c>
      <c r="BW154" s="24">
        <f t="shared" si="204"/>
        <v>4</v>
      </c>
      <c r="BX154" s="17">
        <v>757</v>
      </c>
      <c r="BY154" s="24">
        <f t="shared" si="205"/>
        <v>11</v>
      </c>
      <c r="BZ154" s="20">
        <v>382</v>
      </c>
      <c r="CA154" s="27">
        <f t="shared" si="206"/>
        <v>3</v>
      </c>
    </row>
    <row r="155" spans="1:79">
      <c r="A155" s="3">
        <v>44052</v>
      </c>
      <c r="B155" s="22">
        <v>44052</v>
      </c>
      <c r="C155" s="10">
        <v>74492</v>
      </c>
      <c r="D155">
        <f t="shared" si="225"/>
        <v>841</v>
      </c>
      <c r="E155" s="10">
        <v>1639</v>
      </c>
      <c r="F155">
        <f t="shared" si="213"/>
        <v>30</v>
      </c>
      <c r="G155" s="10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10">
        <v>249980</v>
      </c>
      <c r="W155">
        <f>V155-V154</f>
        <v>2768</v>
      </c>
      <c r="X155">
        <f>IFERROR(W155-W154,0)</f>
        <v>-164</v>
      </c>
      <c r="Y155" s="35">
        <f t="shared" si="176"/>
        <v>62903.875188726721</v>
      </c>
      <c r="Z155" s="10">
        <v>173589</v>
      </c>
      <c r="AA155" s="2">
        <f t="shared" si="219"/>
        <v>2011</v>
      </c>
      <c r="AB155" s="29">
        <f>IFERROR(Z155/V155,0)</f>
        <v>0.69441155292423395</v>
      </c>
      <c r="AC155" s="32">
        <f>IFERROR(AA155-AA154,0)</f>
        <v>-72</v>
      </c>
      <c r="AD155">
        <f t="shared" si="215"/>
        <v>76391</v>
      </c>
      <c r="AE155" s="1">
        <f t="shared" si="220"/>
        <v>757</v>
      </c>
      <c r="AF155" s="29">
        <f t="shared" si="179"/>
        <v>0.30558844707576605</v>
      </c>
      <c r="AG155" s="32">
        <f t="shared" si="180"/>
        <v>-92</v>
      </c>
      <c r="AH155" s="34">
        <f t="shared" si="181"/>
        <v>0.27348265895953755</v>
      </c>
      <c r="AI155" s="34">
        <f t="shared" si="182"/>
        <v>19222.697533970808</v>
      </c>
      <c r="AJ155" s="10">
        <v>21837</v>
      </c>
      <c r="AK155" s="2">
        <f t="shared" si="221"/>
        <v>-470</v>
      </c>
      <c r="AL155" s="2">
        <f t="shared" si="183"/>
        <v>-2.1069619401981488E-2</v>
      </c>
      <c r="AM155" s="34">
        <f t="shared" si="184"/>
        <v>5494.967287367891</v>
      </c>
      <c r="AN155" s="34">
        <f t="shared" si="185"/>
        <v>0.29314557267894537</v>
      </c>
      <c r="AO155" s="10">
        <v>627</v>
      </c>
      <c r="AP155">
        <f t="shared" si="226"/>
        <v>16</v>
      </c>
      <c r="AQ155" s="2">
        <f t="shared" si="216"/>
        <v>2.6186579378068675E-2</v>
      </c>
      <c r="AR155" s="34">
        <f t="shared" si="186"/>
        <v>157.77554101660795</v>
      </c>
      <c r="AS155" s="10">
        <v>1484</v>
      </c>
      <c r="AT155" s="2">
        <f t="shared" si="217"/>
        <v>1</v>
      </c>
      <c r="AU155" s="2">
        <f t="shared" si="187"/>
        <v>6.743088334457692E-4</v>
      </c>
      <c r="AV155" s="34">
        <f t="shared" si="188"/>
        <v>373.427277302466</v>
      </c>
      <c r="AW155" s="80">
        <f t="shared" si="189"/>
        <v>1.9921602319712184E-2</v>
      </c>
      <c r="AX155" s="10">
        <v>157</v>
      </c>
      <c r="AY155">
        <f t="shared" si="218"/>
        <v>0</v>
      </c>
      <c r="AZ155">
        <f t="shared" si="190"/>
        <v>0</v>
      </c>
      <c r="BA155" s="35">
        <f t="shared" si="191"/>
        <v>39.506794162053346</v>
      </c>
      <c r="BB155" s="51">
        <f t="shared" si="192"/>
        <v>2.1076088707512215E-3</v>
      </c>
      <c r="BC155" s="31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31">
        <f t="shared" si="193"/>
        <v>-453</v>
      </c>
      <c r="BE155" s="51">
        <f t="shared" si="194"/>
        <v>-1.844612753481556E-2</v>
      </c>
      <c r="BF155" s="35">
        <f t="shared" si="195"/>
        <v>6065.6768998490179</v>
      </c>
      <c r="BG155" s="35">
        <f t="shared" si="196"/>
        <v>0.32359179509209041</v>
      </c>
      <c r="BH155" s="45">
        <v>9338</v>
      </c>
      <c r="BI155" s="48">
        <f t="shared" si="197"/>
        <v>155</v>
      </c>
      <c r="BJ155" s="14">
        <v>31750</v>
      </c>
      <c r="BK155" s="48">
        <f t="shared" si="198"/>
        <v>322</v>
      </c>
      <c r="BL155" s="14">
        <v>23321</v>
      </c>
      <c r="BM155" s="48">
        <f t="shared" si="199"/>
        <v>241</v>
      </c>
      <c r="BN155" s="14">
        <v>8420</v>
      </c>
      <c r="BO155" s="48">
        <f t="shared" si="200"/>
        <v>95</v>
      </c>
      <c r="BP155" s="14">
        <v>1663</v>
      </c>
      <c r="BQ155" s="48">
        <f t="shared" si="201"/>
        <v>28</v>
      </c>
      <c r="BR155" s="17">
        <v>17</v>
      </c>
      <c r="BS155" s="24">
        <f t="shared" si="202"/>
        <v>1</v>
      </c>
      <c r="BT155" s="17">
        <v>87</v>
      </c>
      <c r="BU155" s="24">
        <f t="shared" si="203"/>
        <v>1</v>
      </c>
      <c r="BV155" s="17">
        <v>374</v>
      </c>
      <c r="BW155" s="24">
        <f t="shared" si="204"/>
        <v>6</v>
      </c>
      <c r="BX155" s="17">
        <v>768</v>
      </c>
      <c r="BY155" s="24">
        <f t="shared" si="205"/>
        <v>11</v>
      </c>
      <c r="BZ155" s="20">
        <v>393</v>
      </c>
      <c r="CA155" s="27">
        <f t="shared" si="206"/>
        <v>11</v>
      </c>
    </row>
    <row r="156" spans="1:79">
      <c r="A156" s="3">
        <v>44053</v>
      </c>
      <c r="B156" s="22">
        <v>44053</v>
      </c>
      <c r="C156" s="10">
        <v>75394</v>
      </c>
      <c r="D156">
        <f t="shared" si="225"/>
        <v>902</v>
      </c>
      <c r="E156" s="10">
        <v>1664</v>
      </c>
      <c r="F156">
        <f>E156-E155</f>
        <v>25</v>
      </c>
      <c r="G156" s="10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10">
        <v>252381</v>
      </c>
      <c r="W156">
        <f t="shared" ref="W156:W157" si="233">V156-V155</f>
        <v>2401</v>
      </c>
      <c r="X156" s="22">
        <f t="shared" ref="X156:X157" si="234">IFERROR(W156-W155,0)</f>
        <v>-367</v>
      </c>
      <c r="Y156" s="35">
        <f t="shared" si="176"/>
        <v>63508.052340211369</v>
      </c>
      <c r="Z156" s="10">
        <v>175184</v>
      </c>
      <c r="AA156" s="2">
        <f t="shared" ref="AA156:AA157" si="235">Z156-Z155</f>
        <v>1595</v>
      </c>
      <c r="AB156" s="29">
        <f t="shared" ref="AB156:AB157" si="236">IFERROR(Z156/V156,0)</f>
        <v>0.6941251520518581</v>
      </c>
      <c r="AC156" s="32">
        <f t="shared" ref="AC156:AC157" si="237">IFERROR(AA156-AA155,0)</f>
        <v>-416</v>
      </c>
      <c r="AD156">
        <f t="shared" ref="AD156:AD157" si="238">V156-Z156</f>
        <v>77197</v>
      </c>
      <c r="AE156" s="1">
        <f t="shared" ref="AE156:AE157" si="239">AD156-AD155</f>
        <v>806</v>
      </c>
      <c r="AF156" s="29">
        <f t="shared" ref="AF156:AF157" si="240">IFERROR(AD156/V156,0)</f>
        <v>0.3058748479481419</v>
      </c>
      <c r="AG156" s="32">
        <f t="shared" ref="AG156:AG157" si="241">IFERROR(AE156-AE155,0)</f>
        <v>49</v>
      </c>
      <c r="AH156" s="34">
        <f t="shared" si="181"/>
        <v>0.33569346105789255</v>
      </c>
      <c r="AI156" s="34">
        <f t="shared" si="182"/>
        <v>19425.515853044792</v>
      </c>
      <c r="AJ156" s="10">
        <v>21906</v>
      </c>
      <c r="AK156" s="2">
        <f t="shared" ref="AK156:AK157" si="242">AJ156-AJ155</f>
        <v>69</v>
      </c>
      <c r="AL156" s="2">
        <f t="shared" si="183"/>
        <v>3.1597746943261562E-3</v>
      </c>
      <c r="AM156" s="34">
        <f t="shared" si="184"/>
        <v>5512.3301459486656</v>
      </c>
      <c r="AN156" s="34">
        <f t="shared" si="185"/>
        <v>0.29055362495689313</v>
      </c>
      <c r="AO156" s="10">
        <v>622</v>
      </c>
      <c r="AP156">
        <f t="shared" ref="AP156:AP172" si="243">AO156-AO155</f>
        <v>-5</v>
      </c>
      <c r="AQ156" s="2">
        <f t="shared" si="216"/>
        <v>-7.9744816586921896E-3</v>
      </c>
      <c r="AR156" s="34">
        <f t="shared" si="186"/>
        <v>156.51736285858075</v>
      </c>
      <c r="AS156" s="10">
        <v>1485</v>
      </c>
      <c r="AT156" s="2">
        <f t="shared" ref="AT156:AT157" si="244">AS156-AS155</f>
        <v>1</v>
      </c>
      <c r="AU156" s="2">
        <f t="shared" si="187"/>
        <v>6.738544474393926E-4</v>
      </c>
      <c r="AV156" s="34">
        <f t="shared" si="188"/>
        <v>373.67891293407143</v>
      </c>
      <c r="AW156" s="80">
        <f t="shared" si="189"/>
        <v>1.9696527575138605E-2</v>
      </c>
      <c r="AX156" s="10">
        <v>162</v>
      </c>
      <c r="AY156">
        <f t="shared" ref="AY156:AY157" si="245">AX156-AX155</f>
        <v>5</v>
      </c>
      <c r="AZ156" s="22">
        <f t="shared" si="190"/>
        <v>3.1847133757961776E-2</v>
      </c>
      <c r="BA156" s="35">
        <f t="shared" si="191"/>
        <v>40.764972320080524</v>
      </c>
      <c r="BB156" s="51">
        <f t="shared" si="192"/>
        <v>2.1487120991060295E-3</v>
      </c>
      <c r="BC156" s="31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31">
        <f t="shared" ref="BD156:BD157" si="246">IFERROR(BC156-BC155,0)</f>
        <v>70</v>
      </c>
      <c r="BE156" s="51">
        <f t="shared" si="194"/>
        <v>2.9039618336443862E-3</v>
      </c>
      <c r="BF156" s="35">
        <f t="shared" si="195"/>
        <v>6083.2913940613989</v>
      </c>
      <c r="BG156" s="35">
        <f t="shared" si="196"/>
        <v>0.32064885799931031</v>
      </c>
      <c r="BH156" s="45">
        <v>9508</v>
      </c>
      <c r="BI156" s="48">
        <f t="shared" ref="BI156:BI157" si="247">IFERROR((BH156-BH155), 0)</f>
        <v>170</v>
      </c>
      <c r="BJ156" s="14">
        <v>32075</v>
      </c>
      <c r="BK156" s="48">
        <f t="shared" ref="BK156:BK157" si="248">IFERROR((BJ156-BJ155),0)</f>
        <v>325</v>
      </c>
      <c r="BL156" s="14">
        <v>23584</v>
      </c>
      <c r="BM156" s="48">
        <f t="shared" ref="BM156:BM157" si="249">IFERROR((BL156-BL155),0)</f>
        <v>263</v>
      </c>
      <c r="BN156" s="14">
        <v>8510</v>
      </c>
      <c r="BO156" s="48">
        <f t="shared" ref="BO156:BO157" si="250">IFERROR((BN156-BN155),0)</f>
        <v>90</v>
      </c>
      <c r="BP156" s="14">
        <v>1672</v>
      </c>
      <c r="BQ156" s="48">
        <f t="shared" ref="BQ156:BQ157" si="251">IFERROR((BP156-BP155),0)</f>
        <v>9</v>
      </c>
      <c r="BR156" s="16">
        <v>17</v>
      </c>
      <c r="BS156" s="24">
        <f t="shared" ref="BS156:BS157" si="252">IFERROR((BR156-BR155),0)</f>
        <v>0</v>
      </c>
      <c r="BT156" s="16">
        <v>90</v>
      </c>
      <c r="BU156" s="24">
        <f t="shared" ref="BU156:BU157" si="253">IFERROR((BT156-BT155),0)</f>
        <v>3</v>
      </c>
      <c r="BV156" s="16">
        <v>381</v>
      </c>
      <c r="BW156" s="24">
        <f t="shared" ref="BW156:BW157" si="254">IFERROR((BV156-BV155),0)</f>
        <v>7</v>
      </c>
      <c r="BX156" s="16">
        <v>778</v>
      </c>
      <c r="BY156" s="24">
        <f t="shared" ref="BY156:BY157" si="255">IFERROR((BX156-BX155),0)</f>
        <v>10</v>
      </c>
      <c r="BZ156" s="21">
        <v>398</v>
      </c>
      <c r="CA156" s="27">
        <f t="shared" ref="CA156:CA157" si="256">IFERROR((BZ156-BZ155),0)</f>
        <v>5</v>
      </c>
    </row>
    <row r="157" spans="1:79">
      <c r="A157" s="3">
        <v>44054</v>
      </c>
      <c r="B157" s="22">
        <v>44054</v>
      </c>
      <c r="C157" s="10">
        <v>76464</v>
      </c>
      <c r="D157">
        <f t="shared" si="225"/>
        <v>1070</v>
      </c>
      <c r="E157" s="10">
        <v>1680</v>
      </c>
      <c r="F157">
        <f t="shared" si="213"/>
        <v>16</v>
      </c>
      <c r="G157" s="10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10">
        <v>255418</v>
      </c>
      <c r="W157">
        <f t="shared" si="233"/>
        <v>3037</v>
      </c>
      <c r="X157" s="22">
        <f t="shared" si="234"/>
        <v>636</v>
      </c>
      <c r="Y157" s="35">
        <f t="shared" si="176"/>
        <v>64272.269753397079</v>
      </c>
      <c r="Z157" s="10">
        <v>177243</v>
      </c>
      <c r="AA157" s="2">
        <f t="shared" si="235"/>
        <v>2059</v>
      </c>
      <c r="AB157" s="29">
        <f t="shared" si="236"/>
        <v>0.69393308224165873</v>
      </c>
      <c r="AC157" s="32">
        <f t="shared" si="237"/>
        <v>464</v>
      </c>
      <c r="AD157">
        <f t="shared" si="238"/>
        <v>78175</v>
      </c>
      <c r="AE157" s="1">
        <f t="shared" si="239"/>
        <v>978</v>
      </c>
      <c r="AF157" s="29">
        <f t="shared" si="240"/>
        <v>0.30606691775834122</v>
      </c>
      <c r="AG157" s="32">
        <f t="shared" si="241"/>
        <v>172</v>
      </c>
      <c r="AH157" s="34">
        <f t="shared" ref="AH157:AH172" si="259">IFERROR(AE157/W157,0)</f>
        <v>0.32202831741850513</v>
      </c>
      <c r="AI157" s="34">
        <f t="shared" si="182"/>
        <v>19671.615500754906</v>
      </c>
      <c r="AJ157" s="10">
        <v>21872</v>
      </c>
      <c r="AK157" s="2">
        <f t="shared" si="242"/>
        <v>-34</v>
      </c>
      <c r="AL157" s="2">
        <f t="shared" si="183"/>
        <v>-1.5520861864329882E-3</v>
      </c>
      <c r="AM157" s="34">
        <f t="shared" si="184"/>
        <v>5503.7745344740815</v>
      </c>
      <c r="AN157" s="34">
        <f t="shared" si="185"/>
        <v>0.28604310525214482</v>
      </c>
      <c r="AO157" s="10">
        <v>578</v>
      </c>
      <c r="AP157">
        <f t="shared" si="243"/>
        <v>-44</v>
      </c>
      <c r="AQ157" s="2">
        <f t="shared" si="216"/>
        <v>-7.0739549839228255E-2</v>
      </c>
      <c r="AR157" s="34">
        <f t="shared" si="186"/>
        <v>145.4453950679416</v>
      </c>
      <c r="AS157" s="10">
        <v>1509</v>
      </c>
      <c r="AT157" s="2">
        <f t="shared" si="244"/>
        <v>24</v>
      </c>
      <c r="AU157" s="2">
        <f t="shared" si="187"/>
        <v>1.6161616161616266E-2</v>
      </c>
      <c r="AV157" s="34">
        <f t="shared" si="188"/>
        <v>379.7181680926019</v>
      </c>
      <c r="AW157" s="80">
        <f t="shared" si="189"/>
        <v>1.9734777150031389E-2</v>
      </c>
      <c r="AX157" s="10">
        <v>160</v>
      </c>
      <c r="AY157">
        <f t="shared" si="245"/>
        <v>-2</v>
      </c>
      <c r="AZ157" s="22">
        <f t="shared" si="190"/>
        <v>-1.2345679012345734E-2</v>
      </c>
      <c r="BA157" s="35">
        <f t="shared" si="191"/>
        <v>40.261701056869654</v>
      </c>
      <c r="BB157" s="51">
        <f t="shared" si="192"/>
        <v>2.0924879681941829E-3</v>
      </c>
      <c r="BC157" s="31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31">
        <f t="shared" si="246"/>
        <v>-56</v>
      </c>
      <c r="BE157" s="51">
        <f t="shared" si="194"/>
        <v>-2.3164426059979482E-3</v>
      </c>
      <c r="BF157" s="35">
        <f t="shared" si="195"/>
        <v>6069.1997986914948</v>
      </c>
      <c r="BG157" s="35">
        <f t="shared" si="196"/>
        <v>0.31542948315547187</v>
      </c>
      <c r="BH157" s="45">
        <v>9719</v>
      </c>
      <c r="BI157" s="48">
        <f t="shared" si="247"/>
        <v>211</v>
      </c>
      <c r="BJ157" s="14">
        <v>32541</v>
      </c>
      <c r="BK157" s="48">
        <f t="shared" si="248"/>
        <v>466</v>
      </c>
      <c r="BL157" s="14">
        <v>23846</v>
      </c>
      <c r="BM157" s="48">
        <f t="shared" si="249"/>
        <v>262</v>
      </c>
      <c r="BN157" s="14">
        <v>8606</v>
      </c>
      <c r="BO157" s="48">
        <f t="shared" si="250"/>
        <v>96</v>
      </c>
      <c r="BP157" s="14">
        <v>1752</v>
      </c>
      <c r="BQ157" s="48">
        <f t="shared" si="251"/>
        <v>80</v>
      </c>
      <c r="BR157" s="16">
        <v>17</v>
      </c>
      <c r="BS157" s="24">
        <f t="shared" si="252"/>
        <v>0</v>
      </c>
      <c r="BT157" s="16">
        <v>90</v>
      </c>
      <c r="BU157" s="24">
        <f t="shared" si="253"/>
        <v>0</v>
      </c>
      <c r="BV157" s="16">
        <v>382</v>
      </c>
      <c r="BW157" s="24">
        <f t="shared" si="254"/>
        <v>1</v>
      </c>
      <c r="BX157" s="16">
        <v>787</v>
      </c>
      <c r="BY157" s="24">
        <f t="shared" si="255"/>
        <v>9</v>
      </c>
      <c r="BZ157" s="21">
        <v>404</v>
      </c>
      <c r="CA157" s="27">
        <f t="shared" si="256"/>
        <v>6</v>
      </c>
    </row>
    <row r="158" spans="1:79">
      <c r="A158" s="3">
        <v>44055</v>
      </c>
      <c r="B158" s="22">
        <v>44055</v>
      </c>
      <c r="C158" s="10">
        <v>77377</v>
      </c>
      <c r="D158">
        <f t="shared" ref="D158:D169" si="260">IFERROR(C158-C157,"")</f>
        <v>913</v>
      </c>
      <c r="E158" s="10">
        <v>1703</v>
      </c>
      <c r="F158">
        <f t="shared" ref="F158:F161" si="261">E158-E157</f>
        <v>23</v>
      </c>
      <c r="G158" s="10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10">
        <v>258224</v>
      </c>
      <c r="W158">
        <f t="shared" ref="W158:W172" si="271">V158-V157</f>
        <v>2806</v>
      </c>
      <c r="X158" s="22">
        <f t="shared" ref="X158:X172" si="272">IFERROR(W158-W157,0)</f>
        <v>-231</v>
      </c>
      <c r="Y158" s="35">
        <f t="shared" si="176"/>
        <v>64978.359335681933</v>
      </c>
      <c r="Z158" s="10">
        <v>179072</v>
      </c>
      <c r="AA158" s="22">
        <f t="shared" ref="AA158:AA172" si="273">Z158-Z157</f>
        <v>1829</v>
      </c>
      <c r="AB158" s="28">
        <f t="shared" ref="AB158:AB172" si="274">IFERROR(Z158/V158,0)</f>
        <v>0.69347543218291097</v>
      </c>
      <c r="AC158" s="31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28">
        <f t="shared" ref="AF158:AF172" si="278">IFERROR(AD158/V158,0)</f>
        <v>0.30652456781708903</v>
      </c>
      <c r="AG158" s="31">
        <f t="shared" ref="AG158:AG172" si="279">IFERROR(AE158-AE157,0)</f>
        <v>-1</v>
      </c>
      <c r="AH158" s="35">
        <f t="shared" si="259"/>
        <v>0.34818246614397719</v>
      </c>
      <c r="AI158" s="35">
        <f t="shared" si="182"/>
        <v>19917.463512833416</v>
      </c>
      <c r="AJ158" s="10">
        <v>21814</v>
      </c>
      <c r="AK158" s="22">
        <f t="shared" ref="AK158:AK172" si="280">AJ158-AJ157</f>
        <v>-58</v>
      </c>
      <c r="AL158" s="22">
        <f t="shared" ref="AL158:AL172" si="281">IFERROR(AJ158/AJ157,0)-1</f>
        <v>-2.6517922457937049E-3</v>
      </c>
      <c r="AM158" s="35">
        <f t="shared" si="184"/>
        <v>5489.1796678409664</v>
      </c>
      <c r="AN158" s="35">
        <f t="shared" si="185"/>
        <v>0.2819183995244065</v>
      </c>
      <c r="AO158" s="10">
        <v>589</v>
      </c>
      <c r="AP158">
        <f t="shared" si="243"/>
        <v>11</v>
      </c>
      <c r="AQ158">
        <f>IFERROR(AO158/AO157,0)-1</f>
        <v>1.9031141868512069E-2</v>
      </c>
      <c r="AR158" s="35">
        <f t="shared" si="186"/>
        <v>148.2133870156014</v>
      </c>
      <c r="AS158" s="10">
        <v>1512</v>
      </c>
      <c r="AT158" s="22">
        <f t="shared" ref="AT158:AT172" si="282">AS158-AS157</f>
        <v>3</v>
      </c>
      <c r="AU158" s="22">
        <f t="shared" ref="AU158:AU172" si="283">IFERROR(AS158/AS157,0)-1</f>
        <v>1.9880715705764551E-3</v>
      </c>
      <c r="AV158" s="35">
        <f t="shared" si="188"/>
        <v>380.47307498741822</v>
      </c>
      <c r="AW158" s="51">
        <f t="shared" si="189"/>
        <v>1.9540690386032025E-2</v>
      </c>
      <c r="AX158" s="10">
        <v>162</v>
      </c>
      <c r="AY158">
        <f t="shared" ref="AY158:AY172" si="284">AX158-AX157</f>
        <v>2</v>
      </c>
      <c r="AZ158" s="22">
        <f t="shared" ref="AZ158:AZ172" si="285">IFERROR(AX158/AX157,0)-1</f>
        <v>1.2499999999999956E-2</v>
      </c>
      <c r="BA158" s="35">
        <f t="shared" si="191"/>
        <v>40.764972320080524</v>
      </c>
      <c r="BB158" s="51">
        <f t="shared" si="192"/>
        <v>2.0936453985034311E-3</v>
      </c>
      <c r="BC158" s="31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31">
        <f t="shared" ref="BD158:BD172" si="286">IFERROR(BC158-BC157,0)</f>
        <v>-42</v>
      </c>
      <c r="BE158" s="51">
        <f t="shared" ref="BE158:BE172" si="287">IFERROR(BC158/BC157,0)-1</f>
        <v>-1.7413657282639994E-3</v>
      </c>
      <c r="BF158" s="35">
        <f t="shared" si="195"/>
        <v>6058.6311021640659</v>
      </c>
      <c r="BG158" s="35">
        <f t="shared" si="196"/>
        <v>0.3111648164183155</v>
      </c>
      <c r="BH158" s="45">
        <v>9898</v>
      </c>
      <c r="BI158" s="48">
        <f t="shared" ref="BI158:BI172" si="288">IFERROR((BH158-BH157), 0)</f>
        <v>179</v>
      </c>
      <c r="BJ158" s="14">
        <v>32828</v>
      </c>
      <c r="BK158" s="48">
        <f t="shared" ref="BK158:BK172" si="289">IFERROR((BJ158-BJ157),0)</f>
        <v>287</v>
      </c>
      <c r="BL158" s="14">
        <v>24148</v>
      </c>
      <c r="BM158" s="48">
        <f t="shared" ref="BM158:BM172" si="290">IFERROR((BL158-BL157),0)</f>
        <v>302</v>
      </c>
      <c r="BN158" s="14">
        <v>8728</v>
      </c>
      <c r="BO158" s="48">
        <f t="shared" ref="BO158:BO172" si="291">IFERROR((BN158-BN157),0)</f>
        <v>122</v>
      </c>
      <c r="BP158" s="14">
        <v>1775</v>
      </c>
      <c r="BQ158" s="48">
        <f t="shared" ref="BQ158:BQ172" si="292">IFERROR((BP158-BP157),0)</f>
        <v>23</v>
      </c>
      <c r="BR158" s="17">
        <v>17</v>
      </c>
      <c r="BS158" s="53">
        <f t="shared" ref="BS158:BS172" si="293">IFERROR((BR158-BR157),0)</f>
        <v>0</v>
      </c>
      <c r="BT158" s="17">
        <v>90</v>
      </c>
      <c r="BU158" s="53">
        <f t="shared" ref="BU158:BU172" si="294">IFERROR((BT158-BT157),0)</f>
        <v>0</v>
      </c>
      <c r="BV158" s="17">
        <v>387</v>
      </c>
      <c r="BW158" s="53">
        <f t="shared" ref="BW158:BW172" si="295">IFERROR((BV158-BV157),0)</f>
        <v>5</v>
      </c>
      <c r="BX158" s="17">
        <v>798</v>
      </c>
      <c r="BY158" s="53">
        <f t="shared" ref="BY158:BY172" si="296">IFERROR((BX158-BX157),0)</f>
        <v>11</v>
      </c>
      <c r="BZ158" s="20">
        <v>411</v>
      </c>
      <c r="CA158" s="27">
        <f t="shared" ref="CA158:CA172" si="297">IFERROR((BZ158-BZ157),0)</f>
        <v>7</v>
      </c>
    </row>
    <row r="159" spans="1:79">
      <c r="A159" s="3">
        <v>44056</v>
      </c>
      <c r="B159" s="22">
        <v>44056</v>
      </c>
      <c r="C159" s="10">
        <v>78446</v>
      </c>
      <c r="D159">
        <f t="shared" si="260"/>
        <v>1069</v>
      </c>
      <c r="E159" s="10">
        <v>1722</v>
      </c>
      <c r="F159">
        <f>E159-E158</f>
        <v>19</v>
      </c>
      <c r="G159" s="10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 s="22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10">
        <v>261350</v>
      </c>
      <c r="W159">
        <f t="shared" si="271"/>
        <v>3126</v>
      </c>
      <c r="X159" s="22">
        <f t="shared" si="272"/>
        <v>320</v>
      </c>
      <c r="Y159" s="35">
        <f t="shared" si="176"/>
        <v>65764.972320080517</v>
      </c>
      <c r="Z159" s="10">
        <v>181137</v>
      </c>
      <c r="AA159" s="22">
        <f t="shared" si="273"/>
        <v>2065</v>
      </c>
      <c r="AB159" s="28">
        <f t="shared" si="274"/>
        <v>0.69308207384733111</v>
      </c>
      <c r="AC159" s="31">
        <f t="shared" si="275"/>
        <v>236</v>
      </c>
      <c r="AD159">
        <f t="shared" si="276"/>
        <v>80213</v>
      </c>
      <c r="AE159">
        <f t="shared" si="277"/>
        <v>1061</v>
      </c>
      <c r="AF159" s="28">
        <f t="shared" si="278"/>
        <v>0.30691792615266883</v>
      </c>
      <c r="AG159" s="31">
        <f t="shared" si="279"/>
        <v>84</v>
      </c>
      <c r="AH159" s="35">
        <f t="shared" si="259"/>
        <v>0.33941138835572615</v>
      </c>
      <c r="AI159" s="35">
        <f t="shared" si="182"/>
        <v>20184.448917966783</v>
      </c>
      <c r="AJ159" s="10">
        <v>21250</v>
      </c>
      <c r="AK159" s="22">
        <f t="shared" si="280"/>
        <v>-564</v>
      </c>
      <c r="AL159" s="22">
        <f t="shared" si="281"/>
        <v>-2.5854955533143875E-2</v>
      </c>
      <c r="AM159" s="35">
        <f t="shared" si="184"/>
        <v>5347.2571716155007</v>
      </c>
      <c r="AN159" s="35">
        <f t="shared" si="185"/>
        <v>0.27088697957830865</v>
      </c>
      <c r="AO159" s="10">
        <v>591</v>
      </c>
      <c r="AP159" s="2">
        <f t="shared" si="243"/>
        <v>2</v>
      </c>
      <c r="AQ159" s="2">
        <f t="shared" si="216"/>
        <v>3.3955857385399302E-3</v>
      </c>
      <c r="AR159" s="35">
        <f t="shared" si="186"/>
        <v>148.71665827881228</v>
      </c>
      <c r="AS159" s="10">
        <v>1515</v>
      </c>
      <c r="AT159" s="22">
        <f t="shared" si="282"/>
        <v>3</v>
      </c>
      <c r="AU159" s="22">
        <f t="shared" si="283"/>
        <v>1.9841269841269771E-3</v>
      </c>
      <c r="AV159" s="35">
        <f t="shared" si="188"/>
        <v>381.22798188223453</v>
      </c>
      <c r="AW159" s="51">
        <f t="shared" si="189"/>
        <v>1.9312648191112357E-2</v>
      </c>
      <c r="AX159" s="10">
        <v>158</v>
      </c>
      <c r="AY159">
        <f t="shared" si="284"/>
        <v>-4</v>
      </c>
      <c r="AZ159" s="22">
        <f t="shared" si="285"/>
        <v>-2.4691358024691357E-2</v>
      </c>
      <c r="BA159" s="35">
        <f t="shared" si="191"/>
        <v>39.758429793658777</v>
      </c>
      <c r="BB159" s="51">
        <f t="shared" si="192"/>
        <v>2.0141243658057771E-3</v>
      </c>
      <c r="BC159" s="31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31">
        <f t="shared" si="286"/>
        <v>-563</v>
      </c>
      <c r="BE159" s="51">
        <f t="shared" si="287"/>
        <v>-2.3383311874403012E-2</v>
      </c>
      <c r="BF159" s="35">
        <f t="shared" si="195"/>
        <v>5916.9602415702057</v>
      </c>
      <c r="BG159" s="35">
        <f t="shared" si="196"/>
        <v>0.29974759707314585</v>
      </c>
      <c r="BH159" s="45">
        <v>10092</v>
      </c>
      <c r="BI159" s="54">
        <f t="shared" si="288"/>
        <v>194</v>
      </c>
      <c r="BJ159" s="55">
        <v>33244</v>
      </c>
      <c r="BK159" s="54">
        <f t="shared" si="289"/>
        <v>416</v>
      </c>
      <c r="BL159" s="55">
        <v>24463</v>
      </c>
      <c r="BM159" s="54">
        <f t="shared" si="290"/>
        <v>315</v>
      </c>
      <c r="BN159" s="55">
        <v>8846</v>
      </c>
      <c r="BO159" s="54">
        <f t="shared" si="291"/>
        <v>118</v>
      </c>
      <c r="BP159" s="55">
        <v>1801</v>
      </c>
      <c r="BQ159" s="54">
        <f t="shared" si="292"/>
        <v>26</v>
      </c>
      <c r="BR159" s="57">
        <v>17</v>
      </c>
      <c r="BS159" s="53">
        <f t="shared" si="293"/>
        <v>0</v>
      </c>
      <c r="BT159" s="57">
        <v>90</v>
      </c>
      <c r="BU159" s="53">
        <f t="shared" si="294"/>
        <v>0</v>
      </c>
      <c r="BV159" s="57">
        <v>391</v>
      </c>
      <c r="BW159" s="53">
        <f t="shared" si="295"/>
        <v>4</v>
      </c>
      <c r="BX159" s="57">
        <v>808</v>
      </c>
      <c r="BY159" s="53">
        <f t="shared" si="296"/>
        <v>10</v>
      </c>
      <c r="BZ159" s="21">
        <v>416</v>
      </c>
      <c r="CA159" s="27">
        <f t="shared" si="297"/>
        <v>5</v>
      </c>
    </row>
    <row r="160" spans="1:79">
      <c r="A160" s="3">
        <v>44057</v>
      </c>
      <c r="B160" s="22">
        <v>44057</v>
      </c>
      <c r="C160" s="10">
        <v>79402</v>
      </c>
      <c r="D160">
        <f t="shared" si="260"/>
        <v>956</v>
      </c>
      <c r="E160" s="10">
        <v>1734</v>
      </c>
      <c r="F160">
        <f t="shared" si="261"/>
        <v>12</v>
      </c>
      <c r="G160" s="10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 s="22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10">
        <v>264046</v>
      </c>
      <c r="W160">
        <f t="shared" si="271"/>
        <v>2696</v>
      </c>
      <c r="X160" s="22">
        <f t="shared" si="272"/>
        <v>-430</v>
      </c>
      <c r="Y160" s="35">
        <f t="shared" si="176"/>
        <v>66443.381982888779</v>
      </c>
      <c r="Z160" s="10">
        <v>182873</v>
      </c>
      <c r="AA160" s="22">
        <f t="shared" si="273"/>
        <v>1736</v>
      </c>
      <c r="AB160" s="29">
        <f t="shared" si="274"/>
        <v>0.69258008074350685</v>
      </c>
      <c r="AC160" s="32">
        <f t="shared" si="275"/>
        <v>-329</v>
      </c>
      <c r="AD160">
        <f t="shared" si="276"/>
        <v>81173</v>
      </c>
      <c r="AE160" s="1">
        <f t="shared" si="277"/>
        <v>960</v>
      </c>
      <c r="AF160" s="29">
        <f t="shared" si="278"/>
        <v>0.3074199192564932</v>
      </c>
      <c r="AG160" s="32">
        <f t="shared" si="279"/>
        <v>-101</v>
      </c>
      <c r="AH160" s="34">
        <f t="shared" si="259"/>
        <v>0.35608308605341249</v>
      </c>
      <c r="AI160" s="34">
        <f t="shared" si="182"/>
        <v>20426.019124308001</v>
      </c>
      <c r="AJ160" s="10">
        <v>22516</v>
      </c>
      <c r="AK160" s="22">
        <f t="shared" si="280"/>
        <v>1266</v>
      </c>
      <c r="AL160" s="2">
        <f t="shared" si="281"/>
        <v>5.9576470588235342E-2</v>
      </c>
      <c r="AM160" s="34">
        <f t="shared" si="184"/>
        <v>5665.8278812279814</v>
      </c>
      <c r="AN160" s="34">
        <f t="shared" si="185"/>
        <v>0.28356968338329008</v>
      </c>
      <c r="AO160" s="10">
        <v>606</v>
      </c>
      <c r="AP160">
        <f t="shared" si="243"/>
        <v>15</v>
      </c>
      <c r="AQ160" s="2">
        <f t="shared" ref="AQ160:AQ172" si="298">IFERROR(AO160/AO159,0)-1</f>
        <v>2.5380710659898442E-2</v>
      </c>
      <c r="AR160" s="34">
        <f t="shared" si="186"/>
        <v>152.4911927528938</v>
      </c>
      <c r="AS160" s="10">
        <v>1507</v>
      </c>
      <c r="AT160" s="22">
        <f t="shared" si="282"/>
        <v>-8</v>
      </c>
      <c r="AU160" s="22">
        <f t="shared" si="283"/>
        <v>-5.2805280528053222E-3</v>
      </c>
      <c r="AV160" s="34">
        <f t="shared" si="188"/>
        <v>379.21489682939102</v>
      </c>
      <c r="AW160" s="80">
        <f t="shared" si="189"/>
        <v>1.8979370796705374E-2</v>
      </c>
      <c r="AX160" s="10">
        <v>153</v>
      </c>
      <c r="AY160">
        <f t="shared" si="284"/>
        <v>-5</v>
      </c>
      <c r="AZ160" s="22">
        <f t="shared" si="285"/>
        <v>-3.1645569620253111E-2</v>
      </c>
      <c r="BA160" s="35">
        <f t="shared" si="191"/>
        <v>38.500251635631606</v>
      </c>
      <c r="BB160" s="51">
        <f t="shared" si="192"/>
        <v>1.9269036044432129E-3</v>
      </c>
      <c r="BC160" s="31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31">
        <f t="shared" si="286"/>
        <v>1268</v>
      </c>
      <c r="BE160" s="51">
        <f t="shared" si="287"/>
        <v>5.3925321085310784E-2</v>
      </c>
      <c r="BF160" s="35">
        <f t="shared" si="195"/>
        <v>6236.0342224458982</v>
      </c>
      <c r="BG160" s="35">
        <f t="shared" si="196"/>
        <v>0.31210800735497846</v>
      </c>
      <c r="BH160" s="45">
        <v>10260</v>
      </c>
      <c r="BI160" s="48">
        <f t="shared" si="288"/>
        <v>168</v>
      </c>
      <c r="BJ160" s="14">
        <v>33665</v>
      </c>
      <c r="BK160" s="48">
        <f t="shared" si="289"/>
        <v>421</v>
      </c>
      <c r="BL160" s="14">
        <v>24713</v>
      </c>
      <c r="BM160" s="48">
        <f t="shared" si="290"/>
        <v>250</v>
      </c>
      <c r="BN160" s="14">
        <v>8938</v>
      </c>
      <c r="BO160" s="48">
        <f t="shared" si="291"/>
        <v>92</v>
      </c>
      <c r="BP160" s="14">
        <v>1826</v>
      </c>
      <c r="BQ160" s="48">
        <f t="shared" si="292"/>
        <v>25</v>
      </c>
      <c r="BR160" s="57">
        <v>17</v>
      </c>
      <c r="BS160" s="53">
        <f t="shared" si="293"/>
        <v>0</v>
      </c>
      <c r="BT160" s="57">
        <v>92</v>
      </c>
      <c r="BU160" s="53">
        <f t="shared" si="294"/>
        <v>2</v>
      </c>
      <c r="BV160" s="57">
        <v>394</v>
      </c>
      <c r="BW160" s="53">
        <f t="shared" si="295"/>
        <v>3</v>
      </c>
      <c r="BX160" s="57">
        <v>812</v>
      </c>
      <c r="BY160" s="53">
        <f t="shared" si="296"/>
        <v>4</v>
      </c>
      <c r="BZ160" s="21">
        <v>419</v>
      </c>
      <c r="CA160" s="27">
        <f t="shared" si="297"/>
        <v>3</v>
      </c>
    </row>
    <row r="161" spans="1:79">
      <c r="A161" s="3">
        <v>44058</v>
      </c>
      <c r="B161" s="22">
        <v>44058</v>
      </c>
      <c r="C161" s="10">
        <v>80665</v>
      </c>
      <c r="D161">
        <f t="shared" si="260"/>
        <v>1263</v>
      </c>
      <c r="E161" s="10">
        <v>1746</v>
      </c>
      <c r="F161">
        <f>E161-E160</f>
        <v>12</v>
      </c>
      <c r="G161" s="10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 s="22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10">
        <v>268180</v>
      </c>
      <c r="W161">
        <f t="shared" si="271"/>
        <v>4134</v>
      </c>
      <c r="X161" s="22">
        <f t="shared" si="272"/>
        <v>1438</v>
      </c>
      <c r="Y161" s="35">
        <f t="shared" si="176"/>
        <v>67483.643683945644</v>
      </c>
      <c r="Z161" s="10">
        <v>185277</v>
      </c>
      <c r="AA161" s="2">
        <f t="shared" si="273"/>
        <v>2404</v>
      </c>
      <c r="AB161" s="29">
        <f t="shared" si="274"/>
        <v>0.69086807368185543</v>
      </c>
      <c r="AC161" s="32">
        <f t="shared" si="275"/>
        <v>668</v>
      </c>
      <c r="AD161">
        <f t="shared" si="276"/>
        <v>82903</v>
      </c>
      <c r="AE161" s="1">
        <f t="shared" si="277"/>
        <v>1730</v>
      </c>
      <c r="AF161" s="29">
        <f t="shared" si="278"/>
        <v>0.30913192631814451</v>
      </c>
      <c r="AG161" s="32">
        <f t="shared" si="279"/>
        <v>770</v>
      </c>
      <c r="AH161" s="34">
        <f t="shared" si="259"/>
        <v>0.41848089017900336</v>
      </c>
      <c r="AI161" s="34">
        <f t="shared" si="182"/>
        <v>20861.348766985404</v>
      </c>
      <c r="AJ161" s="10">
        <v>22805</v>
      </c>
      <c r="AK161" s="2">
        <f t="shared" si="280"/>
        <v>289</v>
      </c>
      <c r="AL161" s="2">
        <f t="shared" si="281"/>
        <v>1.2835317107834365E-2</v>
      </c>
      <c r="AM161" s="34">
        <f t="shared" si="184"/>
        <v>5738.5505787619522</v>
      </c>
      <c r="AN161" s="34">
        <f t="shared" si="185"/>
        <v>0.28271245273662676</v>
      </c>
      <c r="AO161" s="10">
        <v>600</v>
      </c>
      <c r="AP161">
        <f t="shared" si="243"/>
        <v>-6</v>
      </c>
      <c r="AQ161" s="2">
        <f t="shared" si="298"/>
        <v>-9.9009900990099098E-3</v>
      </c>
      <c r="AR161" s="34">
        <f t="shared" si="186"/>
        <v>150.98137896326119</v>
      </c>
      <c r="AS161" s="10">
        <v>1501</v>
      </c>
      <c r="AT161" s="2">
        <f t="shared" si="282"/>
        <v>-6</v>
      </c>
      <c r="AU161" s="2">
        <f t="shared" si="283"/>
        <v>-3.9814200398141653E-3</v>
      </c>
      <c r="AV161" s="34">
        <f t="shared" si="188"/>
        <v>377.70508303975839</v>
      </c>
      <c r="AW161" s="80">
        <f t="shared" si="189"/>
        <v>1.8607822475670985E-2</v>
      </c>
      <c r="AX161" s="10">
        <v>156</v>
      </c>
      <c r="AY161">
        <f t="shared" si="284"/>
        <v>3</v>
      </c>
      <c r="AZ161" s="22">
        <f t="shared" si="285"/>
        <v>1.9607843137254832E-2</v>
      </c>
      <c r="BA161" s="35">
        <f t="shared" si="191"/>
        <v>39.255158530447908</v>
      </c>
      <c r="BB161" s="51">
        <f t="shared" si="192"/>
        <v>1.9339242546333602E-3</v>
      </c>
      <c r="BC161" s="31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31">
        <f t="shared" si="286"/>
        <v>280</v>
      </c>
      <c r="BE161" s="51">
        <f t="shared" si="287"/>
        <v>1.1298523121620496E-2</v>
      </c>
      <c r="BF161" s="35">
        <f t="shared" si="195"/>
        <v>6306.4921992954196</v>
      </c>
      <c r="BG161" s="35">
        <f t="shared" si="196"/>
        <v>0.31069236967705943</v>
      </c>
      <c r="BH161" s="45">
        <v>10260</v>
      </c>
      <c r="BI161" s="48">
        <f t="shared" si="288"/>
        <v>0</v>
      </c>
      <c r="BJ161" s="14">
        <v>33981</v>
      </c>
      <c r="BK161" s="48">
        <f t="shared" si="289"/>
        <v>316</v>
      </c>
      <c r="BL161" s="14">
        <v>25029</v>
      </c>
      <c r="BM161" s="48">
        <f t="shared" si="290"/>
        <v>316</v>
      </c>
      <c r="BN161" s="14">
        <v>9254</v>
      </c>
      <c r="BO161" s="48">
        <f t="shared" si="291"/>
        <v>316</v>
      </c>
      <c r="BP161" s="14">
        <v>2141</v>
      </c>
      <c r="BQ161" s="48">
        <f t="shared" si="292"/>
        <v>315</v>
      </c>
      <c r="BR161" s="16">
        <v>17</v>
      </c>
      <c r="BS161" s="24">
        <f t="shared" si="293"/>
        <v>0</v>
      </c>
      <c r="BT161" s="16">
        <v>93</v>
      </c>
      <c r="BU161" s="24">
        <f t="shared" si="294"/>
        <v>1</v>
      </c>
      <c r="BV161" s="16">
        <v>396</v>
      </c>
      <c r="BW161" s="24">
        <f t="shared" si="295"/>
        <v>2</v>
      </c>
      <c r="BX161" s="16">
        <v>817</v>
      </c>
      <c r="BY161" s="24">
        <f t="shared" si="296"/>
        <v>5</v>
      </c>
      <c r="BZ161" s="21">
        <v>423</v>
      </c>
      <c r="CA161" s="27">
        <f t="shared" si="297"/>
        <v>4</v>
      </c>
    </row>
    <row r="162" spans="1:79">
      <c r="A162" s="3">
        <v>44059</v>
      </c>
      <c r="B162" s="22">
        <v>44059</v>
      </c>
      <c r="C162" s="10">
        <v>81940</v>
      </c>
      <c r="D162">
        <f t="shared" si="260"/>
        <v>1275</v>
      </c>
      <c r="E162" s="10">
        <v>1767</v>
      </c>
      <c r="F162">
        <f>E162-E161</f>
        <v>21</v>
      </c>
      <c r="G162" s="10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 s="22">
        <f t="shared" si="267"/>
        <v>1.5560165975103735E-2</v>
      </c>
      <c r="O162">
        <f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299">+IFERROR(C162/3.974,"")</f>
        <v>20619.023653749369</v>
      </c>
      <c r="S162">
        <f t="shared" ref="S162:S172" si="300">+IFERROR(E162/3.974,"")</f>
        <v>444.64016104680422</v>
      </c>
      <c r="T162">
        <f t="shared" ref="T162:T172" si="301">+IFERROR(G162/3.974,"")</f>
        <v>13840.211373930548</v>
      </c>
      <c r="U162">
        <f t="shared" ref="U162:U172" si="302">+IFERROR(I162/3.974,"")</f>
        <v>6334.1721187720177</v>
      </c>
      <c r="V162" s="10">
        <v>271486</v>
      </c>
      <c r="W162">
        <f t="shared" si="271"/>
        <v>3306</v>
      </c>
      <c r="X162" s="22">
        <f t="shared" si="272"/>
        <v>-828</v>
      </c>
      <c r="Y162" s="35">
        <f t="shared" ref="Y162:Y172" si="303">IFERROR(V162/3.974,0)</f>
        <v>68315.551082033213</v>
      </c>
      <c r="Z162" s="10">
        <v>187754</v>
      </c>
      <c r="AA162" s="2">
        <f t="shared" si="273"/>
        <v>2477</v>
      </c>
      <c r="AB162" s="29">
        <f t="shared" si="274"/>
        <v>0.6915789396138291</v>
      </c>
      <c r="AC162" s="32">
        <f t="shared" si="275"/>
        <v>73</v>
      </c>
      <c r="AD162">
        <f t="shared" si="276"/>
        <v>83732</v>
      </c>
      <c r="AE162" s="1">
        <f t="shared" si="277"/>
        <v>829</v>
      </c>
      <c r="AF162" s="29">
        <f t="shared" si="278"/>
        <v>0.30842106038617095</v>
      </c>
      <c r="AG162" s="32">
        <f t="shared" si="279"/>
        <v>-901</v>
      </c>
      <c r="AH162" s="34">
        <f t="shared" si="259"/>
        <v>0.25075620084694494</v>
      </c>
      <c r="AI162" s="34">
        <f t="shared" ref="AI162:AI172" si="304">IFERROR(AD162/3.974,0)</f>
        <v>21069.954705586311</v>
      </c>
      <c r="AJ162" s="10">
        <v>22931</v>
      </c>
      <c r="AK162" s="2">
        <f t="shared" si="280"/>
        <v>126</v>
      </c>
      <c r="AL162" s="2">
        <f t="shared" si="281"/>
        <v>5.525104143828008E-3</v>
      </c>
      <c r="AM162" s="34">
        <f t="shared" ref="AM162:AM172" si="305">IFERROR(AJ162/3.974,0)</f>
        <v>5770.2566683442374</v>
      </c>
      <c r="AN162" s="34">
        <f t="shared" si="185"/>
        <v>0.27985111056870882</v>
      </c>
      <c r="AO162" s="10">
        <v>575</v>
      </c>
      <c r="AP162">
        <f t="shared" si="243"/>
        <v>-25</v>
      </c>
      <c r="AQ162" s="2">
        <f t="shared" si="298"/>
        <v>-4.166666666666663E-2</v>
      </c>
      <c r="AR162" s="34">
        <f t="shared" ref="AR162:AR172" si="306">IFERROR(AO162/3.974,0)</f>
        <v>144.69048817312532</v>
      </c>
      <c r="AS162" s="10">
        <v>1507</v>
      </c>
      <c r="AT162" s="2">
        <f t="shared" si="282"/>
        <v>6</v>
      </c>
      <c r="AU162" s="2">
        <f t="shared" si="283"/>
        <v>3.9973351099267251E-3</v>
      </c>
      <c r="AV162" s="34">
        <f t="shared" ref="AV162:AV172" si="307">IFERROR(AS162/3.974,0)</f>
        <v>379.21489682939102</v>
      </c>
      <c r="AW162" s="80">
        <f t="shared" si="189"/>
        <v>1.8391505979985356E-2</v>
      </c>
      <c r="AX162" s="10">
        <v>159</v>
      </c>
      <c r="AY162">
        <f t="shared" si="284"/>
        <v>3</v>
      </c>
      <c r="AZ162" s="22">
        <f t="shared" si="285"/>
        <v>1.9230769230769162E-2</v>
      </c>
      <c r="BA162" s="35">
        <f t="shared" ref="BA162:BA172" si="308">IFERROR(AX162/3.974,0)</f>
        <v>40.010065425264216</v>
      </c>
      <c r="BB162" s="51">
        <f t="shared" si="192"/>
        <v>1.9404442274835246E-3</v>
      </c>
      <c r="BC162" s="31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31">
        <f t="shared" si="286"/>
        <v>110</v>
      </c>
      <c r="BE162" s="51">
        <f t="shared" si="287"/>
        <v>4.3891149948127595E-3</v>
      </c>
      <c r="BF162" s="35">
        <f t="shared" ref="BF162:BF172" si="309">IFERROR(BC162/3.974,0)</f>
        <v>6334.1721187720177</v>
      </c>
      <c r="BG162" s="35">
        <f t="shared" si="196"/>
        <v>0.30720039052965586</v>
      </c>
      <c r="BH162" s="45">
        <v>10497</v>
      </c>
      <c r="BI162" s="48">
        <f t="shared" si="288"/>
        <v>237</v>
      </c>
      <c r="BJ162" s="14">
        <v>34684</v>
      </c>
      <c r="BK162" s="48">
        <f t="shared" si="289"/>
        <v>703</v>
      </c>
      <c r="BL162" s="14">
        <v>25480</v>
      </c>
      <c r="BM162" s="48">
        <f t="shared" si="290"/>
        <v>451</v>
      </c>
      <c r="BN162" s="14">
        <v>9307</v>
      </c>
      <c r="BO162" s="48">
        <f t="shared" si="291"/>
        <v>53</v>
      </c>
      <c r="BP162" s="14">
        <v>1972</v>
      </c>
      <c r="BQ162" s="48">
        <f t="shared" si="292"/>
        <v>-169</v>
      </c>
      <c r="BR162" s="16">
        <v>17</v>
      </c>
      <c r="BS162" s="24">
        <f t="shared" si="293"/>
        <v>0</v>
      </c>
      <c r="BT162" s="16">
        <v>93</v>
      </c>
      <c r="BU162" s="24">
        <f t="shared" si="294"/>
        <v>0</v>
      </c>
      <c r="BV162" s="16">
        <v>401</v>
      </c>
      <c r="BW162" s="24">
        <f t="shared" si="295"/>
        <v>5</v>
      </c>
      <c r="BX162" s="16">
        <v>825</v>
      </c>
      <c r="BY162" s="24">
        <f t="shared" si="296"/>
        <v>8</v>
      </c>
      <c r="BZ162" s="21">
        <v>431</v>
      </c>
      <c r="CA162" s="27">
        <f t="shared" si="297"/>
        <v>8</v>
      </c>
    </row>
    <row r="163" spans="1:79">
      <c r="A163" s="3">
        <v>44060</v>
      </c>
      <c r="B163" s="22">
        <v>44060</v>
      </c>
      <c r="C163" s="10">
        <v>82543</v>
      </c>
      <c r="D163">
        <f t="shared" si="260"/>
        <v>603</v>
      </c>
      <c r="E163" s="10">
        <v>1788</v>
      </c>
      <c r="F163">
        <f>E163-E162</f>
        <v>21</v>
      </c>
      <c r="G163" s="10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 s="22">
        <f t="shared" si="267"/>
        <v>7.3052833068824735E-3</v>
      </c>
      <c r="O163">
        <f>+IFERROR(F163/E163,"")</f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299"/>
        <v>20770.759939607447</v>
      </c>
      <c r="S163">
        <f t="shared" si="300"/>
        <v>449.92450931051837</v>
      </c>
      <c r="T163">
        <f t="shared" si="301"/>
        <v>14052.591847005535</v>
      </c>
      <c r="U163">
        <f t="shared" si="302"/>
        <v>6268.2435832913934</v>
      </c>
      <c r="V163" s="10">
        <v>273685</v>
      </c>
      <c r="W163">
        <f t="shared" si="271"/>
        <v>2199</v>
      </c>
      <c r="X163" s="22">
        <f t="shared" si="272"/>
        <v>-1107</v>
      </c>
      <c r="Y163" s="35">
        <f t="shared" si="303"/>
        <v>68868.89783593356</v>
      </c>
      <c r="Z163" s="10">
        <v>189349</v>
      </c>
      <c r="AA163" s="2">
        <f t="shared" si="273"/>
        <v>1595</v>
      </c>
      <c r="AB163" s="29">
        <f t="shared" si="274"/>
        <v>0.69185011966311638</v>
      </c>
      <c r="AC163" s="32">
        <f t="shared" si="275"/>
        <v>-882</v>
      </c>
      <c r="AD163">
        <f t="shared" si="276"/>
        <v>84336</v>
      </c>
      <c r="AE163" s="1">
        <f t="shared" si="277"/>
        <v>604</v>
      </c>
      <c r="AF163" s="29">
        <f t="shared" si="278"/>
        <v>0.30814988033688362</v>
      </c>
      <c r="AG163" s="32">
        <f t="shared" si="279"/>
        <v>-225</v>
      </c>
      <c r="AH163" s="34">
        <f t="shared" si="259"/>
        <v>0.27467030468394726</v>
      </c>
      <c r="AI163" s="34">
        <f t="shared" si="304"/>
        <v>21221.942627075994</v>
      </c>
      <c r="AJ163" s="10">
        <v>22692</v>
      </c>
      <c r="AK163" s="2">
        <f t="shared" si="280"/>
        <v>-239</v>
      </c>
      <c r="AL163" s="2">
        <f t="shared" si="281"/>
        <v>-1.0422572064018087E-2</v>
      </c>
      <c r="AM163" s="34">
        <f t="shared" si="305"/>
        <v>5710.1157523905385</v>
      </c>
      <c r="AN163" s="34">
        <f t="shared" si="185"/>
        <v>0.27491125837442304</v>
      </c>
      <c r="AO163" s="10">
        <v>586</v>
      </c>
      <c r="AP163">
        <f t="shared" si="243"/>
        <v>11</v>
      </c>
      <c r="AQ163" s="2">
        <f t="shared" si="298"/>
        <v>1.9130434782608674E-2</v>
      </c>
      <c r="AR163" s="34">
        <f t="shared" si="306"/>
        <v>147.45848012078508</v>
      </c>
      <c r="AS163" s="10">
        <v>1476</v>
      </c>
      <c r="AT163" s="2">
        <f t="shared" si="282"/>
        <v>-31</v>
      </c>
      <c r="AU163" s="2">
        <f t="shared" si="283"/>
        <v>-2.0570670205706687E-2</v>
      </c>
      <c r="AV163" s="34">
        <f t="shared" si="307"/>
        <v>371.41419224962254</v>
      </c>
      <c r="AW163" s="80">
        <f t="shared" si="189"/>
        <v>1.7881588989980979E-2</v>
      </c>
      <c r="AX163" s="10">
        <v>156</v>
      </c>
      <c r="AY163">
        <f t="shared" si="284"/>
        <v>-3</v>
      </c>
      <c r="AZ163" s="22">
        <f t="shared" si="285"/>
        <v>-1.8867924528301883E-2</v>
      </c>
      <c r="BA163" s="35">
        <f t="shared" si="308"/>
        <v>39.255158530447908</v>
      </c>
      <c r="BB163" s="51">
        <f t="shared" si="192"/>
        <v>1.8899240395914855E-3</v>
      </c>
      <c r="BC163" s="31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31">
        <f t="shared" si="286"/>
        <v>-262</v>
      </c>
      <c r="BE163" s="51">
        <f t="shared" si="287"/>
        <v>-1.0408390274908585E-2</v>
      </c>
      <c r="BF163" s="35">
        <f t="shared" si="309"/>
        <v>6268.2435832913934</v>
      </c>
      <c r="BG163" s="35">
        <f t="shared" si="196"/>
        <v>0.30178210145015327</v>
      </c>
      <c r="BH163" s="45">
        <v>10628</v>
      </c>
      <c r="BI163" s="48">
        <f t="shared" si="288"/>
        <v>131</v>
      </c>
      <c r="BJ163" s="14">
        <v>34852</v>
      </c>
      <c r="BK163" s="48">
        <f t="shared" si="289"/>
        <v>168</v>
      </c>
      <c r="BL163" s="14">
        <v>25544</v>
      </c>
      <c r="BM163" s="48">
        <f t="shared" si="290"/>
        <v>64</v>
      </c>
      <c r="BN163" s="14">
        <v>9314</v>
      </c>
      <c r="BO163" s="48">
        <f t="shared" si="291"/>
        <v>7</v>
      </c>
      <c r="BP163" s="14">
        <v>2205</v>
      </c>
      <c r="BQ163" s="48">
        <f t="shared" si="292"/>
        <v>233</v>
      </c>
      <c r="BR163" s="16">
        <v>17</v>
      </c>
      <c r="BS163" s="24">
        <f t="shared" si="293"/>
        <v>0</v>
      </c>
      <c r="BT163" s="16">
        <v>93</v>
      </c>
      <c r="BU163" s="24">
        <f t="shared" si="294"/>
        <v>0</v>
      </c>
      <c r="BV163" s="16">
        <v>402</v>
      </c>
      <c r="BW163" s="24">
        <f t="shared" si="295"/>
        <v>1</v>
      </c>
      <c r="BX163" s="16">
        <v>838</v>
      </c>
      <c r="BY163" s="24">
        <f t="shared" si="296"/>
        <v>13</v>
      </c>
      <c r="BZ163" s="21">
        <v>438</v>
      </c>
      <c r="CA163" s="27">
        <f t="shared" si="297"/>
        <v>7</v>
      </c>
    </row>
    <row r="164" spans="1:79">
      <c r="A164" s="3">
        <v>44061</v>
      </c>
      <c r="B164" s="22">
        <v>44061</v>
      </c>
      <c r="C164" s="10">
        <v>82790</v>
      </c>
      <c r="D164">
        <f t="shared" si="260"/>
        <v>247</v>
      </c>
      <c r="E164" s="10">
        <v>1809</v>
      </c>
      <c r="F164">
        <f>E164-E163</f>
        <v>21</v>
      </c>
      <c r="G164" s="10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 s="22">
        <f t="shared" si="267"/>
        <v>2.9834521077424809E-3</v>
      </c>
      <c r="O164">
        <f>+IFERROR(F164/E164,"")</f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299"/>
        <v>20832.913940613991</v>
      </c>
      <c r="S164">
        <f t="shared" si="300"/>
        <v>455.20885757423247</v>
      </c>
      <c r="T164">
        <f t="shared" si="301"/>
        <v>14391.293407146452</v>
      </c>
      <c r="U164">
        <f t="shared" si="302"/>
        <v>5986.411675893306</v>
      </c>
      <c r="V164" s="10">
        <v>276389</v>
      </c>
      <c r="W164">
        <f t="shared" si="271"/>
        <v>2704</v>
      </c>
      <c r="X164" s="22">
        <f t="shared" si="272"/>
        <v>505</v>
      </c>
      <c r="Y164" s="35">
        <f t="shared" si="303"/>
        <v>69549.320583794659</v>
      </c>
      <c r="Z164" s="10">
        <v>191523</v>
      </c>
      <c r="AA164" s="2">
        <f t="shared" si="273"/>
        <v>2174</v>
      </c>
      <c r="AB164" s="29">
        <f t="shared" si="274"/>
        <v>0.69294725911667976</v>
      </c>
      <c r="AC164" s="32">
        <f t="shared" si="275"/>
        <v>579</v>
      </c>
      <c r="AD164">
        <f t="shared" si="276"/>
        <v>84866</v>
      </c>
      <c r="AE164" s="1">
        <f t="shared" si="277"/>
        <v>530</v>
      </c>
      <c r="AF164" s="29">
        <f t="shared" si="278"/>
        <v>0.30705274088332024</v>
      </c>
      <c r="AG164" s="32">
        <f t="shared" si="279"/>
        <v>-74</v>
      </c>
      <c r="AH164" s="34">
        <f t="shared" si="259"/>
        <v>0.19600591715976332</v>
      </c>
      <c r="AI164" s="34">
        <f t="shared" si="304"/>
        <v>21355.309511826872</v>
      </c>
      <c r="AJ164" s="10">
        <v>21625</v>
      </c>
      <c r="AK164" s="2">
        <f t="shared" si="280"/>
        <v>-1067</v>
      </c>
      <c r="AL164" s="2">
        <f t="shared" si="281"/>
        <v>-4.7020976555614324E-2</v>
      </c>
      <c r="AM164" s="34">
        <f t="shared" si="305"/>
        <v>5441.6205334675387</v>
      </c>
      <c r="AN164" s="34">
        <f t="shared" si="185"/>
        <v>0.26120304384587512</v>
      </c>
      <c r="AO164" s="10">
        <v>529</v>
      </c>
      <c r="AP164">
        <f t="shared" si="243"/>
        <v>-57</v>
      </c>
      <c r="AQ164" s="2">
        <f t="shared" si="298"/>
        <v>-9.7269624573378843E-2</v>
      </c>
      <c r="AR164" s="34">
        <f t="shared" si="306"/>
        <v>133.11524911927529</v>
      </c>
      <c r="AS164" s="10">
        <v>1483</v>
      </c>
      <c r="AT164" s="2">
        <f t="shared" si="282"/>
        <v>7</v>
      </c>
      <c r="AU164" s="2">
        <f t="shared" si="283"/>
        <v>4.7425474254743083E-3</v>
      </c>
      <c r="AV164" s="34">
        <f t="shared" si="307"/>
        <v>373.17564167086056</v>
      </c>
      <c r="AW164" s="80">
        <f t="shared" si="189"/>
        <v>1.7912791399927526E-2</v>
      </c>
      <c r="AX164" s="10">
        <v>153</v>
      </c>
      <c r="AY164">
        <f t="shared" si="284"/>
        <v>-3</v>
      </c>
      <c r="AZ164" s="22">
        <f t="shared" si="285"/>
        <v>-1.9230769230769273E-2</v>
      </c>
      <c r="BA164" s="35">
        <f t="shared" si="308"/>
        <v>38.500251635631606</v>
      </c>
      <c r="BB164" s="51">
        <f t="shared" si="192"/>
        <v>1.8480492813141684E-3</v>
      </c>
      <c r="BC164" s="31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31">
        <f t="shared" si="286"/>
        <v>-1120</v>
      </c>
      <c r="BE164" s="51">
        <f t="shared" si="287"/>
        <v>-4.4961862705740652E-2</v>
      </c>
      <c r="BF164" s="35">
        <f t="shared" si="309"/>
        <v>5986.411675893306</v>
      </c>
      <c r="BG164" s="35">
        <f t="shared" si="196"/>
        <v>0.28735354511414424</v>
      </c>
      <c r="BH164" s="45">
        <v>10671</v>
      </c>
      <c r="BI164" s="48">
        <f t="shared" si="288"/>
        <v>43</v>
      </c>
      <c r="BJ164" s="14">
        <v>34928</v>
      </c>
      <c r="BK164" s="48">
        <f t="shared" si="289"/>
        <v>76</v>
      </c>
      <c r="BL164" s="14">
        <v>25611</v>
      </c>
      <c r="BM164" s="48">
        <f t="shared" si="290"/>
        <v>67</v>
      </c>
      <c r="BN164" s="14">
        <v>9340</v>
      </c>
      <c r="BO164" s="48">
        <f t="shared" si="291"/>
        <v>26</v>
      </c>
      <c r="BP164" s="14">
        <v>2240</v>
      </c>
      <c r="BQ164" s="48">
        <f t="shared" si="292"/>
        <v>35</v>
      </c>
      <c r="BR164" s="16">
        <v>17</v>
      </c>
      <c r="BS164" s="24">
        <f t="shared" si="293"/>
        <v>0</v>
      </c>
      <c r="BT164" s="16">
        <v>94</v>
      </c>
      <c r="BU164" s="24">
        <f t="shared" si="294"/>
        <v>1</v>
      </c>
      <c r="BV164" s="16">
        <v>404</v>
      </c>
      <c r="BW164" s="24">
        <f t="shared" si="295"/>
        <v>2</v>
      </c>
      <c r="BX164" s="16">
        <v>849</v>
      </c>
      <c r="BY164" s="24">
        <f t="shared" si="296"/>
        <v>11</v>
      </c>
      <c r="BZ164" s="21">
        <v>445</v>
      </c>
      <c r="CA164" s="27">
        <f t="shared" si="297"/>
        <v>7</v>
      </c>
    </row>
    <row r="165" spans="1:79">
      <c r="A165" s="3">
        <v>44062</v>
      </c>
      <c r="B165" s="22">
        <v>44062</v>
      </c>
      <c r="C165" s="10">
        <v>83754</v>
      </c>
      <c r="D165">
        <f t="shared" si="260"/>
        <v>964</v>
      </c>
      <c r="E165" s="10">
        <v>1827</v>
      </c>
      <c r="F165">
        <f>E165-E164</f>
        <v>18</v>
      </c>
      <c r="G165" s="10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 s="22">
        <f t="shared" si="267"/>
        <v>1.1509898034720729E-2</v>
      </c>
      <c r="O165">
        <f>+IFERROR(F165/E165,"")</f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299"/>
        <v>21075.49068948163</v>
      </c>
      <c r="S165">
        <f t="shared" si="300"/>
        <v>459.7382989431303</v>
      </c>
      <c r="T165">
        <f t="shared" si="301"/>
        <v>14663.814796175138</v>
      </c>
      <c r="U165">
        <f t="shared" si="302"/>
        <v>5951.9375943633613</v>
      </c>
      <c r="V165" s="10">
        <v>282232</v>
      </c>
      <c r="W165">
        <f t="shared" si="271"/>
        <v>5843</v>
      </c>
      <c r="X165" s="22">
        <f t="shared" si="272"/>
        <v>3139</v>
      </c>
      <c r="Y165" s="35">
        <f t="shared" si="303"/>
        <v>71019.627579265216</v>
      </c>
      <c r="Z165" s="10">
        <v>196270</v>
      </c>
      <c r="AA165" s="22">
        <f t="shared" si="273"/>
        <v>4747</v>
      </c>
      <c r="AB165" s="28">
        <f t="shared" si="274"/>
        <v>0.69542078857110468</v>
      </c>
      <c r="AC165" s="31">
        <f t="shared" si="275"/>
        <v>2573</v>
      </c>
      <c r="AD165">
        <f t="shared" si="276"/>
        <v>85962</v>
      </c>
      <c r="AE165">
        <f t="shared" si="277"/>
        <v>1096</v>
      </c>
      <c r="AF165" s="28">
        <f t="shared" si="278"/>
        <v>0.30457921142889538</v>
      </c>
      <c r="AG165" s="31">
        <f t="shared" si="279"/>
        <v>566</v>
      </c>
      <c r="AH165" s="35">
        <f t="shared" si="259"/>
        <v>0.18757487591990415</v>
      </c>
      <c r="AI165" s="35">
        <f t="shared" si="304"/>
        <v>21631.102164066429</v>
      </c>
      <c r="AJ165" s="10">
        <v>21463</v>
      </c>
      <c r="AK165" s="22">
        <f t="shared" si="280"/>
        <v>-162</v>
      </c>
      <c r="AL165" s="22">
        <f t="shared" si="281"/>
        <v>-7.4913294797688268E-3</v>
      </c>
      <c r="AM165" s="35">
        <f t="shared" si="305"/>
        <v>5400.8555611474585</v>
      </c>
      <c r="AN165" s="35">
        <f t="shared" ref="AN165:AN172" si="310">IFERROR(AJ165/C165," ")</f>
        <v>0.25626238746806124</v>
      </c>
      <c r="AO165" s="10">
        <v>518</v>
      </c>
      <c r="AP165">
        <f t="shared" si="243"/>
        <v>-11</v>
      </c>
      <c r="AQ165">
        <f t="shared" si="298"/>
        <v>-2.0793950850661602E-2</v>
      </c>
      <c r="AR165" s="35">
        <f t="shared" si="306"/>
        <v>130.3472571716155</v>
      </c>
      <c r="AS165" s="10">
        <v>1515</v>
      </c>
      <c r="AT165" s="22">
        <f t="shared" si="282"/>
        <v>32</v>
      </c>
      <c r="AU165" s="22">
        <f t="shared" si="283"/>
        <v>2.157788267026306E-2</v>
      </c>
      <c r="AV165" s="35">
        <f t="shared" si="307"/>
        <v>381.22798188223453</v>
      </c>
      <c r="AW165" s="51">
        <f t="shared" ref="AW165:AW172" si="311">IFERROR(AS165/C165," ")</f>
        <v>1.8088688301454259E-2</v>
      </c>
      <c r="AX165" s="10">
        <v>157</v>
      </c>
      <c r="AY165">
        <f t="shared" si="284"/>
        <v>4</v>
      </c>
      <c r="AZ165" s="22">
        <f t="shared" si="285"/>
        <v>2.614379084967311E-2</v>
      </c>
      <c r="BA165" s="35">
        <f t="shared" si="308"/>
        <v>39.506794162053346</v>
      </c>
      <c r="BB165" s="51">
        <f t="shared" ref="BB165:BB172" si="312">IFERROR(AX165/C165," ")</f>
        <v>1.8745373355302433E-3</v>
      </c>
      <c r="BC165" s="31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31">
        <f t="shared" si="286"/>
        <v>-137</v>
      </c>
      <c r="BE165" s="51">
        <f t="shared" si="287"/>
        <v>-5.7587221521647747E-3</v>
      </c>
      <c r="BF165" s="35">
        <f t="shared" si="309"/>
        <v>5951.9375943633613</v>
      </c>
      <c r="BG165" s="35">
        <f t="shared" ref="BG165:BG172" si="313">IFERROR(BC165/C165," ")</f>
        <v>0.28241039233947035</v>
      </c>
      <c r="BH165" s="45">
        <v>10868</v>
      </c>
      <c r="BI165" s="48">
        <f t="shared" si="288"/>
        <v>197</v>
      </c>
      <c r="BJ165" s="14">
        <v>35287</v>
      </c>
      <c r="BK165" s="48">
        <f t="shared" si="289"/>
        <v>359</v>
      </c>
      <c r="BL165" s="14">
        <v>25901</v>
      </c>
      <c r="BM165" s="48">
        <f t="shared" si="290"/>
        <v>290</v>
      </c>
      <c r="BN165" s="14">
        <v>9448</v>
      </c>
      <c r="BO165" s="48">
        <f t="shared" si="291"/>
        <v>108</v>
      </c>
      <c r="BP165" s="14">
        <v>2250</v>
      </c>
      <c r="BQ165" s="48">
        <f t="shared" si="292"/>
        <v>10</v>
      </c>
      <c r="BR165" s="57">
        <v>17</v>
      </c>
      <c r="BS165" s="53">
        <f t="shared" si="293"/>
        <v>0</v>
      </c>
      <c r="BT165" s="57">
        <v>94</v>
      </c>
      <c r="BU165" s="53">
        <f t="shared" si="294"/>
        <v>0</v>
      </c>
      <c r="BV165" s="57">
        <v>408</v>
      </c>
      <c r="BW165" s="53">
        <f t="shared" si="295"/>
        <v>4</v>
      </c>
      <c r="BX165" s="57">
        <v>855</v>
      </c>
      <c r="BY165" s="53">
        <f t="shared" si="296"/>
        <v>6</v>
      </c>
      <c r="BZ165" s="21">
        <v>453</v>
      </c>
      <c r="CA165" s="27">
        <f t="shared" si="297"/>
        <v>8</v>
      </c>
    </row>
    <row r="166" spans="1:79">
      <c r="A166" s="3">
        <v>44063</v>
      </c>
      <c r="B166" s="22">
        <v>44063</v>
      </c>
      <c r="C166" s="10">
        <v>83855</v>
      </c>
      <c r="D166">
        <f t="shared" si="260"/>
        <v>101</v>
      </c>
      <c r="E166" s="10">
        <v>1844</v>
      </c>
      <c r="F166">
        <f>E166-E165</f>
        <v>17</v>
      </c>
      <c r="G166" s="10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 s="22">
        <f t="shared" si="267"/>
        <v>1.2044600798998271E-3</v>
      </c>
      <c r="O166">
        <f>+IFERROR(F166/E166,"")</f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299"/>
        <v>21100.905888273777</v>
      </c>
      <c r="S166">
        <f t="shared" si="300"/>
        <v>464.0161046804227</v>
      </c>
      <c r="T166">
        <f t="shared" si="301"/>
        <v>14890.28686462003</v>
      </c>
      <c r="U166">
        <f t="shared" si="302"/>
        <v>5746.6029189733263</v>
      </c>
      <c r="V166" s="10">
        <v>287300</v>
      </c>
      <c r="W166">
        <f t="shared" si="271"/>
        <v>5068</v>
      </c>
      <c r="X166" s="22">
        <f t="shared" si="272"/>
        <v>-775</v>
      </c>
      <c r="Y166" s="35">
        <f t="shared" si="303"/>
        <v>72294.916960241564</v>
      </c>
      <c r="Z166" s="10">
        <v>200490</v>
      </c>
      <c r="AA166" s="2">
        <f t="shared" si="273"/>
        <v>4220</v>
      </c>
      <c r="AB166" s="29">
        <f t="shared" si="274"/>
        <v>0.6978419770274974</v>
      </c>
      <c r="AC166" s="32">
        <f t="shared" si="275"/>
        <v>-527</v>
      </c>
      <c r="AD166">
        <f t="shared" si="276"/>
        <v>86810</v>
      </c>
      <c r="AE166" s="1">
        <f t="shared" si="277"/>
        <v>848</v>
      </c>
      <c r="AF166" s="29">
        <f t="shared" si="278"/>
        <v>0.3021580229725026</v>
      </c>
      <c r="AG166" s="32">
        <f t="shared" si="279"/>
        <v>-248</v>
      </c>
      <c r="AH166" s="34">
        <f t="shared" si="259"/>
        <v>0.16732438831886345</v>
      </c>
      <c r="AI166" s="34">
        <f t="shared" si="304"/>
        <v>21844.489179667838</v>
      </c>
      <c r="AJ166" s="10">
        <v>20712</v>
      </c>
      <c r="AK166" s="2">
        <f t="shared" si="280"/>
        <v>-751</v>
      </c>
      <c r="AL166" s="2">
        <f t="shared" si="281"/>
        <v>-3.4990448679122266E-2</v>
      </c>
      <c r="AM166" s="34">
        <f t="shared" si="305"/>
        <v>5211.8772018117761</v>
      </c>
      <c r="AN166" s="34">
        <f t="shared" si="310"/>
        <v>0.24699779381074474</v>
      </c>
      <c r="AO166" s="10">
        <v>471</v>
      </c>
      <c r="AP166">
        <f t="shared" si="243"/>
        <v>-47</v>
      </c>
      <c r="AQ166">
        <f t="shared" si="298"/>
        <v>-9.0733590733590774E-2</v>
      </c>
      <c r="AR166" s="34">
        <f t="shared" si="306"/>
        <v>118.52038248616003</v>
      </c>
      <c r="AS166" s="10">
        <v>1500</v>
      </c>
      <c r="AT166" s="2">
        <f t="shared" si="282"/>
        <v>-15</v>
      </c>
      <c r="AU166" s="2">
        <f t="shared" si="283"/>
        <v>-9.9009900990099098E-3</v>
      </c>
      <c r="AV166" s="34">
        <f t="shared" si="307"/>
        <v>377.45344740815295</v>
      </c>
      <c r="AW166" s="80">
        <f t="shared" si="311"/>
        <v>1.7888020988611295E-2</v>
      </c>
      <c r="AX166" s="10">
        <v>154</v>
      </c>
      <c r="AY166">
        <f t="shared" si="284"/>
        <v>-3</v>
      </c>
      <c r="AZ166" s="22">
        <f t="shared" si="285"/>
        <v>-1.9108280254777066E-2</v>
      </c>
      <c r="BA166" s="35">
        <f t="shared" si="308"/>
        <v>38.751887267237038</v>
      </c>
      <c r="BB166" s="51">
        <f t="shared" si="312"/>
        <v>1.8365034881640929E-3</v>
      </c>
      <c r="BC166" s="31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31">
        <f t="shared" si="286"/>
        <v>-816</v>
      </c>
      <c r="BE166" s="51">
        <f t="shared" si="287"/>
        <v>-3.4498795078848343E-2</v>
      </c>
      <c r="BF166" s="35">
        <f t="shared" si="309"/>
        <v>5746.6029189733263</v>
      </c>
      <c r="BG166" s="35">
        <f t="shared" si="313"/>
        <v>0.27233915687794408</v>
      </c>
      <c r="BH166" s="45">
        <v>11214</v>
      </c>
      <c r="BI166" s="48">
        <f t="shared" si="288"/>
        <v>346</v>
      </c>
      <c r="BJ166" s="14">
        <v>35234</v>
      </c>
      <c r="BK166" s="48">
        <f t="shared" si="289"/>
        <v>-53</v>
      </c>
      <c r="BL166" s="14">
        <v>25849</v>
      </c>
      <c r="BM166" s="48">
        <f t="shared" si="290"/>
        <v>-52</v>
      </c>
      <c r="BN166" s="14">
        <v>9441</v>
      </c>
      <c r="BO166" s="48">
        <f t="shared" si="291"/>
        <v>-7</v>
      </c>
      <c r="BP166" s="14">
        <v>2117</v>
      </c>
      <c r="BQ166" s="48">
        <f t="shared" si="292"/>
        <v>-133</v>
      </c>
      <c r="BR166" s="16">
        <v>17</v>
      </c>
      <c r="BS166" s="24">
        <f t="shared" si="293"/>
        <v>0</v>
      </c>
      <c r="BT166" s="16">
        <v>94</v>
      </c>
      <c r="BU166" s="24">
        <f t="shared" si="294"/>
        <v>0</v>
      </c>
      <c r="BV166" s="16">
        <v>412</v>
      </c>
      <c r="BW166" s="24">
        <f t="shared" si="295"/>
        <v>4</v>
      </c>
      <c r="BX166" s="16">
        <v>861</v>
      </c>
      <c r="BY166" s="24">
        <f t="shared" si="296"/>
        <v>6</v>
      </c>
      <c r="BZ166" s="21">
        <v>460</v>
      </c>
      <c r="CA166" s="27">
        <f t="shared" si="297"/>
        <v>7</v>
      </c>
    </row>
    <row r="167" spans="1:79">
      <c r="A167" s="3">
        <v>44064</v>
      </c>
      <c r="B167" s="22">
        <v>44064</v>
      </c>
      <c r="C167" s="10">
        <v>84392</v>
      </c>
      <c r="D167">
        <f t="shared" si="260"/>
        <v>537</v>
      </c>
      <c r="E167" s="10">
        <v>1859</v>
      </c>
      <c r="F167">
        <f>E167-E166</f>
        <v>15</v>
      </c>
      <c r="G167" s="10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 s="22">
        <f t="shared" si="267"/>
        <v>6.363162385060195E-3</v>
      </c>
      <c r="O167">
        <f>+IFERROR(F167/E167,"")</f>
        <v>8.0688542227003758E-3</v>
      </c>
      <c r="P167">
        <f t="shared" si="269"/>
        <v>9.1758480961789627E-3</v>
      </c>
      <c r="Q167">
        <f t="shared" si="270"/>
        <v>-1.1398009732146771E-3</v>
      </c>
      <c r="R167" s="22">
        <f t="shared" si="299"/>
        <v>21236.034222445898</v>
      </c>
      <c r="S167" s="22">
        <f t="shared" si="300"/>
        <v>467.79063915450428</v>
      </c>
      <c r="T167" s="22">
        <f t="shared" si="301"/>
        <v>15028.183190739808</v>
      </c>
      <c r="U167" s="22">
        <f t="shared" si="302"/>
        <v>5740.0603925515852</v>
      </c>
      <c r="V167" s="10">
        <v>291900</v>
      </c>
      <c r="W167">
        <f t="shared" si="271"/>
        <v>4600</v>
      </c>
      <c r="X167" s="22">
        <f t="shared" si="272"/>
        <v>-468</v>
      </c>
      <c r="Y167" s="35">
        <f t="shared" si="303"/>
        <v>73452.440865626573</v>
      </c>
      <c r="Z167" s="10">
        <v>204273</v>
      </c>
      <c r="AA167" s="2">
        <f t="shared" si="273"/>
        <v>3783</v>
      </c>
      <c r="AB167" s="29">
        <f t="shared" si="274"/>
        <v>0.69980472764645429</v>
      </c>
      <c r="AC167" s="32">
        <f t="shared" si="275"/>
        <v>-437</v>
      </c>
      <c r="AD167">
        <f t="shared" si="276"/>
        <v>87627</v>
      </c>
      <c r="AE167" s="1">
        <f t="shared" si="277"/>
        <v>817</v>
      </c>
      <c r="AF167" s="29">
        <f t="shared" si="278"/>
        <v>0.30019527235354576</v>
      </c>
      <c r="AG167" s="32">
        <f t="shared" si="279"/>
        <v>-31</v>
      </c>
      <c r="AH167" s="34">
        <f t="shared" si="259"/>
        <v>0.17760869565217391</v>
      </c>
      <c r="AI167" s="34">
        <f t="shared" si="304"/>
        <v>22050.07549068948</v>
      </c>
      <c r="AJ167" s="10">
        <v>20707</v>
      </c>
      <c r="AK167" s="2">
        <f t="shared" si="280"/>
        <v>-5</v>
      </c>
      <c r="AL167" s="2">
        <f t="shared" si="281"/>
        <v>-2.4140594824251238E-4</v>
      </c>
      <c r="AM167" s="34">
        <f t="shared" si="305"/>
        <v>5210.6190236537495</v>
      </c>
      <c r="AN167" s="34">
        <f t="shared" si="310"/>
        <v>0.2453668594179543</v>
      </c>
      <c r="AO167" s="10">
        <v>475</v>
      </c>
      <c r="AP167">
        <f t="shared" si="243"/>
        <v>4</v>
      </c>
      <c r="AQ167">
        <f t="shared" si="298"/>
        <v>8.4925690021231404E-3</v>
      </c>
      <c r="AR167" s="34">
        <f t="shared" si="306"/>
        <v>119.52692501258177</v>
      </c>
      <c r="AS167" s="10">
        <v>1476</v>
      </c>
      <c r="AT167" s="2">
        <f t="shared" si="282"/>
        <v>-24</v>
      </c>
      <c r="AU167" s="2">
        <f t="shared" si="283"/>
        <v>-1.6000000000000014E-2</v>
      </c>
      <c r="AV167" s="34">
        <f t="shared" si="307"/>
        <v>371.41419224962254</v>
      </c>
      <c r="AW167" s="80">
        <f t="shared" si="311"/>
        <v>1.748980946061238E-2</v>
      </c>
      <c r="AX167" s="10">
        <v>153</v>
      </c>
      <c r="AY167">
        <f t="shared" si="284"/>
        <v>-1</v>
      </c>
      <c r="AZ167" s="22">
        <f t="shared" si="285"/>
        <v>-6.4935064935064402E-3</v>
      </c>
      <c r="BA167" s="35">
        <f t="shared" si="308"/>
        <v>38.500251635631606</v>
      </c>
      <c r="BB167" s="51">
        <f t="shared" si="312"/>
        <v>1.8129680538439663E-3</v>
      </c>
      <c r="BC167" s="31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31">
        <f t="shared" si="286"/>
        <v>-26</v>
      </c>
      <c r="BE167" s="51">
        <f t="shared" si="287"/>
        <v>-1.1385033060384853E-3</v>
      </c>
      <c r="BF167" s="35">
        <f t="shared" si="309"/>
        <v>5740.0603925515852</v>
      </c>
      <c r="BG167" s="35">
        <f t="shared" si="313"/>
        <v>0.27029813252440987</v>
      </c>
      <c r="BH167" s="45">
        <v>11372</v>
      </c>
      <c r="BI167" s="48">
        <f t="shared" si="288"/>
        <v>158</v>
      </c>
      <c r="BJ167" s="14">
        <v>35208</v>
      </c>
      <c r="BK167" s="48">
        <f t="shared" si="289"/>
        <v>-26</v>
      </c>
      <c r="BL167" s="14">
        <v>26078</v>
      </c>
      <c r="BM167" s="48">
        <f t="shared" si="290"/>
        <v>229</v>
      </c>
      <c r="BN167" s="14">
        <v>9484</v>
      </c>
      <c r="BO167" s="48">
        <f t="shared" si="291"/>
        <v>43</v>
      </c>
      <c r="BP167" s="14">
        <v>2250</v>
      </c>
      <c r="BQ167" s="48">
        <f t="shared" si="292"/>
        <v>133</v>
      </c>
      <c r="BR167" s="16">
        <v>18</v>
      </c>
      <c r="BS167" s="24">
        <f t="shared" si="293"/>
        <v>1</v>
      </c>
      <c r="BT167" s="16">
        <v>95</v>
      </c>
      <c r="BU167" s="24">
        <f t="shared" si="294"/>
        <v>1</v>
      </c>
      <c r="BV167" s="16">
        <v>415</v>
      </c>
      <c r="BW167" s="24">
        <f t="shared" si="295"/>
        <v>3</v>
      </c>
      <c r="BX167" s="16">
        <v>870</v>
      </c>
      <c r="BY167" s="24">
        <f t="shared" si="296"/>
        <v>9</v>
      </c>
      <c r="BZ167" s="21">
        <v>461</v>
      </c>
      <c r="CA167" s="27">
        <f t="shared" si="297"/>
        <v>1</v>
      </c>
    </row>
    <row r="168" spans="1:79">
      <c r="A168" s="3">
        <v>44065</v>
      </c>
      <c r="B168" s="22">
        <v>44065</v>
      </c>
      <c r="C168" s="10">
        <v>85480</v>
      </c>
      <c r="D168">
        <f t="shared" si="260"/>
        <v>1088</v>
      </c>
      <c r="E168" s="10">
        <v>1878</v>
      </c>
      <c r="F168">
        <f>E168-E167</f>
        <v>19</v>
      </c>
      <c r="G168" s="10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 s="22">
        <f t="shared" si="267"/>
        <v>1.272812353766963E-2</v>
      </c>
      <c r="O168">
        <f>+IFERROR(F168/E168,"")</f>
        <v>1.0117145899893504E-2</v>
      </c>
      <c r="P168">
        <f t="shared" si="269"/>
        <v>1.331615120274914E-2</v>
      </c>
      <c r="Q168">
        <f t="shared" si="270"/>
        <v>1.1398110427320795E-2</v>
      </c>
      <c r="R168" s="22">
        <f t="shared" si="299"/>
        <v>21509.813789632612</v>
      </c>
      <c r="S168" s="22">
        <f t="shared" si="300"/>
        <v>472.57171615500755</v>
      </c>
      <c r="T168" s="22">
        <f t="shared" si="301"/>
        <v>15231.001509813788</v>
      </c>
      <c r="U168" s="22">
        <f t="shared" si="302"/>
        <v>5806.2405636638141</v>
      </c>
      <c r="V168" s="10">
        <v>297451</v>
      </c>
      <c r="W168">
        <f t="shared" si="271"/>
        <v>5551</v>
      </c>
      <c r="X168" s="22">
        <f t="shared" si="272"/>
        <v>951</v>
      </c>
      <c r="Y168" s="35">
        <f t="shared" si="303"/>
        <v>74849.270256668344</v>
      </c>
      <c r="Z168" s="10">
        <v>208497</v>
      </c>
      <c r="AA168" s="2">
        <f t="shared" si="273"/>
        <v>4224</v>
      </c>
      <c r="AB168" s="29">
        <f t="shared" si="274"/>
        <v>0.70094570198116668</v>
      </c>
      <c r="AC168" s="32">
        <f t="shared" si="275"/>
        <v>441</v>
      </c>
      <c r="AD168">
        <f t="shared" si="276"/>
        <v>88954</v>
      </c>
      <c r="AE168" s="1">
        <f t="shared" si="277"/>
        <v>1327</v>
      </c>
      <c r="AF168" s="29">
        <f t="shared" si="278"/>
        <v>0.29905429801883338</v>
      </c>
      <c r="AG168" s="32">
        <f t="shared" si="279"/>
        <v>510</v>
      </c>
      <c r="AH168" s="34">
        <f t="shared" si="259"/>
        <v>0.23905602594127184</v>
      </c>
      <c r="AI168" s="34">
        <f t="shared" si="304"/>
        <v>22383.995973829893</v>
      </c>
      <c r="AJ168" s="10">
        <v>20976</v>
      </c>
      <c r="AK168" s="2">
        <f t="shared" si="280"/>
        <v>269</v>
      </c>
      <c r="AL168" s="2">
        <f t="shared" si="281"/>
        <v>1.299077606606458E-2</v>
      </c>
      <c r="AM168" s="34">
        <f t="shared" si="305"/>
        <v>5278.3090085556114</v>
      </c>
      <c r="AN168" s="34">
        <f t="shared" si="310"/>
        <v>0.24539073467477773</v>
      </c>
      <c r="AO168" s="10">
        <v>464</v>
      </c>
      <c r="AP168">
        <f t="shared" si="243"/>
        <v>-11</v>
      </c>
      <c r="AQ168">
        <f t="shared" si="298"/>
        <v>-2.3157894736842155E-2</v>
      </c>
      <c r="AR168" s="34">
        <f t="shared" si="306"/>
        <v>116.75893306492199</v>
      </c>
      <c r="AS168" s="10">
        <v>1482</v>
      </c>
      <c r="AT168" s="2">
        <f t="shared" si="282"/>
        <v>6</v>
      </c>
      <c r="AU168" s="2">
        <f t="shared" si="283"/>
        <v>4.0650406504065817E-3</v>
      </c>
      <c r="AV168" s="34">
        <f t="shared" si="307"/>
        <v>372.92400603925512</v>
      </c>
      <c r="AW168" s="80">
        <f t="shared" si="311"/>
        <v>1.7337388862891906E-2</v>
      </c>
      <c r="AX168" s="10">
        <v>152</v>
      </c>
      <c r="AY168">
        <f t="shared" si="284"/>
        <v>-1</v>
      </c>
      <c r="AZ168" s="22">
        <f t="shared" si="285"/>
        <v>-6.5359477124182774E-3</v>
      </c>
      <c r="BA168" s="35">
        <f t="shared" si="308"/>
        <v>38.248616004026168</v>
      </c>
      <c r="BB168" s="51">
        <f t="shared" si="312"/>
        <v>1.7781937295273749E-3</v>
      </c>
      <c r="BC168" s="31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31">
        <f t="shared" si="286"/>
        <v>263</v>
      </c>
      <c r="BE168" s="51">
        <f t="shared" si="287"/>
        <v>1.1529525229056148E-2</v>
      </c>
      <c r="BF168" s="35">
        <f t="shared" si="309"/>
        <v>5806.2405636638141</v>
      </c>
      <c r="BG168" s="35">
        <f t="shared" si="313"/>
        <v>0.26993448759943844</v>
      </c>
      <c r="BH168" s="45">
        <v>11543</v>
      </c>
      <c r="BI168" s="48">
        <f t="shared" si="288"/>
        <v>171</v>
      </c>
      <c r="BJ168" s="14">
        <v>35657</v>
      </c>
      <c r="BK168" s="48">
        <f t="shared" si="289"/>
        <v>449</v>
      </c>
      <c r="BL168" s="14">
        <v>26394</v>
      </c>
      <c r="BM168" s="48">
        <f t="shared" si="290"/>
        <v>316</v>
      </c>
      <c r="BN168" s="14">
        <v>9626</v>
      </c>
      <c r="BO168" s="48">
        <f t="shared" si="291"/>
        <v>142</v>
      </c>
      <c r="BP168" s="14">
        <v>2260</v>
      </c>
      <c r="BQ168" s="48">
        <f t="shared" si="292"/>
        <v>10</v>
      </c>
      <c r="BR168" s="16">
        <v>18</v>
      </c>
      <c r="BS168" s="24">
        <f t="shared" si="293"/>
        <v>0</v>
      </c>
      <c r="BT168" s="16">
        <v>98</v>
      </c>
      <c r="BU168" s="24">
        <f t="shared" si="294"/>
        <v>3</v>
      </c>
      <c r="BV168" s="16">
        <v>418</v>
      </c>
      <c r="BW168" s="24">
        <f t="shared" si="295"/>
        <v>3</v>
      </c>
      <c r="BX168" s="16">
        <v>881</v>
      </c>
      <c r="BY168" s="24">
        <f t="shared" si="296"/>
        <v>11</v>
      </c>
      <c r="BZ168" s="21">
        <v>463</v>
      </c>
      <c r="CA168" s="27">
        <f t="shared" si="297"/>
        <v>2</v>
      </c>
    </row>
    <row r="169" spans="1:79">
      <c r="A169" s="3">
        <v>44066</v>
      </c>
      <c r="B169" s="22">
        <v>44066</v>
      </c>
      <c r="C169" s="10">
        <v>86900</v>
      </c>
      <c r="D169">
        <f t="shared" si="260"/>
        <v>1420</v>
      </c>
      <c r="E169" s="10">
        <v>1892</v>
      </c>
      <c r="F169">
        <f>E169-E168</f>
        <v>14</v>
      </c>
      <c r="G169" s="10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 s="22">
        <f t="shared" si="267"/>
        <v>1.6340621403912542E-2</v>
      </c>
      <c r="O169">
        <f>+IFERROR(F169/E169,"")</f>
        <v>7.3995771670190271E-3</v>
      </c>
      <c r="P169">
        <f t="shared" si="269"/>
        <v>1.4522956691631391E-2</v>
      </c>
      <c r="Q169">
        <f t="shared" si="270"/>
        <v>2.1790741054773615E-2</v>
      </c>
      <c r="R169" s="22">
        <f t="shared" si="299"/>
        <v>21867.136386512328</v>
      </c>
      <c r="S169" s="22">
        <f t="shared" si="300"/>
        <v>476.09461499748363</v>
      </c>
      <c r="T169" s="22">
        <f t="shared" si="301"/>
        <v>15455.460493205837</v>
      </c>
      <c r="U169" s="22">
        <f t="shared" si="302"/>
        <v>5935.5812783090087</v>
      </c>
      <c r="V169" s="10">
        <v>305030</v>
      </c>
      <c r="W169">
        <f t="shared" si="271"/>
        <v>7579</v>
      </c>
      <c r="X169" s="22">
        <f t="shared" si="272"/>
        <v>2028</v>
      </c>
      <c r="Y169" s="35">
        <f t="shared" si="303"/>
        <v>76756.416708605931</v>
      </c>
      <c r="Z169" s="10">
        <v>214661</v>
      </c>
      <c r="AA169" s="2">
        <f t="shared" si="273"/>
        <v>6164</v>
      </c>
      <c r="AB169" s="29">
        <f t="shared" si="274"/>
        <v>0.70373733731108412</v>
      </c>
      <c r="AC169" s="32">
        <f t="shared" si="275"/>
        <v>1940</v>
      </c>
      <c r="AD169">
        <f t="shared" si="276"/>
        <v>90369</v>
      </c>
      <c r="AE169" s="1">
        <f t="shared" si="277"/>
        <v>1415</v>
      </c>
      <c r="AF169" s="29">
        <f t="shared" si="278"/>
        <v>0.29626266268891582</v>
      </c>
      <c r="AG169" s="32">
        <f t="shared" si="279"/>
        <v>88</v>
      </c>
      <c r="AH169" s="34">
        <f t="shared" si="259"/>
        <v>0.18670009236046972</v>
      </c>
      <c r="AI169" s="34">
        <f t="shared" si="304"/>
        <v>22740.060392551582</v>
      </c>
      <c r="AJ169" s="10">
        <v>21439</v>
      </c>
      <c r="AK169" s="2">
        <f t="shared" si="280"/>
        <v>463</v>
      </c>
      <c r="AL169" s="2">
        <f t="shared" si="281"/>
        <v>2.2072845156369203E-2</v>
      </c>
      <c r="AM169" s="34">
        <f t="shared" si="305"/>
        <v>5394.8163059889275</v>
      </c>
      <c r="AN169" s="34">
        <f t="shared" si="310"/>
        <v>0.24670886075949366</v>
      </c>
      <c r="AO169" s="10">
        <v>492</v>
      </c>
      <c r="AP169">
        <f t="shared" si="243"/>
        <v>28</v>
      </c>
      <c r="AQ169">
        <f t="shared" si="298"/>
        <v>6.0344827586206851E-2</v>
      </c>
      <c r="AR169" s="34">
        <f t="shared" si="306"/>
        <v>123.80473074987418</v>
      </c>
      <c r="AS169" s="10">
        <v>1503</v>
      </c>
      <c r="AT169" s="2">
        <f t="shared" si="282"/>
        <v>21</v>
      </c>
      <c r="AU169" s="2">
        <f t="shared" si="283"/>
        <v>1.4170040485830038E-2</v>
      </c>
      <c r="AV169" s="34">
        <f t="shared" si="307"/>
        <v>378.20835430296927</v>
      </c>
      <c r="AW169" s="80">
        <f t="shared" si="311"/>
        <v>1.7295742232451092E-2</v>
      </c>
      <c r="AX169" s="10">
        <v>154</v>
      </c>
      <c r="AY169">
        <f t="shared" si="284"/>
        <v>2</v>
      </c>
      <c r="AZ169" s="22">
        <f t="shared" si="285"/>
        <v>1.3157894736842035E-2</v>
      </c>
      <c r="BA169" s="35">
        <f t="shared" si="308"/>
        <v>38.751887267237038</v>
      </c>
      <c r="BB169" s="51">
        <f t="shared" si="312"/>
        <v>1.7721518987341772E-3</v>
      </c>
      <c r="BC169" s="31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31">
        <f t="shared" si="286"/>
        <v>514</v>
      </c>
      <c r="BE169" s="51">
        <f t="shared" si="287"/>
        <v>2.2276154979630647E-2</v>
      </c>
      <c r="BF169" s="35">
        <f t="shared" si="309"/>
        <v>5935.5812783090087</v>
      </c>
      <c r="BG169" s="35">
        <f t="shared" si="313"/>
        <v>0.27143843498273879</v>
      </c>
      <c r="BH169" s="45">
        <v>11826</v>
      </c>
      <c r="BI169" s="48">
        <f t="shared" si="288"/>
        <v>283</v>
      </c>
      <c r="BJ169" s="14">
        <v>36320</v>
      </c>
      <c r="BK169" s="48">
        <f t="shared" si="289"/>
        <v>663</v>
      </c>
      <c r="BL169" s="14">
        <v>26698</v>
      </c>
      <c r="BM169" s="48">
        <f t="shared" si="290"/>
        <v>304</v>
      </c>
      <c r="BN169" s="14">
        <v>9791</v>
      </c>
      <c r="BO169" s="48">
        <f t="shared" si="291"/>
        <v>165</v>
      </c>
      <c r="BP169" s="14">
        <v>2265</v>
      </c>
      <c r="BQ169" s="48">
        <f t="shared" si="292"/>
        <v>5</v>
      </c>
      <c r="BR169" s="16">
        <v>19</v>
      </c>
      <c r="BS169" s="24">
        <f t="shared" si="293"/>
        <v>1</v>
      </c>
      <c r="BT169" s="16">
        <v>99</v>
      </c>
      <c r="BU169" s="24">
        <f t="shared" si="294"/>
        <v>1</v>
      </c>
      <c r="BV169" s="16">
        <v>420</v>
      </c>
      <c r="BW169" s="24">
        <f t="shared" si="295"/>
        <v>2</v>
      </c>
      <c r="BX169" s="16">
        <v>887</v>
      </c>
      <c r="BY169" s="24">
        <f t="shared" si="296"/>
        <v>6</v>
      </c>
      <c r="BZ169" s="21">
        <v>467</v>
      </c>
      <c r="CA169" s="27">
        <f t="shared" si="297"/>
        <v>4</v>
      </c>
    </row>
    <row r="170" spans="1:79">
      <c r="A170" s="3">
        <v>44067</v>
      </c>
      <c r="B170" s="22">
        <v>44067</v>
      </c>
      <c r="C170" s="10">
        <v>87485</v>
      </c>
      <c r="D170">
        <f t="shared" ref="D170:D172" si="314">IFERROR(C170-C169,"")</f>
        <v>585</v>
      </c>
      <c r="E170" s="10">
        <v>1906</v>
      </c>
      <c r="F170">
        <f>E170-E169</f>
        <v>14</v>
      </c>
      <c r="G170" s="10">
        <v>62185</v>
      </c>
      <c r="H170">
        <f t="shared" si="257"/>
        <v>765</v>
      </c>
      <c r="I170">
        <f t="shared" si="262"/>
        <v>23394</v>
      </c>
      <c r="J170">
        <f t="shared" ref="J170" si="315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 s="22">
        <f t="shared" si="267"/>
        <v>6.6868606046750871E-3</v>
      </c>
      <c r="O170">
        <f>+IFERROR(F170/E170,"")</f>
        <v>7.3452256033578172E-3</v>
      </c>
      <c r="P170">
        <f t="shared" si="269"/>
        <v>1.2302002090536304E-2</v>
      </c>
      <c r="Q170">
        <f t="shared" si="270"/>
        <v>-8.2927246302470711E-3</v>
      </c>
      <c r="R170" s="22">
        <f t="shared" si="299"/>
        <v>22014.343231001509</v>
      </c>
      <c r="S170" s="22">
        <f t="shared" si="300"/>
        <v>479.61751383995971</v>
      </c>
      <c r="T170" s="22">
        <f t="shared" si="301"/>
        <v>15647.961751383995</v>
      </c>
      <c r="U170" s="22">
        <f t="shared" si="302"/>
        <v>5886.7639657775535</v>
      </c>
      <c r="V170" s="10">
        <v>308435</v>
      </c>
      <c r="W170">
        <f t="shared" si="271"/>
        <v>3405</v>
      </c>
      <c r="X170" s="22">
        <f t="shared" si="272"/>
        <v>-4174</v>
      </c>
      <c r="Y170" s="35">
        <f t="shared" si="303"/>
        <v>77613.236034222442</v>
      </c>
      <c r="Z170" s="10">
        <v>217225</v>
      </c>
      <c r="AA170" s="2">
        <f t="shared" si="273"/>
        <v>2564</v>
      </c>
      <c r="AB170" s="29">
        <f t="shared" si="274"/>
        <v>0.70428129103376724</v>
      </c>
      <c r="AC170" s="32">
        <f t="shared" si="275"/>
        <v>-3600</v>
      </c>
      <c r="AD170">
        <f t="shared" si="276"/>
        <v>91210</v>
      </c>
      <c r="AE170" s="1">
        <f t="shared" si="277"/>
        <v>841</v>
      </c>
      <c r="AF170" s="29">
        <f t="shared" si="278"/>
        <v>0.29571870896623276</v>
      </c>
      <c r="AG170" s="32">
        <f t="shared" si="279"/>
        <v>-574</v>
      </c>
      <c r="AH170" s="34">
        <f t="shared" si="259"/>
        <v>0.24698972099853156</v>
      </c>
      <c r="AI170" s="34">
        <f t="shared" si="304"/>
        <v>22951.685958731756</v>
      </c>
      <c r="AJ170" s="10">
        <v>21237</v>
      </c>
      <c r="AK170" s="2">
        <f t="shared" si="280"/>
        <v>-202</v>
      </c>
      <c r="AL170" s="2">
        <f t="shared" si="281"/>
        <v>-9.4220812537898491E-3</v>
      </c>
      <c r="AM170" s="34">
        <f t="shared" si="305"/>
        <v>5343.9859084046302</v>
      </c>
      <c r="AN170" s="34">
        <f t="shared" si="310"/>
        <v>0.24275018574612792</v>
      </c>
      <c r="AO170" s="10">
        <v>498</v>
      </c>
      <c r="AP170">
        <f t="shared" si="243"/>
        <v>6</v>
      </c>
      <c r="AQ170" s="2">
        <f t="shared" si="298"/>
        <v>1.2195121951219523E-2</v>
      </c>
      <c r="AR170" s="34">
        <f t="shared" si="306"/>
        <v>125.31454453950678</v>
      </c>
      <c r="AS170" s="10">
        <v>1506</v>
      </c>
      <c r="AT170" s="2">
        <f t="shared" si="282"/>
        <v>3</v>
      </c>
      <c r="AU170" s="2">
        <f t="shared" si="283"/>
        <v>1.9960079840319889E-3</v>
      </c>
      <c r="AV170" s="34">
        <f t="shared" si="307"/>
        <v>378.96326119778558</v>
      </c>
      <c r="AW170" s="80">
        <f t="shared" si="311"/>
        <v>1.7214379607932789E-2</v>
      </c>
      <c r="AX170" s="10">
        <v>153</v>
      </c>
      <c r="AY170">
        <f t="shared" si="284"/>
        <v>-1</v>
      </c>
      <c r="AZ170" s="22">
        <f t="shared" si="285"/>
        <v>-6.4935064935064402E-3</v>
      </c>
      <c r="BA170" s="35">
        <f t="shared" si="308"/>
        <v>38.500251635631606</v>
      </c>
      <c r="BB170" s="51">
        <f t="shared" si="312"/>
        <v>1.748871235068869E-3</v>
      </c>
      <c r="BC170" s="31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31">
        <f t="shared" si="286"/>
        <v>-194</v>
      </c>
      <c r="BE170" s="51">
        <f t="shared" si="287"/>
        <v>-8.2245209428523092E-3</v>
      </c>
      <c r="BF170" s="35">
        <f t="shared" si="309"/>
        <v>5886.7639657775535</v>
      </c>
      <c r="BG170" s="35">
        <f t="shared" si="313"/>
        <v>0.26740584100131454</v>
      </c>
      <c r="BH170" s="45">
        <v>11964</v>
      </c>
      <c r="BI170" s="48">
        <f t="shared" si="288"/>
        <v>138</v>
      </c>
      <c r="BJ170" s="14">
        <v>36493</v>
      </c>
      <c r="BK170" s="48">
        <f t="shared" si="289"/>
        <v>173</v>
      </c>
      <c r="BL170" s="14">
        <v>26891</v>
      </c>
      <c r="BM170" s="48">
        <f t="shared" si="290"/>
        <v>193</v>
      </c>
      <c r="BN170" s="14">
        <v>9869</v>
      </c>
      <c r="BO170" s="48">
        <f t="shared" si="291"/>
        <v>78</v>
      </c>
      <c r="BP170" s="14">
        <v>2268</v>
      </c>
      <c r="BQ170" s="48">
        <f t="shared" si="292"/>
        <v>3</v>
      </c>
      <c r="BR170" s="16">
        <v>19</v>
      </c>
      <c r="BS170" s="24">
        <f t="shared" si="293"/>
        <v>0</v>
      </c>
      <c r="BT170" s="16">
        <v>100</v>
      </c>
      <c r="BU170" s="24">
        <f t="shared" si="294"/>
        <v>1</v>
      </c>
      <c r="BV170" s="16">
        <v>421</v>
      </c>
      <c r="BW170" s="24">
        <f t="shared" si="295"/>
        <v>1</v>
      </c>
      <c r="BX170" s="16">
        <v>896</v>
      </c>
      <c r="BY170" s="24">
        <f t="shared" si="296"/>
        <v>9</v>
      </c>
      <c r="BZ170" s="21">
        <v>470</v>
      </c>
      <c r="CA170" s="27">
        <f t="shared" si="297"/>
        <v>3</v>
      </c>
    </row>
    <row r="171" spans="1:79">
      <c r="A171" s="3">
        <v>44068</v>
      </c>
      <c r="B171" s="22">
        <v>44068</v>
      </c>
      <c r="C171" s="10">
        <v>88381</v>
      </c>
      <c r="D171">
        <f t="shared" si="314"/>
        <v>896</v>
      </c>
      <c r="E171" s="10">
        <v>1919</v>
      </c>
      <c r="F171">
        <f>E171-E170</f>
        <v>13</v>
      </c>
      <c r="G171" s="10">
        <v>62759</v>
      </c>
      <c r="H171">
        <f t="shared" si="257"/>
        <v>574</v>
      </c>
      <c r="I171">
        <f t="shared" si="262"/>
        <v>23703</v>
      </c>
      <c r="J171">
        <f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 s="22">
        <f t="shared" si="267"/>
        <v>1.0137925572238377E-2</v>
      </c>
      <c r="O171">
        <f>+IFERROR(F171/E171,"")</f>
        <v>6.7743616466909851E-3</v>
      </c>
      <c r="P171">
        <f t="shared" si="269"/>
        <v>9.146098567536131E-3</v>
      </c>
      <c r="Q171">
        <f t="shared" si="270"/>
        <v>1.3036324515884065E-2</v>
      </c>
      <c r="R171" s="22">
        <f t="shared" si="299"/>
        <v>22239.808756919978</v>
      </c>
      <c r="S171" s="22">
        <f t="shared" si="300"/>
        <v>482.88877705083036</v>
      </c>
      <c r="T171" s="22">
        <f t="shared" si="301"/>
        <v>15792.400603925515</v>
      </c>
      <c r="U171" s="22">
        <f t="shared" si="302"/>
        <v>5964.5193759436333</v>
      </c>
      <c r="V171" s="10">
        <v>313342</v>
      </c>
      <c r="W171">
        <f t="shared" si="271"/>
        <v>4907</v>
      </c>
      <c r="X171" s="22">
        <f t="shared" si="272"/>
        <v>1502</v>
      </c>
      <c r="Y171" s="35">
        <f t="shared" si="303"/>
        <v>78848.012078510306</v>
      </c>
      <c r="Z171" s="10">
        <v>221236</v>
      </c>
      <c r="AA171" s="2">
        <f t="shared" si="273"/>
        <v>4011</v>
      </c>
      <c r="AB171" s="29">
        <f t="shared" si="274"/>
        <v>0.70605281130521924</v>
      </c>
      <c r="AC171" s="32">
        <f t="shared" si="275"/>
        <v>1447</v>
      </c>
      <c r="AD171">
        <f t="shared" si="276"/>
        <v>92106</v>
      </c>
      <c r="AE171" s="1">
        <f t="shared" si="277"/>
        <v>896</v>
      </c>
      <c r="AF171" s="29">
        <f t="shared" si="278"/>
        <v>0.29394718869478076</v>
      </c>
      <c r="AG171" s="32">
        <f t="shared" si="279"/>
        <v>55</v>
      </c>
      <c r="AH171" s="34">
        <f t="shared" si="259"/>
        <v>0.18259629101283881</v>
      </c>
      <c r="AI171" s="34">
        <f t="shared" si="304"/>
        <v>23177.151484650225</v>
      </c>
      <c r="AJ171" s="10">
        <v>21704</v>
      </c>
      <c r="AK171" s="2">
        <f t="shared" si="280"/>
        <v>467</v>
      </c>
      <c r="AL171" s="2">
        <f t="shared" si="281"/>
        <v>2.1989923247162979E-2</v>
      </c>
      <c r="AM171" s="34">
        <f t="shared" si="305"/>
        <v>5461.4997483643683</v>
      </c>
      <c r="AN171" s="34">
        <f t="shared" si="310"/>
        <v>0.24557314354895282</v>
      </c>
      <c r="AO171" s="10">
        <v>446</v>
      </c>
      <c r="AP171">
        <f t="shared" si="243"/>
        <v>-52</v>
      </c>
      <c r="AQ171" s="2">
        <f t="shared" si="298"/>
        <v>-0.10441767068273089</v>
      </c>
      <c r="AR171" s="34">
        <f t="shared" si="306"/>
        <v>112.22949169602416</v>
      </c>
      <c r="AS171" s="10">
        <v>1400</v>
      </c>
      <c r="AT171" s="2">
        <f t="shared" si="282"/>
        <v>-106</v>
      </c>
      <c r="AU171" s="2">
        <f t="shared" si="283"/>
        <v>-7.0385126162018641E-2</v>
      </c>
      <c r="AV171" s="34">
        <f t="shared" si="307"/>
        <v>352.28988424760945</v>
      </c>
      <c r="AW171" s="80">
        <f t="shared" si="311"/>
        <v>1.5840508706622465E-2</v>
      </c>
      <c r="AX171" s="10">
        <v>153</v>
      </c>
      <c r="AY171">
        <f t="shared" si="284"/>
        <v>0</v>
      </c>
      <c r="AZ171" s="22">
        <f t="shared" si="285"/>
        <v>0</v>
      </c>
      <c r="BA171" s="35">
        <f t="shared" si="308"/>
        <v>38.500251635631606</v>
      </c>
      <c r="BB171" s="51">
        <f t="shared" si="312"/>
        <v>1.7311413086523121E-3</v>
      </c>
      <c r="BC171" s="31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31">
        <f t="shared" si="286"/>
        <v>309</v>
      </c>
      <c r="BE171" s="51">
        <f t="shared" si="287"/>
        <v>1.3208515003847232E-2</v>
      </c>
      <c r="BF171" s="35">
        <f t="shared" si="309"/>
        <v>5964.5193759436333</v>
      </c>
      <c r="BG171" s="35">
        <f t="shared" si="313"/>
        <v>0.2681911270521945</v>
      </c>
      <c r="BH171" s="45">
        <v>12030</v>
      </c>
      <c r="BI171" s="48">
        <f t="shared" si="288"/>
        <v>66</v>
      </c>
      <c r="BJ171" s="14">
        <v>36933</v>
      </c>
      <c r="BK171" s="48">
        <f t="shared" si="289"/>
        <v>440</v>
      </c>
      <c r="BL171" s="14">
        <v>27163</v>
      </c>
      <c r="BM171" s="48">
        <f t="shared" si="290"/>
        <v>272</v>
      </c>
      <c r="BN171" s="14">
        <v>9976</v>
      </c>
      <c r="BO171" s="48">
        <f t="shared" si="291"/>
        <v>107</v>
      </c>
      <c r="BP171" s="14">
        <v>2279</v>
      </c>
      <c r="BQ171" s="48">
        <f t="shared" si="292"/>
        <v>11</v>
      </c>
      <c r="BR171" s="16">
        <v>19</v>
      </c>
      <c r="BS171" s="24">
        <f t="shared" si="293"/>
        <v>0</v>
      </c>
      <c r="BT171" s="16">
        <v>100</v>
      </c>
      <c r="BU171" s="24">
        <f t="shared" si="294"/>
        <v>0</v>
      </c>
      <c r="BV171" s="16">
        <v>422</v>
      </c>
      <c r="BW171" s="24">
        <f t="shared" si="295"/>
        <v>1</v>
      </c>
      <c r="BX171" s="16">
        <v>904</v>
      </c>
      <c r="BY171" s="24">
        <f t="shared" si="296"/>
        <v>8</v>
      </c>
      <c r="BZ171" s="21">
        <v>474</v>
      </c>
      <c r="CA171" s="27">
        <f t="shared" si="297"/>
        <v>4</v>
      </c>
    </row>
    <row r="172" spans="1:79">
      <c r="A172" s="3">
        <v>44069</v>
      </c>
      <c r="B172" s="22">
        <v>44069</v>
      </c>
      <c r="C172" s="10">
        <v>89082</v>
      </c>
      <c r="D172">
        <f t="shared" si="314"/>
        <v>701</v>
      </c>
      <c r="E172" s="10">
        <v>1932</v>
      </c>
      <c r="F172">
        <f>E172-E171</f>
        <v>13</v>
      </c>
      <c r="G172" s="10">
        <v>63595</v>
      </c>
      <c r="H172">
        <f t="shared" si="257"/>
        <v>836</v>
      </c>
      <c r="I172">
        <f>+IFERROR(C172-E172-G172,"")</f>
        <v>23555</v>
      </c>
      <c r="J172">
        <f>+IFERROR(I172-I171,"")</f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 s="22">
        <f t="shared" si="267"/>
        <v>7.8691542623650114E-3</v>
      </c>
      <c r="O172">
        <f>+IFERROR(F172/E172,"")</f>
        <v>6.728778467908903E-3</v>
      </c>
      <c r="P172">
        <f t="shared" si="269"/>
        <v>1.3145687554052992E-2</v>
      </c>
      <c r="Q172">
        <f t="shared" si="270"/>
        <v>-6.2831670558267886E-3</v>
      </c>
      <c r="R172" s="22">
        <f t="shared" si="299"/>
        <v>22416.205334675389</v>
      </c>
      <c r="S172" s="22">
        <f t="shared" si="300"/>
        <v>486.16004026170106</v>
      </c>
      <c r="T172" s="22">
        <f t="shared" si="301"/>
        <v>16002.76799194766</v>
      </c>
      <c r="U172" s="22">
        <f t="shared" si="302"/>
        <v>5927.2773024660291</v>
      </c>
      <c r="V172" s="10">
        <v>317156</v>
      </c>
      <c r="W172">
        <f t="shared" si="271"/>
        <v>3814</v>
      </c>
      <c r="X172" s="22">
        <f t="shared" si="272"/>
        <v>-1093</v>
      </c>
      <c r="Y172" s="35">
        <f t="shared" si="303"/>
        <v>79807.750377453442</v>
      </c>
      <c r="Z172" s="10">
        <v>224147</v>
      </c>
      <c r="AA172" s="2">
        <f t="shared" si="273"/>
        <v>2911</v>
      </c>
      <c r="AB172" s="29">
        <f t="shared" si="274"/>
        <v>0.70674053147347049</v>
      </c>
      <c r="AC172" s="32">
        <f t="shared" si="275"/>
        <v>-1100</v>
      </c>
      <c r="AD172">
        <f t="shared" si="276"/>
        <v>93009</v>
      </c>
      <c r="AE172" s="1">
        <f t="shared" si="277"/>
        <v>903</v>
      </c>
      <c r="AF172" s="29">
        <f t="shared" si="278"/>
        <v>0.29325946852652951</v>
      </c>
      <c r="AG172" s="32">
        <f t="shared" si="279"/>
        <v>7</v>
      </c>
      <c r="AH172" s="34">
        <f t="shared" si="259"/>
        <v>0.23675930781331936</v>
      </c>
      <c r="AI172" s="34">
        <f t="shared" si="304"/>
        <v>23404.378459989934</v>
      </c>
      <c r="AJ172" s="10">
        <v>21595</v>
      </c>
      <c r="AK172" s="2">
        <f t="shared" si="280"/>
        <v>-109</v>
      </c>
      <c r="AL172" s="2">
        <f t="shared" si="281"/>
        <v>-5.0221157390343274E-3</v>
      </c>
      <c r="AM172" s="34">
        <f t="shared" si="305"/>
        <v>5434.0714645193757</v>
      </c>
      <c r="AN172" s="34">
        <f t="shared" si="310"/>
        <v>0.24241709885274243</v>
      </c>
      <c r="AO172" s="10">
        <v>421</v>
      </c>
      <c r="AP172">
        <f>AO172-AO171</f>
        <v>-25</v>
      </c>
      <c r="AQ172" s="2">
        <f t="shared" si="298"/>
        <v>-5.6053811659192876E-2</v>
      </c>
      <c r="AR172" s="34">
        <f t="shared" si="306"/>
        <v>105.93860090588826</v>
      </c>
      <c r="AS172" s="10">
        <v>1381</v>
      </c>
      <c r="AT172" s="2">
        <f t="shared" si="282"/>
        <v>-19</v>
      </c>
      <c r="AU172" s="2">
        <f t="shared" si="283"/>
        <v>-1.3571428571428568E-2</v>
      </c>
      <c r="AV172" s="34">
        <f t="shared" si="307"/>
        <v>347.50880724710618</v>
      </c>
      <c r="AW172" s="80">
        <f t="shared" si="311"/>
        <v>1.5502570665229788E-2</v>
      </c>
      <c r="AX172" s="10">
        <v>157</v>
      </c>
      <c r="AY172">
        <f t="shared" si="284"/>
        <v>4</v>
      </c>
      <c r="AZ172" s="22">
        <f t="shared" si="285"/>
        <v>2.614379084967311E-2</v>
      </c>
      <c r="BA172" s="35">
        <f t="shared" si="308"/>
        <v>39.506794162053346</v>
      </c>
      <c r="BB172" s="51">
        <f t="shared" si="312"/>
        <v>1.762421140073191E-3</v>
      </c>
      <c r="BC172" s="31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31">
        <f t="shared" si="286"/>
        <v>-149</v>
      </c>
      <c r="BE172" s="51">
        <f t="shared" si="287"/>
        <v>-6.2861241193098438E-3</v>
      </c>
      <c r="BF172" s="35">
        <f t="shared" si="309"/>
        <v>5927.0256668344236</v>
      </c>
      <c r="BG172" s="35">
        <f t="shared" si="313"/>
        <v>0.26440807346040729</v>
      </c>
      <c r="BH172" s="45">
        <v>12238</v>
      </c>
      <c r="BI172" s="48">
        <f t="shared" si="288"/>
        <v>208</v>
      </c>
      <c r="BJ172" s="14">
        <v>37037</v>
      </c>
      <c r="BK172" s="48">
        <f t="shared" si="289"/>
        <v>104</v>
      </c>
      <c r="BL172" s="14">
        <v>27417</v>
      </c>
      <c r="BM172" s="48">
        <f t="shared" si="290"/>
        <v>254</v>
      </c>
      <c r="BN172" s="14">
        <v>10108</v>
      </c>
      <c r="BO172" s="48">
        <f t="shared" si="291"/>
        <v>132</v>
      </c>
      <c r="BP172" s="14">
        <v>2282</v>
      </c>
      <c r="BQ172" s="48">
        <f t="shared" si="292"/>
        <v>3</v>
      </c>
      <c r="BR172" s="16">
        <v>19</v>
      </c>
      <c r="BS172" s="24">
        <f t="shared" si="293"/>
        <v>0</v>
      </c>
      <c r="BT172" s="16">
        <v>100</v>
      </c>
      <c r="BU172" s="24">
        <f t="shared" si="294"/>
        <v>0</v>
      </c>
      <c r="BV172" s="16">
        <v>423</v>
      </c>
      <c r="BW172" s="24">
        <f t="shared" si="295"/>
        <v>1</v>
      </c>
      <c r="BX172" s="16">
        <v>912</v>
      </c>
      <c r="BY172" s="24">
        <f t="shared" si="296"/>
        <v>8</v>
      </c>
      <c r="BZ172" s="21">
        <v>478</v>
      </c>
      <c r="CA172" s="27">
        <f t="shared" si="297"/>
        <v>4</v>
      </c>
    </row>
    <row r="173" spans="1:79">
      <c r="A173" s="3">
        <v>44070</v>
      </c>
      <c r="B173" s="22">
        <v>44070</v>
      </c>
      <c r="C173" s="10">
        <v>89982</v>
      </c>
      <c r="D173">
        <f>IFERROR(C173-C172,"")</f>
        <v>900</v>
      </c>
      <c r="E173" s="10">
        <v>1948</v>
      </c>
      <c r="F173">
        <f>E173-E172</f>
        <v>16</v>
      </c>
      <c r="G173" s="10">
        <v>63996</v>
      </c>
      <c r="H173">
        <f>G173-G172</f>
        <v>401</v>
      </c>
      <c r="I173">
        <f>+IFERROR(C173-E173-G173,"")</f>
        <v>24038</v>
      </c>
      <c r="J173">
        <f>+IFERROR(I173-I172,"")</f>
        <v>483</v>
      </c>
      <c r="K173">
        <f>+IFERROR(E173/C173,"")</f>
        <v>2.16487741992843E-2</v>
      </c>
      <c r="L173">
        <f>+IFERROR(G173/C173,"")</f>
        <v>0.71120890844835638</v>
      </c>
      <c r="M173">
        <f>+IFERROR(I173/C173,"")</f>
        <v>0.26714231735235938</v>
      </c>
      <c r="N173" s="22">
        <f>+IFERROR(D173/C173,"")</f>
        <v>1.0002000400080016E-2</v>
      </c>
      <c r="O173">
        <f>+IFERROR(F173/E173,"")</f>
        <v>8.2135523613963042E-3</v>
      </c>
      <c r="P173">
        <f>+IFERROR(H173/G173,"")</f>
        <v>6.2660166260391278E-3</v>
      </c>
      <c r="Q173">
        <f>+IFERROR(J173/I173,"")</f>
        <v>2.0093185789167151E-2</v>
      </c>
      <c r="R173" s="22">
        <f>+IFERROR(C173/3.974,"")</f>
        <v>22642.67740312028</v>
      </c>
      <c r="S173" s="22">
        <f>+IFERROR(E173/3.974,"")</f>
        <v>490.18621036738801</v>
      </c>
      <c r="T173" s="22">
        <f>+IFERROR(G173/3.974,"")</f>
        <v>16103.673880221439</v>
      </c>
      <c r="U173" s="22">
        <f>+IFERROR(I173/3.974,"")</f>
        <v>6048.8173125314543</v>
      </c>
      <c r="V173" s="10">
        <v>321482</v>
      </c>
      <c r="W173">
        <f>V173-V172</f>
        <v>4326</v>
      </c>
      <c r="X173" s="22">
        <f>IFERROR(W173-W172,0)</f>
        <v>512</v>
      </c>
      <c r="Y173" s="35">
        <f>IFERROR(V173/3.974,0)</f>
        <v>80896.326119778561</v>
      </c>
      <c r="Z173" s="10">
        <v>227952</v>
      </c>
      <c r="AA173" s="22">
        <f>Z173-Z172</f>
        <v>3805</v>
      </c>
      <c r="AB173" s="28">
        <f>IFERROR(Z173/V173,0)</f>
        <v>0.70906613745093039</v>
      </c>
      <c r="AC173" s="31">
        <f>IFERROR(AA173-AA172,0)</f>
        <v>894</v>
      </c>
      <c r="AD173">
        <f>V173-Z173</f>
        <v>93530</v>
      </c>
      <c r="AE173">
        <f>AD173-AD172</f>
        <v>521</v>
      </c>
      <c r="AF173" s="28">
        <f>IFERROR(AD173/V173,0)</f>
        <v>0.29093386254906961</v>
      </c>
      <c r="AG173" s="31">
        <f>IFERROR(AE173-AE172,0)</f>
        <v>-382</v>
      </c>
      <c r="AH173" s="35">
        <f>IFERROR(AE173/W173,0)</f>
        <v>0.12043458159963015</v>
      </c>
      <c r="AI173" s="35">
        <f>IFERROR(AD173/3.974,0)</f>
        <v>23535.480624056367</v>
      </c>
      <c r="AJ173" s="10">
        <v>22105</v>
      </c>
      <c r="AK173" s="22">
        <f>AJ173-AJ172</f>
        <v>510</v>
      </c>
      <c r="AL173" s="22">
        <f>IFERROR(AJ173/AJ172,0)-1</f>
        <v>2.3616577911553582E-2</v>
      </c>
      <c r="AM173" s="35">
        <f>IFERROR(AJ173/3.974,0)</f>
        <v>5562.4056366381474</v>
      </c>
      <c r="AN173" s="35">
        <f>IFERROR(AJ173/C173," ")</f>
        <v>0.24566024315974305</v>
      </c>
      <c r="AO173" s="10">
        <v>421</v>
      </c>
      <c r="AP173">
        <f>AO173-AO172</f>
        <v>0</v>
      </c>
      <c r="AQ173">
        <f>IFERROR(AO173/AO172,0)-1</f>
        <v>0</v>
      </c>
      <c r="AR173" s="35">
        <f>IFERROR(AO173/3.974,0)</f>
        <v>105.93860090588826</v>
      </c>
      <c r="AS173" s="10">
        <v>1355</v>
      </c>
      <c r="AT173" s="22">
        <f>AS173-AS172</f>
        <v>-26</v>
      </c>
      <c r="AU173" s="22">
        <f>IFERROR(AS173/AS172,0)-1</f>
        <v>-1.8826937002172306E-2</v>
      </c>
      <c r="AV173" s="35">
        <f>IFERROR(AS173/3.974,0)</f>
        <v>340.96628082536483</v>
      </c>
      <c r="AW173" s="51">
        <f>IFERROR(AS173/C173," ")</f>
        <v>1.5058567269009357E-2</v>
      </c>
      <c r="AX173" s="10">
        <v>157</v>
      </c>
      <c r="AY173">
        <f>AX173-AX172</f>
        <v>0</v>
      </c>
      <c r="AZ173" s="22">
        <f>IFERROR(AX173/AX172,0)-1</f>
        <v>0</v>
      </c>
      <c r="BA173" s="35">
        <f>IFERROR(AX173/3.974,0)</f>
        <v>39.506794162053346</v>
      </c>
      <c r="BB173" s="51">
        <f>IFERROR(AX173/C173," ")</f>
        <v>1.7447934031250695E-3</v>
      </c>
      <c r="BC173" s="31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31">
        <f>IFERROR(BC173-BC172,0)</f>
        <v>484</v>
      </c>
      <c r="BE173" s="51">
        <f>IFERROR(BC173/BC172,0)-1</f>
        <v>2.0548526789504917E-2</v>
      </c>
      <c r="BF173" s="35">
        <f>IFERROR(BC173/3.974,0)</f>
        <v>6048.8173125314543</v>
      </c>
      <c r="BG173" s="35">
        <f>IFERROR(BC173/C173," ")</f>
        <v>0.26714231735235938</v>
      </c>
      <c r="BH173" s="45">
        <v>12469</v>
      </c>
      <c r="BI173" s="48">
        <f>IFERROR((BH173-BH172), 0)</f>
        <v>231</v>
      </c>
      <c r="BJ173" s="14">
        <v>37439</v>
      </c>
      <c r="BK173" s="48">
        <f>IFERROR((BJ173-BJ172),0)</f>
        <v>402</v>
      </c>
      <c r="BL173" s="14">
        <v>27543</v>
      </c>
      <c r="BM173" s="48">
        <f>IFERROR((BL173-BL172),0)</f>
        <v>126</v>
      </c>
      <c r="BN173" s="14">
        <v>10249</v>
      </c>
      <c r="BO173" s="48">
        <f>IFERROR((BN173-BN172),0)</f>
        <v>141</v>
      </c>
      <c r="BP173" s="14">
        <v>2282</v>
      </c>
      <c r="BQ173" s="48">
        <f>IFERROR((BP173-BP172),0)</f>
        <v>0</v>
      </c>
      <c r="BR173" s="57">
        <v>19</v>
      </c>
      <c r="BS173" s="53">
        <f>IFERROR((BR173-BR172),0)</f>
        <v>0</v>
      </c>
      <c r="BT173" s="57">
        <v>100</v>
      </c>
      <c r="BU173" s="53">
        <f>IFERROR((BT173-BT172),0)</f>
        <v>0</v>
      </c>
      <c r="BV173" s="57">
        <v>426</v>
      </c>
      <c r="BW173" s="53">
        <f>IFERROR((BV173-BV172),0)</f>
        <v>3</v>
      </c>
      <c r="BX173" s="57">
        <v>920</v>
      </c>
      <c r="BY173" s="53">
        <f>IFERROR((BX173-BX172),0)</f>
        <v>8</v>
      </c>
      <c r="BZ173" s="21">
        <v>483</v>
      </c>
      <c r="CA173" s="27">
        <f>IFERROR((BZ173-BZ172),0)</f>
        <v>5</v>
      </c>
    </row>
    <row r="174" spans="1:79">
      <c r="A174" s="3">
        <v>44071</v>
      </c>
      <c r="B174" s="22">
        <v>44071</v>
      </c>
      <c r="C174" s="10">
        <v>90624</v>
      </c>
      <c r="D174">
        <f>IFERROR(C174-C173,"")</f>
        <v>642</v>
      </c>
      <c r="E174" s="10">
        <v>1966</v>
      </c>
      <c r="F174">
        <f>E174-E173</f>
        <v>18</v>
      </c>
      <c r="G174" s="10">
        <v>64602</v>
      </c>
      <c r="H174">
        <f>G174-G173</f>
        <v>606</v>
      </c>
      <c r="I174">
        <f>+IFERROR(C174-E174-G174,"")</f>
        <v>24056</v>
      </c>
      <c r="J174">
        <f>+IFERROR(I174-I173,"")</f>
        <v>18</v>
      </c>
      <c r="K174">
        <f>+IFERROR(E174/C174,"")</f>
        <v>2.1694032485875706E-2</v>
      </c>
      <c r="L174">
        <f>+IFERROR(G174/C174,"")</f>
        <v>0.71285752118644063</v>
      </c>
      <c r="M174">
        <f>+IFERROR(I174/C174,"")</f>
        <v>0.26544844632768361</v>
      </c>
      <c r="N174" s="22">
        <f>+IFERROR(D174/C174,"")</f>
        <v>7.0842161016949155E-3</v>
      </c>
      <c r="O174">
        <f>+IFERROR(F174/E174,"")</f>
        <v>9.1556459816887082E-3</v>
      </c>
      <c r="P174">
        <f>+IFERROR(H174/G174,"")</f>
        <v>9.3805145351537108E-3</v>
      </c>
      <c r="Q174">
        <f>+IFERROR(J174/I174,"")</f>
        <v>7.4825407382773533E-4</v>
      </c>
      <c r="R174" s="22">
        <f>+IFERROR(C174/3.974,"")</f>
        <v>22804.22747861097</v>
      </c>
      <c r="S174" s="22">
        <f>+IFERROR(E174/3.974,"")</f>
        <v>494.71565173628585</v>
      </c>
      <c r="T174" s="22">
        <f>+IFERROR(G174/3.974,"")</f>
        <v>16256.165072974332</v>
      </c>
      <c r="U174" s="22">
        <f>+IFERROR(I174/3.974,"")</f>
        <v>6053.3467539003523</v>
      </c>
      <c r="V174" s="10">
        <v>326597</v>
      </c>
      <c r="W174">
        <f>V174-V173</f>
        <v>5115</v>
      </c>
      <c r="X174" s="22">
        <f>IFERROR(W174-W173,0)</f>
        <v>789</v>
      </c>
      <c r="Y174" s="35">
        <f>IFERROR(V174/3.974,0)</f>
        <v>82183.442375440354</v>
      </c>
      <c r="Z174" s="10">
        <v>232425</v>
      </c>
      <c r="AA174" s="2">
        <f>Z174-Z173</f>
        <v>4473</v>
      </c>
      <c r="AB174" s="29">
        <f>IFERROR(Z174/V174,0)</f>
        <v>0.71165687376185327</v>
      </c>
      <c r="AC174" s="32">
        <f>IFERROR(AA174-AA173,0)</f>
        <v>668</v>
      </c>
      <c r="AD174">
        <f>V174-Z174</f>
        <v>94172</v>
      </c>
      <c r="AE174" s="1">
        <f>AD174-AD173</f>
        <v>642</v>
      </c>
      <c r="AF174" s="29">
        <f>IFERROR(AD174/V174,0)</f>
        <v>0.28834312623814673</v>
      </c>
      <c r="AG174" s="32">
        <f>IFERROR(AE174-AE173,0)</f>
        <v>121</v>
      </c>
      <c r="AH174" s="34">
        <f>IFERROR(AE174/W174,0)</f>
        <v>0.12551319648093842</v>
      </c>
      <c r="AI174" s="34">
        <f>IFERROR(AD174/3.974,0)</f>
        <v>23697.030699547056</v>
      </c>
      <c r="AJ174" s="10">
        <v>22131</v>
      </c>
      <c r="AK174" s="2">
        <f>AJ174-AJ173</f>
        <v>26</v>
      </c>
      <c r="AL174" s="2">
        <f>IFERROR(AJ174/AJ173,0)-1</f>
        <v>1.176204478624765E-3</v>
      </c>
      <c r="AM174" s="34">
        <f>IFERROR(AJ174/3.974,0)</f>
        <v>5568.9481630598893</v>
      </c>
      <c r="AN174" s="34">
        <f>IFERROR(AJ174/C174," ")</f>
        <v>0.24420683262711865</v>
      </c>
      <c r="AO174" s="10">
        <v>425</v>
      </c>
      <c r="AP174">
        <f>AO174-AO173</f>
        <v>4</v>
      </c>
      <c r="AQ174">
        <f>IFERROR(AO174/AO173,0)-1</f>
        <v>9.5011876484560887E-3</v>
      </c>
      <c r="AR174" s="35">
        <f>IFERROR(AO174/3.974,0)</f>
        <v>106.94514343231</v>
      </c>
      <c r="AS174" s="10">
        <v>1346</v>
      </c>
      <c r="AT174" s="2">
        <f>AS174-AS173</f>
        <v>-9</v>
      </c>
      <c r="AU174" s="2">
        <f>IFERROR(AS174/AS173,0)-1</f>
        <v>-6.6420664206642277E-3</v>
      </c>
      <c r="AV174" s="34">
        <f>IFERROR(AS174/3.974,0)</f>
        <v>338.70156014091594</v>
      </c>
      <c r="AW174" s="80">
        <f>IFERROR(AS174/C174," ")</f>
        <v>1.4852577683615819E-2</v>
      </c>
      <c r="AX174" s="10">
        <v>154</v>
      </c>
      <c r="AY174">
        <f>AX174-AX173</f>
        <v>-3</v>
      </c>
      <c r="AZ174" s="22">
        <f>IFERROR(AX174/AX173,0)-1</f>
        <v>-1.9108280254777066E-2</v>
      </c>
      <c r="BA174" s="35">
        <f>IFERROR(AX174/3.974,0)</f>
        <v>38.751887267237038</v>
      </c>
      <c r="BB174" s="51">
        <f>IFERROR(AX174/C174," ")</f>
        <v>1.6993290960451977E-3</v>
      </c>
      <c r="BC174" s="31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31">
        <f>IFERROR(BC174-BC173,0)</f>
        <v>18</v>
      </c>
      <c r="BE174" s="51">
        <f>IFERROR(BC174/BC173,0)-1</f>
        <v>7.4881437723606226E-4</v>
      </c>
      <c r="BF174" s="35">
        <f>IFERROR(BC174/3.974,0)</f>
        <v>6053.3467539003523</v>
      </c>
      <c r="BG174" s="35">
        <f>IFERROR(BC174/C174," ")</f>
        <v>0.26544844632768361</v>
      </c>
      <c r="BH174" s="45">
        <v>12473</v>
      </c>
      <c r="BI174" s="48">
        <f>IFERROR((BH174-BH173), 0)</f>
        <v>4</v>
      </c>
      <c r="BJ174" s="14">
        <v>37850</v>
      </c>
      <c r="BK174" s="48">
        <f>IFERROR((BJ174-BJ173),0)</f>
        <v>411</v>
      </c>
      <c r="BL174" s="14">
        <v>27765</v>
      </c>
      <c r="BM174" s="48">
        <f>IFERROR((BL174-BL173),0)</f>
        <v>222</v>
      </c>
      <c r="BN174" s="14">
        <v>10249</v>
      </c>
      <c r="BO174" s="48">
        <f>IFERROR((BN174-BN173),0)</f>
        <v>0</v>
      </c>
      <c r="BP174" s="14">
        <v>2287</v>
      </c>
      <c r="BQ174" s="48">
        <f>IFERROR((BP174-BP173),0)</f>
        <v>5</v>
      </c>
      <c r="BR174" s="16">
        <v>19</v>
      </c>
      <c r="BS174" s="24">
        <f>IFERROR((BR174-BR173),0)</f>
        <v>0</v>
      </c>
      <c r="BT174" s="16">
        <v>102</v>
      </c>
      <c r="BU174" s="24">
        <f>IFERROR((BT174-BT173),0)</f>
        <v>2</v>
      </c>
      <c r="BV174" s="16">
        <v>432</v>
      </c>
      <c r="BW174" s="24">
        <f>IFERROR((BV174-BV173),0)</f>
        <v>6</v>
      </c>
      <c r="BX174" s="16">
        <v>926</v>
      </c>
      <c r="BY174" s="24">
        <f>IFERROR((BX174-BX173),0)</f>
        <v>6</v>
      </c>
      <c r="BZ174" s="21">
        <v>487</v>
      </c>
      <c r="CA174" s="27">
        <f>IFERROR((BZ174-BZ173),0)</f>
        <v>4</v>
      </c>
    </row>
    <row r="175" spans="1:79">
      <c r="A175" s="3">
        <v>44072</v>
      </c>
      <c r="B175">
        <v>44072</v>
      </c>
      <c r="C175" s="10">
        <v>91337</v>
      </c>
      <c r="D175">
        <f>IFERROR(C175-C174,"")</f>
        <v>713</v>
      </c>
      <c r="E175" s="10">
        <v>1983</v>
      </c>
      <c r="F175">
        <f>E175-E174</f>
        <v>17</v>
      </c>
      <c r="G175" s="10">
        <v>65119</v>
      </c>
      <c r="H175">
        <f>G175-G174</f>
        <v>517</v>
      </c>
      <c r="I175">
        <f>+IFERROR(C175-E175-G175,"")</f>
        <v>24235</v>
      </c>
      <c r="J175">
        <f>+IFERROR(I175-I174,"")</f>
        <v>179</v>
      </c>
      <c r="K175">
        <f>+IFERROR(E175/C175,"")</f>
        <v>2.1710807230366665E-2</v>
      </c>
      <c r="L175">
        <f>+IFERROR(G175/C175,"")</f>
        <v>0.71295312961888391</v>
      </c>
      <c r="M175">
        <f>+IFERROR(I175/C175,"")</f>
        <v>0.26533606315074942</v>
      </c>
      <c r="N175" s="22">
        <f>+IFERROR(D175/C175,"")</f>
        <v>7.8062559532281551E-3</v>
      </c>
      <c r="O175">
        <f>+IFERROR(F175/E175,"")</f>
        <v>8.5728693898134145E-3</v>
      </c>
      <c r="P175">
        <f>+IFERROR(H175/G175,"")</f>
        <v>7.9393111073572994E-3</v>
      </c>
      <c r="Q175">
        <f>+IFERROR(J175/I175,"")</f>
        <v>7.3860119661646375E-3</v>
      </c>
      <c r="R175" s="22">
        <f>+IFERROR(C175/3.974,"")</f>
        <v>22983.643683945647</v>
      </c>
      <c r="S175" s="22">
        <f>+IFERROR(E175/3.974,"")</f>
        <v>498.99345747357825</v>
      </c>
      <c r="T175" s="22">
        <f>+IFERROR(G175/3.974,"")</f>
        <v>16386.260694514342</v>
      </c>
      <c r="U175" s="22">
        <f>+IFERROR(I175/3.974,"")</f>
        <v>6098.389531957725</v>
      </c>
      <c r="V175" s="10">
        <v>331383</v>
      </c>
      <c r="W175">
        <f>V175-V174</f>
        <v>4786</v>
      </c>
      <c r="X175" s="22">
        <f>IFERROR(W175-W174,0)</f>
        <v>-329</v>
      </c>
      <c r="Y175" s="35">
        <f>IFERROR(V175/3.974,0)</f>
        <v>83387.770508303976</v>
      </c>
      <c r="Z175" s="10">
        <v>236498</v>
      </c>
      <c r="AA175" s="22">
        <f>Z175-Z174</f>
        <v>4073</v>
      </c>
      <c r="AB175" s="28">
        <f>IFERROR(Z175/V175,0)</f>
        <v>0.71366968130531738</v>
      </c>
      <c r="AC175" s="31">
        <f>IFERROR(AA175-AA174,0)</f>
        <v>-400</v>
      </c>
      <c r="AD175">
        <f>V175-Z175</f>
        <v>94885</v>
      </c>
      <c r="AE175">
        <f>AD175-AD174</f>
        <v>713</v>
      </c>
      <c r="AF175" s="28">
        <f>IFERROR(AD175/V175,0)</f>
        <v>0.28633031869468256</v>
      </c>
      <c r="AG175" s="31">
        <f>IFERROR(AE175-AE174,0)</f>
        <v>71</v>
      </c>
      <c r="AH175" s="35">
        <f>IFERROR(AE175/W175,0)</f>
        <v>0.14897618052653572</v>
      </c>
      <c r="AI175" s="35">
        <f>IFERROR(AD175/3.974,0)</f>
        <v>23876.44690488173</v>
      </c>
      <c r="AJ175" s="10">
        <v>22352</v>
      </c>
      <c r="AK175" s="22">
        <f>AJ175-AJ174</f>
        <v>221</v>
      </c>
      <c r="AL175" s="22">
        <f>IFERROR(AJ175/AJ174,0)-1</f>
        <v>9.9859924992091731E-3</v>
      </c>
      <c r="AM175" s="35">
        <f>IFERROR(AJ175/3.974,0)</f>
        <v>5624.5596376446902</v>
      </c>
      <c r="AN175" s="35">
        <f>IFERROR(AJ175/C175," ")</f>
        <v>0.24472010247763776</v>
      </c>
      <c r="AO175" s="10">
        <v>414</v>
      </c>
      <c r="AP175">
        <f>AO175-AO174</f>
        <v>-11</v>
      </c>
      <c r="AQ175">
        <f>IFERROR(AO175/AO174,0)-1</f>
        <v>-2.5882352941176467E-2</v>
      </c>
      <c r="AR175" s="35">
        <f>IFERROR(AO175/3.974,0)</f>
        <v>104.17715148465022</v>
      </c>
      <c r="AS175" s="10">
        <v>1314</v>
      </c>
      <c r="AT175" s="22">
        <f>AS175-AS174</f>
        <v>-32</v>
      </c>
      <c r="AU175" s="22">
        <f>IFERROR(AS175/AS174,0)-1</f>
        <v>-2.3774145616641928E-2</v>
      </c>
      <c r="AV175" s="35">
        <f>IFERROR(AS175/3.974,0)</f>
        <v>330.64921992954203</v>
      </c>
      <c r="AW175" s="51">
        <f>IFERROR(AS175/C175," ")</f>
        <v>1.4386283762330709E-2</v>
      </c>
      <c r="AX175" s="10">
        <v>155</v>
      </c>
      <c r="AY175">
        <f>AX175-AX174</f>
        <v>1</v>
      </c>
      <c r="AZ175" s="22">
        <f>IFERROR(AX175/AX174,0)-1</f>
        <v>6.4935064935065512E-3</v>
      </c>
      <c r="BA175" s="35">
        <f>IFERROR(AX175/3.974,0)</f>
        <v>39.003522898842476</v>
      </c>
      <c r="BB175" s="51">
        <f>IFERROR(AX175/C175," ")</f>
        <v>1.697012163745251E-3</v>
      </c>
      <c r="BC175" s="31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31">
        <f>IFERROR(BC175-BC174,0)</f>
        <v>179</v>
      </c>
      <c r="BE175" s="51">
        <f>IFERROR(BC175/BC174,0)-1</f>
        <v>7.4409710675091834E-3</v>
      </c>
      <c r="BF175" s="35">
        <f>IFERROR(BC175/3.974,0)</f>
        <v>6098.389531957725</v>
      </c>
      <c r="BG175" s="35">
        <f>IFERROR(BC175/C175," ")</f>
        <v>0.26533606315074942</v>
      </c>
      <c r="BH175" s="45">
        <v>12647</v>
      </c>
      <c r="BI175" s="48">
        <f>IFERROR((BH175-BH174), 0)</f>
        <v>174</v>
      </c>
      <c r="BJ175" s="14">
        <v>38055</v>
      </c>
      <c r="BK175" s="48">
        <f>IFERROR((BJ175-BJ174),0)</f>
        <v>205</v>
      </c>
      <c r="BL175" s="14">
        <v>28043</v>
      </c>
      <c r="BM175" s="48">
        <f>IFERROR((BL175-BL174),0)</f>
        <v>278</v>
      </c>
      <c r="BN175" s="14">
        <v>10302</v>
      </c>
      <c r="BO175" s="48">
        <f>IFERROR((BN175-BN174),0)</f>
        <v>53</v>
      </c>
      <c r="BP175" s="14">
        <v>2290</v>
      </c>
      <c r="BQ175" s="48">
        <f>IFERROR((BP175-BP174),0)</f>
        <v>3</v>
      </c>
      <c r="BR175" s="57">
        <v>20</v>
      </c>
      <c r="BS175" s="53">
        <f>IFERROR((BR175-BR174),0)</f>
        <v>1</v>
      </c>
      <c r="BT175" s="57">
        <v>102</v>
      </c>
      <c r="BU175" s="53">
        <f>IFERROR((BT175-BT174),0)</f>
        <v>0</v>
      </c>
      <c r="BV175" s="57">
        <v>433</v>
      </c>
      <c r="BW175" s="53">
        <f>IFERROR((BV175-BV174),0)</f>
        <v>1</v>
      </c>
      <c r="BX175" s="57">
        <v>936</v>
      </c>
      <c r="BY175" s="53">
        <f>IFERROR((BX175-BX174),0)</f>
        <v>10</v>
      </c>
      <c r="BZ175" s="21">
        <v>492</v>
      </c>
      <c r="CA175" s="27">
        <f>IFERROR((BZ175-BZ174),0)</f>
        <v>5</v>
      </c>
    </row>
    <row r="176" spans="1:79">
      <c r="A176" s="3">
        <v>44073</v>
      </c>
      <c r="B176" s="22">
        <v>44073</v>
      </c>
      <c r="C176" s="10">
        <v>92065</v>
      </c>
      <c r="D176">
        <f>IFERROR(C176-C175,"")</f>
        <v>728</v>
      </c>
      <c r="E176" s="10">
        <v>1995</v>
      </c>
      <c r="F176">
        <f>E176-E175</f>
        <v>12</v>
      </c>
      <c r="G176" s="10">
        <v>65747</v>
      </c>
      <c r="H176">
        <f>G176-G175</f>
        <v>628</v>
      </c>
      <c r="I176">
        <f>+IFERROR(C176-E176-G176,"")</f>
        <v>24323</v>
      </c>
      <c r="J176">
        <f>+IFERROR(I176-I175,"")</f>
        <v>88</v>
      </c>
      <c r="K176">
        <f>+IFERROR(E176/C176,"")</f>
        <v>2.166947265518927E-2</v>
      </c>
      <c r="L176">
        <f>+IFERROR(G176/C176,"")</f>
        <v>0.71413675120838538</v>
      </c>
      <c r="M176">
        <f>+IFERROR(I176/C176,"")</f>
        <v>0.26419377613642536</v>
      </c>
      <c r="N176" s="22">
        <f>+IFERROR(D176/C176,"")</f>
        <v>7.9074566882094167E-3</v>
      </c>
      <c r="O176">
        <f>+IFERROR(F176/E176,"")</f>
        <v>6.0150375939849628E-3</v>
      </c>
      <c r="P176">
        <f>+IFERROR(H176/G176,"")</f>
        <v>9.5517666205302137E-3</v>
      </c>
      <c r="Q176">
        <f>+IFERROR(J176/I176,"")</f>
        <v>3.6179747564034043E-3</v>
      </c>
      <c r="R176" s="22">
        <f>+IFERROR(C176/3.974,"")</f>
        <v>23166.834423754404</v>
      </c>
      <c r="S176" s="22">
        <f>+IFERROR(E176/3.974,"")</f>
        <v>502.01308505284345</v>
      </c>
      <c r="T176" s="22">
        <f>+IFERROR(G176/3.974,"")</f>
        <v>16544.287871162556</v>
      </c>
      <c r="U176" s="22">
        <f>+IFERROR(I176/3.974,"")</f>
        <v>6120.5334675390031</v>
      </c>
      <c r="V176" s="10">
        <v>334297</v>
      </c>
      <c r="W176">
        <f>V176-V175</f>
        <v>2914</v>
      </c>
      <c r="X176" s="22">
        <f>IFERROR(W176-W175,0)</f>
        <v>-1872</v>
      </c>
      <c r="Y176" s="35">
        <f>IFERROR(V176/3.974,0)</f>
        <v>84121.036738802213</v>
      </c>
      <c r="Z176" s="10">
        <v>238684</v>
      </c>
      <c r="AA176" s="2">
        <f>Z176-Z175</f>
        <v>2186</v>
      </c>
      <c r="AB176" s="29">
        <f>IFERROR(Z176/V176,0)</f>
        <v>0.71398786109357848</v>
      </c>
      <c r="AC176" s="32">
        <f>IFERROR(AA176-AA175,0)</f>
        <v>-1887</v>
      </c>
      <c r="AD176">
        <f>V176-Z176</f>
        <v>95613</v>
      </c>
      <c r="AE176" s="1">
        <f>AD176-AD175</f>
        <v>728</v>
      </c>
      <c r="AF176" s="29">
        <f>IFERROR(AD176/V176,0)</f>
        <v>0.28601213890642152</v>
      </c>
      <c r="AG176" s="32">
        <f>IFERROR(AE176-AE175,0)</f>
        <v>15</v>
      </c>
      <c r="AH176" s="34">
        <f>IFERROR(AE176/W176,0)</f>
        <v>0.24982841455044613</v>
      </c>
      <c r="AI176" s="34">
        <f>IFERROR(AD176/3.974,0)</f>
        <v>24059.637644690487</v>
      </c>
      <c r="AJ176" s="10">
        <v>22449</v>
      </c>
      <c r="AK176" s="2">
        <f>AJ176-AJ175</f>
        <v>97</v>
      </c>
      <c r="AL176" s="2">
        <f>IFERROR(AJ176/AJ175,0)-1</f>
        <v>4.3396564065856236E-3</v>
      </c>
      <c r="AM176" s="34">
        <f>IFERROR(AJ176/3.974,0)</f>
        <v>5648.9682939104177</v>
      </c>
      <c r="AN176" s="34">
        <f>IFERROR(AJ176/C176," ")</f>
        <v>0.24383859229891924</v>
      </c>
      <c r="AO176" s="10">
        <v>410</v>
      </c>
      <c r="AP176">
        <f>AO176-AO175</f>
        <v>-4</v>
      </c>
      <c r="AQ176">
        <f>IFERROR(AO176/AO175,0)-1</f>
        <v>-9.6618357487923134E-3</v>
      </c>
      <c r="AR176" s="34">
        <f>IFERROR(AO176/3.974,0)</f>
        <v>103.17060895822848</v>
      </c>
      <c r="AS176" s="10">
        <v>1307</v>
      </c>
      <c r="AT176" s="2">
        <f>AS176-AS175</f>
        <v>-7</v>
      </c>
      <c r="AU176" s="2">
        <f>IFERROR(AS176/AS175,0)-1</f>
        <v>-5.3272450532724225E-3</v>
      </c>
      <c r="AV176" s="34">
        <f>IFERROR(AS176/3.974,0)</f>
        <v>328.88777050830396</v>
      </c>
      <c r="AW176" s="80">
        <f>IFERROR(AS176/C176," ")</f>
        <v>1.419649160918916E-2</v>
      </c>
      <c r="AX176" s="10">
        <v>157</v>
      </c>
      <c r="AY176">
        <f>AX176-AX175</f>
        <v>2</v>
      </c>
      <c r="AZ176" s="22">
        <f>IFERROR(AX176/AX175,0)-1</f>
        <v>1.2903225806451646E-2</v>
      </c>
      <c r="BA176" s="35">
        <f>IFERROR(AX176/3.974,0)</f>
        <v>39.506794162053346</v>
      </c>
      <c r="BB176" s="51">
        <f>IFERROR(AX176/C176," ")</f>
        <v>1.7053168956715364E-3</v>
      </c>
      <c r="BC176" s="31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31">
        <f>IFERROR(BC176-BC175,0)</f>
        <v>88</v>
      </c>
      <c r="BE176" s="51">
        <f>IFERROR(BC176/BC175,0)-1</f>
        <v>3.6311120280585474E-3</v>
      </c>
      <c r="BF176" s="35">
        <f>IFERROR(BC176/3.974,0)</f>
        <v>6120.5334675390031</v>
      </c>
      <c r="BG176" s="35">
        <f>IFERROR(BC176/C176," ")</f>
        <v>0.26419377613642536</v>
      </c>
      <c r="BH176" s="45">
        <v>12801</v>
      </c>
      <c r="BI176" s="48">
        <f>IFERROR((BH176-BH175), 0)</f>
        <v>154</v>
      </c>
      <c r="BJ176" s="14">
        <v>38316</v>
      </c>
      <c r="BK176" s="48">
        <f>IFERROR((BJ176-BJ175),0)</f>
        <v>261</v>
      </c>
      <c r="BL176" s="14">
        <v>28256</v>
      </c>
      <c r="BM176" s="48">
        <f>IFERROR((BL176-BL175),0)</f>
        <v>213</v>
      </c>
      <c r="BN176" s="14">
        <v>10397</v>
      </c>
      <c r="BO176" s="48">
        <f>IFERROR((BN176-BN175),0)</f>
        <v>95</v>
      </c>
      <c r="BP176" s="14">
        <v>2295</v>
      </c>
      <c r="BQ176" s="48">
        <f>IFERROR((BP176-BP175),0)</f>
        <v>5</v>
      </c>
      <c r="BR176" s="16">
        <v>20</v>
      </c>
      <c r="BS176" s="24">
        <f>IFERROR((BR176-BR175),0)</f>
        <v>0</v>
      </c>
      <c r="BT176" s="16">
        <v>103</v>
      </c>
      <c r="BU176" s="24">
        <f>IFERROR((BT176-BT175),0)</f>
        <v>1</v>
      </c>
      <c r="BV176" s="16">
        <v>437</v>
      </c>
      <c r="BW176" s="24">
        <f>IFERROR((BV176-BV175),0)</f>
        <v>4</v>
      </c>
      <c r="BX176" s="16">
        <v>940</v>
      </c>
      <c r="BY176" s="24">
        <f>IFERROR((BX176-BX175),0)</f>
        <v>4</v>
      </c>
      <c r="BZ176" s="21">
        <v>495</v>
      </c>
      <c r="CA176" s="27">
        <f>IFERROR((BZ176-BZ175),0)</f>
        <v>3</v>
      </c>
    </row>
    <row r="177" spans="1:79">
      <c r="A177" s="3">
        <v>44074</v>
      </c>
      <c r="B177" s="22">
        <v>44074</v>
      </c>
      <c r="C177" s="10">
        <v>92982</v>
      </c>
      <c r="D177">
        <f>IFERROR(C177-C176,"")</f>
        <v>917</v>
      </c>
      <c r="E177" s="10">
        <v>2002</v>
      </c>
      <c r="F177">
        <f>E177-E176</f>
        <v>7</v>
      </c>
      <c r="G177" s="10">
        <v>66173</v>
      </c>
      <c r="H177">
        <f>G177-G176</f>
        <v>426</v>
      </c>
      <c r="I177">
        <f>+IFERROR(C177-E177-G177,"")</f>
        <v>24807</v>
      </c>
      <c r="J177">
        <f>+IFERROR(I177-I176,"")</f>
        <v>484</v>
      </c>
      <c r="K177">
        <f>+IFERROR(E177/C177,"")</f>
        <v>2.1531049020240476E-2</v>
      </c>
      <c r="L177">
        <f>+IFERROR(G177/C177,"")</f>
        <v>0.71167537803015635</v>
      </c>
      <c r="M177">
        <f>+IFERROR(I177/C177,"")</f>
        <v>0.26679357294960315</v>
      </c>
      <c r="N177" s="22">
        <f>+IFERROR(D177/C177,"")</f>
        <v>9.8621238519283304E-3</v>
      </c>
      <c r="O177">
        <f>+IFERROR(F177/E177,"")</f>
        <v>3.4965034965034965E-3</v>
      </c>
      <c r="P177">
        <f>+IFERROR(H177/G177,"")</f>
        <v>6.4376709534100006E-3</v>
      </c>
      <c r="Q177">
        <f>+IFERROR(J177/I177,"")</f>
        <v>1.9510622001854314E-2</v>
      </c>
      <c r="R177" s="22">
        <f>+IFERROR(C177/3.974,"")</f>
        <v>23397.584297936588</v>
      </c>
      <c r="S177" s="22">
        <f>+IFERROR(E177/3.974,"")</f>
        <v>503.77453447408152</v>
      </c>
      <c r="T177" s="22">
        <f>+IFERROR(G177/3.974,"")</f>
        <v>16651.48465022647</v>
      </c>
      <c r="U177" s="22">
        <f>+IFERROR(I177/3.974,"")</f>
        <v>6242.3251132360338</v>
      </c>
      <c r="V177" s="10">
        <v>339893</v>
      </c>
      <c r="W177">
        <f>V177-V176</f>
        <v>5596</v>
      </c>
      <c r="X177" s="22">
        <f>IFERROR(W177-W176,0)</f>
        <v>2682</v>
      </c>
      <c r="Y177" s="35">
        <f>IFERROR(V177/3.974,0)</f>
        <v>85529.189733266219</v>
      </c>
      <c r="Z177" s="10">
        <v>243363</v>
      </c>
      <c r="AA177" s="2">
        <f>Z177-Z176</f>
        <v>4679</v>
      </c>
      <c r="AB177" s="29">
        <f>IFERROR(Z177/V177,0)</f>
        <v>0.71599885846428135</v>
      </c>
      <c r="AC177" s="32">
        <f>IFERROR(AA177-AA176,0)</f>
        <v>2493</v>
      </c>
      <c r="AD177">
        <f>V177-Z177</f>
        <v>96530</v>
      </c>
      <c r="AE177" s="1">
        <f>AD177-AD176</f>
        <v>917</v>
      </c>
      <c r="AF177" s="29">
        <f>IFERROR(AD177/V177,0)</f>
        <v>0.28400114153571859</v>
      </c>
      <c r="AG177" s="32">
        <f>IFERROR(AE177-AE176,0)</f>
        <v>189</v>
      </c>
      <c r="AH177" s="34">
        <f>IFERROR(AE177/W177,0)</f>
        <v>0.16386704789135095</v>
      </c>
      <c r="AI177" s="34">
        <f>IFERROR(AD177/3.974,0)</f>
        <v>24290.387518872671</v>
      </c>
      <c r="AJ177" s="10">
        <v>22900</v>
      </c>
      <c r="AK177" s="2">
        <f>AJ177-AJ176</f>
        <v>451</v>
      </c>
      <c r="AL177" s="2">
        <f>IFERROR(AJ177/AJ176,0)-1</f>
        <v>2.0089981736380214E-2</v>
      </c>
      <c r="AM177" s="34">
        <f>IFERROR(AJ177/3.974,0)</f>
        <v>5762.4559637644688</v>
      </c>
      <c r="AN177" s="34">
        <f>IFERROR(AJ177/C177," ")</f>
        <v>0.24628422705469877</v>
      </c>
      <c r="AO177" s="10">
        <v>419</v>
      </c>
      <c r="AP177">
        <f>AO177-AO176</f>
        <v>9</v>
      </c>
      <c r="AQ177">
        <f>IFERROR(AO177/AO176,0)-1</f>
        <v>2.1951219512195141E-2</v>
      </c>
      <c r="AR177" s="34">
        <f>IFERROR(AO177/3.974,0)</f>
        <v>105.4353296426774</v>
      </c>
      <c r="AS177" s="10">
        <v>1320</v>
      </c>
      <c r="AT177" s="2">
        <f>AS177-AS176</f>
        <v>13</v>
      </c>
      <c r="AU177" s="2">
        <f>IFERROR(AS177/AS176,0)-1</f>
        <v>9.9464422341239977E-3</v>
      </c>
      <c r="AV177" s="34">
        <f>IFERROR(AS177/3.974,0)</f>
        <v>332.1590337191746</v>
      </c>
      <c r="AW177" s="80">
        <f>IFERROR(AS177/C177," ")</f>
        <v>1.4196296057301412E-2</v>
      </c>
      <c r="AX177" s="10">
        <v>168</v>
      </c>
      <c r="AY177">
        <f>AX177-AX176</f>
        <v>11</v>
      </c>
      <c r="AZ177" s="22">
        <f>IFERROR(AX177/AX176,0)-1</f>
        <v>7.0063694267515908E-2</v>
      </c>
      <c r="BA177" s="35">
        <f>IFERROR(AX177/3.974,0)</f>
        <v>42.274786109713133</v>
      </c>
      <c r="BB177" s="51">
        <f>IFERROR(AX177/C177," ")</f>
        <v>1.8068013163838163E-3</v>
      </c>
      <c r="BC177" s="31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31">
        <f>IFERROR(BC177-BC176,0)</f>
        <v>484</v>
      </c>
      <c r="BE177" s="51">
        <f>IFERROR(BC177/BC176,0)-1</f>
        <v>1.9898861160218662E-2</v>
      </c>
      <c r="BF177" s="35">
        <f>IFERROR(BC177/3.974,0)</f>
        <v>6242.3251132360338</v>
      </c>
      <c r="BG177" s="35">
        <f>IFERROR(BC177/C177," ")</f>
        <v>0.26679357294960315</v>
      </c>
      <c r="BH177" s="45">
        <v>13048</v>
      </c>
      <c r="BI177" s="48">
        <f>IFERROR((BH177-BH176), 0)</f>
        <v>247</v>
      </c>
      <c r="BJ177" s="14">
        <v>38907</v>
      </c>
      <c r="BK177" s="48">
        <f>IFERROR((BJ177-BJ176),0)</f>
        <v>591</v>
      </c>
      <c r="BL177" s="14">
        <v>28254</v>
      </c>
      <c r="BM177" s="48">
        <f>IFERROR((BL177-BL176),0)</f>
        <v>-2</v>
      </c>
      <c r="BN177" s="14">
        <v>10475</v>
      </c>
      <c r="BO177" s="48">
        <f>IFERROR((BN177-BN176),0)</f>
        <v>78</v>
      </c>
      <c r="BP177" s="14">
        <v>2298</v>
      </c>
      <c r="BQ177" s="48">
        <f>IFERROR((BP177-BP176),0)</f>
        <v>3</v>
      </c>
      <c r="BR177" s="16">
        <v>20</v>
      </c>
      <c r="BS177" s="24">
        <f>IFERROR((BR177-BR176),0)</f>
        <v>0</v>
      </c>
      <c r="BT177" s="16">
        <v>104</v>
      </c>
      <c r="BU177" s="24">
        <f>IFERROR((BT177-BT176),0)</f>
        <v>1</v>
      </c>
      <c r="BV177" s="16">
        <v>439</v>
      </c>
      <c r="BW177" s="24">
        <f>IFERROR((BV177-BV176),0)</f>
        <v>2</v>
      </c>
      <c r="BX177" s="16">
        <v>944</v>
      </c>
      <c r="BY177" s="24">
        <f>IFERROR((BX177-BX176),0)</f>
        <v>4</v>
      </c>
      <c r="BZ177" s="21">
        <v>495</v>
      </c>
      <c r="CA177" s="27">
        <f>IFERROR((BZ177-BZ176),0)</f>
        <v>0</v>
      </c>
    </row>
    <row r="178" spans="1:79">
      <c r="A178" s="3">
        <v>44075</v>
      </c>
      <c r="B178" s="22">
        <v>44075</v>
      </c>
      <c r="C178" s="10">
        <v>93552</v>
      </c>
      <c r="D178">
        <f>IFERROR(C178-C177,"")</f>
        <v>570</v>
      </c>
      <c r="E178" s="10">
        <v>2018</v>
      </c>
      <c r="F178">
        <f>E178-E177</f>
        <v>16</v>
      </c>
      <c r="G178" s="10">
        <v>66974</v>
      </c>
      <c r="H178">
        <f>G178-G177</f>
        <v>801</v>
      </c>
      <c r="I178">
        <f>+IFERROR(C178-E178-G178,"")</f>
        <v>24560</v>
      </c>
      <c r="J178">
        <f>+IFERROR(I178-I177,"")</f>
        <v>-247</v>
      </c>
      <c r="K178">
        <f>+IFERROR(E178/C178,"")</f>
        <v>2.1570891055242004E-2</v>
      </c>
      <c r="L178">
        <f>+IFERROR(G178/C178,"")</f>
        <v>0.71590131691465708</v>
      </c>
      <c r="M178">
        <f>+IFERROR(I178/C178,"")</f>
        <v>0.2625277920301009</v>
      </c>
      <c r="N178" s="22">
        <f>+IFERROR(D178/C178,"")</f>
        <v>6.0928681375064138E-3</v>
      </c>
      <c r="O178">
        <f>+IFERROR(F178/E178,"")</f>
        <v>7.9286422200198214E-3</v>
      </c>
      <c r="P178">
        <f>+IFERROR(H178/G178,"")</f>
        <v>1.195986502224744E-2</v>
      </c>
      <c r="Q178">
        <f>+IFERROR(J178/I178,"")</f>
        <v>-1.005700325732899E-2</v>
      </c>
      <c r="R178" s="22">
        <f>+IFERROR(C178/3.974,"")</f>
        <v>23541.016607951686</v>
      </c>
      <c r="S178" s="22">
        <f>+IFERROR(E178/3.974,"")</f>
        <v>507.80070457976848</v>
      </c>
      <c r="T178" s="22">
        <f>+IFERROR(G178/3.974,"")</f>
        <v>16853.044791142423</v>
      </c>
      <c r="U178" s="22">
        <f>+IFERROR(I178/3.974,"")</f>
        <v>6180.171112229491</v>
      </c>
      <c r="V178" s="10">
        <v>343407</v>
      </c>
      <c r="W178">
        <f>V178-V177</f>
        <v>3514</v>
      </c>
      <c r="X178" s="22">
        <f>IFERROR(W178-W177,0)</f>
        <v>-2082</v>
      </c>
      <c r="Y178" s="35">
        <f>IFERROR(V178/3.974,0)</f>
        <v>86413.437342727731</v>
      </c>
      <c r="Z178" s="10">
        <v>246307</v>
      </c>
      <c r="AA178" s="2">
        <f>Z178-Z177</f>
        <v>2944</v>
      </c>
      <c r="AB178" s="29">
        <f>IFERROR(Z178/V178,0)</f>
        <v>0.71724513478176044</v>
      </c>
      <c r="AC178" s="32">
        <f>IFERROR(AA178-AA177,0)</f>
        <v>-1735</v>
      </c>
      <c r="AD178">
        <f>V178-Z178</f>
        <v>97100</v>
      </c>
      <c r="AE178" s="1">
        <f>AD178-AD177</f>
        <v>570</v>
      </c>
      <c r="AF178" s="29">
        <f>IFERROR(AD178/V178,0)</f>
        <v>0.28275486521823956</v>
      </c>
      <c r="AG178" s="32">
        <f>IFERROR(AE178-AE177,0)</f>
        <v>-347</v>
      </c>
      <c r="AH178" s="34">
        <f>IFERROR(AE178/W178,0)</f>
        <v>0.16220830961866819</v>
      </c>
      <c r="AI178" s="34">
        <f>IFERROR(AD178/3.974,0)</f>
        <v>24433.819828887768</v>
      </c>
      <c r="AJ178" s="10">
        <v>22705</v>
      </c>
      <c r="AK178" s="2">
        <f>AJ178-AJ177</f>
        <v>-195</v>
      </c>
      <c r="AL178" s="2">
        <f>IFERROR(AJ178/AJ177,0)-1</f>
        <v>-8.515283842794763E-3</v>
      </c>
      <c r="AM178" s="34">
        <f>IFERROR(AJ178/3.974,0)</f>
        <v>5713.3870156014091</v>
      </c>
      <c r="AN178" s="34">
        <f>IFERROR(AJ178/C178," ")</f>
        <v>0.24269924747733881</v>
      </c>
      <c r="AO178" s="10">
        <v>387</v>
      </c>
      <c r="AP178">
        <f>AO178-AO177</f>
        <v>-32</v>
      </c>
      <c r="AQ178">
        <f>IFERROR(AO178/AO177,0)-1</f>
        <v>-7.6372315035799554E-2</v>
      </c>
      <c r="AR178" s="34">
        <f>IFERROR(AO178/3.974,0)</f>
        <v>97.382989431303471</v>
      </c>
      <c r="AS178" s="10">
        <v>1290</v>
      </c>
      <c r="AT178" s="2">
        <f>AS178-AS177</f>
        <v>-30</v>
      </c>
      <c r="AU178" s="2">
        <f>IFERROR(AS178/AS177,0)-1</f>
        <v>-2.2727272727272707E-2</v>
      </c>
      <c r="AV178" s="34">
        <f>IFERROR(AS178/3.974,0)</f>
        <v>324.60996477101156</v>
      </c>
      <c r="AW178" s="80">
        <f>IFERROR(AS178/C178," ")</f>
        <v>1.3789122626988198E-2</v>
      </c>
      <c r="AX178" s="10">
        <v>168</v>
      </c>
      <c r="AY178">
        <f>AX178-AX177</f>
        <v>0</v>
      </c>
      <c r="AZ178" s="22">
        <f>IFERROR(AX178/AX177,0)-1</f>
        <v>0</v>
      </c>
      <c r="BA178" s="35">
        <f>IFERROR(AX178/3.974,0)</f>
        <v>42.274786109713133</v>
      </c>
      <c r="BB178" s="51">
        <f>IFERROR(AX178/C178," ")</f>
        <v>1.7957927142124167E-3</v>
      </c>
      <c r="BC178" s="31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31">
        <f>IFERROR(BC178-BC177,0)</f>
        <v>-257</v>
      </c>
      <c r="BE178" s="51">
        <f>IFERROR(BC178/BC177,0)-1</f>
        <v>-1.035997903817476E-2</v>
      </c>
      <c r="BF178" s="35">
        <f>IFERROR(BC178/3.974,0)</f>
        <v>6177.6547559134369</v>
      </c>
      <c r="BG178" s="35">
        <f>IFERROR(BC178/C178," ")</f>
        <v>0.26242089960663589</v>
      </c>
      <c r="BH178" s="45">
        <v>13189</v>
      </c>
      <c r="BI178" s="48">
        <f>IFERROR((BH178-BH177), 0)</f>
        <v>141</v>
      </c>
      <c r="BJ178" s="14">
        <v>38955</v>
      </c>
      <c r="BK178" s="48">
        <f>IFERROR((BJ178-BJ177),0)</f>
        <v>48</v>
      </c>
      <c r="BL178" s="14">
        <v>28545</v>
      </c>
      <c r="BM178" s="48">
        <f>IFERROR((BL178-BL177),0)</f>
        <v>291</v>
      </c>
      <c r="BN178" s="14">
        <v>10563</v>
      </c>
      <c r="BO178" s="48">
        <f>IFERROR((BN178-BN177),0)</f>
        <v>88</v>
      </c>
      <c r="BP178" s="14">
        <v>2300</v>
      </c>
      <c r="BQ178" s="48">
        <f>IFERROR((BP178-BP177),0)</f>
        <v>2</v>
      </c>
      <c r="BR178" s="16">
        <v>20</v>
      </c>
      <c r="BS178" s="24">
        <f>IFERROR((BR178-BR177),0)</f>
        <v>0</v>
      </c>
      <c r="BT178" s="16">
        <v>104</v>
      </c>
      <c r="BU178" s="24">
        <f>IFERROR((BT178-BT177),0)</f>
        <v>0</v>
      </c>
      <c r="BV178" s="16">
        <v>441</v>
      </c>
      <c r="BW178" s="24">
        <f>IFERROR((BV178-BV177),0)</f>
        <v>2</v>
      </c>
      <c r="BX178" s="16">
        <v>955</v>
      </c>
      <c r="BY178" s="24">
        <f>IFERROR((BX178-BX177),0)</f>
        <v>11</v>
      </c>
      <c r="BZ178" s="21">
        <v>498</v>
      </c>
      <c r="CA178" s="27">
        <f>IFERROR((BZ178-BZ177),0)</f>
        <v>3</v>
      </c>
    </row>
    <row r="179" spans="1:79">
      <c r="A179" s="3">
        <v>44076</v>
      </c>
      <c r="B179" s="22">
        <v>44076</v>
      </c>
      <c r="C179" s="10">
        <v>94084</v>
      </c>
      <c r="D179">
        <f>IFERROR(C179-C178,"")</f>
        <v>532</v>
      </c>
      <c r="E179" s="10">
        <v>2030</v>
      </c>
      <c r="F179">
        <f>E179-E178</f>
        <v>12</v>
      </c>
      <c r="G179" s="10">
        <v>67487</v>
      </c>
      <c r="H179">
        <f>G179-G178</f>
        <v>513</v>
      </c>
      <c r="I179">
        <f>+IFERROR(C179-E179-G179,"")</f>
        <v>24567</v>
      </c>
      <c r="J179">
        <f>+IFERROR(I179-I178,"")</f>
        <v>7</v>
      </c>
      <c r="K179">
        <f>+IFERROR(E179/C179,"")</f>
        <v>2.1576463585731898E-2</v>
      </c>
      <c r="L179">
        <f>+IFERROR(G179/C179,"")</f>
        <v>0.71730581182772846</v>
      </c>
      <c r="M179">
        <f>+IFERROR(I179/C179,"")</f>
        <v>0.2611177245865397</v>
      </c>
      <c r="N179" s="22">
        <f>+IFERROR(D179/C179,"")</f>
        <v>5.6545214914331876E-3</v>
      </c>
      <c r="O179">
        <f>+IFERROR(F179/E179,"")</f>
        <v>5.9113300492610842E-3</v>
      </c>
      <c r="P179">
        <f>+IFERROR(H179/G179,"")</f>
        <v>7.6014639856564967E-3</v>
      </c>
      <c r="Q179">
        <f>+IFERROR(J179/I179,"")</f>
        <v>2.84935075507795E-4</v>
      </c>
      <c r="R179" s="22">
        <f>+IFERROR(C179/3.974,"")</f>
        <v>23674.886763965776</v>
      </c>
      <c r="S179" s="22">
        <f>+IFERROR(E179/3.974,"")</f>
        <v>510.82033215903368</v>
      </c>
      <c r="T179" s="22">
        <f>+IFERROR(G179/3.974,"")</f>
        <v>16982.133870156013</v>
      </c>
      <c r="U179" s="22">
        <f>+IFERROR(I179/3.974,"")</f>
        <v>6181.9325616507294</v>
      </c>
      <c r="V179" s="10">
        <v>347147</v>
      </c>
      <c r="W179">
        <f>V179-V178</f>
        <v>3740</v>
      </c>
      <c r="X179" s="22">
        <f>IFERROR(W179-W178,0)</f>
        <v>226</v>
      </c>
      <c r="Y179" s="35">
        <f>IFERROR(V179/3.974,0)</f>
        <v>87354.554604932055</v>
      </c>
      <c r="Z179" s="10">
        <v>249515</v>
      </c>
      <c r="AA179" s="22">
        <f>Z179-Z178</f>
        <v>3208</v>
      </c>
      <c r="AB179" s="28">
        <f>IFERROR(Z179/V179,0)</f>
        <v>0.71875891193068064</v>
      </c>
      <c r="AC179" s="31">
        <f>IFERROR(AA179-AA178,0)</f>
        <v>264</v>
      </c>
      <c r="AD179">
        <f>V179-Z179</f>
        <v>97632</v>
      </c>
      <c r="AE179">
        <f>AD179-AD178</f>
        <v>532</v>
      </c>
      <c r="AF179" s="28">
        <f>IFERROR(AD179/V179,0)</f>
        <v>0.28124108806931936</v>
      </c>
      <c r="AG179" s="31">
        <f>IFERROR(AE179-AE178,0)</f>
        <v>-38</v>
      </c>
      <c r="AH179" s="35">
        <f>IFERROR(AE179/W179,0)</f>
        <v>0.14224598930481283</v>
      </c>
      <c r="AI179" s="35">
        <f>IFERROR(AD179/3.974,0)</f>
        <v>24567.689984901859</v>
      </c>
      <c r="AJ179" s="10">
        <v>22764</v>
      </c>
      <c r="AK179" s="22">
        <f>AJ179-AJ178</f>
        <v>59</v>
      </c>
      <c r="AL179" s="22">
        <f>IFERROR(AJ179/AJ178,0)-1</f>
        <v>2.5985465756441783E-3</v>
      </c>
      <c r="AM179" s="35">
        <f>IFERROR(AJ179/3.974,0)</f>
        <v>5728.2335178661297</v>
      </c>
      <c r="AN179" s="35">
        <f>IFERROR(AJ179/C179," ")</f>
        <v>0.24195399855448324</v>
      </c>
      <c r="AO179" s="10">
        <v>398</v>
      </c>
      <c r="AP179">
        <f>AO179-AO178</f>
        <v>11</v>
      </c>
      <c r="AQ179">
        <f>IFERROR(AO179/AO178,0)-1</f>
        <v>2.8423772609819098E-2</v>
      </c>
      <c r="AR179" s="35">
        <f>IFERROR(AO179/3.974,0)</f>
        <v>100.15098137896325</v>
      </c>
      <c r="AS179" s="10">
        <v>1240</v>
      </c>
      <c r="AT179" s="22">
        <f>AS179-AS178</f>
        <v>-50</v>
      </c>
      <c r="AU179" s="22">
        <f>IFERROR(AS179/AS178,0)-1</f>
        <v>-3.8759689922480578E-2</v>
      </c>
      <c r="AV179" s="35">
        <f>IFERROR(AS179/3.974,0)</f>
        <v>312.02818319073981</v>
      </c>
      <c r="AW179" s="51">
        <f>IFERROR(AS179/C179," ")</f>
        <v>1.3179711746949534E-2</v>
      </c>
      <c r="AX179" s="10">
        <v>165</v>
      </c>
      <c r="AY179">
        <f>AX179-AX178</f>
        <v>-3</v>
      </c>
      <c r="AZ179" s="22">
        <f>IFERROR(AX179/AX178,0)-1</f>
        <v>-1.7857142857142905E-2</v>
      </c>
      <c r="BA179" s="35">
        <f>IFERROR(AX179/3.974,0)</f>
        <v>41.519879214896825</v>
      </c>
      <c r="BB179" s="51">
        <f>IFERROR(AX179/C179," ")</f>
        <v>1.7537519663279623E-3</v>
      </c>
      <c r="BC179" s="31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31">
        <f>IFERROR(BC179-BC178,0)</f>
        <v>17</v>
      </c>
      <c r="BE179" s="51">
        <f>IFERROR(BC179/BC178,0)-1</f>
        <v>6.9246435845204957E-4</v>
      </c>
      <c r="BF179" s="35">
        <f>IFERROR(BC179/3.974,0)</f>
        <v>6181.9325616507294</v>
      </c>
      <c r="BG179" s="35">
        <f>IFERROR(BC179/C179," ")</f>
        <v>0.2611177245865397</v>
      </c>
      <c r="BH179" s="45">
        <v>13276</v>
      </c>
      <c r="BI179" s="48">
        <f>IFERROR((BH179-BH178), 0)</f>
        <v>87</v>
      </c>
      <c r="BJ179" s="14">
        <v>39164</v>
      </c>
      <c r="BK179" s="48">
        <f>IFERROR((BJ179-BJ178),0)</f>
        <v>209</v>
      </c>
      <c r="BL179" s="14">
        <v>28708</v>
      </c>
      <c r="BM179" s="48">
        <f>IFERROR((BL179-BL178),0)</f>
        <v>163</v>
      </c>
      <c r="BN179" s="14">
        <v>10634</v>
      </c>
      <c r="BO179" s="48">
        <f>IFERROR((BN179-BN178),0)</f>
        <v>71</v>
      </c>
      <c r="BP179" s="14">
        <v>2302</v>
      </c>
      <c r="BQ179" s="48">
        <f>IFERROR((BP179-BP178),0)</f>
        <v>2</v>
      </c>
      <c r="BR179" s="57">
        <v>20</v>
      </c>
      <c r="BS179" s="53">
        <f>IFERROR((BR179-BR178),0)</f>
        <v>0</v>
      </c>
      <c r="BT179" s="57">
        <v>105</v>
      </c>
      <c r="BU179" s="53">
        <f>IFERROR((BT179-BT178),0)</f>
        <v>1</v>
      </c>
      <c r="BV179" s="57">
        <v>443</v>
      </c>
      <c r="BW179" s="53">
        <f>IFERROR((BV179-BV178),0)</f>
        <v>2</v>
      </c>
      <c r="BX179" s="57">
        <v>961</v>
      </c>
      <c r="BY179" s="53">
        <f>IFERROR((BX179-BX178),0)</f>
        <v>6</v>
      </c>
      <c r="BZ179" s="21">
        <v>501</v>
      </c>
      <c r="CA179" s="27">
        <f>IFERROR((BZ179-BZ178),0)</f>
        <v>3</v>
      </c>
    </row>
    <row r="180" spans="1:79">
      <c r="A180" s="3">
        <v>44077</v>
      </c>
      <c r="B180" s="22">
        <v>44077</v>
      </c>
      <c r="C180" s="10">
        <v>94914</v>
      </c>
      <c r="D180">
        <f>IFERROR(C180-C179,"")</f>
        <v>830</v>
      </c>
      <c r="E180" s="10">
        <v>2046</v>
      </c>
      <c r="F180">
        <f>E180-E179</f>
        <v>16</v>
      </c>
      <c r="G180" s="10">
        <v>68198</v>
      </c>
      <c r="H180">
        <f>G180-G179</f>
        <v>711</v>
      </c>
      <c r="I180">
        <f>+IFERROR(C180-E180-G180,"")</f>
        <v>24670</v>
      </c>
      <c r="J180">
        <f>+IFERROR(I180-I179,"")</f>
        <v>103</v>
      </c>
      <c r="K180">
        <f>+IFERROR(E180/C180,"")</f>
        <v>2.1556356280422278E-2</v>
      </c>
      <c r="L180">
        <f>+IFERROR(G180/C180,"")</f>
        <v>0.71852413764039025</v>
      </c>
      <c r="M180">
        <f>+IFERROR(I180/C180,"")</f>
        <v>0.25991950607918746</v>
      </c>
      <c r="N180" s="22">
        <f>+IFERROR(D180/C180,"")</f>
        <v>8.7447584128790279E-3</v>
      </c>
      <c r="O180">
        <f>+IFERROR(F180/E180,"")</f>
        <v>7.8201368523949169E-3</v>
      </c>
      <c r="P180">
        <f>+IFERROR(H180/G180,"")</f>
        <v>1.0425525675239742E-2</v>
      </c>
      <c r="Q180">
        <f>+IFERROR(J180/I180,"")</f>
        <v>4.1751114714227806E-3</v>
      </c>
      <c r="R180" s="22">
        <f>+IFERROR(C180/3.974,"")</f>
        <v>23883.744338198288</v>
      </c>
      <c r="S180" s="22">
        <f>+IFERROR(E180/3.974,"")</f>
        <v>514.8465022647207</v>
      </c>
      <c r="T180" s="22">
        <f>+IFERROR(G180/3.974,"")</f>
        <v>17161.046804227477</v>
      </c>
      <c r="U180" s="22">
        <f>+IFERROR(I180/3.974,"")</f>
        <v>6207.8510317060891</v>
      </c>
      <c r="V180" s="10">
        <v>350669</v>
      </c>
      <c r="W180">
        <f>V180-V179</f>
        <v>3522</v>
      </c>
      <c r="X180" s="22">
        <f>IFERROR(W180-W179,0)</f>
        <v>-218</v>
      </c>
      <c r="Y180" s="35">
        <f>IFERROR(V180/3.974,0)</f>
        <v>88240.815299446404</v>
      </c>
      <c r="Z180" s="10">
        <v>252207</v>
      </c>
      <c r="AA180" s="2">
        <f>Z180-Z179</f>
        <v>2692</v>
      </c>
      <c r="AB180" s="29">
        <f>IFERROR(Z180/V180,0)</f>
        <v>0.71921669722729986</v>
      </c>
      <c r="AC180" s="32">
        <f>IFERROR(AA180-AA179,0)</f>
        <v>-516</v>
      </c>
      <c r="AD180">
        <f>V180-Z180</f>
        <v>98462</v>
      </c>
      <c r="AE180" s="1">
        <f>AD180-AD179</f>
        <v>830</v>
      </c>
      <c r="AF180" s="29">
        <f>IFERROR(AD180/V180,0)</f>
        <v>0.28078330277270019</v>
      </c>
      <c r="AG180" s="32">
        <f>IFERROR(AE180-AE179,0)</f>
        <v>298</v>
      </c>
      <c r="AH180" s="34">
        <f>IFERROR(AE180/W180,0)</f>
        <v>0.23566155593412833</v>
      </c>
      <c r="AI180" s="34">
        <f>IFERROR(AD180/3.974,0)</f>
        <v>24776.547559134371</v>
      </c>
      <c r="AJ180" s="10">
        <v>22866</v>
      </c>
      <c r="AK180" s="2">
        <f>AJ180-AJ179</f>
        <v>102</v>
      </c>
      <c r="AL180" s="2">
        <f>IFERROR(AJ180/AJ179,0)-1</f>
        <v>4.4807590933051422E-3</v>
      </c>
      <c r="AM180" s="34">
        <f>IFERROR(AJ180/3.974,0)</f>
        <v>5753.9003522898838</v>
      </c>
      <c r="AN180" s="34">
        <f>IFERROR(AJ180/C180," ")</f>
        <v>0.24091282634806246</v>
      </c>
      <c r="AO180" s="10">
        <v>400</v>
      </c>
      <c r="AP180">
        <f>AO180-AO179</f>
        <v>2</v>
      </c>
      <c r="AQ180">
        <f>IFERROR(AO180/AO179,0)-1</f>
        <v>5.0251256281406143E-3</v>
      </c>
      <c r="AR180" s="34">
        <f>IFERROR(AO180/3.974,0)</f>
        <v>100.65425264217413</v>
      </c>
      <c r="AS180" s="10">
        <v>1237</v>
      </c>
      <c r="AT180" s="2">
        <f>AS180-AS179</f>
        <v>-3</v>
      </c>
      <c r="AU180" s="2">
        <f>IFERROR(AS180/AS179,0)-1</f>
        <v>-2.4193548387096975E-3</v>
      </c>
      <c r="AV180" s="34">
        <f>IFERROR(AS180/3.974,0)</f>
        <v>311.27327629592349</v>
      </c>
      <c r="AW180" s="80">
        <f>IFERROR(AS180/C180," ")</f>
        <v>1.3032850791242598E-2</v>
      </c>
      <c r="AX180" s="10">
        <v>167</v>
      </c>
      <c r="AY180">
        <f>AX180-AX179</f>
        <v>2</v>
      </c>
      <c r="AZ180" s="22">
        <f>IFERROR(AX180/AX179,0)-1</f>
        <v>1.2121212121212199E-2</v>
      </c>
      <c r="BA180" s="35">
        <f>IFERROR(AX180/3.974,0)</f>
        <v>42.023150478107695</v>
      </c>
      <c r="BB180" s="51">
        <f>IFERROR(AX180/C180," ")</f>
        <v>1.7594875360852982E-3</v>
      </c>
      <c r="BC180" s="31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31">
        <f>IFERROR(BC180-BC179,0)</f>
        <v>103</v>
      </c>
      <c r="BE180" s="51">
        <f>IFERROR(BC180/BC179,0)-1</f>
        <v>4.192616111043268E-3</v>
      </c>
      <c r="BF180" s="35">
        <f>IFERROR(BC180/3.974,0)</f>
        <v>6207.8510317060891</v>
      </c>
      <c r="BG180" s="35">
        <f>IFERROR(BC180/C180," ")</f>
        <v>0.25991950607918746</v>
      </c>
      <c r="BH180" s="45">
        <v>13427</v>
      </c>
      <c r="BI180" s="48">
        <f>IFERROR((BH180-BH179), 0)</f>
        <v>151</v>
      </c>
      <c r="BJ180" s="14">
        <v>39544</v>
      </c>
      <c r="BK180" s="48">
        <f>IFERROR((BJ180-BJ179),0)</f>
        <v>380</v>
      </c>
      <c r="BL180" s="14">
        <v>28919</v>
      </c>
      <c r="BM180" s="48">
        <f>IFERROR((BL180-BL179),0)</f>
        <v>211</v>
      </c>
      <c r="BN180" s="14">
        <v>10719</v>
      </c>
      <c r="BO180" s="48">
        <f>IFERROR((BN180-BN179),0)</f>
        <v>85</v>
      </c>
      <c r="BP180" s="14">
        <v>2305</v>
      </c>
      <c r="BQ180" s="48">
        <f>IFERROR((BP180-BP179),0)</f>
        <v>3</v>
      </c>
      <c r="BR180" s="16">
        <v>20</v>
      </c>
      <c r="BS180" s="24">
        <f>IFERROR((BR180-BR179),0)</f>
        <v>0</v>
      </c>
      <c r="BT180" s="16">
        <v>106</v>
      </c>
      <c r="BU180" s="24">
        <f>IFERROR((BT180-BT179),0)</f>
        <v>1</v>
      </c>
      <c r="BV180" s="16">
        <v>443</v>
      </c>
      <c r="BW180" s="24">
        <f>IFERROR((BV180-BV179),0)</f>
        <v>0</v>
      </c>
      <c r="BX180" s="16">
        <v>970</v>
      </c>
      <c r="BY180" s="24">
        <f>IFERROR((BX180-BX179),0)</f>
        <v>9</v>
      </c>
      <c r="BZ180" s="21">
        <v>507</v>
      </c>
      <c r="CA180" s="27">
        <f>IFERROR((BZ180-BZ179),0)</f>
        <v>6</v>
      </c>
    </row>
    <row r="181" spans="1:79">
      <c r="A181" s="3">
        <v>44078</v>
      </c>
      <c r="B181" s="22">
        <v>44078</v>
      </c>
      <c r="C181" s="10">
        <v>95596</v>
      </c>
      <c r="D181">
        <f>IFERROR(C181-C180,"")</f>
        <v>682</v>
      </c>
      <c r="E181" s="10">
        <v>2063</v>
      </c>
      <c r="F181">
        <f>E181-E180</f>
        <v>17</v>
      </c>
      <c r="G181" s="10">
        <v>68742</v>
      </c>
      <c r="H181">
        <f>G181-G180</f>
        <v>544</v>
      </c>
      <c r="I181">
        <f>+IFERROR(C181-E181-G181,"")</f>
        <v>24791</v>
      </c>
      <c r="J181">
        <f>+IFERROR(I181-I180,"")</f>
        <v>121</v>
      </c>
      <c r="K181">
        <f>+IFERROR(E181/C181,"")</f>
        <v>2.15804008535922E-2</v>
      </c>
      <c r="L181">
        <f>+IFERROR(G181/C181,"")</f>
        <v>0.71908866479769029</v>
      </c>
      <c r="M181">
        <f>+IFERROR(I181/C181,"")</f>
        <v>0.25933093434871751</v>
      </c>
      <c r="N181" s="22">
        <f>+IFERROR(D181/C181,"")</f>
        <v>7.1341897150508388E-3</v>
      </c>
      <c r="O181">
        <f>+IFERROR(F181/E181,"")</f>
        <v>8.2404265632573925E-3</v>
      </c>
      <c r="P181">
        <f>+IFERROR(H181/G181,"")</f>
        <v>7.9136481336010006E-3</v>
      </c>
      <c r="Q181">
        <f>+IFERROR(J181/I181,"")</f>
        <v>4.8808035174055103E-3</v>
      </c>
      <c r="R181" s="22">
        <f>+IFERROR(C181/3.974,"")</f>
        <v>24055.359838953194</v>
      </c>
      <c r="S181" s="22">
        <f>+IFERROR(E181/3.974,"")</f>
        <v>519.12430800201309</v>
      </c>
      <c r="T181" s="22">
        <f>+IFERROR(G181/3.974,"")</f>
        <v>17297.936587820834</v>
      </c>
      <c r="U181" s="22">
        <f>+IFERROR(I181/3.974,"")</f>
        <v>6238.2989431303467</v>
      </c>
      <c r="V181" s="10">
        <v>355769</v>
      </c>
      <c r="W181">
        <f>V181-V180</f>
        <v>5100</v>
      </c>
      <c r="X181" s="22">
        <f>IFERROR(W181-W180,0)</f>
        <v>1578</v>
      </c>
      <c r="Y181" s="35">
        <f>IFERROR(V181/3.974,0)</f>
        <v>89524.157020634113</v>
      </c>
      <c r="Z181" s="10">
        <v>256625</v>
      </c>
      <c r="AA181" s="2">
        <f>Z181-Z180</f>
        <v>4418</v>
      </c>
      <c r="AB181" s="29">
        <f>IFERROR(Z181/V181,0)</f>
        <v>0.72132479221067602</v>
      </c>
      <c r="AC181" s="32">
        <f>IFERROR(AA181-AA180,0)</f>
        <v>1726</v>
      </c>
      <c r="AD181">
        <f>V181-Z181</f>
        <v>99144</v>
      </c>
      <c r="AE181" s="1">
        <f>AD181-AD180</f>
        <v>682</v>
      </c>
      <c r="AF181" s="29">
        <f>IFERROR(AD181/V181,0)</f>
        <v>0.27867520778932398</v>
      </c>
      <c r="AG181" s="32">
        <f>IFERROR(AE181-AE180,0)</f>
        <v>-148</v>
      </c>
      <c r="AH181" s="34">
        <f>IFERROR(AE181/W181,0)</f>
        <v>0.13372549019607843</v>
      </c>
      <c r="AI181" s="34">
        <f>IFERROR(AD181/3.974,0)</f>
        <v>24948.163059889281</v>
      </c>
      <c r="AJ181" s="10">
        <v>23090</v>
      </c>
      <c r="AK181" s="2">
        <f>AJ181-AJ180</f>
        <v>224</v>
      </c>
      <c r="AL181" s="2">
        <f>IFERROR(AJ181/AJ180,0)-1</f>
        <v>9.7962039709611481E-3</v>
      </c>
      <c r="AM181" s="34">
        <f>IFERROR(AJ181/3.974,0)</f>
        <v>5810.2667337695011</v>
      </c>
      <c r="AN181" s="34">
        <f>IFERROR(AJ181/C181," ")</f>
        <v>0.2415373028160174</v>
      </c>
      <c r="AO181" s="10">
        <v>445</v>
      </c>
      <c r="AP181">
        <f>AO181-AO180</f>
        <v>45</v>
      </c>
      <c r="AQ181">
        <f>IFERROR(AO181/AO180,0)-1</f>
        <v>0.11250000000000004</v>
      </c>
      <c r="AR181" s="34">
        <f>IFERROR(AO181/3.974,0)</f>
        <v>111.97785606441872</v>
      </c>
      <c r="AS181" s="10">
        <v>1092</v>
      </c>
      <c r="AT181" s="2">
        <f>AS181-AS180</f>
        <v>-145</v>
      </c>
      <c r="AU181" s="2">
        <f>IFERROR(AS181/AS180,0)-1</f>
        <v>-0.11721907841552137</v>
      </c>
      <c r="AV181" s="34">
        <f>IFERROR(AS181/3.974,0)</f>
        <v>274.78610971313537</v>
      </c>
      <c r="AW181" s="80">
        <f>IFERROR(AS181/C181," ")</f>
        <v>1.1423072095066739E-2</v>
      </c>
      <c r="AX181" s="10">
        <v>164</v>
      </c>
      <c r="AY181">
        <f>AX181-AX180</f>
        <v>-3</v>
      </c>
      <c r="AZ181" s="22">
        <f>IFERROR(AX181/AX180,0)-1</f>
        <v>-1.7964071856287456E-2</v>
      </c>
      <c r="BA181" s="35">
        <f>IFERROR(AX181/3.974,0)</f>
        <v>41.268243583291394</v>
      </c>
      <c r="BB181" s="51">
        <f>IFERROR(AX181/C181," ")</f>
        <v>1.71555295200636E-3</v>
      </c>
      <c r="BC181" s="31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31">
        <f>IFERROR(BC181-BC180,0)</f>
        <v>121</v>
      </c>
      <c r="BE181" s="51">
        <f>IFERROR(BC181/BC180,0)-1</f>
        <v>4.9047426023509644E-3</v>
      </c>
      <c r="BF181" s="35">
        <f>IFERROR(BC181/3.974,0)</f>
        <v>6238.2989431303467</v>
      </c>
      <c r="BG181" s="35">
        <f>IFERROR(BC181/C181," ")</f>
        <v>0.25933093434871751</v>
      </c>
      <c r="BH181" s="45">
        <v>13417</v>
      </c>
      <c r="BI181" s="48">
        <f>IFERROR((BH181-BH180), 0)</f>
        <v>-10</v>
      </c>
      <c r="BJ181" s="14">
        <v>44281</v>
      </c>
      <c r="BK181" s="48">
        <f>IFERROR((BJ181-BJ180),0)</f>
        <v>4737</v>
      </c>
      <c r="BL181" s="14">
        <v>28891</v>
      </c>
      <c r="BM181" s="48">
        <f>IFERROR((BL181-BL180),0)</f>
        <v>-28</v>
      </c>
      <c r="BN181" s="14">
        <v>10699</v>
      </c>
      <c r="BO181" s="48">
        <f>IFERROR((BN181-BN180),0)</f>
        <v>-20</v>
      </c>
      <c r="BP181" s="14">
        <v>2308</v>
      </c>
      <c r="BQ181" s="48">
        <f>IFERROR((BP181-BP180),0)</f>
        <v>3</v>
      </c>
      <c r="BR181" s="16">
        <v>20</v>
      </c>
      <c r="BS181" s="24">
        <f>IFERROR((BR181-BR180),0)</f>
        <v>0</v>
      </c>
      <c r="BT181" s="16">
        <v>107</v>
      </c>
      <c r="BU181" s="24">
        <f>IFERROR((BT181-BT180),0)</f>
        <v>1</v>
      </c>
      <c r="BV181" s="16">
        <v>446</v>
      </c>
      <c r="BW181" s="24">
        <f>IFERROR((BV181-BV180),0)</f>
        <v>3</v>
      </c>
      <c r="BX181" s="16">
        <v>978</v>
      </c>
      <c r="BY181" s="24">
        <f>IFERROR((BX181-BX180),0)</f>
        <v>8</v>
      </c>
      <c r="BZ181" s="21">
        <v>512</v>
      </c>
      <c r="CA181" s="27">
        <f>IFERROR((BZ181-BZ180),0)</f>
        <v>5</v>
      </c>
    </row>
    <row r="182" spans="1:79">
      <c r="A182" s="3">
        <v>44079</v>
      </c>
      <c r="B182" s="22">
        <v>44079</v>
      </c>
      <c r="C182" s="10">
        <v>96305</v>
      </c>
      <c r="D182">
        <f>IFERROR(C182-C181,"")</f>
        <v>709</v>
      </c>
      <c r="E182" s="10">
        <v>2075</v>
      </c>
      <c r="F182">
        <f>E182-E181</f>
        <v>12</v>
      </c>
      <c r="G182" s="10">
        <v>69223</v>
      </c>
      <c r="H182">
        <f>G182-G181</f>
        <v>481</v>
      </c>
      <c r="I182">
        <f>+IFERROR(C182-E182-G182,"")</f>
        <v>25007</v>
      </c>
      <c r="J182">
        <f>+IFERROR(I182-I181,"")</f>
        <v>216</v>
      </c>
      <c r="K182">
        <f>+IFERROR(E182/C182,"")</f>
        <v>2.1546129484450442E-2</v>
      </c>
      <c r="L182">
        <f>+IFERROR(G182/C182,"")</f>
        <v>0.71878926327812676</v>
      </c>
      <c r="M182">
        <f>+IFERROR(I182/C182,"")</f>
        <v>0.2596646072374228</v>
      </c>
      <c r="N182" s="22">
        <f>+IFERROR(D182/C182,"")</f>
        <v>7.3620268937230676E-3</v>
      </c>
      <c r="O182">
        <f>+IFERROR(F182/E182,"")</f>
        <v>5.7831325301204821E-3</v>
      </c>
      <c r="P182">
        <f>+IFERROR(H182/G182,"")</f>
        <v>6.9485575603484388E-3</v>
      </c>
      <c r="Q182">
        <f>+IFERROR(J182/I182,"")</f>
        <v>8.6375814771863877E-3</v>
      </c>
      <c r="R182" s="22">
        <f>+IFERROR(C182/3.974,"")</f>
        <v>24233.76950176145</v>
      </c>
      <c r="S182" s="22">
        <f>+IFERROR(E182/3.974,"")</f>
        <v>522.14393558127824</v>
      </c>
      <c r="T182" s="22">
        <f>+IFERROR(G182/3.974,"")</f>
        <v>17418.973326623051</v>
      </c>
      <c r="U182" s="22">
        <f>+IFERROR(I182/3.974,"")</f>
        <v>6292.652239557121</v>
      </c>
      <c r="V182" s="10">
        <v>361181</v>
      </c>
      <c r="W182">
        <f>V182-V181</f>
        <v>5412</v>
      </c>
      <c r="X182" s="22">
        <f>IFERROR(W182-W181,0)</f>
        <v>312</v>
      </c>
      <c r="Y182" s="35">
        <f>IFERROR(V182/3.974,0)</f>
        <v>90886.00905888273</v>
      </c>
      <c r="Z182" s="10">
        <v>261328</v>
      </c>
      <c r="AA182" s="2">
        <f>Z182-Z181</f>
        <v>4703</v>
      </c>
      <c r="AB182" s="29">
        <f>IFERROR(Z182/V182,0)</f>
        <v>0.72353750612573753</v>
      </c>
      <c r="AC182" s="32">
        <f>IFERROR(AA182-AA181,0)</f>
        <v>285</v>
      </c>
      <c r="AD182">
        <f>V182-Z182</f>
        <v>99853</v>
      </c>
      <c r="AE182" s="1">
        <f>AD182-AD181</f>
        <v>709</v>
      </c>
      <c r="AF182" s="29">
        <f>IFERROR(AD182/V182,0)</f>
        <v>0.27646249387426247</v>
      </c>
      <c r="AG182" s="32">
        <f>IFERROR(AE182-AE181,0)</f>
        <v>27</v>
      </c>
      <c r="AH182" s="34">
        <f>IFERROR(AE182/W182,0)</f>
        <v>0.13100517368810052</v>
      </c>
      <c r="AI182" s="34">
        <f>IFERROR(AD182/3.974,0)</f>
        <v>25126.572722697532</v>
      </c>
      <c r="AJ182" s="10">
        <v>23368</v>
      </c>
      <c r="AK182" s="2">
        <f>AJ182-AJ181</f>
        <v>278</v>
      </c>
      <c r="AL182" s="2">
        <f>IFERROR(AJ182/AJ181,0)-1</f>
        <v>1.2039844088350016E-2</v>
      </c>
      <c r="AM182" s="34">
        <f>IFERROR(AJ182/3.974,0)</f>
        <v>5880.2214393558124</v>
      </c>
      <c r="AN182" s="34">
        <f>IFERROR(AJ182/C182," ")</f>
        <v>0.24264576086392192</v>
      </c>
      <c r="AO182" s="10">
        <v>398</v>
      </c>
      <c r="AP182">
        <f>AO182-AO181</f>
        <v>-47</v>
      </c>
      <c r="AQ182">
        <f>IFERROR(AO182/AO181,0)-1</f>
        <v>-0.10561797752808988</v>
      </c>
      <c r="AR182" s="34">
        <f>IFERROR(AO182/3.974,0)</f>
        <v>100.15098137896325</v>
      </c>
      <c r="AS182" s="10">
        <v>1091</v>
      </c>
      <c r="AT182" s="2">
        <f>AS182-AS181</f>
        <v>-1</v>
      </c>
      <c r="AU182" s="2">
        <f>IFERROR(AS182/AS181,0)-1</f>
        <v>-9.157509157509125E-4</v>
      </c>
      <c r="AV182" s="34">
        <f>IFERROR(AS182/3.974,0)</f>
        <v>274.53447408152994</v>
      </c>
      <c r="AW182" s="80">
        <f>IFERROR(AS182/C182," ")</f>
        <v>1.1328591454233945E-2</v>
      </c>
      <c r="AX182" s="10">
        <v>150</v>
      </c>
      <c r="AY182">
        <f>AX182-AX181</f>
        <v>-14</v>
      </c>
      <c r="AZ182" s="22">
        <f>IFERROR(AX182/AX181,0)-1</f>
        <v>-8.536585365853655E-2</v>
      </c>
      <c r="BA182" s="35">
        <f>IFERROR(AX182/3.974,0)</f>
        <v>37.745344740815298</v>
      </c>
      <c r="BB182" s="51">
        <f>IFERROR(AX182/C182," ")</f>
        <v>1.5575515289964175E-3</v>
      </c>
      <c r="BC182" s="31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31">
        <f>IFERROR(BC182-BC181,0)</f>
        <v>216</v>
      </c>
      <c r="BE182" s="51">
        <f>IFERROR(BC182/BC181,0)-1</f>
        <v>8.7128393368560708E-3</v>
      </c>
      <c r="BF182" s="35">
        <f>IFERROR(BC182/3.974,0)</f>
        <v>6292.652239557121</v>
      </c>
      <c r="BG182" s="35">
        <f>IFERROR(BC182/C182," ")</f>
        <v>0.2596646072374228</v>
      </c>
      <c r="BH182" s="45">
        <v>13714</v>
      </c>
      <c r="BI182" s="48">
        <f>IFERROR((BH182-BH181), 0)</f>
        <v>297</v>
      </c>
      <c r="BJ182" s="14">
        <v>40216</v>
      </c>
      <c r="BK182" s="48">
        <f>IFERROR((BJ182-BJ181),0)</f>
        <v>-4065</v>
      </c>
      <c r="BL182" s="14">
        <v>29209</v>
      </c>
      <c r="BM182" s="48">
        <f>IFERROR((BL182-BL181),0)</f>
        <v>318</v>
      </c>
      <c r="BN182" s="14">
        <v>10857</v>
      </c>
      <c r="BO182" s="48">
        <f>IFERROR((BN182-BN181),0)</f>
        <v>158</v>
      </c>
      <c r="BP182" s="14">
        <v>2309</v>
      </c>
      <c r="BQ182" s="48">
        <f>IFERROR((BP182-BP181),0)</f>
        <v>1</v>
      </c>
      <c r="BR182" s="16">
        <v>20</v>
      </c>
      <c r="BS182" s="24">
        <f>IFERROR((BR182-BR181),0)</f>
        <v>0</v>
      </c>
      <c r="BT182" s="16">
        <v>107</v>
      </c>
      <c r="BU182" s="24">
        <f>IFERROR((BT182-BT181),0)</f>
        <v>0</v>
      </c>
      <c r="BV182" s="16">
        <v>450</v>
      </c>
      <c r="BW182" s="24">
        <f>IFERROR((BV182-BV181),0)</f>
        <v>4</v>
      </c>
      <c r="BX182" s="16">
        <v>981</v>
      </c>
      <c r="BY182" s="24">
        <f>IFERROR((BX182-BX181),0)</f>
        <v>3</v>
      </c>
      <c r="BZ182" s="21">
        <v>517</v>
      </c>
      <c r="CA182" s="27">
        <f>IFERROR((BZ182-BZ181),0)</f>
        <v>5</v>
      </c>
    </row>
    <row r="183" spans="1:79">
      <c r="A183" s="3">
        <v>44080</v>
      </c>
      <c r="B183" s="22">
        <v>44080</v>
      </c>
      <c r="C183" s="10">
        <v>97043</v>
      </c>
      <c r="D183">
        <f>IFERROR(C183-C182,"")</f>
        <v>738</v>
      </c>
      <c r="E183" s="10">
        <v>2086</v>
      </c>
      <c r="F183">
        <f>E183-E182</f>
        <v>11</v>
      </c>
      <c r="G183" s="10">
        <v>69661</v>
      </c>
      <c r="H183">
        <f>G183-G182</f>
        <v>438</v>
      </c>
      <c r="I183">
        <f>+IFERROR(C183-E183-G183,"")</f>
        <v>25296</v>
      </c>
      <c r="J183">
        <f>+IFERROR(I183-I182,"")</f>
        <v>289</v>
      </c>
      <c r="K183">
        <f>+IFERROR(E183/C183,"")</f>
        <v>2.1495625650484837E-2</v>
      </c>
      <c r="L183">
        <f>+IFERROR(G183/C183,"")</f>
        <v>0.71783642302896655</v>
      </c>
      <c r="M183">
        <f>+IFERROR(I183/C183,"")</f>
        <v>0.2606679513205486</v>
      </c>
      <c r="N183" s="22">
        <f>+IFERROR(D183/C183,"")</f>
        <v>7.604876188905949E-3</v>
      </c>
      <c r="O183">
        <f>+IFERROR(F183/E183,"")</f>
        <v>5.2732502396931925E-3</v>
      </c>
      <c r="P183">
        <f>+IFERROR(H183/G183,"")</f>
        <v>6.2875927707038374E-3</v>
      </c>
      <c r="Q183">
        <f>+IFERROR(J183/I183,"")</f>
        <v>1.1424731182795699E-2</v>
      </c>
      <c r="R183" s="22">
        <f>+IFERROR(C183/3.974,"")</f>
        <v>24419.47659788626</v>
      </c>
      <c r="S183" s="22">
        <f>+IFERROR(E183/3.974,"")</f>
        <v>524.91192752893812</v>
      </c>
      <c r="T183" s="22">
        <f>+IFERROR(G183/3.974,"")</f>
        <v>17529.18973326623</v>
      </c>
      <c r="U183" s="22">
        <f>+IFERROR(I183/3.974,"")</f>
        <v>6365.3749370910919</v>
      </c>
      <c r="V183" s="10">
        <v>366130</v>
      </c>
      <c r="W183">
        <f>V183-V182</f>
        <v>4949</v>
      </c>
      <c r="X183" s="22">
        <f>IFERROR(W183-W182,0)</f>
        <v>-463</v>
      </c>
      <c r="Y183" s="35">
        <f>IFERROR(V183/3.974,0)</f>
        <v>92131.35379969803</v>
      </c>
      <c r="Z183" s="10">
        <v>265539</v>
      </c>
      <c r="AA183" s="2">
        <f>Z183-Z182</f>
        <v>4211</v>
      </c>
      <c r="AB183" s="29">
        <f>IFERROR(Z183/V183,0)</f>
        <v>0.72525878786223474</v>
      </c>
      <c r="AC183" s="32">
        <f>IFERROR(AA183-AA182,0)</f>
        <v>-492</v>
      </c>
      <c r="AD183">
        <f>V183-Z183</f>
        <v>100591</v>
      </c>
      <c r="AE183" s="1">
        <f>AD183-AD182</f>
        <v>738</v>
      </c>
      <c r="AF183" s="29">
        <f>IFERROR(AD183/V183,0)</f>
        <v>0.27474121213776526</v>
      </c>
      <c r="AG183" s="32">
        <f>IFERROR(AE183-AE182,0)</f>
        <v>29</v>
      </c>
      <c r="AH183" s="34">
        <f>IFERROR(AE183/W183,0)</f>
        <v>0.14912103455243483</v>
      </c>
      <c r="AI183" s="34">
        <f>IFERROR(AD183/3.974,0)</f>
        <v>25312.279818822342</v>
      </c>
      <c r="AJ183" s="10">
        <v>23644</v>
      </c>
      <c r="AK183" s="2">
        <f>AJ183-AJ182</f>
        <v>276</v>
      </c>
      <c r="AL183" s="2">
        <f>IFERROR(AJ183/AJ182,0)-1</f>
        <v>1.1811023622047223E-2</v>
      </c>
      <c r="AM183" s="34">
        <f>IFERROR(AJ183/3.974,0)</f>
        <v>5949.6728736789128</v>
      </c>
      <c r="AN183" s="34">
        <f>IFERROR(AJ183/C183," ")</f>
        <v>0.24364456993291633</v>
      </c>
      <c r="AO183" s="10">
        <v>398</v>
      </c>
      <c r="AP183">
        <f>AO183-AO182</f>
        <v>0</v>
      </c>
      <c r="AQ183">
        <f>IFERROR(AO183/AO182,0)-1</f>
        <v>0</v>
      </c>
      <c r="AR183" s="34">
        <f>IFERROR(AO183/3.974,0)</f>
        <v>100.15098137896325</v>
      </c>
      <c r="AS183" s="10">
        <v>1105</v>
      </c>
      <c r="AT183" s="2">
        <f>AS183-AS182</f>
        <v>14</v>
      </c>
      <c r="AU183" s="2">
        <f>IFERROR(AS183/AS182,0)-1</f>
        <v>1.2832263978001857E-2</v>
      </c>
      <c r="AV183" s="34">
        <f>IFERROR(AS183/3.974,0)</f>
        <v>278.05737292400602</v>
      </c>
      <c r="AW183" s="80">
        <f>IFERROR(AS183/C183," ")</f>
        <v>1.1386704862792783E-2</v>
      </c>
      <c r="AX183" s="10">
        <v>149</v>
      </c>
      <c r="AY183">
        <f>AX183-AX182</f>
        <v>-1</v>
      </c>
      <c r="AZ183" s="22">
        <f>IFERROR(AX183/AX182,0)-1</f>
        <v>-6.6666666666667096E-3</v>
      </c>
      <c r="BA183" s="35">
        <f>IFERROR(AX183/3.974,0)</f>
        <v>37.49370910920986</v>
      </c>
      <c r="BB183" s="51">
        <f>IFERROR(AX183/C183," ")</f>
        <v>1.5354018321774884E-3</v>
      </c>
      <c r="BC183" s="31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31">
        <f>IFERROR(BC183-BC182,0)</f>
        <v>289</v>
      </c>
      <c r="BE183" s="51">
        <f>IFERROR(BC183/BC182,0)-1</f>
        <v>1.1556764106050332E-2</v>
      </c>
      <c r="BF183" s="35">
        <f>IFERROR(BC183/3.974,0)</f>
        <v>6365.3749370910919</v>
      </c>
      <c r="BG183" s="35">
        <f>IFERROR(BC183/C183," ")</f>
        <v>0.2606679513205486</v>
      </c>
      <c r="BH183" s="45">
        <v>13905</v>
      </c>
      <c r="BI183" s="48">
        <f>IFERROR((BH183-BH182), 0)</f>
        <v>191</v>
      </c>
      <c r="BJ183" s="14">
        <v>40502</v>
      </c>
      <c r="BK183" s="48">
        <f>IFERROR((BJ183-BJ182),0)</f>
        <v>286</v>
      </c>
      <c r="BL183" s="14">
        <v>29395</v>
      </c>
      <c r="BM183" s="48">
        <f>IFERROR((BL183-BL182),0)</f>
        <v>186</v>
      </c>
      <c r="BN183" s="14">
        <v>10929</v>
      </c>
      <c r="BO183" s="48">
        <f>IFERROR((BN183-BN182),0)</f>
        <v>72</v>
      </c>
      <c r="BP183" s="14">
        <v>2312</v>
      </c>
      <c r="BQ183" s="48">
        <f>IFERROR((BP183-BP182),0)</f>
        <v>3</v>
      </c>
      <c r="BR183" s="16">
        <v>20</v>
      </c>
      <c r="BS183" s="24">
        <f>IFERROR((BR183-BR182),0)</f>
        <v>0</v>
      </c>
      <c r="BT183" s="16">
        <v>108</v>
      </c>
      <c r="BU183" s="24">
        <f>IFERROR((BT183-BT182),0)</f>
        <v>1</v>
      </c>
      <c r="BV183" s="16">
        <v>450</v>
      </c>
      <c r="BW183" s="24">
        <f>IFERROR((BV183-BV182),0)</f>
        <v>0</v>
      </c>
      <c r="BX183" s="16">
        <v>986</v>
      </c>
      <c r="BY183" s="24">
        <f>IFERROR((BX183-BX182),0)</f>
        <v>5</v>
      </c>
      <c r="BZ183" s="21">
        <v>522</v>
      </c>
      <c r="CA183" s="27">
        <f>IFERROR((BZ183-BZ182),0)</f>
        <v>5</v>
      </c>
    </row>
    <row r="184" spans="1:79">
      <c r="A184" s="3">
        <v>44081</v>
      </c>
      <c r="B184" s="22">
        <v>44081</v>
      </c>
      <c r="C184" s="10">
        <v>97578</v>
      </c>
      <c r="D184">
        <f>IFERROR(C184-C183,"")</f>
        <v>535</v>
      </c>
      <c r="E184" s="10">
        <v>2099</v>
      </c>
      <c r="F184">
        <f>E184-E183</f>
        <v>13</v>
      </c>
      <c r="G184" s="10">
        <v>70247</v>
      </c>
      <c r="H184">
        <f>G184-G183</f>
        <v>586</v>
      </c>
      <c r="I184">
        <f>+IFERROR(C184-E184-G184,"")</f>
        <v>25232</v>
      </c>
      <c r="J184">
        <f>+IFERROR(I184-I183,"")</f>
        <v>-64</v>
      </c>
      <c r="K184">
        <f>+IFERROR(E184/C184,"")</f>
        <v>2.1510996331140217E-2</v>
      </c>
      <c r="L184">
        <f>+IFERROR(G184/C184,"")</f>
        <v>0.71990612638094653</v>
      </c>
      <c r="M184">
        <f>+IFERROR(I184/C184,"")</f>
        <v>0.25858287728791324</v>
      </c>
      <c r="N184" s="22">
        <f>+IFERROR(D184/C184,"")</f>
        <v>5.4827932525774248E-3</v>
      </c>
      <c r="O184">
        <f>+IFERROR(F184/E184,"")</f>
        <v>6.1934254406860413E-3</v>
      </c>
      <c r="P184">
        <f>+IFERROR(H184/G184,"")</f>
        <v>8.3419932523808842E-3</v>
      </c>
      <c r="Q184">
        <f>+IFERROR(J184/I184,"")</f>
        <v>-2.5364616360177552E-3</v>
      </c>
      <c r="R184" s="22">
        <f>+IFERROR(C184/3.974,"")</f>
        <v>24554.101660795168</v>
      </c>
      <c r="S184" s="22">
        <f>+IFERROR(E184/3.974,"")</f>
        <v>528.18319073980877</v>
      </c>
      <c r="T184" s="22">
        <f>+IFERROR(G184/3.974,"")</f>
        <v>17676.648213387016</v>
      </c>
      <c r="U184" s="22">
        <f>+IFERROR(I184/3.974,"")</f>
        <v>6349.2702566683438</v>
      </c>
      <c r="V184" s="10">
        <v>369420</v>
      </c>
      <c r="W184">
        <f>V184-V183</f>
        <v>3290</v>
      </c>
      <c r="X184" s="22">
        <f>IFERROR(W184-W183,0)</f>
        <v>-1659</v>
      </c>
      <c r="Y184" s="35">
        <f>IFERROR(V184/3.974,0)</f>
        <v>92959.235027679912</v>
      </c>
      <c r="Z184" s="10">
        <v>268294</v>
      </c>
      <c r="AA184" s="22">
        <f>Z184-Z183</f>
        <v>2755</v>
      </c>
      <c r="AB184" s="28">
        <f>IFERROR(Z184/V184,0)</f>
        <v>0.72625737642791399</v>
      </c>
      <c r="AC184" s="31">
        <f>IFERROR(AA184-AA183,0)</f>
        <v>-1456</v>
      </c>
      <c r="AD184">
        <f>V184-Z184</f>
        <v>101126</v>
      </c>
      <c r="AE184">
        <f>AD184-AD183</f>
        <v>535</v>
      </c>
      <c r="AF184" s="28">
        <f>IFERROR(AD184/V184,0)</f>
        <v>0.27374262357208595</v>
      </c>
      <c r="AG184" s="31">
        <f>IFERROR(AE184-AE183,0)</f>
        <v>-203</v>
      </c>
      <c r="AH184" s="35">
        <f>IFERROR(AE184/W184,0)</f>
        <v>0.16261398176291794</v>
      </c>
      <c r="AI184" s="35">
        <f>IFERROR(AD184/3.974,0)</f>
        <v>25446.90488173125</v>
      </c>
      <c r="AJ184" s="10">
        <v>23592</v>
      </c>
      <c r="AK184" s="22">
        <f>AJ184-AJ183</f>
        <v>-52</v>
      </c>
      <c r="AL184" s="22">
        <f>IFERROR(AJ184/AJ183,0)-1</f>
        <v>-2.1992894603282132E-3</v>
      </c>
      <c r="AM184" s="35">
        <f>IFERROR(AJ184/3.974,0)</f>
        <v>5936.5878208354297</v>
      </c>
      <c r="AN184" s="35">
        <f>IFERROR(AJ184/C184," ")</f>
        <v>0.24177581012113386</v>
      </c>
      <c r="AO184" s="10">
        <v>404</v>
      </c>
      <c r="AP184">
        <f>AO184-AO183</f>
        <v>6</v>
      </c>
      <c r="AQ184">
        <f>IFERROR(AO184/AO183,0)-1</f>
        <v>1.5075376884422065E-2</v>
      </c>
      <c r="AR184" s="35">
        <f>IFERROR(AO184/3.974,0)</f>
        <v>101.66079516859587</v>
      </c>
      <c r="AS184" s="10">
        <v>1093</v>
      </c>
      <c r="AT184" s="22">
        <f>AS184-AS183</f>
        <v>-12</v>
      </c>
      <c r="AU184" s="22">
        <f>IFERROR(AS184/AS183,0)-1</f>
        <v>-1.0859728506787292E-2</v>
      </c>
      <c r="AV184" s="35">
        <f>IFERROR(AS184/3.974,0)</f>
        <v>275.03774534474081</v>
      </c>
      <c r="AW184" s="51">
        <f>IFERROR(AS184/C184," ")</f>
        <v>1.1201295373957244E-2</v>
      </c>
      <c r="AX184" s="10">
        <v>143</v>
      </c>
      <c r="AY184">
        <f>AX184-AX183</f>
        <v>-6</v>
      </c>
      <c r="AZ184" s="22">
        <f>IFERROR(AX184/AX183,0)-1</f>
        <v>-4.0268456375838979E-2</v>
      </c>
      <c r="BA184" s="35">
        <f>IFERROR(AX184/3.974,0)</f>
        <v>35.98389531957725</v>
      </c>
      <c r="BB184" s="51">
        <f>IFERROR(AX184/C184," ")</f>
        <v>1.465494271249667E-3</v>
      </c>
      <c r="BC184" s="31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31">
        <f>IFERROR(BC184-BC183,0)</f>
        <v>-64</v>
      </c>
      <c r="BE184" s="51">
        <f>IFERROR(BC184/BC183,0)-1</f>
        <v>-2.5300442757748565E-3</v>
      </c>
      <c r="BF184" s="35">
        <f>IFERROR(BC184/3.974,0)</f>
        <v>6349.2702566683438</v>
      </c>
      <c r="BG184" s="35">
        <f>IFERROR(BC184/C184," ")</f>
        <v>0.25858287728791324</v>
      </c>
      <c r="BH184" s="45">
        <v>14036</v>
      </c>
      <c r="BI184" s="48">
        <f>IFERROR((BH184-BH183), 0)</f>
        <v>131</v>
      </c>
      <c r="BJ184" s="14">
        <v>40625</v>
      </c>
      <c r="BK184" s="48">
        <f>IFERROR((BJ184-BJ183),0)</f>
        <v>123</v>
      </c>
      <c r="BL184" s="14">
        <v>29608</v>
      </c>
      <c r="BM184" s="48">
        <f>IFERROR((BL184-BL183),0)</f>
        <v>213</v>
      </c>
      <c r="BN184" s="14">
        <v>10995</v>
      </c>
      <c r="BO184" s="48">
        <f>IFERROR((BN184-BN183),0)</f>
        <v>66</v>
      </c>
      <c r="BP184" s="14">
        <v>2314</v>
      </c>
      <c r="BQ184" s="48">
        <f>IFERROR((BP184-BP183),0)</f>
        <v>2</v>
      </c>
      <c r="BR184" s="57">
        <v>20</v>
      </c>
      <c r="BS184" s="53">
        <f>IFERROR((BR184-BR183),0)</f>
        <v>0</v>
      </c>
      <c r="BT184" s="57">
        <v>108</v>
      </c>
      <c r="BU184" s="53">
        <f>IFERROR((BT184-BT183),0)</f>
        <v>0</v>
      </c>
      <c r="BV184" s="57">
        <v>453</v>
      </c>
      <c r="BW184" s="53">
        <f>IFERROR((BV184-BV183),0)</f>
        <v>3</v>
      </c>
      <c r="BX184" s="57">
        <v>992</v>
      </c>
      <c r="BY184" s="53">
        <f>IFERROR((BX184-BX183),0)</f>
        <v>6</v>
      </c>
      <c r="BZ184" s="21">
        <v>526</v>
      </c>
      <c r="CA184" s="27">
        <f>IFERROR((BZ184-BZ183),0)</f>
        <v>4</v>
      </c>
    </row>
    <row r="185" spans="1:79">
      <c r="A185" s="3">
        <v>44082</v>
      </c>
      <c r="B185" s="22">
        <v>44082</v>
      </c>
      <c r="C185" s="10">
        <v>98407</v>
      </c>
      <c r="D185">
        <f>IFERROR(C185-C184,"")</f>
        <v>829</v>
      </c>
      <c r="E185" s="10">
        <v>2107</v>
      </c>
      <c r="F185">
        <f>E185-E184</f>
        <v>8</v>
      </c>
      <c r="G185" s="10">
        <v>70751</v>
      </c>
      <c r="H185">
        <f>G185-G184</f>
        <v>504</v>
      </c>
      <c r="I185">
        <f>+IFERROR(C185-E185-G185,"")</f>
        <v>25549</v>
      </c>
      <c r="J185">
        <f>+IFERROR(I185-I184,"")</f>
        <v>317</v>
      </c>
      <c r="K185">
        <f>+IFERROR(E185/C185,"")</f>
        <v>2.1411078480189416E-2</v>
      </c>
      <c r="L185">
        <f>+IFERROR(G185/C185,"")</f>
        <v>0.71896308189458069</v>
      </c>
      <c r="M185">
        <f>+IFERROR(I185/C185,"")</f>
        <v>0.25962583962522989</v>
      </c>
      <c r="N185" s="22">
        <f>+IFERROR(D185/C185,"")</f>
        <v>8.4241974656274459E-3</v>
      </c>
      <c r="O185">
        <f>+IFERROR(F185/E185,"")</f>
        <v>3.7968675842429997E-3</v>
      </c>
      <c r="P185">
        <f>+IFERROR(H185/G185,"")</f>
        <v>7.1235742250992922E-3</v>
      </c>
      <c r="Q185">
        <f>+IFERROR(J185/I185,"")</f>
        <v>1.2407530627421818E-2</v>
      </c>
      <c r="R185" s="22">
        <f>+IFERROR(C185/3.974,"")</f>
        <v>24762.707599396072</v>
      </c>
      <c r="S185" s="22">
        <f>+IFERROR(E185/3.974,"")</f>
        <v>530.19627579265216</v>
      </c>
      <c r="T185" s="22">
        <f>+IFERROR(G185/3.974,"")</f>
        <v>17803.472571716153</v>
      </c>
      <c r="U185" s="22">
        <f>+IFERROR(I185/3.974,"")</f>
        <v>6429.0387518872667</v>
      </c>
      <c r="V185" s="10">
        <v>374599</v>
      </c>
      <c r="W185">
        <f>V185-V184</f>
        <v>5179</v>
      </c>
      <c r="X185" s="22">
        <f>IFERROR(W185-W184,0)</f>
        <v>1889</v>
      </c>
      <c r="Y185" s="35">
        <f>IFERROR(V185/3.974,0)</f>
        <v>94262.455963764471</v>
      </c>
      <c r="Z185" s="10">
        <v>272642</v>
      </c>
      <c r="AA185" s="2">
        <f>Z185-Z184</f>
        <v>4348</v>
      </c>
      <c r="AB185" s="29">
        <f>IFERROR(Z185/V185,0)</f>
        <v>0.72782361939033469</v>
      </c>
      <c r="AC185" s="32">
        <f>IFERROR(AA185-AA184,0)</f>
        <v>1593</v>
      </c>
      <c r="AD185">
        <f>V185-Z185</f>
        <v>101957</v>
      </c>
      <c r="AE185" s="1">
        <f>AD185-AD184</f>
        <v>831</v>
      </c>
      <c r="AF185" s="29">
        <f>IFERROR(AD185/V185,0)</f>
        <v>0.27217638060966526</v>
      </c>
      <c r="AG185" s="32">
        <f>IFERROR(AE185-AE184,0)</f>
        <v>296</v>
      </c>
      <c r="AH185" s="34">
        <f>IFERROR(AE185/W185,0)</f>
        <v>0.16045568642595096</v>
      </c>
      <c r="AI185" s="34">
        <f>IFERROR(AD185/3.974,0)</f>
        <v>25656.014091595367</v>
      </c>
      <c r="AJ185" s="10">
        <v>23827</v>
      </c>
      <c r="AK185" s="2">
        <f>AJ185-AJ184</f>
        <v>235</v>
      </c>
      <c r="AL185" s="2">
        <f>IFERROR(AJ185/AJ184,0)-1</f>
        <v>9.9610037300779108E-3</v>
      </c>
      <c r="AM185" s="34">
        <f>IFERROR(AJ185/3.974,0)</f>
        <v>5995.7221942627075</v>
      </c>
      <c r="AN185" s="34">
        <f>IFERROR(AJ185/C185," ")</f>
        <v>0.24212708445537412</v>
      </c>
      <c r="AO185" s="10">
        <v>437</v>
      </c>
      <c r="AP185">
        <f>AO185-AO184</f>
        <v>33</v>
      </c>
      <c r="AQ185">
        <f>IFERROR(AO185/AO184,0)-1</f>
        <v>8.1683168316831756E-2</v>
      </c>
      <c r="AR185" s="34">
        <f>IFERROR(AO185/3.974,0)</f>
        <v>109.96477101157524</v>
      </c>
      <c r="AS185" s="10">
        <v>1153</v>
      </c>
      <c r="AT185" s="2">
        <f>AS185-AS184</f>
        <v>60</v>
      </c>
      <c r="AU185" s="2">
        <f>IFERROR(AS185/AS184,0)-1</f>
        <v>5.4894784995425328E-2</v>
      </c>
      <c r="AV185" s="34">
        <f>IFERROR(AS185/3.974,0)</f>
        <v>290.13588324106689</v>
      </c>
      <c r="AW185" s="80">
        <f>IFERROR(AS185/C185," ")</f>
        <v>1.1716646173544565E-2</v>
      </c>
      <c r="AX185" s="10">
        <v>132</v>
      </c>
      <c r="AY185">
        <f>AX185-AX184</f>
        <v>-11</v>
      </c>
      <c r="AZ185" s="22">
        <f>IFERROR(AX185/AX184,0)-1</f>
        <v>-7.6923076923076872E-2</v>
      </c>
      <c r="BA185" s="35">
        <f>IFERROR(AX185/3.974,0)</f>
        <v>33.215903371917463</v>
      </c>
      <c r="BB185" s="51">
        <f>IFERROR(AX185/C185," ")</f>
        <v>1.3413679921143822E-3</v>
      </c>
      <c r="BC185" s="31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31">
        <f>IFERROR(BC185-BC184,0)</f>
        <v>317</v>
      </c>
      <c r="BE185" s="51">
        <f>IFERROR(BC185/BC184,0)-1</f>
        <v>1.2563411540900349E-2</v>
      </c>
      <c r="BF185" s="35">
        <f>IFERROR(BC185/3.974,0)</f>
        <v>6429.0387518872667</v>
      </c>
      <c r="BG185" s="35">
        <f>IFERROR(BC185/C185," ")</f>
        <v>0.25962583962522989</v>
      </c>
      <c r="BH185" s="45">
        <v>14244</v>
      </c>
      <c r="BI185" s="48">
        <f>IFERROR((BH185-BH184), 0)</f>
        <v>208</v>
      </c>
      <c r="BJ185" s="14">
        <v>40946</v>
      </c>
      <c r="BK185" s="48">
        <f>IFERROR((BJ185-BJ184),0)</f>
        <v>321</v>
      </c>
      <c r="BL185" s="14">
        <v>29828</v>
      </c>
      <c r="BM185" s="48">
        <f>IFERROR((BL185-BL184),0)</f>
        <v>220</v>
      </c>
      <c r="BN185" s="14">
        <v>11073</v>
      </c>
      <c r="BO185" s="48">
        <f>IFERROR((BN185-BN184),0)</f>
        <v>78</v>
      </c>
      <c r="BP185" s="14">
        <v>2316</v>
      </c>
      <c r="BQ185" s="48">
        <f>IFERROR((BP185-BP184),0)</f>
        <v>2</v>
      </c>
      <c r="BR185" s="16">
        <v>20</v>
      </c>
      <c r="BS185" s="24">
        <f>IFERROR((BR185-BR184),0)</f>
        <v>0</v>
      </c>
      <c r="BT185" s="16">
        <v>108</v>
      </c>
      <c r="BU185" s="24">
        <f>IFERROR((BT185-BT184),0)</f>
        <v>0</v>
      </c>
      <c r="BV185" s="16">
        <v>455</v>
      </c>
      <c r="BW185" s="24">
        <f>IFERROR((BV185-BV184),0)</f>
        <v>2</v>
      </c>
      <c r="BX185" s="16">
        <v>997</v>
      </c>
      <c r="BY185" s="24">
        <f>IFERROR((BX185-BX184),0)</f>
        <v>5</v>
      </c>
      <c r="BZ185" s="21">
        <v>527</v>
      </c>
      <c r="CA185" s="27">
        <f>IFERROR((BZ185-BZ184),0)</f>
        <v>1</v>
      </c>
    </row>
    <row r="186" spans="1:79">
      <c r="A186" s="3">
        <v>44083</v>
      </c>
      <c r="B186" s="22">
        <v>44083</v>
      </c>
      <c r="C186" s="10">
        <v>99042</v>
      </c>
      <c r="D186">
        <f>IFERROR(C186-C185,"")</f>
        <v>635</v>
      </c>
      <c r="E186" s="10">
        <v>2116</v>
      </c>
      <c r="F186">
        <f>E186-E185</f>
        <v>9</v>
      </c>
      <c r="G186" s="10">
        <v>71419</v>
      </c>
      <c r="H186">
        <f>G186-G185</f>
        <v>668</v>
      </c>
      <c r="I186">
        <f>+IFERROR(C186-E186-G186,"")</f>
        <v>25507</v>
      </c>
      <c r="J186">
        <f>+IFERROR(I186-I185,"")</f>
        <v>-42</v>
      </c>
      <c r="K186">
        <f>+IFERROR(E186/C186,"")</f>
        <v>2.1364673572827689E-2</v>
      </c>
      <c r="L186">
        <f>+IFERROR(G186/C186,"")</f>
        <v>0.72109811998949935</v>
      </c>
      <c r="M186">
        <f>+IFERROR(I186/C186,"")</f>
        <v>0.25753720643767292</v>
      </c>
      <c r="N186" s="22">
        <f>+IFERROR(D186/C186,"")</f>
        <v>6.4114214171765516E-3</v>
      </c>
      <c r="O186">
        <f>+IFERROR(F186/E186,"")</f>
        <v>4.2533081285444233E-3</v>
      </c>
      <c r="P186">
        <f>+IFERROR(H186/G186,"")</f>
        <v>9.3532533359470173E-3</v>
      </c>
      <c r="Q186">
        <f>+IFERROR(J186/I186,"")</f>
        <v>-1.6466068138158152E-3</v>
      </c>
      <c r="R186" s="22">
        <f>+IFERROR(C186/3.974,"")</f>
        <v>24922.496225465526</v>
      </c>
      <c r="S186" s="22">
        <f>+IFERROR(E186/3.974,"")</f>
        <v>532.46099647710116</v>
      </c>
      <c r="T186" s="22">
        <f>+IFERROR(G186/3.974,"")</f>
        <v>17971.565173628584</v>
      </c>
      <c r="U186" s="22">
        <f>+IFERROR(I186/3.974,"")</f>
        <v>6418.4700553598386</v>
      </c>
      <c r="V186" s="10">
        <v>379450</v>
      </c>
      <c r="W186">
        <f>V186-V185</f>
        <v>4851</v>
      </c>
      <c r="X186" s="22">
        <f>IFERROR(W186-W185,0)</f>
        <v>-328</v>
      </c>
      <c r="Y186" s="35">
        <f>IFERROR(V186/3.974,0)</f>
        <v>95483.140412682435</v>
      </c>
      <c r="Z186" s="10">
        <v>276858</v>
      </c>
      <c r="AA186" s="2">
        <f>Z186-Z185</f>
        <v>4216</v>
      </c>
      <c r="AB186" s="29">
        <f>IFERROR(Z186/V186,0)</f>
        <v>0.72962972723679009</v>
      </c>
      <c r="AC186" s="32">
        <f>IFERROR(AA186-AA185,0)</f>
        <v>-132</v>
      </c>
      <c r="AD186">
        <f>V186-Z186</f>
        <v>102592</v>
      </c>
      <c r="AE186" s="1">
        <f>AD186-AD185</f>
        <v>635</v>
      </c>
      <c r="AF186" s="29">
        <f>IFERROR(AD186/V186,0)</f>
        <v>0.27037027276320991</v>
      </c>
      <c r="AG186" s="32">
        <f>IFERROR(AE186-AE185,0)</f>
        <v>-196</v>
      </c>
      <c r="AH186" s="34">
        <f>IFERROR(AE186/W186,0)</f>
        <v>0.13090084518655948</v>
      </c>
      <c r="AI186" s="34">
        <f>IFERROR(AD186/3.974,0)</f>
        <v>25815.802717664821</v>
      </c>
      <c r="AJ186" s="10">
        <v>23855</v>
      </c>
      <c r="AK186" s="2">
        <f>AJ186-AJ185</f>
        <v>28</v>
      </c>
      <c r="AL186" s="2">
        <f>IFERROR(AJ186/AJ185,0)-1</f>
        <v>1.1751374491124622E-3</v>
      </c>
      <c r="AM186" s="34">
        <f>IFERROR(AJ186/3.974,0)</f>
        <v>6002.7679919476595</v>
      </c>
      <c r="AN186" s="34">
        <f>IFERROR(AJ186/C186," ")</f>
        <v>0.24085741402637265</v>
      </c>
      <c r="AO186" s="10">
        <v>376</v>
      </c>
      <c r="AP186">
        <f>AO186-AO185</f>
        <v>-61</v>
      </c>
      <c r="AQ186">
        <f>IFERROR(AO186/AO185,0)-1</f>
        <v>-0.13958810068649885</v>
      </c>
      <c r="AR186" s="34">
        <f>IFERROR(AO186/3.974,0)</f>
        <v>94.614997483643677</v>
      </c>
      <c r="AS186" s="10">
        <v>1142</v>
      </c>
      <c r="AT186" s="2">
        <f>AS186-AS185</f>
        <v>-11</v>
      </c>
      <c r="AU186" s="2">
        <f>IFERROR(AS186/AS185,0)-1</f>
        <v>-9.540329575021711E-3</v>
      </c>
      <c r="AV186" s="34">
        <f>IFERROR(AS186/3.974,0)</f>
        <v>287.36789129340713</v>
      </c>
      <c r="AW186" s="80">
        <f>IFERROR(AS186/C186," ")</f>
        <v>1.1530461824276569E-2</v>
      </c>
      <c r="AX186" s="10">
        <v>134</v>
      </c>
      <c r="AY186">
        <f>AX186-AX185</f>
        <v>2</v>
      </c>
      <c r="AZ186" s="22">
        <f>IFERROR(AX186/AX185,0)-1</f>
        <v>1.5151515151515138E-2</v>
      </c>
      <c r="BA186" s="35">
        <f>IFERROR(AX186/3.974,0)</f>
        <v>33.719174635128333</v>
      </c>
      <c r="BB186" s="51">
        <f>IFERROR(AX186/C186," ")</f>
        <v>1.3529613699238706E-3</v>
      </c>
      <c r="BC186" s="31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31">
        <f>IFERROR(BC186-BC185,0)</f>
        <v>-42</v>
      </c>
      <c r="BE186" s="51">
        <f>IFERROR(BC186/BC185,0)-1</f>
        <v>-1.6438999569454715E-3</v>
      </c>
      <c r="BF186" s="35">
        <f>IFERROR(BC186/3.974,0)</f>
        <v>6418.4700553598386</v>
      </c>
      <c r="BG186" s="35">
        <f>IFERROR(BC186/C186," ")</f>
        <v>0.25753720643767292</v>
      </c>
      <c r="BH186" s="45">
        <v>14390</v>
      </c>
      <c r="BI186" s="48">
        <f>IFERROR((BH186-BH185), 0)</f>
        <v>146</v>
      </c>
      <c r="BJ186" s="14">
        <v>41181</v>
      </c>
      <c r="BK186" s="48">
        <f>IFERROR((BJ186-BJ185),0)</f>
        <v>235</v>
      </c>
      <c r="BL186" s="14">
        <v>30037</v>
      </c>
      <c r="BM186" s="48">
        <f>IFERROR((BL186-BL185),0)</f>
        <v>209</v>
      </c>
      <c r="BN186" s="14">
        <v>11113</v>
      </c>
      <c r="BO186" s="48">
        <f>IFERROR((BN186-BN185),0)</f>
        <v>40</v>
      </c>
      <c r="BP186" s="14">
        <v>2321</v>
      </c>
      <c r="BQ186" s="48">
        <f>IFERROR((BP186-BP185),0)</f>
        <v>5</v>
      </c>
      <c r="BR186" s="16">
        <v>20</v>
      </c>
      <c r="BS186" s="24">
        <f>IFERROR((BR186-BR185),0)</f>
        <v>0</v>
      </c>
      <c r="BT186" s="16">
        <v>108</v>
      </c>
      <c r="BU186" s="24">
        <f>IFERROR((BT186-BT185),0)</f>
        <v>0</v>
      </c>
      <c r="BV186" s="16">
        <v>460</v>
      </c>
      <c r="BW186" s="24">
        <f>IFERROR((BV186-BV185),0)</f>
        <v>5</v>
      </c>
      <c r="BX186" s="16">
        <v>999</v>
      </c>
      <c r="BY186" s="24">
        <f>IFERROR((BX186-BX185),0)</f>
        <v>2</v>
      </c>
      <c r="BZ186" s="21">
        <v>529</v>
      </c>
      <c r="CA186" s="27">
        <f>IFERROR((BZ186-BZ185),0)</f>
        <v>2</v>
      </c>
    </row>
    <row r="187" spans="1:79">
      <c r="A187" s="3">
        <v>44084</v>
      </c>
      <c r="B187" s="22">
        <v>44084</v>
      </c>
      <c r="C187" s="10">
        <v>99715</v>
      </c>
      <c r="D187">
        <f>IFERROR(C187-C186,"")</f>
        <v>673</v>
      </c>
      <c r="E187" s="10">
        <v>2127</v>
      </c>
      <c r="F187">
        <f>E187-E186</f>
        <v>11</v>
      </c>
      <c r="G187" s="10">
        <v>72203</v>
      </c>
      <c r="H187">
        <f>G187-G186</f>
        <v>784</v>
      </c>
      <c r="I187">
        <f>+IFERROR(C187-E187-G187,"")</f>
        <v>25385</v>
      </c>
      <c r="J187">
        <f>+IFERROR(I187-I186,"")</f>
        <v>-122</v>
      </c>
      <c r="K187">
        <f>+IFERROR(E187/C187,"")</f>
        <v>2.1330792759364187E-2</v>
      </c>
      <c r="L187">
        <f>+IFERROR(G187/C187,"")</f>
        <v>0.72409366695080979</v>
      </c>
      <c r="M187">
        <f>+IFERROR(I187/C187,"")</f>
        <v>0.25457554028982599</v>
      </c>
      <c r="N187" s="22">
        <f>+IFERROR(D187/C187,"")</f>
        <v>6.7492353206638923E-3</v>
      </c>
      <c r="O187">
        <f>+IFERROR(F187/E187,"")</f>
        <v>5.171603196991067E-3</v>
      </c>
      <c r="P187">
        <f>+IFERROR(H187/G187,"")</f>
        <v>1.0858274586928521E-2</v>
      </c>
      <c r="Q187">
        <f>+IFERROR(J187/I187,"")</f>
        <v>-4.8059877880638176E-3</v>
      </c>
      <c r="R187" s="22">
        <f>+IFERROR(C187/3.974,"")</f>
        <v>25091.847005535983</v>
      </c>
      <c r="S187" s="22">
        <f>+IFERROR(E187/3.974,"")</f>
        <v>535.22898842476093</v>
      </c>
      <c r="T187" s="22">
        <f>+IFERROR(G187/3.974,"")</f>
        <v>18168.847508807245</v>
      </c>
      <c r="U187" s="22">
        <f>+IFERROR(I187/3.974,"")</f>
        <v>6387.7705083039755</v>
      </c>
      <c r="V187" s="10">
        <v>384525</v>
      </c>
      <c r="W187">
        <f>V187-V186</f>
        <v>5075</v>
      </c>
      <c r="X187" s="22">
        <f>IFERROR(W187-W186,0)</f>
        <v>224</v>
      </c>
      <c r="Y187" s="35">
        <f>IFERROR(V187/3.974,0)</f>
        <v>96760.191243080015</v>
      </c>
      <c r="Z187" s="10">
        <v>281260</v>
      </c>
      <c r="AA187" s="2">
        <f>Z187-Z186</f>
        <v>4402</v>
      </c>
      <c r="AB187" s="29">
        <f>IFERROR(Z187/V187,0)</f>
        <v>0.73144789025420975</v>
      </c>
      <c r="AC187" s="32">
        <f>IFERROR(AA187-AA186,0)</f>
        <v>186</v>
      </c>
      <c r="AD187">
        <f>V187-Z187</f>
        <v>103265</v>
      </c>
      <c r="AE187" s="1">
        <f>AD187-AD186</f>
        <v>673</v>
      </c>
      <c r="AF187" s="29">
        <f>IFERROR(AD187/V187,0)</f>
        <v>0.26855210974579025</v>
      </c>
      <c r="AG187" s="32">
        <f>IFERROR(AE187-AE186,0)</f>
        <v>38</v>
      </c>
      <c r="AH187" s="34">
        <f>IFERROR(AE187/W187,0)</f>
        <v>0.13261083743842364</v>
      </c>
      <c r="AI187" s="34">
        <f>IFERROR(AD187/3.974,0)</f>
        <v>25985.153497735279</v>
      </c>
      <c r="AJ187" s="10">
        <v>23710</v>
      </c>
      <c r="AK187" s="2">
        <f>AJ187-AJ186</f>
        <v>-145</v>
      </c>
      <c r="AL187" s="2">
        <f>IFERROR(AJ187/AJ186,0)-1</f>
        <v>-6.0783902745755736E-3</v>
      </c>
      <c r="AM187" s="34">
        <f>IFERROR(AJ187/3.974,0)</f>
        <v>5966.2808253648718</v>
      </c>
      <c r="AN187" s="34">
        <f>IFERROR(AJ187/C187," ")</f>
        <v>0.23777766634909492</v>
      </c>
      <c r="AO187" s="10">
        <v>398</v>
      </c>
      <c r="AP187">
        <f>AO187-AO186</f>
        <v>22</v>
      </c>
      <c r="AQ187">
        <f>IFERROR(AO187/AO186,0)-1</f>
        <v>5.8510638297872397E-2</v>
      </c>
      <c r="AR187" s="34">
        <f>IFERROR(AO187/3.974,0)</f>
        <v>100.15098137896325</v>
      </c>
      <c r="AS187" s="10">
        <v>1142</v>
      </c>
      <c r="AT187" s="2">
        <f>AS187-AS186</f>
        <v>0</v>
      </c>
      <c r="AU187" s="2">
        <f>IFERROR(AS187/AS186,0)-1</f>
        <v>0</v>
      </c>
      <c r="AV187" s="34">
        <f>IFERROR(AS187/3.974,0)</f>
        <v>287.36789129340713</v>
      </c>
      <c r="AW187" s="80">
        <f>IFERROR(AS187/C187," ")</f>
        <v>1.1452640024068596E-2</v>
      </c>
      <c r="AX187" s="10">
        <v>135</v>
      </c>
      <c r="AY187">
        <f>AX187-AX186</f>
        <v>1</v>
      </c>
      <c r="AZ187" s="22">
        <f>IFERROR(AX187/AX186,0)-1</f>
        <v>7.4626865671640896E-3</v>
      </c>
      <c r="BA187" s="35">
        <f>IFERROR(AX187/3.974,0)</f>
        <v>33.970810266733771</v>
      </c>
      <c r="BB187" s="51">
        <f>IFERROR(AX187/C187," ")</f>
        <v>1.3538584967156396E-3</v>
      </c>
      <c r="BC187" s="31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31">
        <f>IFERROR(BC187-BC186,0)</f>
        <v>-122</v>
      </c>
      <c r="BE187" s="51">
        <f>IFERROR(BC187/BC186,0)-1</f>
        <v>-4.783000744893573E-3</v>
      </c>
      <c r="BF187" s="35">
        <f>IFERROR(BC187/3.974,0)</f>
        <v>6387.7705083039755</v>
      </c>
      <c r="BG187" s="35">
        <f>IFERROR(BC187/C187," ")</f>
        <v>0.25457554028982599</v>
      </c>
      <c r="BH187" s="45">
        <v>14539</v>
      </c>
      <c r="BI187" s="48">
        <f>IFERROR((BH187-BH186), 0)</f>
        <v>149</v>
      </c>
      <c r="BJ187" s="14">
        <v>41474</v>
      </c>
      <c r="BK187" s="48">
        <f>IFERROR((BJ187-BJ186),0)</f>
        <v>293</v>
      </c>
      <c r="BL187" s="14">
        <v>30200</v>
      </c>
      <c r="BM187" s="48">
        <f>IFERROR((BL187-BL186),0)</f>
        <v>163</v>
      </c>
      <c r="BN187" s="14">
        <v>11177</v>
      </c>
      <c r="BO187" s="48">
        <f>IFERROR((BN187-BN186),0)</f>
        <v>64</v>
      </c>
      <c r="BP187" s="14">
        <v>2425</v>
      </c>
      <c r="BQ187" s="48">
        <f>IFERROR((BP187-BP186),0)</f>
        <v>104</v>
      </c>
      <c r="BR187" s="16">
        <v>20</v>
      </c>
      <c r="BS187" s="24">
        <f>IFERROR((BR187-BR186),0)</f>
        <v>0</v>
      </c>
      <c r="BT187" s="16">
        <v>109</v>
      </c>
      <c r="BU187" s="24">
        <f>IFERROR((BT187-BT186),0)</f>
        <v>1</v>
      </c>
      <c r="BV187" s="16">
        <v>460</v>
      </c>
      <c r="BW187" s="24">
        <f>IFERROR((BV187-BV186),0)</f>
        <v>0</v>
      </c>
      <c r="BX187" s="16">
        <v>1008</v>
      </c>
      <c r="BY187" s="24">
        <f>IFERROR((BX187-BX186),0)</f>
        <v>9</v>
      </c>
      <c r="BZ187" s="21">
        <v>530</v>
      </c>
      <c r="CA187" s="27">
        <f>IFERROR((BZ187-BZ186),0)</f>
        <v>1</v>
      </c>
    </row>
    <row r="188" spans="1:79">
      <c r="AA188" s="2"/>
      <c r="AB188" s="29"/>
      <c r="AC188" s="32"/>
      <c r="AE188" s="1"/>
      <c r="AF188" s="29"/>
      <c r="AG188" s="32"/>
      <c r="AH188" s="34"/>
      <c r="AI188" s="34"/>
      <c r="AK188" s="2"/>
      <c r="AL188" s="2"/>
      <c r="AM188" s="34"/>
      <c r="AN188" s="34"/>
      <c r="AQ188" s="2"/>
      <c r="AR188" s="34"/>
      <c r="AT188" s="2"/>
      <c r="AU188" s="2"/>
      <c r="AV188" s="34"/>
      <c r="AW188" s="80"/>
      <c r="BR188" s="17"/>
      <c r="BS188" s="24"/>
      <c r="BT188" s="17"/>
      <c r="BU188" s="24"/>
      <c r="BV188" s="17"/>
      <c r="BW188" s="24"/>
      <c r="BX188" s="17"/>
      <c r="BY188" s="24"/>
      <c r="BZ188" s="20"/>
      <c r="CA188" s="27"/>
    </row>
    <row r="189" spans="1:79">
      <c r="AA189" s="2"/>
      <c r="AB189" s="29"/>
      <c r="AC189" s="32"/>
      <c r="AE189" s="1"/>
      <c r="AF189" s="29"/>
      <c r="AG189" s="32"/>
      <c r="AH189" s="34"/>
      <c r="AI189" s="34"/>
      <c r="AK189" s="2"/>
      <c r="AL189" s="2"/>
      <c r="AM189" s="34"/>
      <c r="AN189" s="34"/>
      <c r="AQ189" s="2"/>
      <c r="AR189" s="34"/>
      <c r="AT189" s="2"/>
      <c r="AU189" s="2"/>
      <c r="AV189" s="34"/>
      <c r="AW189" s="80"/>
      <c r="BR189" s="17"/>
      <c r="BS189" s="24"/>
      <c r="BT189" s="17"/>
      <c r="BU189" s="24"/>
      <c r="BV189" s="17"/>
      <c r="BW189" s="24"/>
      <c r="BX189" s="17"/>
      <c r="BY189" s="24"/>
      <c r="BZ189" s="20"/>
      <c r="CA189" s="27"/>
    </row>
    <row r="190" spans="1:79">
      <c r="AA190" s="2"/>
      <c r="AB190" s="29"/>
      <c r="AC190" s="32"/>
      <c r="AE190" s="1"/>
      <c r="AF190" s="29"/>
      <c r="AG190" s="32"/>
      <c r="AH190" s="34"/>
      <c r="AI190" s="34"/>
      <c r="AK190" s="2"/>
      <c r="AL190" s="2"/>
      <c r="AM190" s="34"/>
      <c r="AN190" s="34"/>
      <c r="AQ190" s="2"/>
      <c r="AR190" s="34"/>
      <c r="AT190" s="2"/>
      <c r="AU190" s="2"/>
      <c r="AV190" s="34"/>
      <c r="AW190" s="80"/>
      <c r="BR190" s="17"/>
      <c r="BS190" s="24"/>
      <c r="BT190" s="17"/>
      <c r="BU190" s="24"/>
      <c r="BV190" s="17"/>
      <c r="BW190" s="24"/>
      <c r="BX190" s="17"/>
      <c r="BY190" s="24"/>
      <c r="BZ190" s="20"/>
      <c r="CA190" s="27"/>
    </row>
    <row r="191" spans="1:79">
      <c r="AA191" s="2"/>
      <c r="AB191" s="29"/>
      <c r="AC191" s="32"/>
      <c r="AE191" s="1"/>
      <c r="AF191" s="29"/>
      <c r="AG191" s="32"/>
      <c r="AH191" s="34"/>
      <c r="AI191" s="34"/>
      <c r="AK191" s="2"/>
      <c r="AL191" s="2"/>
      <c r="AM191" s="34"/>
      <c r="AN191" s="34"/>
      <c r="AQ191" s="2"/>
      <c r="AR191" s="34"/>
      <c r="AT191" s="2"/>
      <c r="AU191" s="2"/>
      <c r="AV191" s="34"/>
      <c r="AW191" s="80"/>
      <c r="BR191" s="17"/>
      <c r="BS191" s="24"/>
      <c r="BT191" s="17"/>
      <c r="BU191" s="24"/>
      <c r="BV191" s="17"/>
      <c r="BW191" s="24"/>
      <c r="BX191" s="17"/>
      <c r="BY191" s="24"/>
      <c r="BZ191" s="20"/>
      <c r="CA191" s="27"/>
    </row>
    <row r="192" spans="1:79">
      <c r="AA192" s="2"/>
      <c r="AB192" s="29"/>
      <c r="AC192" s="32"/>
      <c r="AE192" s="1"/>
      <c r="AF192" s="29"/>
      <c r="AG192" s="32"/>
      <c r="AH192" s="34"/>
      <c r="AI192" s="34"/>
      <c r="AK192" s="2"/>
      <c r="AL192" s="2"/>
      <c r="AM192" s="34"/>
      <c r="AN192" s="34"/>
      <c r="AQ192" s="2"/>
      <c r="AR192" s="34"/>
      <c r="AT192" s="2"/>
      <c r="AU192" s="2"/>
      <c r="AV192" s="34"/>
      <c r="AW192" s="80"/>
      <c r="BR192" s="17"/>
      <c r="BS192" s="24"/>
      <c r="BT192" s="17"/>
      <c r="BU192" s="24"/>
      <c r="BV192" s="17"/>
      <c r="BW192" s="24"/>
      <c r="BX192" s="17"/>
      <c r="BY192" s="24"/>
      <c r="BZ192" s="20"/>
      <c r="CA192" s="27"/>
    </row>
    <row r="193" spans="27:79">
      <c r="AA193" s="2"/>
      <c r="AB193" s="29"/>
      <c r="AC193" s="32"/>
      <c r="AE193" s="1"/>
      <c r="AF193" s="29"/>
      <c r="AG193" s="32"/>
      <c r="AH193" s="34"/>
      <c r="AI193" s="34"/>
      <c r="AK193" s="2"/>
      <c r="AL193" s="2"/>
      <c r="AM193" s="34"/>
      <c r="AN193" s="34"/>
      <c r="AQ193" s="2"/>
      <c r="AR193" s="34"/>
      <c r="AT193" s="2"/>
      <c r="AU193" s="2"/>
      <c r="AV193" s="34"/>
      <c r="AW193" s="80"/>
      <c r="BR193" s="17"/>
      <c r="BS193" s="24"/>
      <c r="BT193" s="17"/>
      <c r="BU193" s="24"/>
      <c r="BV193" s="17"/>
      <c r="BW193" s="24"/>
      <c r="BX193" s="17"/>
      <c r="BY193" s="24"/>
      <c r="BZ193" s="20"/>
      <c r="CA193" s="27"/>
    </row>
    <row r="194" spans="27:79">
      <c r="AA194" s="2"/>
      <c r="AB194" s="29"/>
      <c r="AC194" s="32"/>
      <c r="AE194" s="1"/>
      <c r="AF194" s="29"/>
      <c r="AG194" s="32"/>
      <c r="AH194" s="34"/>
      <c r="AI194" s="34"/>
      <c r="AK194" s="2"/>
      <c r="AL194" s="2"/>
      <c r="AM194" s="34"/>
      <c r="AN194" s="34"/>
      <c r="AQ194" s="2"/>
      <c r="AR194" s="34"/>
      <c r="AT194" s="2"/>
      <c r="AU194" s="2"/>
      <c r="AV194" s="34"/>
      <c r="AW194" s="80"/>
      <c r="BR194" s="17"/>
      <c r="BS194" s="24"/>
      <c r="BT194" s="17"/>
      <c r="BU194" s="24"/>
      <c r="BV194" s="17"/>
      <c r="BW194" s="24"/>
      <c r="BX194" s="17"/>
      <c r="BY194" s="24"/>
      <c r="BZ194" s="20"/>
      <c r="CA194" s="27"/>
    </row>
    <row r="195" spans="27:79">
      <c r="AA195" s="2"/>
      <c r="AB195" s="29"/>
      <c r="AC195" s="32"/>
      <c r="AE195" s="1"/>
      <c r="AF195" s="29"/>
      <c r="AG195" s="32"/>
      <c r="AH195" s="34"/>
      <c r="AI195" s="34"/>
      <c r="AK195" s="2"/>
      <c r="AL195" s="2"/>
      <c r="AM195" s="34"/>
      <c r="AN195" s="34"/>
      <c r="AQ195" s="2"/>
      <c r="AR195" s="34"/>
      <c r="AT195" s="2"/>
      <c r="AU195" s="2"/>
      <c r="AV195" s="34"/>
      <c r="AW195" s="80"/>
      <c r="BR195" s="17"/>
      <c r="BS195" s="24"/>
      <c r="BT195" s="17"/>
      <c r="BU195" s="24"/>
      <c r="BV195" s="17"/>
      <c r="BW195" s="24"/>
      <c r="BX195" s="17"/>
      <c r="BY195" s="24"/>
      <c r="BZ195" s="20"/>
      <c r="CA195" s="27"/>
    </row>
    <row r="196" spans="27:79">
      <c r="AA196" s="2"/>
      <c r="AB196" s="29"/>
      <c r="AC196" s="32"/>
      <c r="AE196" s="1"/>
      <c r="AF196" s="29"/>
      <c r="AG196" s="32"/>
      <c r="AH196" s="34"/>
      <c r="AI196" s="34"/>
      <c r="AK196" s="2"/>
      <c r="AL196" s="2"/>
      <c r="AM196" s="34"/>
      <c r="AN196" s="34"/>
      <c r="AQ196" s="2"/>
      <c r="AR196" s="34"/>
      <c r="AT196" s="2"/>
      <c r="AU196" s="2"/>
      <c r="AV196" s="34"/>
      <c r="AW196" s="80"/>
      <c r="BR196" s="17"/>
      <c r="BS196" s="24"/>
      <c r="BT196" s="17"/>
      <c r="BU196" s="24"/>
      <c r="BV196" s="17"/>
      <c r="BW196" s="24"/>
      <c r="BX196" s="17"/>
      <c r="BY196" s="24"/>
      <c r="BZ196" s="20"/>
      <c r="CA196" s="27"/>
    </row>
    <row r="197" spans="27:79">
      <c r="AA197" s="2"/>
      <c r="AB197" s="29"/>
      <c r="AC197" s="32"/>
      <c r="AE197" s="1"/>
      <c r="AF197" s="29"/>
      <c r="AG197" s="32"/>
      <c r="AH197" s="34"/>
      <c r="AI197" s="34"/>
      <c r="AK197" s="2"/>
      <c r="AL197" s="2"/>
      <c r="AM197" s="34"/>
      <c r="AN197" s="34"/>
      <c r="AQ197" s="2"/>
      <c r="AR197" s="34"/>
      <c r="AT197" s="2"/>
      <c r="AU197" s="2"/>
      <c r="AV197" s="34"/>
      <c r="AW197" s="80"/>
      <c r="BR197" s="17"/>
      <c r="BS197" s="24"/>
      <c r="BT197" s="17"/>
      <c r="BU197" s="24"/>
      <c r="BV197" s="17"/>
      <c r="BW197" s="24"/>
      <c r="BX197" s="17"/>
      <c r="BY197" s="24"/>
      <c r="BZ197" s="20"/>
      <c r="CA197" s="27"/>
    </row>
    <row r="198" spans="27:79">
      <c r="AA198" s="2"/>
      <c r="AB198" s="29"/>
      <c r="AC198" s="32"/>
      <c r="AE198" s="1"/>
      <c r="AF198" s="29"/>
      <c r="AG198" s="32"/>
      <c r="AH198" s="34"/>
      <c r="AI198" s="34"/>
      <c r="AK198" s="2"/>
      <c r="AL198" s="2"/>
      <c r="AM198" s="34"/>
      <c r="AN198" s="34"/>
      <c r="AQ198" s="2"/>
      <c r="AR198" s="34"/>
      <c r="AT198" s="2"/>
      <c r="AU198" s="2"/>
      <c r="AV198" s="34"/>
      <c r="AW198" s="80"/>
      <c r="BR198" s="17"/>
      <c r="BS198" s="24"/>
      <c r="BT198" s="17"/>
      <c r="BU198" s="24"/>
      <c r="BV198" s="17"/>
      <c r="BW198" s="24"/>
      <c r="BX198" s="17"/>
      <c r="BY198" s="24"/>
      <c r="BZ198" s="20"/>
      <c r="CA198" s="27"/>
    </row>
    <row r="199" spans="27:79">
      <c r="AA199" s="2"/>
      <c r="AB199" s="29"/>
      <c r="AC199" s="32"/>
      <c r="AE199" s="1"/>
      <c r="AF199" s="29"/>
      <c r="AG199" s="32"/>
      <c r="AH199" s="34"/>
      <c r="AI199" s="34"/>
      <c r="AK199" s="2"/>
      <c r="AL199" s="2"/>
      <c r="AM199" s="34"/>
      <c r="AN199" s="34"/>
      <c r="AQ199" s="2"/>
      <c r="AR199" s="34"/>
      <c r="AT199" s="2"/>
      <c r="AU199" s="2"/>
      <c r="AV199" s="34"/>
      <c r="AW199" s="80"/>
      <c r="BR199" s="17"/>
      <c r="BS199" s="24"/>
      <c r="BT199" s="17"/>
      <c r="BU199" s="24"/>
      <c r="BV199" s="17"/>
      <c r="BW199" s="24"/>
      <c r="BX199" s="17"/>
      <c r="BY199" s="24"/>
      <c r="BZ199" s="20"/>
      <c r="CA199" s="27"/>
    </row>
    <row r="200" spans="27:79">
      <c r="AA200" s="2"/>
      <c r="AB200" s="29"/>
      <c r="AC200" s="32"/>
      <c r="AE200" s="1"/>
      <c r="AF200" s="29"/>
      <c r="AG200" s="32"/>
      <c r="AH200" s="34"/>
      <c r="AI200" s="34"/>
      <c r="AK200" s="2"/>
      <c r="AL200" s="2"/>
      <c r="AM200" s="34"/>
      <c r="AN200" s="34"/>
      <c r="AQ200" s="2"/>
      <c r="AR200" s="34"/>
      <c r="AT200" s="2"/>
      <c r="AU200" s="2"/>
      <c r="AV200" s="34"/>
      <c r="AW200" s="80"/>
      <c r="BR200" s="17"/>
      <c r="BS200" s="24"/>
      <c r="BT200" s="17"/>
      <c r="BU200" s="24"/>
      <c r="BV200" s="17"/>
      <c r="BW200" s="24"/>
      <c r="BX200" s="17"/>
      <c r="BY200" s="24"/>
      <c r="BZ200" s="20"/>
      <c r="CA200" s="27"/>
    </row>
    <row r="201" spans="27:79">
      <c r="AA201" s="2"/>
      <c r="AB201" s="29"/>
      <c r="AC201" s="32"/>
      <c r="AE201" s="1"/>
      <c r="AF201" s="29"/>
      <c r="AG201" s="32"/>
      <c r="AH201" s="34"/>
      <c r="AI201" s="34"/>
      <c r="AK201" s="2"/>
      <c r="AL201" s="2"/>
      <c r="AM201" s="34"/>
      <c r="AN201" s="34"/>
      <c r="AQ201" s="2"/>
      <c r="AR201" s="34"/>
      <c r="AT201" s="2"/>
      <c r="AU201" s="2"/>
      <c r="AV201" s="34"/>
      <c r="AW201" s="80"/>
      <c r="BR201" s="17"/>
      <c r="BS201" s="24"/>
      <c r="BT201" s="17"/>
      <c r="BU201" s="24"/>
      <c r="BV201" s="17"/>
      <c r="BW201" s="24"/>
      <c r="BX201" s="17"/>
      <c r="BY201" s="24"/>
      <c r="BZ201" s="20"/>
      <c r="CA201" s="27"/>
    </row>
    <row r="202" spans="27:79">
      <c r="AA202" s="2"/>
      <c r="AB202" s="29"/>
      <c r="AC202" s="32"/>
      <c r="AE202" s="1"/>
      <c r="AF202" s="29"/>
      <c r="AG202" s="32"/>
      <c r="AH202" s="34"/>
      <c r="AI202" s="34"/>
      <c r="AK202" s="2"/>
      <c r="AL202" s="2"/>
      <c r="AM202" s="34"/>
      <c r="AN202" s="34"/>
      <c r="AQ202" s="2"/>
      <c r="AR202" s="34"/>
      <c r="AT202" s="2"/>
      <c r="AU202" s="2"/>
      <c r="AV202" s="34"/>
      <c r="AW202" s="80"/>
      <c r="BR202" s="17"/>
      <c r="BS202" s="24"/>
      <c r="BT202" s="17"/>
      <c r="BU202" s="24"/>
      <c r="BV202" s="17"/>
      <c r="BW202" s="24"/>
      <c r="BX202" s="17"/>
      <c r="BY202" s="24"/>
      <c r="BZ202" s="20"/>
      <c r="CA202" s="27"/>
    </row>
    <row r="203" spans="27:79">
      <c r="AA203" s="2"/>
      <c r="AB203" s="29"/>
      <c r="AC203" s="32"/>
      <c r="AE203" s="1"/>
      <c r="AF203" s="29"/>
      <c r="AG203" s="32"/>
      <c r="AH203" s="34"/>
      <c r="AI203" s="34"/>
      <c r="AK203" s="2"/>
      <c r="AL203" s="2"/>
      <c r="AM203" s="34"/>
      <c r="AN203" s="34"/>
      <c r="AQ203" s="2"/>
      <c r="AR203" s="34"/>
      <c r="AT203" s="2"/>
      <c r="AU203" s="2"/>
      <c r="AV203" s="34"/>
      <c r="AW203" s="80"/>
      <c r="BR203" s="17"/>
      <c r="BS203" s="24"/>
      <c r="BT203" s="17"/>
      <c r="BU203" s="24"/>
      <c r="BV203" s="17"/>
      <c r="BW203" s="24"/>
      <c r="BX203" s="17"/>
      <c r="BY203" s="24"/>
      <c r="BZ203" s="20"/>
      <c r="CA203" s="27"/>
    </row>
    <row r="204" spans="27:79">
      <c r="AA204" s="2"/>
      <c r="AB204" s="29"/>
      <c r="AC204" s="32"/>
      <c r="AE204" s="1"/>
      <c r="AF204" s="29"/>
      <c r="AG204" s="32"/>
      <c r="AH204" s="34"/>
      <c r="AI204" s="34"/>
      <c r="AK204" s="2"/>
      <c r="AL204" s="2"/>
      <c r="AM204" s="34"/>
      <c r="AN204" s="34"/>
      <c r="AQ204" s="2"/>
      <c r="AR204" s="34"/>
      <c r="AT204" s="2"/>
      <c r="AU204" s="2"/>
      <c r="AV204" s="34"/>
      <c r="AW204" s="80"/>
      <c r="BR204" s="17"/>
      <c r="BS204" s="24"/>
      <c r="BT204" s="17"/>
      <c r="BU204" s="24"/>
      <c r="BV204" s="17"/>
      <c r="BW204" s="24"/>
      <c r="BX204" s="17"/>
      <c r="BY204" s="24"/>
      <c r="BZ204" s="20"/>
      <c r="CA204" s="27"/>
    </row>
    <row r="205" spans="27:79">
      <c r="AA205" s="2"/>
      <c r="AB205" s="29"/>
      <c r="AC205" s="32"/>
      <c r="AE205" s="1"/>
      <c r="AF205" s="29"/>
      <c r="AG205" s="32"/>
      <c r="AH205" s="34"/>
      <c r="AI205" s="34"/>
      <c r="AK205" s="2"/>
      <c r="AL205" s="2"/>
      <c r="AM205" s="34"/>
      <c r="AN205" s="34"/>
      <c r="AQ205" s="2"/>
      <c r="AR205" s="34"/>
      <c r="AT205" s="2"/>
      <c r="AU205" s="2"/>
      <c r="AV205" s="34"/>
      <c r="AW205" s="80"/>
      <c r="BR205" s="17"/>
      <c r="BS205" s="24"/>
      <c r="BT205" s="17"/>
      <c r="BU205" s="24"/>
      <c r="BV205" s="17"/>
      <c r="BW205" s="24"/>
      <c r="BX205" s="17"/>
      <c r="BY205" s="24"/>
      <c r="BZ205" s="20"/>
      <c r="CA205" s="27"/>
    </row>
    <row r="206" spans="27:79">
      <c r="AA206" s="2"/>
      <c r="AB206" s="29"/>
      <c r="AC206" s="32"/>
      <c r="AE206" s="1"/>
      <c r="AF206" s="29"/>
      <c r="AG206" s="32"/>
      <c r="AH206" s="34"/>
      <c r="AI206" s="34"/>
      <c r="AK206" s="2"/>
      <c r="AL206" s="2"/>
      <c r="AM206" s="34"/>
      <c r="AN206" s="34"/>
      <c r="AQ206" s="2"/>
      <c r="AR206" s="34"/>
      <c r="AT206" s="2"/>
      <c r="AU206" s="2"/>
      <c r="AV206" s="34"/>
      <c r="AW206" s="80"/>
      <c r="BR206" s="17"/>
      <c r="BS206" s="24"/>
      <c r="BT206" s="17"/>
      <c r="BU206" s="24"/>
      <c r="BV206" s="17"/>
      <c r="BW206" s="24"/>
      <c r="BX206" s="17"/>
      <c r="BY206" s="24"/>
      <c r="BZ206" s="20"/>
      <c r="CA206" s="27"/>
    </row>
    <row r="207" spans="27:79">
      <c r="AA207" s="2"/>
      <c r="AB207" s="29"/>
      <c r="AC207" s="32"/>
      <c r="AE207" s="1"/>
      <c r="AF207" s="29"/>
      <c r="AG207" s="32"/>
      <c r="AH207" s="34"/>
      <c r="AI207" s="34"/>
      <c r="AK207" s="2"/>
      <c r="AL207" s="2"/>
      <c r="AM207" s="34"/>
      <c r="AN207" s="34"/>
      <c r="AQ207" s="2"/>
      <c r="AR207" s="34"/>
      <c r="AT207" s="2"/>
      <c r="AU207" s="2"/>
      <c r="AV207" s="34"/>
      <c r="AW207" s="80"/>
      <c r="BR207" s="17"/>
      <c r="BS207" s="24"/>
      <c r="BT207" s="17"/>
      <c r="BU207" s="24"/>
      <c r="BV207" s="17"/>
      <c r="BW207" s="24"/>
      <c r="BX207" s="17"/>
      <c r="BY207" s="24"/>
      <c r="BZ207" s="20"/>
      <c r="CA207" s="27"/>
    </row>
    <row r="208" spans="27:79">
      <c r="AA208" s="2"/>
      <c r="AB208" s="29"/>
      <c r="AC208" s="32"/>
      <c r="AE208" s="1"/>
      <c r="AF208" s="29"/>
      <c r="AG208" s="32"/>
      <c r="AH208" s="34"/>
      <c r="AI208" s="34"/>
      <c r="AK208" s="2"/>
      <c r="AL208" s="2"/>
      <c r="AM208" s="34"/>
      <c r="AN208" s="34"/>
      <c r="AQ208" s="2"/>
      <c r="AR208" s="34"/>
      <c r="AT208" s="2"/>
      <c r="AU208" s="2"/>
      <c r="AV208" s="34"/>
      <c r="AW208" s="80"/>
      <c r="BR208" s="17"/>
      <c r="BS208" s="24"/>
      <c r="BT208" s="17"/>
      <c r="BU208" s="24"/>
      <c r="BV208" s="17"/>
      <c r="BW208" s="24"/>
      <c r="BX208" s="17"/>
      <c r="BY208" s="24"/>
      <c r="BZ208" s="20"/>
      <c r="CA208" s="27"/>
    </row>
    <row r="209" spans="27:79">
      <c r="AA209" s="2"/>
      <c r="AB209" s="29"/>
      <c r="AC209" s="32"/>
      <c r="AE209" s="1"/>
      <c r="AF209" s="29"/>
      <c r="AG209" s="32"/>
      <c r="AH209" s="34"/>
      <c r="AI209" s="34"/>
      <c r="AK209" s="2"/>
      <c r="AL209" s="2"/>
      <c r="AM209" s="34"/>
      <c r="AN209" s="34"/>
      <c r="AQ209" s="2"/>
      <c r="AR209" s="34"/>
      <c r="AT209" s="2"/>
      <c r="AU209" s="2"/>
      <c r="AV209" s="34"/>
      <c r="AW209" s="80"/>
      <c r="BR209" s="17"/>
      <c r="BS209" s="24"/>
      <c r="BT209" s="17"/>
      <c r="BU209" s="24"/>
      <c r="BV209" s="17"/>
      <c r="BW209" s="24"/>
      <c r="BX209" s="17"/>
      <c r="BY209" s="24"/>
      <c r="BZ209" s="20"/>
      <c r="CA209" s="27"/>
    </row>
    <row r="210" spans="27:79">
      <c r="AA210" s="2"/>
      <c r="AB210" s="29"/>
      <c r="AC210" s="32"/>
      <c r="AE210" s="1"/>
      <c r="AF210" s="29"/>
      <c r="AG210" s="32"/>
      <c r="AH210" s="34"/>
      <c r="AI210" s="34"/>
      <c r="AK210" s="2"/>
      <c r="AL210" s="2"/>
      <c r="AM210" s="34"/>
      <c r="AN210" s="34"/>
      <c r="AQ210" s="2"/>
      <c r="AR210" s="34"/>
      <c r="AT210" s="2"/>
      <c r="AU210" s="2"/>
      <c r="AV210" s="34"/>
      <c r="AW210" s="80"/>
      <c r="BR210" s="17"/>
      <c r="BS210" s="24"/>
      <c r="BT210" s="17"/>
      <c r="BU210" s="24"/>
      <c r="BV210" s="17"/>
      <c r="BW210" s="24"/>
      <c r="BX210" s="17"/>
      <c r="BY210" s="24"/>
      <c r="BZ210" s="20"/>
      <c r="CA210" s="27"/>
    </row>
    <row r="211" spans="27:79">
      <c r="AA211" s="2"/>
      <c r="AB211" s="29"/>
      <c r="AC211" s="32"/>
      <c r="AE211" s="1"/>
      <c r="AF211" s="29"/>
      <c r="AG211" s="32"/>
      <c r="AH211" s="34"/>
      <c r="AI211" s="34"/>
      <c r="AK211" s="2"/>
      <c r="AL211" s="2"/>
      <c r="AM211" s="34"/>
      <c r="AN211" s="34"/>
      <c r="AQ211" s="2"/>
      <c r="AR211" s="34"/>
      <c r="AT211" s="2"/>
      <c r="AU211" s="2"/>
      <c r="AV211" s="34"/>
      <c r="AW211" s="80"/>
      <c r="BR211" s="17"/>
      <c r="BS211" s="24"/>
      <c r="BT211" s="17"/>
      <c r="BU211" s="24"/>
      <c r="BV211" s="17"/>
      <c r="BW211" s="24"/>
      <c r="BX211" s="17"/>
      <c r="BY211" s="24"/>
      <c r="BZ211" s="20"/>
      <c r="CA211" s="27"/>
    </row>
    <row r="212" spans="27:79">
      <c r="AA212" s="2"/>
      <c r="AB212" s="29"/>
      <c r="AC212" s="32"/>
      <c r="AE212" s="1"/>
      <c r="AF212" s="29"/>
      <c r="AG212" s="32"/>
      <c r="AH212" s="34"/>
      <c r="AI212" s="34"/>
      <c r="AK212" s="2"/>
      <c r="AL212" s="2"/>
      <c r="AM212" s="34"/>
      <c r="AN212" s="34"/>
      <c r="AQ212" s="2"/>
      <c r="AR212" s="34"/>
      <c r="AT212" s="2"/>
      <c r="AU212" s="2"/>
      <c r="AV212" s="34"/>
      <c r="AW212" s="80"/>
      <c r="BR212" s="17"/>
      <c r="BS212" s="24"/>
      <c r="BT212" s="17"/>
      <c r="BU212" s="24"/>
      <c r="BV212" s="17"/>
      <c r="BW212" s="24"/>
      <c r="BX212" s="17"/>
      <c r="BY212" s="24"/>
      <c r="BZ212" s="20"/>
      <c r="CA212" s="27"/>
    </row>
    <row r="213" spans="27:79">
      <c r="AA213" s="2"/>
      <c r="AB213" s="29"/>
      <c r="AC213" s="32"/>
      <c r="AE213" s="1"/>
      <c r="AF213" s="29"/>
      <c r="AG213" s="32"/>
      <c r="AH213" s="34"/>
      <c r="AI213" s="34"/>
      <c r="AK213" s="2"/>
      <c r="AL213" s="2"/>
      <c r="AM213" s="34"/>
      <c r="AN213" s="34"/>
      <c r="AQ213" s="2"/>
      <c r="AR213" s="34"/>
      <c r="AT213" s="2"/>
      <c r="AU213" s="2"/>
      <c r="AV213" s="34"/>
      <c r="AW213" s="80"/>
      <c r="BR213" s="17"/>
      <c r="BS213" s="24"/>
      <c r="BT213" s="17"/>
      <c r="BU213" s="24"/>
      <c r="BV213" s="17"/>
      <c r="BW213" s="24"/>
      <c r="BX213" s="17"/>
      <c r="BY213" s="24"/>
      <c r="BZ213" s="20"/>
      <c r="CA213" s="27"/>
    </row>
    <row r="214" spans="27:79">
      <c r="AA214" s="2"/>
      <c r="AB214" s="29"/>
      <c r="AC214" s="32"/>
      <c r="AE214" s="1"/>
      <c r="AF214" s="29"/>
      <c r="AG214" s="32"/>
      <c r="AH214" s="34"/>
      <c r="AI214" s="34"/>
      <c r="AK214" s="2"/>
      <c r="AL214" s="2"/>
      <c r="AM214" s="34"/>
      <c r="AN214" s="34"/>
      <c r="AQ214" s="2"/>
      <c r="AR214" s="34"/>
      <c r="AT214" s="2"/>
      <c r="AU214" s="2"/>
      <c r="AV214" s="34"/>
      <c r="AW214" s="80"/>
      <c r="BR214" s="17"/>
      <c r="BS214" s="24"/>
      <c r="BT214" s="17"/>
      <c r="BU214" s="24"/>
      <c r="BV214" s="17"/>
      <c r="BW214" s="24"/>
      <c r="BX214" s="17"/>
      <c r="BY214" s="24"/>
      <c r="BZ214" s="20"/>
      <c r="CA214" s="27"/>
    </row>
    <row r="215" spans="27:79">
      <c r="AA215" s="2"/>
      <c r="AB215" s="29"/>
      <c r="AC215" s="32"/>
      <c r="AE215" s="1"/>
      <c r="AF215" s="29"/>
      <c r="AG215" s="32"/>
      <c r="AH215" s="34"/>
      <c r="AI215" s="34"/>
      <c r="AK215" s="2"/>
      <c r="AL215" s="2"/>
      <c r="AM215" s="34"/>
      <c r="AN215" s="34"/>
      <c r="AQ215" s="2"/>
      <c r="AR215" s="34"/>
      <c r="AT215" s="2"/>
      <c r="AU215" s="2"/>
      <c r="AV215" s="34"/>
      <c r="AW215" s="80"/>
      <c r="BR215" s="17"/>
      <c r="BS215" s="24"/>
      <c r="BT215" s="17"/>
      <c r="BU215" s="24"/>
      <c r="BV215" s="17"/>
      <c r="BW215" s="24"/>
      <c r="BX215" s="17"/>
      <c r="BY215" s="24"/>
      <c r="BZ215" s="20"/>
      <c r="CA215" s="27"/>
    </row>
    <row r="216" spans="27:79">
      <c r="AA216" s="2"/>
      <c r="AB216" s="29"/>
      <c r="AC216" s="32"/>
      <c r="AE216" s="1"/>
      <c r="AF216" s="29"/>
      <c r="AG216" s="32"/>
      <c r="AH216" s="34"/>
      <c r="AI216" s="34"/>
      <c r="AK216" s="2"/>
      <c r="AL216" s="2"/>
      <c r="AM216" s="34"/>
      <c r="AN216" s="34"/>
      <c r="AQ216" s="2"/>
      <c r="AR216" s="34"/>
      <c r="AT216" s="2"/>
      <c r="AU216" s="2"/>
      <c r="AV216" s="34"/>
      <c r="AW216" s="80"/>
      <c r="BR216" s="17"/>
      <c r="BS216" s="24"/>
      <c r="BT216" s="17"/>
      <c r="BU216" s="24"/>
      <c r="BV216" s="17"/>
      <c r="BW216" s="24"/>
      <c r="BX216" s="17"/>
      <c r="BY216" s="24"/>
      <c r="BZ216" s="20"/>
      <c r="CA216" s="27"/>
    </row>
    <row r="217" spans="27:79">
      <c r="AA217" s="2"/>
      <c r="AB217" s="29"/>
      <c r="AC217" s="32"/>
      <c r="AE217" s="1"/>
      <c r="AF217" s="29"/>
      <c r="AG217" s="32"/>
      <c r="AH217" s="34"/>
      <c r="AI217" s="34"/>
      <c r="AK217" s="2"/>
      <c r="AL217" s="2"/>
      <c r="AM217" s="34"/>
      <c r="AN217" s="34"/>
      <c r="AQ217" s="2"/>
      <c r="AR217" s="34"/>
      <c r="AT217" s="2"/>
      <c r="AU217" s="2"/>
      <c r="AV217" s="34"/>
      <c r="AW217" s="80"/>
      <c r="BR217" s="17"/>
      <c r="BS217" s="24"/>
      <c r="BT217" s="17"/>
      <c r="BU217" s="24"/>
      <c r="BV217" s="17"/>
      <c r="BW217" s="24"/>
      <c r="BX217" s="17"/>
      <c r="BY217" s="24"/>
      <c r="BZ217" s="20"/>
      <c r="CA217" s="27"/>
    </row>
    <row r="218" spans="27:79">
      <c r="AA218" s="2"/>
      <c r="AB218" s="29"/>
      <c r="AC218" s="32"/>
      <c r="AE218" s="1"/>
      <c r="AF218" s="29"/>
      <c r="AG218" s="32"/>
      <c r="AH218" s="34"/>
      <c r="AI218" s="34"/>
      <c r="AK218" s="2"/>
      <c r="AL218" s="2"/>
      <c r="AM218" s="34"/>
      <c r="AN218" s="34"/>
      <c r="AQ218" s="2"/>
      <c r="AR218" s="34"/>
      <c r="AT218" s="2"/>
      <c r="AU218" s="2"/>
      <c r="AV218" s="34"/>
      <c r="AW218" s="80"/>
      <c r="BR218" s="17"/>
      <c r="BS218" s="24"/>
      <c r="BT218" s="17"/>
      <c r="BU218" s="24"/>
      <c r="BV218" s="17"/>
      <c r="BW218" s="24"/>
      <c r="BX218" s="17"/>
      <c r="BY218" s="24"/>
      <c r="BZ218" s="20"/>
      <c r="CA218" s="27"/>
    </row>
    <row r="219" spans="27:79">
      <c r="AA219" s="2"/>
      <c r="AB219" s="29"/>
      <c r="AC219" s="32"/>
      <c r="AE219" s="1"/>
      <c r="AF219" s="29"/>
      <c r="AG219" s="32"/>
      <c r="AH219" s="34"/>
      <c r="AI219" s="34"/>
      <c r="AK219" s="2"/>
      <c r="AL219" s="2"/>
      <c r="AM219" s="34"/>
      <c r="AN219" s="34"/>
      <c r="AQ219" s="2"/>
      <c r="AR219" s="34"/>
      <c r="AT219" s="2"/>
      <c r="AU219" s="2"/>
      <c r="AV219" s="34"/>
      <c r="AW219" s="80"/>
      <c r="BR219" s="17"/>
      <c r="BS219" s="24"/>
      <c r="BT219" s="17"/>
      <c r="BU219" s="24"/>
      <c r="BV219" s="17"/>
      <c r="BW219" s="24"/>
      <c r="BX219" s="17"/>
      <c r="BY219" s="24"/>
      <c r="BZ219" s="20"/>
      <c r="CA219" s="27"/>
    </row>
    <row r="220" spans="27:79">
      <c r="AA220" s="2"/>
      <c r="AB220" s="29"/>
      <c r="AC220" s="32"/>
      <c r="AE220" s="1"/>
      <c r="AF220" s="29"/>
      <c r="AG220" s="32"/>
      <c r="AH220" s="34"/>
      <c r="AI220" s="34"/>
      <c r="AK220" s="2"/>
      <c r="AL220" s="2"/>
      <c r="AM220" s="34"/>
      <c r="AN220" s="34"/>
      <c r="AQ220" s="2"/>
      <c r="AR220" s="34"/>
      <c r="AT220" s="2"/>
      <c r="AU220" s="2"/>
      <c r="AV220" s="34"/>
      <c r="AW220" s="80"/>
      <c r="BR220" s="17"/>
      <c r="BS220" s="24"/>
      <c r="BT220" s="17"/>
      <c r="BU220" s="24"/>
      <c r="BV220" s="17"/>
      <c r="BW220" s="24"/>
      <c r="BX220" s="17"/>
      <c r="BY220" s="24"/>
      <c r="BZ220" s="20"/>
      <c r="CA220" s="27"/>
    </row>
    <row r="221" spans="27:79">
      <c r="AA221" s="2"/>
      <c r="AB221" s="29"/>
      <c r="AC221" s="32"/>
      <c r="AE221" s="1"/>
      <c r="AF221" s="29"/>
      <c r="AG221" s="32"/>
      <c r="AH221" s="34"/>
      <c r="AI221" s="34"/>
      <c r="AK221" s="2"/>
      <c r="AL221" s="2"/>
      <c r="AM221" s="34"/>
      <c r="AN221" s="34"/>
      <c r="AQ221" s="2"/>
      <c r="AR221" s="34"/>
      <c r="AT221" s="2"/>
      <c r="AU221" s="2"/>
      <c r="AV221" s="34"/>
      <c r="AW221" s="80"/>
      <c r="BR221" s="17"/>
      <c r="BS221" s="24"/>
      <c r="BT221" s="17"/>
      <c r="BU221" s="24"/>
      <c r="BV221" s="17"/>
      <c r="BW221" s="24"/>
      <c r="BX221" s="17"/>
      <c r="BY221" s="24"/>
      <c r="BZ221" s="20"/>
      <c r="CA221" s="27"/>
    </row>
    <row r="222" spans="27:79">
      <c r="AA222" s="2"/>
      <c r="AB222" s="29"/>
      <c r="AC222" s="32"/>
      <c r="AE222" s="1"/>
      <c r="AF222" s="29"/>
      <c r="AG222" s="32"/>
      <c r="AH222" s="34"/>
      <c r="AI222" s="34"/>
      <c r="AK222" s="2"/>
      <c r="AL222" s="2"/>
      <c r="AM222" s="34"/>
      <c r="AN222" s="34"/>
      <c r="AQ222" s="2"/>
      <c r="AR222" s="34"/>
      <c r="AT222" s="2"/>
      <c r="AU222" s="2"/>
      <c r="AV222" s="34"/>
      <c r="AW222" s="80"/>
      <c r="BR222" s="17"/>
      <c r="BS222" s="24"/>
      <c r="BT222" s="17"/>
      <c r="BU222" s="24"/>
      <c r="BV222" s="17"/>
      <c r="BW222" s="24"/>
      <c r="BX222" s="17"/>
      <c r="BY222" s="24"/>
      <c r="BZ222" s="20"/>
      <c r="CA222" s="27"/>
    </row>
    <row r="223" spans="27:79">
      <c r="AA223" s="2"/>
      <c r="AB223" s="29"/>
      <c r="AC223" s="32"/>
      <c r="AE223" s="1"/>
      <c r="AF223" s="29"/>
      <c r="AG223" s="32"/>
      <c r="AH223" s="34"/>
      <c r="AI223" s="34"/>
      <c r="AK223" s="2"/>
      <c r="AL223" s="2"/>
      <c r="AM223" s="34"/>
      <c r="AN223" s="34"/>
      <c r="AQ223" s="2"/>
      <c r="AR223" s="34"/>
      <c r="AT223" s="2"/>
      <c r="AU223" s="2"/>
      <c r="AV223" s="34"/>
      <c r="AW223" s="80"/>
      <c r="BR223" s="17"/>
      <c r="BS223" s="24"/>
      <c r="BT223" s="17"/>
      <c r="BU223" s="24"/>
      <c r="BV223" s="17"/>
      <c r="BW223" s="24"/>
      <c r="BX223" s="17"/>
      <c r="BY223" s="24"/>
      <c r="BZ223" s="20"/>
      <c r="CA223" s="27"/>
    </row>
    <row r="224" spans="27:79">
      <c r="AA224" s="2"/>
      <c r="AB224" s="29"/>
      <c r="AC224" s="32"/>
      <c r="AE224" s="1"/>
      <c r="AF224" s="29"/>
      <c r="AG224" s="32"/>
      <c r="AH224" s="34"/>
      <c r="AI224" s="34"/>
      <c r="AK224" s="2"/>
      <c r="AL224" s="2"/>
      <c r="AM224" s="34"/>
      <c r="AN224" s="34"/>
      <c r="AQ224" s="2"/>
      <c r="AR224" s="34"/>
      <c r="AT224" s="2"/>
      <c r="AU224" s="2"/>
      <c r="AV224" s="34"/>
      <c r="AW224" s="80"/>
      <c r="BR224" s="17"/>
      <c r="BS224" s="24"/>
      <c r="BT224" s="17"/>
      <c r="BU224" s="24"/>
      <c r="BV224" s="17"/>
      <c r="BW224" s="24"/>
      <c r="BX224" s="17"/>
      <c r="BY224" s="24"/>
      <c r="BZ224" s="20"/>
      <c r="CA224" s="27"/>
    </row>
    <row r="225" spans="27:79">
      <c r="AA225" s="2"/>
      <c r="AB225" s="29"/>
      <c r="AC225" s="32"/>
      <c r="AE225" s="1"/>
      <c r="AF225" s="29"/>
      <c r="AG225" s="32"/>
      <c r="AH225" s="34"/>
      <c r="AI225" s="34"/>
      <c r="AK225" s="2"/>
      <c r="AL225" s="2"/>
      <c r="AM225" s="34"/>
      <c r="AN225" s="34"/>
      <c r="AQ225" s="2"/>
      <c r="AR225" s="34"/>
      <c r="AT225" s="2"/>
      <c r="AU225" s="2"/>
      <c r="AV225" s="34"/>
      <c r="AW225" s="80"/>
      <c r="BR225" s="17"/>
      <c r="BS225" s="24"/>
      <c r="BT225" s="17"/>
      <c r="BU225" s="24"/>
      <c r="BV225" s="17"/>
      <c r="BW225" s="24"/>
      <c r="BX225" s="17"/>
      <c r="BY225" s="24"/>
      <c r="BZ225" s="20"/>
      <c r="CA225" s="27"/>
    </row>
    <row r="226" spans="27:79">
      <c r="AA226" s="2"/>
      <c r="AB226" s="29"/>
      <c r="AC226" s="32"/>
      <c r="AE226" s="1"/>
      <c r="AF226" s="29"/>
      <c r="AG226" s="32"/>
      <c r="AH226" s="34"/>
      <c r="AI226" s="34"/>
      <c r="AK226" s="2"/>
      <c r="AL226" s="2"/>
      <c r="AM226" s="34"/>
      <c r="AN226" s="34"/>
      <c r="AQ226" s="2"/>
      <c r="AR226" s="34"/>
      <c r="AT226" s="2"/>
      <c r="AU226" s="2"/>
      <c r="AV226" s="34"/>
      <c r="AW226" s="80"/>
      <c r="BR226" s="17"/>
      <c r="BS226" s="24"/>
      <c r="BT226" s="17"/>
      <c r="BU226" s="24"/>
      <c r="BV226" s="17"/>
      <c r="BW226" s="24"/>
      <c r="BX226" s="17"/>
      <c r="BY226" s="24"/>
      <c r="BZ226" s="20"/>
      <c r="CA226" s="27"/>
    </row>
    <row r="227" spans="27:79">
      <c r="AA227" s="2"/>
      <c r="AB227" s="29"/>
      <c r="AC227" s="32"/>
      <c r="AE227" s="1"/>
      <c r="AF227" s="29"/>
      <c r="AG227" s="32"/>
      <c r="AH227" s="34"/>
      <c r="AI227" s="34"/>
      <c r="AK227" s="2"/>
      <c r="AL227" s="2"/>
      <c r="AM227" s="34"/>
      <c r="AN227" s="34"/>
      <c r="AQ227" s="2"/>
      <c r="AR227" s="34"/>
      <c r="AT227" s="2"/>
      <c r="AU227" s="2"/>
      <c r="AV227" s="34"/>
      <c r="AW227" s="80"/>
      <c r="BR227" s="17"/>
      <c r="BS227" s="24"/>
      <c r="BT227" s="17"/>
      <c r="BU227" s="24"/>
      <c r="BV227" s="17"/>
      <c r="BW227" s="24"/>
      <c r="BX227" s="17"/>
      <c r="BY227" s="24"/>
      <c r="BZ227" s="20"/>
      <c r="CA227" s="27"/>
    </row>
    <row r="228" spans="27:79">
      <c r="AA228" s="2"/>
      <c r="AB228" s="29"/>
      <c r="AC228" s="32"/>
      <c r="AE228" s="1"/>
      <c r="AF228" s="29"/>
      <c r="AG228" s="32"/>
      <c r="AH228" s="34"/>
      <c r="AI228" s="34"/>
      <c r="AK228" s="2"/>
      <c r="AL228" s="2"/>
      <c r="AM228" s="34"/>
      <c r="AN228" s="34"/>
      <c r="AQ228" s="2"/>
      <c r="AR228" s="34"/>
      <c r="AT228" s="2"/>
      <c r="AU228" s="2"/>
      <c r="AV228" s="34"/>
      <c r="AW228" s="80"/>
      <c r="BR228" s="17"/>
      <c r="BS228" s="24"/>
      <c r="BT228" s="17"/>
      <c r="BU228" s="24"/>
      <c r="BV228" s="17"/>
      <c r="BW228" s="24"/>
      <c r="BX228" s="17"/>
      <c r="BY228" s="24"/>
      <c r="BZ228" s="20"/>
      <c r="CA228" s="27"/>
    </row>
    <row r="229" spans="27:79">
      <c r="AA229" s="2"/>
      <c r="AB229" s="29"/>
      <c r="AC229" s="32"/>
      <c r="AE229" s="1"/>
      <c r="AF229" s="29"/>
      <c r="AG229" s="32"/>
      <c r="AH229" s="34"/>
      <c r="AI229" s="34"/>
      <c r="AK229" s="2"/>
      <c r="AL229" s="2"/>
      <c r="AM229" s="34"/>
      <c r="AN229" s="34"/>
      <c r="AQ229" s="2"/>
      <c r="AR229" s="34"/>
      <c r="AT229" s="2"/>
      <c r="AU229" s="2"/>
      <c r="AV229" s="34"/>
      <c r="AW229" s="80"/>
      <c r="BR229" s="17"/>
      <c r="BS229" s="24"/>
      <c r="BT229" s="17"/>
      <c r="BU229" s="24"/>
      <c r="BV229" s="17"/>
      <c r="BW229" s="24"/>
      <c r="BX229" s="17"/>
      <c r="BY229" s="24"/>
      <c r="BZ229" s="20"/>
      <c r="CA229" s="27"/>
    </row>
    <row r="230" spans="27:79">
      <c r="AA230" s="2"/>
      <c r="AB230" s="29"/>
      <c r="AC230" s="32"/>
      <c r="AE230" s="1"/>
      <c r="AF230" s="29"/>
      <c r="AG230" s="32"/>
      <c r="AH230" s="34"/>
      <c r="AI230" s="34"/>
      <c r="AK230" s="2"/>
      <c r="AL230" s="2"/>
      <c r="AM230" s="34"/>
      <c r="AN230" s="34"/>
      <c r="AQ230" s="2"/>
      <c r="AR230" s="34"/>
      <c r="AT230" s="2"/>
      <c r="AU230" s="2"/>
      <c r="AV230" s="34"/>
      <c r="AW230" s="80"/>
      <c r="BR230" s="17"/>
      <c r="BS230" s="24"/>
      <c r="BT230" s="17"/>
      <c r="BU230" s="24"/>
      <c r="BV230" s="17"/>
      <c r="BW230" s="24"/>
      <c r="BX230" s="17"/>
      <c r="BY230" s="24"/>
      <c r="BZ230" s="20"/>
      <c r="CA230" s="27"/>
    </row>
    <row r="231" spans="27:79">
      <c r="AA231" s="2"/>
      <c r="AB231" s="29"/>
      <c r="AC231" s="32"/>
      <c r="AE231" s="1"/>
      <c r="AF231" s="29"/>
      <c r="AG231" s="32"/>
      <c r="AH231" s="34"/>
      <c r="AI231" s="34"/>
      <c r="AK231" s="2"/>
      <c r="AL231" s="2"/>
      <c r="AM231" s="34"/>
      <c r="AN231" s="34"/>
      <c r="AQ231" s="2"/>
      <c r="AR231" s="34"/>
      <c r="AT231" s="2"/>
      <c r="AU231" s="2"/>
      <c r="AV231" s="34"/>
      <c r="AW231" s="80"/>
      <c r="BR231" s="17"/>
      <c r="BS231" s="24"/>
      <c r="BT231" s="17"/>
      <c r="BU231" s="24"/>
      <c r="BV231" s="17"/>
      <c r="BW231" s="24"/>
      <c r="BX231" s="17"/>
      <c r="BY231" s="24"/>
      <c r="BZ231" s="20"/>
      <c r="CA231" s="27"/>
    </row>
    <row r="232" spans="27:79">
      <c r="AA232" s="2"/>
      <c r="AB232" s="29"/>
      <c r="AC232" s="32"/>
      <c r="AE232" s="1"/>
      <c r="AF232" s="29"/>
      <c r="AG232" s="32"/>
      <c r="AH232" s="34"/>
      <c r="AI232" s="34"/>
      <c r="AK232" s="2"/>
      <c r="AL232" s="2"/>
      <c r="AM232" s="34"/>
      <c r="AN232" s="34"/>
      <c r="AQ232" s="2"/>
      <c r="AR232" s="34"/>
      <c r="AT232" s="2"/>
      <c r="AU232" s="2"/>
      <c r="AV232" s="34"/>
      <c r="AW232" s="80"/>
      <c r="BR232" s="17"/>
      <c r="BS232" s="24"/>
      <c r="BT232" s="17"/>
      <c r="BU232" s="24"/>
      <c r="BV232" s="17"/>
      <c r="BW232" s="24"/>
      <c r="BX232" s="17"/>
      <c r="BY232" s="24"/>
      <c r="BZ232" s="20"/>
      <c r="CA232" s="27"/>
    </row>
    <row r="233" spans="27:79">
      <c r="AA233" s="2"/>
      <c r="AB233" s="29"/>
      <c r="AC233" s="32"/>
      <c r="AE233" s="1"/>
      <c r="AF233" s="29"/>
      <c r="AG233" s="32"/>
      <c r="AH233" s="34"/>
      <c r="AI233" s="34"/>
      <c r="AK233" s="2"/>
      <c r="AL233" s="2"/>
      <c r="AM233" s="34"/>
      <c r="AN233" s="34"/>
      <c r="AQ233" s="2"/>
      <c r="AR233" s="34"/>
      <c r="AT233" s="2"/>
      <c r="AU233" s="2"/>
      <c r="AV233" s="34"/>
      <c r="AW233" s="80"/>
      <c r="BR233" s="17"/>
      <c r="BS233" s="24"/>
      <c r="BT233" s="17"/>
      <c r="BU233" s="24"/>
      <c r="BV233" s="17"/>
      <c r="BW233" s="24"/>
      <c r="BX233" s="17"/>
      <c r="BY233" s="24"/>
      <c r="BZ233" s="20"/>
      <c r="CA233" s="27"/>
    </row>
    <row r="234" spans="27:79">
      <c r="AA234" s="2"/>
      <c r="AB234" s="29"/>
      <c r="AC234" s="32"/>
      <c r="AE234" s="1"/>
      <c r="AF234" s="29"/>
      <c r="AG234" s="32"/>
      <c r="AH234" s="34"/>
      <c r="AI234" s="34"/>
      <c r="AK234" s="2"/>
      <c r="AL234" s="2"/>
      <c r="AM234" s="34"/>
      <c r="AN234" s="34"/>
      <c r="AQ234" s="2"/>
      <c r="AR234" s="34"/>
      <c r="AT234" s="2"/>
      <c r="AU234" s="2"/>
      <c r="AV234" s="34"/>
      <c r="AW234" s="80"/>
      <c r="BR234" s="17"/>
      <c r="BS234" s="24"/>
      <c r="BT234" s="17"/>
      <c r="BU234" s="24"/>
      <c r="BV234" s="17"/>
      <c r="BW234" s="24"/>
      <c r="BX234" s="17"/>
      <c r="BY234" s="24"/>
      <c r="BZ234" s="20"/>
      <c r="CA234" s="27"/>
    </row>
    <row r="235" spans="27:79">
      <c r="AA235" s="2"/>
      <c r="AB235" s="29"/>
      <c r="AC235" s="32"/>
      <c r="AE235" s="1"/>
      <c r="AF235" s="29"/>
      <c r="AG235" s="32"/>
      <c r="AH235" s="34"/>
      <c r="AI235" s="34"/>
      <c r="AK235" s="2"/>
      <c r="AL235" s="2"/>
      <c r="AM235" s="34"/>
      <c r="AN235" s="34"/>
      <c r="AQ235" s="2"/>
      <c r="AR235" s="34"/>
      <c r="AT235" s="2"/>
      <c r="AU235" s="2"/>
      <c r="AV235" s="34"/>
      <c r="AW235" s="80"/>
      <c r="BR235" s="17"/>
      <c r="BS235" s="24"/>
      <c r="BT235" s="17"/>
      <c r="BU235" s="24"/>
      <c r="BV235" s="17"/>
      <c r="BW235" s="24"/>
      <c r="BX235" s="17"/>
      <c r="BY235" s="24"/>
      <c r="BZ235" s="20"/>
      <c r="CA235" s="27"/>
    </row>
    <row r="236" spans="27:79">
      <c r="AA236" s="2"/>
      <c r="AB236" s="29"/>
      <c r="AC236" s="32"/>
      <c r="AE236" s="1"/>
      <c r="AF236" s="29"/>
      <c r="AG236" s="32"/>
      <c r="AH236" s="34"/>
      <c r="AI236" s="34"/>
      <c r="AK236" s="2"/>
      <c r="AL236" s="2"/>
      <c r="AM236" s="34"/>
      <c r="AN236" s="34"/>
      <c r="AQ236" s="2"/>
      <c r="AR236" s="34"/>
      <c r="AT236" s="2"/>
      <c r="AU236" s="2"/>
      <c r="AV236" s="34"/>
      <c r="AW236" s="80"/>
      <c r="BR236" s="17"/>
      <c r="BS236" s="24"/>
      <c r="BT236" s="17"/>
      <c r="BU236" s="24"/>
      <c r="BV236" s="17"/>
      <c r="BW236" s="24"/>
      <c r="BX236" s="17"/>
      <c r="BY236" s="24"/>
      <c r="BZ236" s="20"/>
      <c r="CA236" s="27"/>
    </row>
    <row r="237" spans="27:79">
      <c r="AA237" s="2"/>
      <c r="AB237" s="29"/>
      <c r="AC237" s="32"/>
      <c r="AE237" s="1"/>
      <c r="AF237" s="29"/>
      <c r="AG237" s="32"/>
      <c r="AH237" s="34"/>
      <c r="AI237" s="34"/>
      <c r="AK237" s="2"/>
      <c r="AL237" s="2"/>
      <c r="AM237" s="34"/>
      <c r="AN237" s="34"/>
      <c r="AQ237" s="2"/>
      <c r="AR237" s="34"/>
      <c r="AT237" s="2"/>
      <c r="AU237" s="2"/>
      <c r="AV237" s="34"/>
      <c r="AW237" s="80"/>
      <c r="BR237" s="17"/>
      <c r="BS237" s="24"/>
      <c r="BT237" s="17"/>
      <c r="BU237" s="24"/>
      <c r="BV237" s="17"/>
      <c r="BW237" s="24"/>
      <c r="BX237" s="17"/>
      <c r="BY237" s="24"/>
      <c r="BZ237" s="20"/>
      <c r="CA237" s="27"/>
    </row>
    <row r="238" spans="27:79">
      <c r="AA238" s="2"/>
      <c r="AB238" s="29"/>
      <c r="AC238" s="32"/>
      <c r="AE238" s="1"/>
      <c r="AF238" s="29"/>
      <c r="AG238" s="32"/>
      <c r="AH238" s="34"/>
      <c r="AI238" s="34"/>
      <c r="AK238" s="2"/>
      <c r="AL238" s="2"/>
      <c r="AM238" s="34"/>
      <c r="AN238" s="34"/>
      <c r="AQ238" s="2"/>
      <c r="AR238" s="34"/>
      <c r="AT238" s="2"/>
      <c r="AU238" s="2"/>
      <c r="AV238" s="34"/>
      <c r="AW238" s="80"/>
      <c r="BR238" s="17"/>
      <c r="BS238" s="24"/>
      <c r="BT238" s="17"/>
      <c r="BU238" s="24"/>
      <c r="BV238" s="17"/>
      <c r="BW238" s="24"/>
      <c r="BX238" s="17"/>
      <c r="BY238" s="24"/>
      <c r="BZ238" s="20"/>
      <c r="CA238" s="27"/>
    </row>
    <row r="239" spans="27:79">
      <c r="AA239" s="2"/>
      <c r="AB239" s="29"/>
      <c r="AC239" s="32"/>
      <c r="AE239" s="1"/>
      <c r="AF239" s="29"/>
      <c r="AG239" s="32"/>
      <c r="AH239" s="34"/>
      <c r="AI239" s="34"/>
      <c r="AK239" s="2"/>
      <c r="AL239" s="2"/>
      <c r="AM239" s="34"/>
      <c r="AN239" s="34"/>
      <c r="AQ239" s="2"/>
      <c r="AR239" s="34"/>
      <c r="AT239" s="2"/>
      <c r="AU239" s="2"/>
      <c r="AV239" s="34"/>
      <c r="AW239" s="80"/>
      <c r="BR239" s="17"/>
      <c r="BS239" s="24"/>
      <c r="BT239" s="17"/>
      <c r="BU239" s="24"/>
      <c r="BV239" s="17"/>
      <c r="BW239" s="24"/>
      <c r="BX239" s="17"/>
      <c r="BY239" s="24"/>
      <c r="BZ239" s="20"/>
      <c r="CA239" s="27"/>
    </row>
    <row r="240" spans="27:79">
      <c r="AA240" s="2"/>
      <c r="AB240" s="29"/>
      <c r="AC240" s="32"/>
      <c r="AE240" s="1"/>
      <c r="AF240" s="29"/>
      <c r="AG240" s="32"/>
      <c r="AH240" s="34"/>
      <c r="AI240" s="34"/>
      <c r="AK240" s="2"/>
      <c r="AL240" s="2"/>
      <c r="AM240" s="34"/>
      <c r="AN240" s="34"/>
      <c r="AQ240" s="2"/>
      <c r="AR240" s="34"/>
      <c r="AT240" s="2"/>
      <c r="AU240" s="2"/>
      <c r="AV240" s="34"/>
      <c r="AW240" s="80"/>
      <c r="BR240" s="17"/>
      <c r="BS240" s="24"/>
      <c r="BT240" s="17"/>
      <c r="BU240" s="24"/>
      <c r="BV240" s="17"/>
      <c r="BW240" s="24"/>
      <c r="BX240" s="17"/>
      <c r="BY240" s="24"/>
      <c r="BZ240" s="20"/>
      <c r="CA240" s="27"/>
    </row>
    <row r="241" spans="27:79">
      <c r="AA241" s="2"/>
      <c r="AB241" s="29"/>
      <c r="AC241" s="32"/>
      <c r="AE241" s="1"/>
      <c r="AF241" s="29"/>
      <c r="AG241" s="32"/>
      <c r="AH241" s="34"/>
      <c r="AI241" s="34"/>
      <c r="AK241" s="2"/>
      <c r="AL241" s="2"/>
      <c r="AM241" s="34"/>
      <c r="AN241" s="34"/>
      <c r="AQ241" s="2"/>
      <c r="AR241" s="34"/>
      <c r="AT241" s="2"/>
      <c r="AU241" s="2"/>
      <c r="AV241" s="34"/>
      <c r="AW241" s="80"/>
      <c r="BR241" s="17"/>
      <c r="BS241" s="24"/>
      <c r="BT241" s="17"/>
      <c r="BU241" s="24"/>
      <c r="BV241" s="17"/>
      <c r="BW241" s="24"/>
      <c r="BX241" s="17"/>
      <c r="BY241" s="24"/>
      <c r="BZ241" s="20"/>
      <c r="CA241" s="27"/>
    </row>
    <row r="242" spans="27:79">
      <c r="AA242" s="2"/>
      <c r="AB242" s="29"/>
      <c r="AC242" s="32"/>
      <c r="AE242" s="1"/>
      <c r="AF242" s="29"/>
      <c r="AG242" s="32"/>
      <c r="AH242" s="34"/>
      <c r="AI242" s="34"/>
      <c r="AK242" s="2"/>
      <c r="AL242" s="2"/>
      <c r="AM242" s="34"/>
      <c r="AN242" s="34"/>
      <c r="AQ242" s="2"/>
      <c r="AR242" s="34"/>
      <c r="AT242" s="2"/>
      <c r="AU242" s="2"/>
      <c r="AV242" s="34"/>
      <c r="AW242" s="80"/>
      <c r="BR242" s="17"/>
      <c r="BS242" s="24"/>
      <c r="BT242" s="17"/>
      <c r="BU242" s="24"/>
      <c r="BV242" s="17"/>
      <c r="BW242" s="24"/>
      <c r="BX242" s="17"/>
      <c r="BY242" s="24"/>
      <c r="BZ242" s="20"/>
      <c r="CA242" s="27"/>
    </row>
    <row r="243" spans="27:79">
      <c r="AA243" s="2"/>
      <c r="AB243" s="29"/>
      <c r="AC243" s="32"/>
      <c r="AE243" s="1"/>
      <c r="AF243" s="29"/>
      <c r="AG243" s="32"/>
      <c r="AH243" s="34"/>
      <c r="AI243" s="34"/>
      <c r="AK243" s="2"/>
      <c r="AL243" s="2"/>
      <c r="AM243" s="34"/>
      <c r="AN243" s="34"/>
      <c r="AQ243" s="2"/>
      <c r="AR243" s="34"/>
      <c r="AT243" s="2"/>
      <c r="AU243" s="2"/>
      <c r="AV243" s="34"/>
      <c r="AW243" s="80"/>
      <c r="BR243" s="17"/>
      <c r="BS243" s="24"/>
      <c r="BT243" s="17"/>
      <c r="BU243" s="24"/>
      <c r="BV243" s="17"/>
      <c r="BW243" s="24"/>
      <c r="BX243" s="17"/>
      <c r="BY243" s="24"/>
      <c r="BZ243" s="20"/>
      <c r="CA243" s="27"/>
    </row>
    <row r="244" spans="27:79">
      <c r="AA244" s="2"/>
      <c r="AB244" s="29"/>
      <c r="AC244" s="32"/>
      <c r="AE244" s="1"/>
      <c r="AF244" s="29"/>
      <c r="AG244" s="32"/>
      <c r="AH244" s="34"/>
      <c r="AI244" s="34"/>
      <c r="AK244" s="2"/>
      <c r="AL244" s="2"/>
      <c r="AM244" s="34"/>
      <c r="AN244" s="34"/>
      <c r="AQ244" s="2"/>
      <c r="AR244" s="34"/>
      <c r="AT244" s="2"/>
      <c r="AU244" s="2"/>
      <c r="AV244" s="34"/>
      <c r="AW244" s="80"/>
      <c r="BR244" s="17"/>
      <c r="BS244" s="24"/>
      <c r="BT244" s="17"/>
      <c r="BU244" s="24"/>
      <c r="BV244" s="17"/>
      <c r="BW244" s="24"/>
      <c r="BX244" s="17"/>
      <c r="BY244" s="24"/>
      <c r="BZ244" s="20"/>
      <c r="CA244" s="27"/>
    </row>
    <row r="245" spans="27:79">
      <c r="AA245" s="2"/>
      <c r="AB245" s="29"/>
      <c r="AC245" s="32"/>
      <c r="AE245" s="1"/>
      <c r="AF245" s="29"/>
      <c r="AG245" s="32"/>
      <c r="AH245" s="34"/>
      <c r="AI245" s="34"/>
      <c r="AK245" s="2"/>
      <c r="AL245" s="2"/>
      <c r="AM245" s="34"/>
      <c r="AN245" s="34"/>
      <c r="AQ245" s="2"/>
      <c r="AR245" s="34"/>
      <c r="AT245" s="2"/>
      <c r="AU245" s="2"/>
      <c r="AV245" s="34"/>
      <c r="AW245" s="80"/>
      <c r="BR245" s="17"/>
      <c r="BS245" s="24"/>
      <c r="BT245" s="17"/>
      <c r="BU245" s="24"/>
      <c r="BV245" s="17"/>
      <c r="BW245" s="24"/>
      <c r="BX245" s="17"/>
      <c r="BY245" s="24"/>
      <c r="BZ245" s="20"/>
      <c r="CA245" s="27"/>
    </row>
    <row r="246" spans="27:79">
      <c r="AA246" s="2"/>
      <c r="AB246" s="29"/>
      <c r="AC246" s="32"/>
      <c r="AE246" s="1"/>
      <c r="AF246" s="29"/>
      <c r="AG246" s="32"/>
      <c r="AH246" s="34"/>
      <c r="AI246" s="34"/>
      <c r="AK246" s="2"/>
      <c r="AL246" s="2"/>
      <c r="AM246" s="34"/>
      <c r="AN246" s="34"/>
      <c r="AQ246" s="2"/>
      <c r="AR246" s="34"/>
      <c r="AT246" s="2"/>
      <c r="AU246" s="2"/>
      <c r="AV246" s="34"/>
      <c r="AW246" s="80"/>
      <c r="BR246" s="17"/>
      <c r="BS246" s="24"/>
      <c r="BT246" s="17"/>
      <c r="BU246" s="24"/>
      <c r="BV246" s="17"/>
      <c r="BW246" s="24"/>
      <c r="BX246" s="17"/>
      <c r="BY246" s="24"/>
      <c r="BZ246" s="20"/>
      <c r="CA246" s="27"/>
    </row>
    <row r="247" spans="27:79">
      <c r="AA247" s="2"/>
      <c r="AB247" s="29"/>
      <c r="AC247" s="32"/>
      <c r="AE247" s="1"/>
      <c r="AF247" s="29"/>
      <c r="AG247" s="32"/>
      <c r="AH247" s="34"/>
      <c r="AI247" s="34"/>
      <c r="AK247" s="2"/>
      <c r="AL247" s="2"/>
      <c r="AM247" s="34"/>
      <c r="AN247" s="34"/>
      <c r="AQ247" s="2"/>
      <c r="AR247" s="34"/>
      <c r="AT247" s="2"/>
      <c r="AU247" s="2"/>
      <c r="AV247" s="34"/>
      <c r="AW247" s="80"/>
      <c r="BR247" s="17"/>
      <c r="BS247" s="24"/>
      <c r="BT247" s="17"/>
      <c r="BU247" s="24"/>
      <c r="BV247" s="17"/>
      <c r="BW247" s="24"/>
      <c r="BX247" s="17"/>
      <c r="BY247" s="24"/>
      <c r="BZ247" s="20"/>
      <c r="CA247" s="27"/>
    </row>
    <row r="248" spans="27:79">
      <c r="AA248" s="2"/>
      <c r="AB248" s="29"/>
      <c r="AC248" s="32"/>
      <c r="AE248" s="1"/>
      <c r="AF248" s="29"/>
      <c r="AG248" s="32"/>
      <c r="AH248" s="34"/>
      <c r="AI248" s="34"/>
      <c r="AK248" s="2"/>
      <c r="AL248" s="2"/>
      <c r="AM248" s="34"/>
      <c r="AN248" s="34"/>
      <c r="AQ248" s="2"/>
      <c r="AR248" s="34"/>
      <c r="AT248" s="2"/>
      <c r="AU248" s="2"/>
      <c r="AV248" s="34"/>
      <c r="AW248" s="80"/>
      <c r="BR248" s="17"/>
      <c r="BS248" s="24"/>
      <c r="BT248" s="17"/>
      <c r="BU248" s="24"/>
      <c r="BV248" s="17"/>
      <c r="BW248" s="24"/>
      <c r="BX248" s="17"/>
      <c r="BY248" s="24"/>
      <c r="BZ248" s="20"/>
      <c r="CA248" s="27"/>
    </row>
    <row r="249" spans="27:79">
      <c r="AA249" s="2"/>
      <c r="AB249" s="29"/>
      <c r="AC249" s="32"/>
      <c r="AE249" s="1"/>
      <c r="AF249" s="29"/>
      <c r="AG249" s="32"/>
      <c r="AH249" s="34"/>
      <c r="AI249" s="34"/>
      <c r="AK249" s="2"/>
      <c r="AL249" s="2"/>
      <c r="AM249" s="34"/>
      <c r="AN249" s="34"/>
      <c r="AQ249" s="2"/>
      <c r="AR249" s="34"/>
      <c r="AT249" s="2"/>
      <c r="AU249" s="2"/>
      <c r="AV249" s="34"/>
      <c r="AW249" s="80"/>
      <c r="BR249" s="17"/>
      <c r="BS249" s="24"/>
      <c r="BT249" s="17"/>
      <c r="BU249" s="24"/>
      <c r="BV249" s="17"/>
      <c r="BW249" s="24"/>
      <c r="BX249" s="17"/>
      <c r="BY249" s="24"/>
      <c r="BZ249" s="20"/>
      <c r="CA249" s="27"/>
    </row>
    <row r="250" spans="27:79">
      <c r="AA250" s="2"/>
      <c r="AB250" s="29"/>
      <c r="AC250" s="32"/>
      <c r="AE250" s="1"/>
      <c r="AF250" s="29"/>
      <c r="AG250" s="32"/>
      <c r="AH250" s="34"/>
      <c r="AI250" s="34"/>
      <c r="AK250" s="2"/>
      <c r="AL250" s="2"/>
      <c r="AM250" s="34"/>
      <c r="AN250" s="34"/>
      <c r="AQ250" s="2"/>
      <c r="AR250" s="34"/>
      <c r="AT250" s="2"/>
      <c r="AU250" s="2"/>
      <c r="AV250" s="34"/>
      <c r="AW250" s="80"/>
      <c r="BR250" s="17"/>
      <c r="BS250" s="24"/>
      <c r="BT250" s="17"/>
      <c r="BU250" s="24"/>
      <c r="BV250" s="17"/>
      <c r="BW250" s="24"/>
      <c r="BX250" s="17"/>
      <c r="BY250" s="24"/>
      <c r="BZ250" s="20"/>
      <c r="CA250" s="27"/>
    </row>
    <row r="251" spans="27:79">
      <c r="AA251" s="2"/>
      <c r="AB251" s="29"/>
      <c r="AC251" s="32"/>
      <c r="AE251" s="1"/>
      <c r="AF251" s="29"/>
      <c r="AG251" s="32"/>
      <c r="AH251" s="34"/>
      <c r="AI251" s="34"/>
      <c r="AK251" s="2"/>
      <c r="AL251" s="2"/>
      <c r="AM251" s="34"/>
      <c r="AN251" s="34"/>
      <c r="AQ251" s="2"/>
      <c r="AR251" s="34"/>
      <c r="AT251" s="2"/>
      <c r="AU251" s="2"/>
      <c r="AV251" s="34"/>
      <c r="AW251" s="80"/>
      <c r="BR251" s="17"/>
      <c r="BS251" s="24"/>
      <c r="BT251" s="17"/>
      <c r="BU251" s="24"/>
      <c r="BV251" s="17"/>
      <c r="BW251" s="24"/>
      <c r="BX251" s="17"/>
      <c r="BY251" s="24"/>
      <c r="BZ251" s="20"/>
      <c r="CA251" s="27"/>
    </row>
    <row r="252" spans="27:79">
      <c r="AA252" s="2"/>
      <c r="AB252" s="29"/>
      <c r="AC252" s="32"/>
      <c r="AE252" s="1"/>
      <c r="AF252" s="29"/>
      <c r="AG252" s="32"/>
      <c r="AH252" s="34"/>
      <c r="AI252" s="34"/>
      <c r="AK252" s="2"/>
      <c r="AL252" s="2"/>
      <c r="AM252" s="34"/>
      <c r="AN252" s="34"/>
      <c r="AQ252" s="2"/>
      <c r="AR252" s="34"/>
      <c r="AT252" s="2"/>
      <c r="AU252" s="2"/>
      <c r="AV252" s="34"/>
      <c r="AW252" s="80"/>
      <c r="BR252" s="17"/>
      <c r="BS252" s="24"/>
      <c r="BT252" s="17"/>
      <c r="BU252" s="24"/>
      <c r="BV252" s="17"/>
      <c r="BW252" s="24"/>
      <c r="BX252" s="17"/>
      <c r="BY252" s="24"/>
      <c r="BZ252" s="20"/>
      <c r="CA252" s="27"/>
    </row>
    <row r="253" spans="27:79">
      <c r="AA253" s="2"/>
      <c r="AB253" s="29"/>
      <c r="AC253" s="32"/>
      <c r="AE253" s="1"/>
      <c r="AF253" s="29"/>
      <c r="AG253" s="32"/>
      <c r="AH253" s="34"/>
      <c r="AI253" s="34"/>
      <c r="AK253" s="2"/>
      <c r="AL253" s="2"/>
      <c r="AM253" s="34"/>
      <c r="AN253" s="34"/>
      <c r="AQ253" s="2"/>
      <c r="AR253" s="34"/>
      <c r="AT253" s="2"/>
      <c r="AU253" s="2"/>
      <c r="AV253" s="34"/>
      <c r="AW253" s="80"/>
      <c r="BR253" s="17"/>
      <c r="BS253" s="24"/>
      <c r="BT253" s="17"/>
      <c r="BU253" s="24"/>
      <c r="BV253" s="17"/>
      <c r="BW253" s="24"/>
      <c r="BX253" s="17"/>
      <c r="BY253" s="24"/>
      <c r="BZ253" s="20"/>
      <c r="CA253" s="27"/>
    </row>
    <row r="254" spans="27:79">
      <c r="AA254" s="2"/>
      <c r="AB254" s="29"/>
      <c r="AC254" s="32"/>
      <c r="AE254" s="1"/>
      <c r="AF254" s="29"/>
      <c r="AG254" s="32"/>
      <c r="AH254" s="34"/>
      <c r="AI254" s="34"/>
      <c r="AK254" s="2"/>
      <c r="AL254" s="2"/>
      <c r="AM254" s="34"/>
      <c r="AN254" s="34"/>
      <c r="AQ254" s="2"/>
      <c r="AR254" s="34"/>
      <c r="AT254" s="2"/>
      <c r="AU254" s="2"/>
      <c r="AV254" s="34"/>
      <c r="AW254" s="80"/>
      <c r="BR254" s="17"/>
      <c r="BS254" s="24"/>
      <c r="BT254" s="17"/>
      <c r="BU254" s="24"/>
      <c r="BV254" s="17"/>
      <c r="BW254" s="24"/>
      <c r="BX254" s="17"/>
      <c r="BY254" s="24"/>
      <c r="BZ254" s="20"/>
      <c r="CA254" s="27"/>
    </row>
    <row r="255" spans="27:79">
      <c r="AA255" s="2"/>
      <c r="AB255" s="29"/>
      <c r="AC255" s="32"/>
      <c r="AE255" s="1"/>
      <c r="AF255" s="29"/>
      <c r="AG255" s="32"/>
      <c r="AH255" s="34"/>
      <c r="AI255" s="34"/>
      <c r="AK255" s="2"/>
      <c r="AL255" s="2"/>
      <c r="AM255" s="34"/>
      <c r="AN255" s="34"/>
      <c r="AQ255" s="2"/>
      <c r="AR255" s="34"/>
      <c r="AT255" s="2"/>
      <c r="AU255" s="2"/>
      <c r="AV255" s="34"/>
      <c r="AW255" s="80"/>
      <c r="BR255" s="17"/>
      <c r="BS255" s="24"/>
      <c r="BT255" s="17"/>
      <c r="BU255" s="24"/>
      <c r="BV255" s="17"/>
      <c r="BW255" s="24"/>
      <c r="BX255" s="17"/>
      <c r="BY255" s="24"/>
      <c r="BZ255" s="20"/>
      <c r="CA255" s="27"/>
    </row>
    <row r="256" spans="27:79">
      <c r="AA256" s="2"/>
      <c r="AB256" s="29"/>
      <c r="AC256" s="32"/>
      <c r="AE256" s="1"/>
      <c r="AF256" s="29"/>
      <c r="AG256" s="32"/>
      <c r="AH256" s="34"/>
      <c r="AI256" s="34"/>
      <c r="AK256" s="2"/>
      <c r="AL256" s="2"/>
      <c r="AM256" s="34"/>
      <c r="AN256" s="34"/>
      <c r="AQ256" s="2"/>
      <c r="AR256" s="34"/>
      <c r="AT256" s="2"/>
      <c r="AU256" s="2"/>
      <c r="AV256" s="34"/>
      <c r="AW256" s="80"/>
      <c r="BR256" s="17"/>
      <c r="BS256" s="24"/>
      <c r="BT256" s="17"/>
      <c r="BU256" s="24"/>
      <c r="BV256" s="17"/>
      <c r="BW256" s="24"/>
      <c r="BX256" s="17"/>
      <c r="BY256" s="24"/>
      <c r="BZ256" s="20"/>
      <c r="CA256" s="27"/>
    </row>
    <row r="257" spans="27:79">
      <c r="AA257" s="2"/>
      <c r="AB257" s="29"/>
      <c r="AC257" s="32"/>
      <c r="AE257" s="1"/>
      <c r="AF257" s="29"/>
      <c r="AG257" s="32"/>
      <c r="AH257" s="34"/>
      <c r="AI257" s="34"/>
      <c r="AK257" s="2"/>
      <c r="AL257" s="2"/>
      <c r="AM257" s="34"/>
      <c r="AN257" s="34"/>
      <c r="AQ257" s="2"/>
      <c r="AR257" s="34"/>
      <c r="AT257" s="2"/>
      <c r="AU257" s="2"/>
      <c r="AV257" s="34"/>
      <c r="AW257" s="80"/>
      <c r="BR257" s="17"/>
      <c r="BS257" s="24"/>
      <c r="BT257" s="17"/>
      <c r="BU257" s="24"/>
      <c r="BV257" s="17"/>
      <c r="BW257" s="24"/>
      <c r="BX257" s="17"/>
      <c r="BY257" s="24"/>
      <c r="BZ257" s="20"/>
      <c r="CA257" s="27"/>
    </row>
    <row r="258" spans="27:79">
      <c r="AA258" s="2"/>
      <c r="AB258" s="29"/>
      <c r="AC258" s="32"/>
      <c r="AE258" s="1"/>
      <c r="AF258" s="29"/>
      <c r="AG258" s="32"/>
      <c r="AH258" s="34"/>
      <c r="AI258" s="34"/>
      <c r="AK258" s="2"/>
      <c r="AL258" s="2"/>
      <c r="AM258" s="34"/>
      <c r="AN258" s="34"/>
      <c r="AQ258" s="2"/>
      <c r="AR258" s="34"/>
      <c r="AT258" s="2"/>
      <c r="AU258" s="2"/>
      <c r="AV258" s="34"/>
      <c r="AW258" s="80"/>
      <c r="BR258" s="17"/>
      <c r="BS258" s="24"/>
      <c r="BT258" s="17"/>
      <c r="BU258" s="24"/>
      <c r="BV258" s="17"/>
      <c r="BW258" s="24"/>
      <c r="BX258" s="17"/>
      <c r="BY258" s="24"/>
      <c r="BZ258" s="20"/>
      <c r="CA258" s="27"/>
    </row>
    <row r="259" spans="27:79">
      <c r="AA259" s="2"/>
      <c r="AB259" s="29"/>
      <c r="AC259" s="32"/>
      <c r="AE259" s="1"/>
      <c r="AF259" s="29"/>
      <c r="AG259" s="32"/>
      <c r="AH259" s="34"/>
      <c r="AI259" s="34"/>
      <c r="AK259" s="2"/>
      <c r="AL259" s="2"/>
      <c r="AM259" s="34"/>
      <c r="AN259" s="34"/>
      <c r="AQ259" s="2"/>
      <c r="AR259" s="34"/>
      <c r="AT259" s="2"/>
      <c r="AU259" s="2"/>
      <c r="AV259" s="34"/>
      <c r="AW259" s="80"/>
      <c r="BR259" s="17"/>
      <c r="BS259" s="24"/>
      <c r="BT259" s="17"/>
      <c r="BU259" s="24"/>
      <c r="BV259" s="17"/>
      <c r="BW259" s="24"/>
      <c r="BX259" s="17"/>
      <c r="BY259" s="24"/>
      <c r="BZ259" s="20"/>
      <c r="CA259" s="27"/>
    </row>
    <row r="260" spans="27:79">
      <c r="AA260" s="2"/>
      <c r="AB260" s="29"/>
      <c r="AC260" s="32"/>
      <c r="AE260" s="1"/>
      <c r="AF260" s="29"/>
      <c r="AG260" s="32"/>
      <c r="AH260" s="34"/>
      <c r="AI260" s="34"/>
      <c r="AK260" s="2"/>
      <c r="AL260" s="2"/>
      <c r="AM260" s="34"/>
      <c r="AN260" s="34"/>
      <c r="AQ260" s="2"/>
      <c r="AR260" s="34"/>
      <c r="AT260" s="2"/>
      <c r="AU260" s="2"/>
      <c r="AV260" s="34"/>
      <c r="AW260" s="80"/>
      <c r="BR260" s="17"/>
      <c r="BS260" s="24"/>
      <c r="BT260" s="17"/>
      <c r="BU260" s="24"/>
      <c r="BV260" s="17"/>
      <c r="BW260" s="24"/>
      <c r="BX260" s="17"/>
      <c r="BY260" s="24"/>
      <c r="BZ260" s="20"/>
      <c r="CA260" s="27"/>
    </row>
    <row r="261" spans="27:79">
      <c r="AA261" s="2"/>
      <c r="AB261" s="29"/>
      <c r="AC261" s="32"/>
      <c r="AE261" s="1"/>
      <c r="AF261" s="29"/>
      <c r="AG261" s="32"/>
      <c r="AH261" s="34"/>
      <c r="AI261" s="34"/>
      <c r="AK261" s="2"/>
      <c r="AL261" s="2"/>
      <c r="AM261" s="34"/>
      <c r="AN261" s="34"/>
      <c r="AQ261" s="2"/>
      <c r="AR261" s="34"/>
      <c r="AT261" s="2"/>
      <c r="AU261" s="2"/>
      <c r="AV261" s="34"/>
      <c r="AW261" s="80"/>
      <c r="BR261" s="17"/>
      <c r="BS261" s="24"/>
      <c r="BT261" s="17"/>
      <c r="BU261" s="24"/>
      <c r="BV261" s="17"/>
      <c r="BW261" s="24"/>
      <c r="BX261" s="17"/>
      <c r="BY261" s="24"/>
      <c r="BZ261" s="20"/>
      <c r="CA261" s="27"/>
    </row>
    <row r="262" spans="27:79">
      <c r="AA262" s="2"/>
      <c r="AB262" s="29"/>
      <c r="AC262" s="32"/>
      <c r="AE262" s="1"/>
      <c r="AF262" s="29"/>
      <c r="AG262" s="32"/>
      <c r="AH262" s="34"/>
      <c r="AI262" s="34"/>
      <c r="AK262" s="2"/>
      <c r="AL262" s="2"/>
      <c r="AM262" s="34"/>
      <c r="AN262" s="34"/>
      <c r="AQ262" s="2"/>
      <c r="AR262" s="34"/>
      <c r="AT262" s="2"/>
      <c r="AU262" s="2"/>
      <c r="AV262" s="34"/>
      <c r="AW262" s="80"/>
      <c r="BR262" s="17"/>
      <c r="BS262" s="24"/>
      <c r="BT262" s="17"/>
      <c r="BU262" s="24"/>
      <c r="BV262" s="17"/>
      <c r="BW262" s="24"/>
      <c r="BX262" s="17"/>
      <c r="BY262" s="24"/>
      <c r="BZ262" s="20"/>
      <c r="CA262" s="27"/>
    </row>
    <row r="263" spans="27:79">
      <c r="AA263" s="2"/>
      <c r="AB263" s="29"/>
      <c r="AC263" s="32"/>
      <c r="AE263" s="1"/>
      <c r="AF263" s="29"/>
      <c r="AG263" s="32"/>
      <c r="AH263" s="34"/>
      <c r="AI263" s="34"/>
      <c r="AK263" s="2"/>
      <c r="AL263" s="2"/>
      <c r="AM263" s="34"/>
      <c r="AN263" s="34"/>
      <c r="AQ263" s="2"/>
      <c r="AR263" s="34"/>
      <c r="AT263" s="2"/>
      <c r="AU263" s="2"/>
      <c r="AV263" s="34"/>
      <c r="AW263" s="80"/>
      <c r="BR263" s="17"/>
      <c r="BS263" s="24"/>
      <c r="BT263" s="17"/>
      <c r="BU263" s="24"/>
      <c r="BV263" s="17"/>
      <c r="BW263" s="24"/>
      <c r="BX263" s="17"/>
      <c r="BY263" s="24"/>
      <c r="BZ263" s="20"/>
      <c r="CA263" s="27"/>
    </row>
    <row r="264" spans="27:79">
      <c r="AA264" s="2"/>
      <c r="AB264" s="29"/>
      <c r="AC264" s="32"/>
      <c r="AE264" s="1"/>
      <c r="AF264" s="29"/>
      <c r="AG264" s="32"/>
      <c r="AH264" s="34"/>
      <c r="AI264" s="34"/>
      <c r="AK264" s="2"/>
      <c r="AL264" s="2"/>
      <c r="AM264" s="34"/>
      <c r="AN264" s="34"/>
      <c r="AQ264" s="2"/>
      <c r="AR264" s="34"/>
      <c r="AT264" s="2"/>
      <c r="AU264" s="2"/>
      <c r="AV264" s="34"/>
      <c r="AW264" s="80"/>
      <c r="BR264" s="17"/>
      <c r="BS264" s="24"/>
      <c r="BT264" s="17"/>
      <c r="BU264" s="24"/>
      <c r="BV264" s="17"/>
      <c r="BW264" s="24"/>
      <c r="BX264" s="17"/>
      <c r="BY264" s="24"/>
      <c r="BZ264" s="20"/>
      <c r="CA264" s="27"/>
    </row>
    <row r="265" spans="27:79">
      <c r="AA265" s="2"/>
      <c r="AB265" s="29"/>
      <c r="AC265" s="32"/>
      <c r="AE265" s="1"/>
      <c r="AF265" s="29"/>
      <c r="AG265" s="32"/>
      <c r="AH265" s="34"/>
      <c r="AI265" s="34"/>
      <c r="AK265" s="2"/>
      <c r="AL265" s="2"/>
      <c r="AM265" s="34"/>
      <c r="AN265" s="34"/>
      <c r="AQ265" s="2"/>
      <c r="AR265" s="34"/>
      <c r="AT265" s="2"/>
      <c r="AU265" s="2"/>
      <c r="AV265" s="34"/>
      <c r="AW265" s="80"/>
      <c r="BR265" s="17"/>
      <c r="BS265" s="24"/>
      <c r="BT265" s="17"/>
      <c r="BU265" s="24"/>
      <c r="BV265" s="17"/>
      <c r="BW265" s="24"/>
      <c r="BX265" s="17"/>
      <c r="BY265" s="24"/>
      <c r="BZ265" s="20"/>
      <c r="CA265" s="27"/>
    </row>
    <row r="266" spans="27:79">
      <c r="AA266" s="2"/>
      <c r="AB266" s="29"/>
      <c r="AC266" s="32"/>
      <c r="AE266" s="1"/>
      <c r="AF266" s="29"/>
      <c r="AG266" s="32"/>
      <c r="AH266" s="34"/>
      <c r="AI266" s="34"/>
      <c r="AK266" s="2"/>
      <c r="AL266" s="2"/>
      <c r="AM266" s="34"/>
      <c r="AN266" s="34"/>
      <c r="AQ266" s="2"/>
      <c r="AR266" s="34"/>
      <c r="AT266" s="2"/>
      <c r="AU266" s="2"/>
      <c r="AV266" s="34"/>
      <c r="AW266" s="80"/>
      <c r="BR266" s="17"/>
      <c r="BS266" s="24"/>
      <c r="BT266" s="17"/>
      <c r="BU266" s="24"/>
      <c r="BV266" s="17"/>
      <c r="BW266" s="24"/>
      <c r="BX266" s="17"/>
      <c r="BY266" s="24"/>
      <c r="BZ266" s="20"/>
      <c r="CA266" s="27"/>
    </row>
    <row r="267" spans="27:79">
      <c r="AA267" s="2"/>
      <c r="AB267" s="29"/>
      <c r="AC267" s="32"/>
      <c r="AE267" s="1"/>
      <c r="AF267" s="29"/>
      <c r="AG267" s="32"/>
      <c r="AH267" s="34"/>
      <c r="AI267" s="34"/>
      <c r="AK267" s="2"/>
      <c r="AL267" s="2"/>
      <c r="AM267" s="34"/>
      <c r="AN267" s="34"/>
      <c r="AQ267" s="2"/>
      <c r="AR267" s="34"/>
      <c r="AT267" s="2"/>
      <c r="AU267" s="2"/>
      <c r="AV267" s="34"/>
      <c r="AW267" s="80"/>
      <c r="BR267" s="17"/>
      <c r="BS267" s="24"/>
      <c r="BT267" s="17"/>
      <c r="BU267" s="24"/>
      <c r="BV267" s="17"/>
      <c r="BW267" s="24"/>
      <c r="BX267" s="17"/>
      <c r="BY267" s="24"/>
      <c r="BZ267" s="20"/>
      <c r="CA267" s="27"/>
    </row>
    <row r="268" spans="27:79">
      <c r="AA268" s="2"/>
      <c r="AB268" s="29"/>
      <c r="AC268" s="32"/>
      <c r="AE268" s="1"/>
      <c r="AF268" s="29"/>
      <c r="AG268" s="32"/>
      <c r="AH268" s="34"/>
      <c r="AI268" s="34"/>
      <c r="AK268" s="2"/>
      <c r="AL268" s="2"/>
      <c r="AM268" s="34"/>
      <c r="AN268" s="34"/>
      <c r="AQ268" s="2"/>
      <c r="AR268" s="34"/>
      <c r="AT268" s="2"/>
      <c r="AU268" s="2"/>
      <c r="AV268" s="34"/>
      <c r="AW268" s="80"/>
      <c r="BR268" s="17"/>
      <c r="BS268" s="24"/>
      <c r="BT268" s="17"/>
      <c r="BU268" s="24"/>
      <c r="BV268" s="17"/>
      <c r="BW268" s="24"/>
      <c r="BX268" s="17"/>
      <c r="BY268" s="24"/>
      <c r="BZ268" s="20"/>
      <c r="CA268" s="27"/>
    </row>
    <row r="269" spans="27:79">
      <c r="AA269" s="2"/>
      <c r="AB269" s="29"/>
      <c r="AC269" s="32"/>
      <c r="AE269" s="1"/>
      <c r="AF269" s="29"/>
      <c r="AG269" s="32"/>
      <c r="AH269" s="34"/>
      <c r="AI269" s="34"/>
      <c r="AK269" s="2"/>
      <c r="AL269" s="2"/>
      <c r="AM269" s="34"/>
      <c r="AN269" s="34"/>
      <c r="AQ269" s="2"/>
      <c r="AR269" s="34"/>
      <c r="AT269" s="2"/>
      <c r="AU269" s="2"/>
      <c r="AV269" s="34"/>
      <c r="AW269" s="80"/>
      <c r="BR269" s="17"/>
      <c r="BS269" s="24"/>
      <c r="BT269" s="17"/>
      <c r="BU269" s="24"/>
      <c r="BV269" s="17"/>
      <c r="BW269" s="24"/>
      <c r="BX269" s="17"/>
      <c r="BY269" s="24"/>
      <c r="BZ269" s="20"/>
      <c r="CA269" s="27"/>
    </row>
    <row r="270" spans="27:79">
      <c r="AA270" s="2"/>
      <c r="AB270" s="29"/>
      <c r="AC270" s="32"/>
      <c r="AE270" s="1"/>
      <c r="AF270" s="29"/>
      <c r="AG270" s="32"/>
      <c r="AH270" s="34"/>
      <c r="AI270" s="34"/>
      <c r="AK270" s="2"/>
      <c r="AL270" s="2"/>
      <c r="AM270" s="34"/>
      <c r="AN270" s="34"/>
      <c r="AQ270" s="2"/>
      <c r="AR270" s="34"/>
      <c r="AT270" s="2"/>
      <c r="AU270" s="2"/>
      <c r="AV270" s="34"/>
      <c r="AW270" s="80"/>
      <c r="BR270" s="17"/>
      <c r="BS270" s="24"/>
      <c r="BT270" s="17"/>
      <c r="BU270" s="24"/>
      <c r="BV270" s="17"/>
      <c r="BW270" s="24"/>
      <c r="BX270" s="17"/>
      <c r="BY270" s="24"/>
      <c r="BZ270" s="20"/>
      <c r="CA270" s="27"/>
    </row>
    <row r="271" spans="27:79">
      <c r="AA271" s="2"/>
      <c r="AB271" s="29"/>
      <c r="AC271" s="32"/>
      <c r="AE271" s="1"/>
      <c r="AF271" s="29"/>
      <c r="AG271" s="32"/>
      <c r="AH271" s="34"/>
      <c r="AI271" s="34"/>
      <c r="AK271" s="2"/>
      <c r="AL271" s="2"/>
      <c r="AM271" s="34"/>
      <c r="AN271" s="34"/>
      <c r="AQ271" s="2"/>
      <c r="AR271" s="34"/>
      <c r="AT271" s="2"/>
      <c r="AU271" s="2"/>
      <c r="AV271" s="34"/>
      <c r="AW271" s="80"/>
      <c r="BR271" s="17"/>
      <c r="BS271" s="24"/>
      <c r="BT271" s="17"/>
      <c r="BU271" s="24"/>
      <c r="BV271" s="17"/>
      <c r="BW271" s="24"/>
      <c r="BX271" s="17"/>
      <c r="BY271" s="24"/>
      <c r="BZ271" s="20"/>
      <c r="CA271" s="27"/>
    </row>
    <row r="272" spans="27:79">
      <c r="AA272" s="2"/>
      <c r="AB272" s="29"/>
      <c r="AC272" s="32"/>
      <c r="AE272" s="1"/>
      <c r="AF272" s="29"/>
      <c r="AG272" s="32"/>
      <c r="AH272" s="34"/>
      <c r="AI272" s="34"/>
      <c r="AK272" s="2"/>
      <c r="AL272" s="2"/>
      <c r="AM272" s="34"/>
      <c r="AN272" s="34"/>
      <c r="AQ272" s="2"/>
      <c r="AR272" s="34"/>
      <c r="AT272" s="2"/>
      <c r="AU272" s="2"/>
      <c r="AV272" s="34"/>
      <c r="AW272" s="80"/>
      <c r="BR272" s="17"/>
      <c r="BS272" s="24"/>
      <c r="BT272" s="17"/>
      <c r="BU272" s="24"/>
      <c r="BV272" s="17"/>
      <c r="BW272" s="24"/>
      <c r="BX272" s="17"/>
      <c r="BY272" s="24"/>
      <c r="BZ272" s="20"/>
      <c r="CA272" s="27"/>
    </row>
    <row r="273" spans="27:79">
      <c r="AA273" s="2"/>
      <c r="AB273" s="29"/>
      <c r="AC273" s="32"/>
      <c r="AE273" s="1"/>
      <c r="AF273" s="29"/>
      <c r="AG273" s="32"/>
      <c r="AH273" s="34"/>
      <c r="AI273" s="34"/>
      <c r="AK273" s="2"/>
      <c r="AL273" s="2"/>
      <c r="AM273" s="34"/>
      <c r="AN273" s="34"/>
      <c r="AQ273" s="2"/>
      <c r="AR273" s="34"/>
      <c r="AT273" s="2"/>
      <c r="AU273" s="2"/>
      <c r="AV273" s="34"/>
      <c r="AW273" s="80"/>
      <c r="BR273" s="17"/>
      <c r="BS273" s="24"/>
      <c r="BT273" s="17"/>
      <c r="BU273" s="24"/>
      <c r="BV273" s="17"/>
      <c r="BW273" s="24"/>
      <c r="BX273" s="17"/>
      <c r="BY273" s="24"/>
      <c r="BZ273" s="20"/>
      <c r="CA273" s="27"/>
    </row>
    <row r="274" spans="27:79">
      <c r="AA274" s="2"/>
      <c r="AB274" s="29"/>
      <c r="AC274" s="32"/>
      <c r="AE274" s="1"/>
      <c r="AF274" s="29"/>
      <c r="AG274" s="32"/>
      <c r="AH274" s="34"/>
      <c r="AI274" s="34"/>
      <c r="AK274" s="2"/>
      <c r="AL274" s="2"/>
      <c r="AM274" s="34"/>
      <c r="AN274" s="34"/>
      <c r="AQ274" s="2"/>
      <c r="AR274" s="34"/>
      <c r="AT274" s="2"/>
      <c r="AU274" s="2"/>
      <c r="AV274" s="34"/>
      <c r="AW274" s="80"/>
      <c r="BR274" s="17"/>
      <c r="BS274" s="24"/>
      <c r="BT274" s="17"/>
      <c r="BU274" s="24"/>
      <c r="BV274" s="17"/>
      <c r="BW274" s="24"/>
      <c r="BX274" s="17"/>
      <c r="BY274" s="24"/>
      <c r="BZ274" s="20"/>
      <c r="CA274" s="27"/>
    </row>
    <row r="275" spans="27:79">
      <c r="AA275" s="2"/>
      <c r="AB275" s="29"/>
      <c r="AC275" s="32"/>
      <c r="AE275" s="1"/>
      <c r="AF275" s="29"/>
      <c r="AG275" s="32"/>
      <c r="AH275" s="34"/>
      <c r="AI275" s="34"/>
      <c r="AK275" s="2"/>
      <c r="AL275" s="2"/>
      <c r="AM275" s="34"/>
      <c r="AN275" s="34"/>
      <c r="AQ275" s="2"/>
      <c r="AR275" s="34"/>
      <c r="AT275" s="2"/>
      <c r="AU275" s="2"/>
      <c r="AV275" s="34"/>
      <c r="AW275" s="80"/>
      <c r="BR275" s="17"/>
      <c r="BS275" s="24"/>
      <c r="BT275" s="17"/>
      <c r="BU275" s="24"/>
      <c r="BV275" s="17"/>
      <c r="BW275" s="24"/>
      <c r="BX275" s="17"/>
      <c r="BY275" s="24"/>
      <c r="BZ275" s="20"/>
      <c r="CA275" s="27"/>
    </row>
    <row r="276" spans="27:79">
      <c r="AA276" s="2"/>
      <c r="AB276" s="29"/>
      <c r="AC276" s="32"/>
      <c r="AE276" s="1"/>
      <c r="AF276" s="29"/>
      <c r="AG276" s="32"/>
      <c r="AH276" s="34"/>
      <c r="AI276" s="34"/>
      <c r="AK276" s="2"/>
      <c r="AL276" s="2"/>
      <c r="AM276" s="34"/>
      <c r="AN276" s="34"/>
      <c r="AQ276" s="2"/>
      <c r="AR276" s="34"/>
      <c r="AT276" s="2"/>
      <c r="AU276" s="2"/>
      <c r="AV276" s="34"/>
      <c r="AW276" s="80"/>
      <c r="BR276" s="17"/>
      <c r="BS276" s="24"/>
      <c r="BT276" s="17"/>
      <c r="BU276" s="24"/>
      <c r="BV276" s="17"/>
      <c r="BW276" s="24"/>
      <c r="BX276" s="17"/>
      <c r="BY276" s="24"/>
      <c r="BZ276" s="20"/>
      <c r="CA276" s="27"/>
    </row>
  </sheetData>
  <conditionalFormatting sqref="B1:B1048576">
    <cfRule type="duplicateValues" dxfId="61" priority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Usuario invitado</cp:lastModifiedBy>
  <cp:revision/>
  <dcterms:created xsi:type="dcterms:W3CDTF">2020-08-04T14:07:37Z</dcterms:created>
  <dcterms:modified xsi:type="dcterms:W3CDTF">2020-09-10T23:08:40Z</dcterms:modified>
  <cp:category/>
  <cp:contentStatus/>
</cp:coreProperties>
</file>