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94" documentId="8_{EB53E55E-EEC3-4F21-8E7D-52E27AC5BA5D}" xr6:coauthVersionLast="45" xr6:coauthVersionMax="45" xr10:uidLastSave="{5DFD2064-3112-497A-B00C-01B680B33F0A}"/>
  <bookViews>
    <workbookView xWindow="-120" yWindow="-120" windowWidth="20730" windowHeight="11160" activeTab="1" xr2:uid="{2AF9DF2C-A2C8-45B1-80FF-162E42031A82}"/>
  </bookViews>
  <sheets>
    <sheet name="Hoja1" sheetId="1" r:id="rId1"/>
    <sheet name="TODO PACI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<sst xmlns="http://schemas.openxmlformats.org/spreadsheetml/2006/main" count="194" uniqueCount="188">
  <si>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</si>
  <si>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</si>
  <si>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</si>
  <si>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</si>
  <si>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</si>
  <si>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</si>
  <si>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</si>
  <si>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</si>
  <si>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</si>
  <si>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</si>
  <si>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</si>
  <si>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</si>
  <si>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</si>
  <si>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</si>
  <si>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</si>
  <si>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</si>
  <si>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</si>
  <si>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</si>
  <si>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</si>
  <si>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</si>
  <si>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</si>
  <si>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</si>
  <si>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</si>
  <si>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</si>
  <si>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</si>
  <si>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</si>
  <si>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</si>
  <si>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</si>
  <si>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</si>
  <si>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</si>
  <si>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</si>
  <si>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</si>
  <si>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</si>
  <si>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</si>
  <si>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</si>
  <si>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</si>
  <si>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</si>
  <si>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</si>
  <si>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</si>
  <si>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</si>
  <si>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</si>
  <si>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</si>
  <si>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</si>
  <si>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</si>
  <si>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</si>
  <si>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</si>
  <si>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</si>
  <si>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</si>
  <si>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</si>
  <si>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</si>
  <si>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</si>
  <si>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</si>
  <si>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</si>
  <si>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</si>
  <si>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</si>
  <si>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</si>
  <si>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</si>
  <si>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</si>
  <si>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</si>
  <si>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</si>
  <si>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</si>
  <si>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</si>
  <si>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</si>
  <si>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</si>
  <si>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</si>
  <si>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</si>
  <si>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</si>
  <si>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</si>
  <si>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</si>
  <si>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</si>
  <si>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</si>
  <si>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</si>
  <si>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</si>
  <si>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</si>
  <si>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</si>
  <si>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</si>
  <si>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</si>
  <si>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</si>
  <si>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</si>
  <si>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</si>
  <si>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</si>
  <si>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</si>
  <si>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</si>
  <si>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</si>
  <si>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</si>
  <si>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</si>
  <si>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</si>
  <si>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</si>
  <si>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</si>
  <si>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</si>
  <si>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</si>
  <si>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</si>
  <si>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</si>
  <si>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</si>
  <si>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</si>
  <si>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</si>
  <si>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</si>
  <si>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</si>
  <si>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</si>
  <si>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</si>
  <si>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</si>
  <si>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</si>
  <si>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</si>
  <si>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</si>
  <si>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</si>
  <si>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</si>
  <si>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</si>
  <si>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</si>
  <si>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</si>
  <si>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</si>
  <si>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</si>
  <si>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</si>
  <si>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</si>
  <si>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</si>
  <si>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</si>
  <si>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</si>
  <si>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</si>
  <si>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</si>
  <si>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</si>
  <si>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</si>
  <si>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</si>
  <si>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</si>
  <si>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</si>
  <si>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</si>
  <si>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</si>
  <si>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</si>
  <si>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</si>
  <si>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</si>
  <si>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</si>
  <si>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</si>
  <si>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</si>
  <si>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</si>
  <si>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</si>
  <si>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</si>
  <si>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</si>
  <si>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</si>
  <si>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</si>
  <si>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</si>
  <si>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</si>
  <si>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</si>
  <si>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</si>
  <si>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</si>
  <si>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</si>
  <si>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</si>
  <si>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</si>
  <si>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</si>
  <si>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</si>
  <si>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</si>
  <si>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</si>
  <si>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</si>
  <si>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</si>
  <si>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</si>
  <si>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</si>
  <si>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</si>
  <si>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</si>
  <si>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</si>
  <si>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</si>
  <si>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</si>
  <si>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</si>
  <si>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</si>
  <si>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</si>
  <si>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</si>
  <si>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</si>
  <si>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</si>
  <si>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</si>
  <si>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</si>
  <si>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</si>
  <si>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</si>
  <si>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</si>
  <si>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</si>
  <si>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</si>
  <si>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</si>
  <si>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</si>
  <si>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</si>
  <si>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</si>
  <si>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</si>
  <si>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</si>
  <si>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</si>
  <si>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</si>
  <si>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</si>
  <si>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</si>
  <si>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</si>
  <si>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</si>
  <si>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</si>
  <si>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01-08-20</t>
  </si>
  <si>
    <t>02-08-20</t>
  </si>
  <si>
    <t>03-08-20</t>
  </si>
  <si>
    <t>04-08-2020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</si>
</sst>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F800]dddd\,\ mmmm\ dd\,\ yyyy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164" fontId="0" fillId="0" borderId="0" xfId="0" applyNumberFormat="1"/>
    <xf numFmtId="14" fontId="3" fillId="2" borderId="1" xfId="0" applyNumberFormat="1" applyFont="1" applyFill="1" applyBorder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6" fontId="0" fillId="0" borderId="0" xfId="1" applyNumberFormat="1" applyFont="1"/>
    <xf numFmtId="0" fontId="4" fillId="0" borderId="0" xfId="0" applyFont="1" applyAlignment="1">
      <alignment horizontal="center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orcentaje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alignment horizontal="center" vertical="center" textRotation="0" wrapText="0" indent="0" justifyLastLine="0" shrinkToFit="0" readingOrder="0"/>
    </dxf>
    <dxf>
      <numFmt numFmtId="167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  <alignment horizontal="general" vertical="bottom" textRotation="0" wrapText="1" indent="0" justifyLastLine="0" shrinkToFit="0" readingOrder="0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03-08-20" dataDxfId="9"/>
    <tableColumn id="149" xr3:uid="{B5E62901-93E8-AB4A-A55E-33F107A754BE}" name="04-08-20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workbookViewId="0">
      <pane xSplit="1" topLeftCell="EE1" activePane="topRight" state="frozen"/>
      <selection activeCell="A2" sqref="A2"/>
      <selection pane="topRight" activeCell="EM20" sqref="EM20"/>
    </sheetView>
  </sheetViews>
  <sheetFormatPr baseColWidth="10" defaultColWidth="11.42578125" defaultRowHeight="15" x14ac:dyDescent="0.25"/>
  <cols>
    <col min="1" max="1" width="26.140625" customWidth="1"/>
    <col min="2" max="87" width="11.28515625" customWidth="1"/>
    <col min="94" max="101" width="11.42578125" style="8"/>
    <col min="102" max="103" width="11.42578125" style="15"/>
    <col min="104" max="104" width="12.85546875" style="15" bestFit="1" customWidth="1"/>
    <col min="105" max="112" width="11.42578125" style="15"/>
    <col min="113" max="113" width="11.42578125" style="8"/>
    <col min="114" max="114" width="10" style="8" customWidth="1"/>
    <col min="115" max="115" width="10.85546875" style="8" customWidth="1"/>
    <col min="116" max="118" width="11.42578125" style="8"/>
  </cols>
  <sheetData>
    <row r="1" spans="1:149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</row>
    <row r="2" spans="1:149" x14ac:dyDescent="0.25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>
        <v>232514</v>
      </c>
      <c r="ES2" s="8"/>
    </row>
    <row r="3" spans="1:149" x14ac:dyDescent="0.25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>
        <v>161502</v>
      </c>
      <c r="ES3" s="8"/>
    </row>
    <row r="4" spans="1:149" x14ac:dyDescent="0.25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>
        <v>22703</v>
      </c>
      <c r="ES4" s="8"/>
    </row>
    <row r="5" spans="1:149" x14ac:dyDescent="0.25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>
        <v>681</v>
      </c>
      <c r="ES5" s="8"/>
    </row>
    <row r="6" spans="1:149" x14ac:dyDescent="0.25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>
        <v>1317</v>
      </c>
      <c r="ES6" s="8"/>
    </row>
    <row r="7" spans="1:149" x14ac:dyDescent="0.25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>
        <v>165</v>
      </c>
      <c r="ES7" s="8"/>
    </row>
    <row r="8" spans="1:14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 x14ac:dyDescent="0.25">
      <c r="W9" s="1"/>
    </row>
    <row r="10" spans="1:149" x14ac:dyDescent="0.25">
      <c r="W10" s="1"/>
    </row>
    <row r="11" spans="1:149" x14ac:dyDescent="0.25">
      <c r="W11" s="1"/>
    </row>
    <row r="12" spans="1:149" x14ac:dyDescent="0.25">
      <c r="W12" s="1"/>
    </row>
    <row r="13" spans="1:149" x14ac:dyDescent="0.25">
      <c r="W13" s="1"/>
    </row>
    <row r="14" spans="1:149" x14ac:dyDescent="0.25">
      <c r="W14" s="1"/>
    </row>
    <row r="15" spans="1:149" x14ac:dyDescent="0.25">
      <c r="W15" s="1"/>
    </row>
    <row r="16" spans="1:149" x14ac:dyDescent="0.25">
      <c r="W16" s="1"/>
    </row>
    <row r="17" spans="1:23" x14ac:dyDescent="0.25">
      <c r="W17" s="3"/>
    </row>
    <row r="18" spans="1:23" x14ac:dyDescent="0.25">
      <c r="W18" s="3"/>
    </row>
    <row r="19" spans="1:23" x14ac:dyDescent="0.25">
      <c r="W19" s="3"/>
    </row>
    <row r="20" spans="1:23" x14ac:dyDescent="0.25">
      <c r="W20" s="3"/>
    </row>
    <row r="21" spans="1:23" x14ac:dyDescent="0.25">
      <c r="W21" s="3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5">
      <c r="W23" s="3"/>
    </row>
    <row r="24" spans="1:23" x14ac:dyDescent="0.25">
      <c r="W24" s="3"/>
    </row>
    <row r="25" spans="1:23" x14ac:dyDescent="0.25">
      <c r="W25" s="4"/>
    </row>
    <row r="26" spans="1:23" x14ac:dyDescent="0.25">
      <c r="W26" s="4"/>
    </row>
    <row r="27" spans="1:23" x14ac:dyDescent="0.25">
      <c r="W27" s="4"/>
    </row>
    <row r="28" spans="1:23" x14ac:dyDescent="0.25">
      <c r="W28" s="4"/>
    </row>
    <row r="29" spans="1:23" x14ac:dyDescent="0.25">
      <c r="W29" s="4"/>
    </row>
    <row r="30" spans="1:23" x14ac:dyDescent="0.25">
      <c r="W30" s="4"/>
    </row>
    <row r="31" spans="1:23" x14ac:dyDescent="0.25">
      <c r="W31" s="4"/>
    </row>
    <row r="32" spans="1:23" x14ac:dyDescent="0.25">
      <c r="W32" s="4"/>
    </row>
    <row r="33" spans="1:23" x14ac:dyDescent="0.25">
      <c r="W33" s="4"/>
    </row>
    <row r="34" spans="1:23" x14ac:dyDescent="0.25">
      <c r="W34" s="4"/>
    </row>
    <row r="35" spans="1:23" x14ac:dyDescent="0.25">
      <c r="W35" s="1"/>
    </row>
    <row r="36" spans="1:23" x14ac:dyDescent="0.25">
      <c r="W36" s="1"/>
    </row>
    <row r="37" spans="1:23" x14ac:dyDescent="0.25">
      <c r="W37" s="1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5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tabSelected="1" topLeftCell="Z1" workbookViewId="0">
      <selection activeCell="AL4" sqref="AL4"/>
    </sheetView>
  </sheetViews>
  <sheetFormatPr baseColWidth="10" defaultColWidth="10.7109375" defaultRowHeight="15" x14ac:dyDescent="0.25"/>
  <cols>
    <col min="1" max="1" width="7.28515625" bestFit="1" customWidth="1"/>
    <col min="2" max="2" width="7.7109375" customWidth="1"/>
    <col min="3" max="3" width="7.140625" customWidth="1"/>
    <col min="4" max="4" width="10.42578125" bestFit="1" customWidth="1"/>
    <col min="5" max="5" width="5.42578125" customWidth="1"/>
    <col min="6" max="6" width="12.7109375" customWidth="1"/>
    <col min="7" max="7" width="8.85546875" customWidth="1"/>
    <col min="8" max="8" width="12" bestFit="1" customWidth="1"/>
    <col min="9" max="10" width="9.140625" customWidth="1"/>
    <col min="11" max="11" width="8.7109375" customWidth="1"/>
    <col min="12" max="12" width="10.42578125" customWidth="1"/>
    <col min="13" max="13" width="10.85546875" customWidth="1"/>
    <col min="14" max="14" width="11.140625" customWidth="1"/>
    <col min="15" max="15" width="10.7109375" customWidth="1"/>
    <col min="16" max="17" width="12" bestFit="1" customWidth="1"/>
    <col min="18" max="18" width="12.7109375" customWidth="1"/>
    <col min="19" max="19" width="11.7109375" bestFit="1" customWidth="1"/>
    <col min="20" max="22" width="12.7109375" customWidth="1"/>
    <col min="23" max="23" width="10.85546875" customWidth="1"/>
    <col min="24" max="24" width="10.42578125" customWidth="1"/>
    <col min="25" max="25" width="10.85546875" customWidth="1"/>
    <col min="26" max="30" width="14" customWidth="1"/>
    <col min="31" max="32" width="11" customWidth="1"/>
    <col min="33" max="33" width="11.7109375" customWidth="1"/>
    <col min="34" max="34" width="12.28515625" customWidth="1"/>
    <col min="35" max="35" width="12" customWidth="1"/>
    <col min="37" max="37" width="13.5703125" customWidth="1"/>
    <col min="38" max="38" width="13.28515625" customWidth="1"/>
    <col min="39" max="39" width="14.28515625" customWidth="1"/>
  </cols>
  <sheetData>
    <row r="4" spans="1:39" x14ac:dyDescent="0.25">
      <c r="D4" s="9">
        <f>+D7+COUNTA(Hoja1!$C$2:$MO$2)</f>
        <v>44046</v>
      </c>
      <c r="E4" s="10"/>
    </row>
    <row r="5" spans="1:39" x14ac:dyDescent="0.25">
      <c r="D5" s="11"/>
    </row>
    <row r="6" spans="1:39" ht="48" x14ac:dyDescent="0.25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5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5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5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5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5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5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5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5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5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5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5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5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5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5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5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5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5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5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5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5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5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5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5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5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5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5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5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5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5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5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5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5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5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5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5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5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5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5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5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5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5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5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5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5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5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5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5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5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5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5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5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5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5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5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5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5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5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5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5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5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5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5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5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5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5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5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5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5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5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5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5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5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5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5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5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5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5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5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5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5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5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5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5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5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5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5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5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5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5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5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5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5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5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5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5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5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5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5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5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5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5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5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5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5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5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5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5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5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5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5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5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5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5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5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5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5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5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5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5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5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5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5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5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5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5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5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5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5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5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5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5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5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5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5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5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5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5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5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5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5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5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5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5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 x14ac:dyDescent="0.25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 x14ac:dyDescent="0.25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 x14ac:dyDescent="0.25">
      <c r="A152" s="12" t="str">
        <f t="shared" si="85"/>
        <v>ON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 x14ac:dyDescent="0.25">
      <c r="A153" s="12" t="str">
        <f t="shared" si="85"/>
        <v>ON</v>
      </c>
      <c r="B153" s="12" t="str">
        <f t="shared" si="86"/>
        <v>ultima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232514</v>
      </c>
      <c r="G153">
        <f t="shared" si="70"/>
        <v>2683</v>
      </c>
      <c r="H153" cm="1">
        <f t="array" ref="H153">+INDEX(Hoja1!$B$2:$MO$7,2,$E153)</f>
        <v>161502</v>
      </c>
      <c r="I153">
        <f t="shared" si="71"/>
        <v>1646</v>
      </c>
      <c r="J153">
        <f t="shared" si="62"/>
        <v>71012</v>
      </c>
      <c r="K153">
        <f t="shared" si="72"/>
        <v>1037</v>
      </c>
      <c r="L153" cm="1">
        <f t="array" ref="L153">+INDEX(Hoja1!$B$2:$MO$7,3,$E153)</f>
        <v>22703</v>
      </c>
      <c r="M153" cm="1">
        <f t="array" ref="M153">+INDEX(Hoja1!$B$2:$MO$7,4,$E153)</f>
        <v>681</v>
      </c>
      <c r="N153" cm="1">
        <f t="array" ref="N153">+INDEX(Hoja1!$B$2:$MO$7,5,$E153)</f>
        <v>1317</v>
      </c>
      <c r="O153" cm="1">
        <f t="array" ref="O153">+INDEX(Hoja1!$B$2:$MO$7,6,$E153)</f>
        <v>165</v>
      </c>
      <c r="P153" s="13">
        <f t="shared" si="89"/>
        <v>0.69459043326423353</v>
      </c>
      <c r="Q153" s="13">
        <f t="shared" si="90"/>
        <v>0.30540956673576647</v>
      </c>
      <c r="R153">
        <f t="shared" si="73"/>
        <v>-552</v>
      </c>
      <c r="S153">
        <f t="shared" si="74"/>
        <v>1037</v>
      </c>
      <c r="T153">
        <f t="shared" si="75"/>
        <v>-103</v>
      </c>
      <c r="U153">
        <f t="shared" si="76"/>
        <v>7</v>
      </c>
      <c r="V153">
        <f t="shared" si="77"/>
        <v>17</v>
      </c>
      <c r="W153">
        <f t="shared" si="78"/>
        <v>1</v>
      </c>
      <c r="X153">
        <f t="shared" si="79"/>
        <v>-0.17063369397217928</v>
      </c>
      <c r="Y153">
        <f t="shared" si="80"/>
        <v>1.4819578420864595E-2</v>
      </c>
      <c r="Z153">
        <f t="shared" si="81"/>
        <v>0.99548364465491535</v>
      </c>
      <c r="AA153">
        <f t="shared" si="82"/>
        <v>1.0103857566765579</v>
      </c>
      <c r="AB153">
        <f t="shared" si="83"/>
        <v>1.013076923076923</v>
      </c>
      <c r="AC153">
        <f t="shared" si="84"/>
        <v>1.0060975609756098</v>
      </c>
      <c r="AD153">
        <f t="shared" si="63"/>
        <v>55906.227458523688</v>
      </c>
      <c r="AE153">
        <f t="shared" si="64"/>
        <v>17074.296705938927</v>
      </c>
      <c r="AF153">
        <f t="shared" si="65"/>
        <v>5458.7641259918255</v>
      </c>
      <c r="AG153">
        <f t="shared" si="66"/>
        <v>163.741283962491</v>
      </c>
      <c r="AH153">
        <f t="shared" si="67"/>
        <v>316.6626592930993</v>
      </c>
      <c r="AI153">
        <f t="shared" si="68"/>
        <v>39.672998316903104</v>
      </c>
      <c r="AJ153">
        <f>+TODO_PACIENTES[[#This Row],[Aislamiento Domiciliario]]+TODO_PACIENTES[[#This Row],[Aislamiento en Hoteles]]+TODO_PACIENTES[[#This Row],[Hospitalizados en Sala]]+TODO_PACIENTES[[#This Row],[Hospitalizados en UCI]]</f>
        <v>24866</v>
      </c>
      <c r="AK153">
        <f t="shared" si="69"/>
        <v>5978.841067564319</v>
      </c>
      <c r="AL153">
        <f>+TODO_PACIENTES[[#This Row],[Personas con Medidas Sanitarias]]-AJ152</f>
        <v>-78</v>
      </c>
      <c r="AM153">
        <f>+IFERROR(TODO_PACIENTES[[#This Row],[Variación Personas Medidas Sanitarias]]/AJ152,0)</f>
        <v>-3.1270044900577293E-3</v>
      </c>
    </row>
    <row r="154" spans="1:39" x14ac:dyDescent="0.25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-232514</v>
      </c>
      <c r="H154" cm="1">
        <f t="array" ref="H154">+INDEX(Hoja1!$B$2:$MO$7,2,$E154)</f>
        <v>0</v>
      </c>
      <c r="I154">
        <f t="shared" si="71"/>
        <v>-161502</v>
      </c>
      <c r="J154">
        <f t="shared" si="62"/>
        <v>0</v>
      </c>
      <c r="K154">
        <f t="shared" si="72"/>
        <v>-71012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-235197</v>
      </c>
      <c r="S154">
        <f t="shared" si="74"/>
        <v>-71012</v>
      </c>
      <c r="T154">
        <f t="shared" si="75"/>
        <v>-22703</v>
      </c>
      <c r="U154">
        <f t="shared" si="76"/>
        <v>-681</v>
      </c>
      <c r="V154">
        <f t="shared" si="77"/>
        <v>-1317</v>
      </c>
      <c r="W154">
        <f t="shared" si="78"/>
        <v>-165</v>
      </c>
      <c r="X154">
        <f t="shared" si="79"/>
        <v>-87.66194558330227</v>
      </c>
      <c r="Y154">
        <f t="shared" si="80"/>
        <v>-1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-24866</v>
      </c>
      <c r="AM154">
        <f>+IFERROR(TODO_PACIENTES[[#This Row],[Variación Personas Medidas Sanitarias]]/AJ153,0)</f>
        <v>-1</v>
      </c>
    </row>
    <row r="155" spans="1:39" x14ac:dyDescent="0.25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232514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-1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5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5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5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5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5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5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5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5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5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5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5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5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5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5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5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5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5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5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5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5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5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5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5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5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5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5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5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5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5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5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5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5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5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5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5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5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5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5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5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5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5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5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5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5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5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5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5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5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5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5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5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5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5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5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5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5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5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5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5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5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5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5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5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5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5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5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5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5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5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5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5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5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5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5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5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5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5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5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5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5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5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5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5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5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5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5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5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5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5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5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5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5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5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5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5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5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5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5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5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5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5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5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5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5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5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5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5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5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5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5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5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5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5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5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5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5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5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5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5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5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5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5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5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5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5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5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5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5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5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5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5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5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5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5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5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5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5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5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5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5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5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5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5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5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5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5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5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5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5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2020-08-04T14:38:00Z</dcterms:modified>
  <cp:category/>
  <cp:contentStatus/>
</cp:coreProperties>
</file>