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154" documentId="8_{3010CC78-F090-4C6D-90EF-3E6F935252D8}" xr6:coauthVersionLast="47" xr6:coauthVersionMax="47" xr10:uidLastSave="{43B8BA06-2B5F-415D-8F49-D9E4A78578FF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BD_Capas!$A$1:$J$25</definedName>
    <definedName name="DatosExternos_1" localSheetId="8" hidden="1">BD_Detalles!$A$1:$I$23</definedName>
    <definedName name="DatosExternos_1" localSheetId="6" hidden="1">'Capas (2)'!$A$1:$E$2</definedName>
    <definedName name="DatosExternos_2" localSheetId="3" hidden="1">'BASE Global'!$A$1:$Q$29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39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" i="2" l="1"/>
  <c r="A27" i="2" s="1"/>
  <c r="B26" i="2"/>
  <c r="F26" i="2"/>
  <c r="H26" i="2"/>
  <c r="I26" i="2"/>
  <c r="B25" i="2"/>
  <c r="C25" i="2"/>
  <c r="F25" i="2"/>
  <c r="H25" i="2"/>
  <c r="I25" i="2" s="1"/>
  <c r="B24" i="2"/>
  <c r="C24" i="2"/>
  <c r="F24" i="2"/>
  <c r="H24" i="2"/>
  <c r="I24" i="2" s="1"/>
  <c r="B23" i="2"/>
  <c r="C23" i="2"/>
  <c r="F23" i="2"/>
  <c r="H23" i="2"/>
  <c r="I23" i="2" s="1"/>
  <c r="A17" i="2"/>
  <c r="F17" i="2" s="1"/>
  <c r="A18" i="2"/>
  <c r="H18" i="2" s="1"/>
  <c r="I18" i="2" s="1"/>
  <c r="H17" i="2"/>
  <c r="I17" i="2" s="1"/>
  <c r="B16" i="2"/>
  <c r="C16" i="2"/>
  <c r="F16" i="2"/>
  <c r="H16" i="2"/>
  <c r="I16" i="2" s="1"/>
  <c r="A13" i="2"/>
  <c r="A14" i="2" s="1"/>
  <c r="C13" i="2"/>
  <c r="H13" i="2"/>
  <c r="I13" i="2" s="1"/>
  <c r="I28" i="1"/>
  <c r="I27" i="1"/>
  <c r="I19" i="1"/>
  <c r="I23" i="1"/>
  <c r="I22" i="1"/>
  <c r="I21" i="1"/>
  <c r="E2" i="3"/>
  <c r="H27" i="2" l="1"/>
  <c r="I27" i="2" s="1"/>
  <c r="B27" i="2"/>
  <c r="A28" i="2"/>
  <c r="F27" i="2"/>
  <c r="C27" i="2"/>
  <c r="C26" i="2"/>
  <c r="B17" i="2"/>
  <c r="B18" i="2"/>
  <c r="C18" i="2"/>
  <c r="C17" i="2"/>
  <c r="F18" i="2"/>
  <c r="A19" i="2"/>
  <c r="H14" i="2"/>
  <c r="I14" i="2" s="1"/>
  <c r="C14" i="2"/>
  <c r="A15" i="2"/>
  <c r="F14" i="2"/>
  <c r="B14" i="2"/>
  <c r="B13" i="2"/>
  <c r="F13" i="2"/>
  <c r="B11" i="2"/>
  <c r="H11" i="2"/>
  <c r="I11" i="2" s="1"/>
  <c r="C10" i="2"/>
  <c r="F10" i="2"/>
  <c r="B10" i="2"/>
  <c r="F12" i="2"/>
  <c r="I10" i="1"/>
  <c r="B28" i="2" l="1"/>
  <c r="H28" i="2"/>
  <c r="I28" i="2" s="1"/>
  <c r="A29" i="2"/>
  <c r="F28" i="2"/>
  <c r="C28" i="2"/>
  <c r="B19" i="2"/>
  <c r="H19" i="2"/>
  <c r="I19" i="2" s="1"/>
  <c r="A20" i="2"/>
  <c r="F19" i="2"/>
  <c r="C19" i="2"/>
  <c r="C15" i="2"/>
  <c r="F15" i="2"/>
  <c r="H15" i="2"/>
  <c r="I15" i="2" s="1"/>
  <c r="B15" i="2"/>
  <c r="F11" i="2"/>
  <c r="C11" i="2"/>
  <c r="H10" i="2"/>
  <c r="I10" i="2" s="1"/>
  <c r="C29" i="2" l="1"/>
  <c r="B29" i="2"/>
  <c r="H29" i="2"/>
  <c r="I29" i="2" s="1"/>
  <c r="A30" i="2"/>
  <c r="F29" i="2"/>
  <c r="B20" i="2"/>
  <c r="C20" i="2"/>
  <c r="H20" i="2"/>
  <c r="I20" i="2" s="1"/>
  <c r="A21" i="2"/>
  <c r="F20" i="2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C30" i="2" l="1"/>
  <c r="B30" i="2"/>
  <c r="H30" i="2"/>
  <c r="I30" i="2" s="1"/>
  <c r="A31" i="2"/>
  <c r="F30" i="2"/>
  <c r="C21" i="2"/>
  <c r="B21" i="2"/>
  <c r="H21" i="2"/>
  <c r="I21" i="2" s="1"/>
  <c r="A22" i="2"/>
  <c r="F21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G2" i="3"/>
  <c r="C31" i="2" l="1"/>
  <c r="B31" i="2"/>
  <c r="F31" i="2"/>
  <c r="H31" i="2"/>
  <c r="I31" i="2" s="1"/>
  <c r="C22" i="2"/>
  <c r="B22" i="2"/>
  <c r="H22" i="2"/>
  <c r="I22" i="2" s="1"/>
  <c r="F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<sst xmlns="http://schemas.openxmlformats.org/spreadsheetml/2006/main" count="946" uniqueCount="180">
  <si>
    <t>Capa</t>
  </si>
  <si>
    <t>Propiedad</t>
  </si>
  <si>
    <t>REGION</t>
  </si>
  <si>
    <t>PROVINCIA</t>
  </si>
  <si>
    <t>Nombre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</si>
  <si>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</si>
  <si>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</si>
  <si>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</si>
  <si>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</si>
  <si>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</si>
  <si>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</si>
  <si>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</si>
  <si>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</si>
  <si>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</si>
  <si>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</si>
  <si>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</si>
  <si>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</si>
  <si>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</si>
  <si>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</si>
  <si>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</si>
  <si>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</si>
  <si>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</si>
  <si>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</si>
  <si>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</si>
  <si>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</si>
  <si>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</si>
  <si>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</si>
  <si>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</si>
  <si>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</si>
  <si>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</si>
  <si>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</si>
  <si>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</si>
  <si>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</si>
  <si>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/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</si>
  <si>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</si>
  <si>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</si>
  <si>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</si>
  <si>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</si>
  <si>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</si>
  <si>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</si>
  <si>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</si>
  <si>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</si>
  <si>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</si>
  <si>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</si>
  <si>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</si>
  <si>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</si>
  <si>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</si>
  <si>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</si>
  <si>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</si>
  <si>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</si>
  <si>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</si>
  <si>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</si>
  <si>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</si>
  <si>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</si>
  <si>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</si>
  <si>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</si>
  <si>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</si>
  <si>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</si>
  <si>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</si>
  <si>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</si>
  <si>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</si>
  <si>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</si>
  <si>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</si>
  <si>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</si>
  <si>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</si>
  <si>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</si>
  <si>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</si>
  <si>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</si>
  <si>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</si>
  <si>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</si>
  <si>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</si>
  <si>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</si>
  <si>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</si>
  <si>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</si>
  <si>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</si>
  <si>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</si>
  <si>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</si>
  <si>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</si>
  <si>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</si>
  <si>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</si>
  <si>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</si>
  <si>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</si>
  <si>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</si>
  <si>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</si>
  <si>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</si>
  <si>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</si>
  <si>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</si>
  <si>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</si>
  <si>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</si>
  <si>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</si>
  <si>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</si>
  <si>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</si>
  <si>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</si>
  <si>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</si>
  <si>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</si>
  <si>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</si>
  <si>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</si>
  <si>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</si>
  <si>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</si>
  <si>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</si>
  <si>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</si>
  <si>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</si>
  <si>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</si>
  <si>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</si>
  <si>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</si>
  <si>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</si>
  <si>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</si>
  <si>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</si>
  <si>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</si>
  <si>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</si>
  <si>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COMUNA</t>
  </si>
  <si>
    <t>COD_CUEN</t>
  </si>
  <si>
    <t>Cuenca</t>
  </si>
  <si>
    <t>01-0</t>
  </si>
  <si>
    <t>default</t>
  </si>
  <si>
    <t>random</t>
  </si>
  <si>
    <t>01-5</t>
  </si>
  <si>
    <t>01-6</t>
  </si>
  <si>
    <t>#A469D1</t>
  </si>
  <si>
    <t>#009B00</t>
  </si>
  <si>
    <t>#3333FF</t>
  </si>
  <si>
    <t>#FF6019</t>
  </si>
  <si>
    <t>#E7FF85</t>
  </si>
  <si>
    <t>#003DB8</t>
  </si>
  <si>
    <t>#66FFFF</t>
  </si>
  <si>
    <t>#FFAA43</t>
  </si>
  <si>
    <t>#7C36B0</t>
  </si>
  <si>
    <t>#F60000</t>
  </si>
  <si>
    <t>#297B7F</t>
  </si>
  <si>
    <t>#407DD6</t>
  </si>
  <si>
    <t>#00CD00</t>
  </si>
  <si>
    <t>Humedales_SSC_COM_CGS</t>
  </si>
  <si>
    <t>CUT_REG</t>
  </si>
  <si>
    <t>CUT_PROV</t>
  </si>
  <si>
    <t>CUT_COM</t>
  </si>
  <si>
    <t>COD_SUBC</t>
  </si>
  <si>
    <t>COD_SSUBC</t>
  </si>
  <si>
    <t>NOM_SSUBC</t>
  </si>
  <si>
    <t>Id_humedal</t>
  </si>
  <si>
    <t>SubClase</t>
  </si>
  <si>
    <t>Id_WDPA</t>
  </si>
  <si>
    <t>AreaProteg</t>
  </si>
  <si>
    <t>Nombre_AP</t>
  </si>
  <si>
    <t>Designacio</t>
  </si>
  <si>
    <t>Hectareas</t>
  </si>
  <si>
    <t>COD_REG</t>
  </si>
  <si>
    <t>COD_PROV</t>
  </si>
  <si>
    <t>COD_COM</t>
  </si>
  <si>
    <t>COD_SSUBCU</t>
  </si>
  <si>
    <t>Humedales</t>
  </si>
  <si>
    <t>Provincia</t>
  </si>
  <si>
    <t>Subsubcuenca</t>
  </si>
  <si>
    <t>Código Humedal</t>
  </si>
  <si>
    <t>Subclase</t>
  </si>
  <si>
    <t>Nombre Área Protegida</t>
  </si>
  <si>
    <t>Designación Área Protegida</t>
  </si>
  <si>
    <t>Superficie (ha)</t>
  </si>
  <si>
    <t>Humedales: Subsubcuenca</t>
  </si>
  <si>
    <t>Humedales: Nombre Humedal</t>
  </si>
  <si>
    <t>Humedales: Clase Humedal</t>
  </si>
  <si>
    <t>Humedales: Subclase Humedal</t>
  </si>
  <si>
    <t>Humedales: Designación AP</t>
  </si>
  <si>
    <t>Humedales: Nombre AP</t>
  </si>
  <si>
    <t>https://github.com/Sud-Austral/mapa_insumos/tree/main/humedales/Humedales_SSC_COM_CGS/?Codcom=00000.json</t>
  </si>
  <si>
    <t>Cuerpos</t>
  </si>
  <si>
    <t>Otros humedales</t>
  </si>
  <si>
    <t>Rios</t>
  </si>
  <si>
    <t>Sistemas antropizados</t>
  </si>
  <si>
    <t>Embalse</t>
  </si>
  <si>
    <t>Lago</t>
  </si>
  <si>
    <t>Laguna</t>
  </si>
  <si>
    <t>Rios principales</t>
  </si>
  <si>
    <t>Rios secundarios</t>
  </si>
  <si>
    <t>Area Marina Costera Protegida</t>
  </si>
  <si>
    <t>Monumento Natural</t>
  </si>
  <si>
    <t>Parque Nacional</t>
  </si>
  <si>
    <t>Reserva Forestal</t>
  </si>
  <si>
    <t>Reserva Nacional</t>
  </si>
  <si>
    <t>Santuario de la Naturaleza</t>
  </si>
  <si>
    <t>#95A39D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</si>
</sst>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B915CF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469D1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AA43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00CD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14" fillId="5" borderId="3" applyNumberFormat="0" applyAlignment="0" applyProtection="0"/>
    <xf numFmtId="0" fontId="15" fillId="6" borderId="3" applyNumberFormat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0" borderId="0" xfId="0" applyFont="1" applyAlignment="1">
      <alignment horizontal="left" vertical="top"/>
    </xf>
    <xf numFmtId="0" fontId="17" fillId="6" borderId="3" xfId="3" applyFont="1" applyAlignment="1">
      <alignment horizontal="center" vertical="top"/>
    </xf>
    <xf numFmtId="0" fontId="17" fillId="6" borderId="3" xfId="3" applyFont="1" applyAlignment="1">
      <alignment horizontal="left" vertical="top"/>
    </xf>
    <xf numFmtId="0" fontId="18" fillId="5" borderId="3" xfId="2" applyFont="1" applyAlignment="1">
      <alignment horizontal="center" vertical="top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9" fillId="9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/>
    </xf>
    <xf numFmtId="0" fontId="13" fillId="12" borderId="0" xfId="0" applyFont="1" applyFill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/>
    </xf>
    <xf numFmtId="0" fontId="13" fillId="15" borderId="0" xfId="0" applyFont="1" applyFill="1" applyAlignment="1">
      <alignment horizontal="center"/>
    </xf>
    <xf numFmtId="0" fontId="13" fillId="16" borderId="0" xfId="0" applyFont="1" applyFill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19" fillId="18" borderId="0" xfId="0" applyFont="1" applyFill="1" applyAlignment="1">
      <alignment horizontal="center" vertical="center"/>
    </xf>
    <xf numFmtId="0" fontId="13" fillId="19" borderId="0" xfId="0" applyFont="1" applyFill="1" applyAlignment="1">
      <alignment horizont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8" fillId="4" borderId="0" xfId="0" applyFont="1" applyFill="1" applyAlignment="1">
      <alignment horizontal="center"/>
    </xf>
  </cellXfs>
  <cellStyles count="4">
    <cellStyle name="Bueno" xfId="1" builtinId="26"/>
    <cellStyle name="Cálculo" xfId="3" builtinId="22"/>
    <cellStyle name="Entrada" xfId="2" builtinId="20"/>
    <cellStyle name="Normal" xfId="0" builtinId="0"/>
  </cellStyles>
  <dxfs count="9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B915CF"/>
      <color rgb="FF008000"/>
      <color rgb="FF407DD6"/>
      <color rgb="FFFF0000"/>
      <color rgb="FFFFDAD1"/>
      <color rgb="FFFF3300"/>
      <color rgb="FF33CC33"/>
      <color rgb="FFFF00FF"/>
      <color rgb="FF9BE9ED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731520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114300</xdr:colOff>
      <xdr:row>0</xdr:row>
      <xdr:rowOff>30481</xdr:rowOff>
    </xdr:from>
    <xdr:to>
      <xdr:col>10</xdr:col>
      <xdr:colOff>434340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14.774947106482" createdVersion="8" refreshedVersion="8" minRefreshableVersion="3" recordCount="24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4"/>
    </cacheField>
    <cacheField name="Propiedad" numFmtId="0">
      <sharedItems count="659">
        <s v="CUT_REG"/>
        <s v="CUT_PROV"/>
        <s v="CUT_COM"/>
        <s v="REGION"/>
        <s v="PROVINCIA"/>
        <s v="COMUNA"/>
        <s v="COD_CUEN"/>
        <s v="COD_SUBC"/>
        <s v="COD_SSUBC"/>
        <s v="NOM_SSUBC"/>
        <s v="Id_humedal"/>
        <s v="Nombre"/>
        <s v="Clase"/>
        <s v="SubClase"/>
        <s v="Cuenca"/>
        <s v="Id_WDPA"/>
        <s v="AreaProteg"/>
        <s v="Nombre_AP"/>
        <s v="Designacio"/>
        <s v="Hectareas"/>
        <s v="COD_REG"/>
        <s v="COD_PROV"/>
        <s v="COD_COM"/>
        <s v="COD_SSUBCU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rango" u="1"/>
        <s v="4_RANGE" u="1"/>
        <s v="CODIGO_DIS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AMBITO" u="1"/>
        <s v="Clasificación 1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288">
        <s v="Humedales"/>
        <m/>
        <s v="Humedales: Subsubcuenca"/>
        <s v="Humedales: Nombre Humedal"/>
        <s v="Humedales: Clase Humedal"/>
        <s v="Humedales: Subclase Humedal"/>
        <s v="Humedales: Nombre AP"/>
        <s v="Humedales: Designación AP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Humedales: Área Protegida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199">
        <s v="01-0"/>
        <m/>
        <s v="01-4"/>
        <s v="01-1"/>
        <s v="01-2"/>
        <s v="01-3"/>
        <s v="01-5"/>
        <s v="01-6"/>
        <s v="2-1" u="1"/>
        <s v="19-0" u="1"/>
        <s v="23-3" u="1"/>
        <s v="32-2" u="1"/>
        <s v="06-0" u="1"/>
        <s v="10-" u="1"/>
        <s v="16-4" u="1"/>
        <s v="34-2" u="1"/>
        <s v="03-4" u="1"/>
        <s v="08-0" u="1"/>
        <s v="12-3" u="1"/>
        <s v="21-2" u="1"/>
        <s v="30-1" u="1"/>
        <s v="12-" u="1"/>
        <s v="26-8" u="1"/>
        <s v="18-4" u="1"/>
        <s v="27-3" u="1"/>
        <s v="23-2" u="1"/>
        <s v="32-1" u="1"/>
        <s v="7-1" u="1"/>
        <s v="10-2" u="1"/>
        <s v="29-3" u="1"/>
        <s v="7-2" u="1"/>
        <s v="16-3" u="1"/>
        <s v="25-2" u="1"/>
        <s v="34-1" u="1"/>
        <s v="16-" u="1"/>
        <s v="03-3" u="1"/>
        <s v="12-2" u="1"/>
        <s v="21-1" u="1"/>
        <s v="30-0" u="1"/>
        <s v="26-7" u="1"/>
        <s v="18-3" u="1"/>
        <s v="27-2" u="1"/>
        <s v="31-5" u="1"/>
        <s v="36-1" u="1"/>
        <s v="23-1" u="1"/>
        <s v="32-0" u="1"/>
        <s v="05-" u="1"/>
        <s v="10-1" u="1"/>
        <s v="29-2" u="1"/>
        <s v="16-2" u="1"/>
        <s v="25-1" u="1"/>
        <s v="34-0" u="1"/>
        <s v="07-" u="1"/>
        <s v="03-2" u="1"/>
        <s v="12-1" u="1"/>
        <s v="21-0" u="1"/>
        <s v="5-1" u="1"/>
        <s v="26-6" u="1"/>
        <s v="18-2" u="1"/>
        <s v="27-1" u="1"/>
        <s v="31-4" u="1"/>
        <s v="36-0" u="1"/>
        <s v="09-" u="1"/>
        <s v="05-2" u="1"/>
        <s v="14-1" u="1"/>
        <s v="23-0" u="1"/>
        <s v="10-0" u="1"/>
        <s v="29-1" u="1"/>
        <s v="07-2" u="1"/>
        <s v="16-1" u="1"/>
        <s v="25-0" u="1"/>
        <s v="03-1" u="1"/>
        <s v="12-0" u="1"/>
        <s v="08-7" u="1"/>
        <s v="17-6" u="1"/>
        <s v="26-5" u="1"/>
        <s v="04-6" u="1"/>
        <s v="18-1" u="1"/>
        <s v="22-4" u="1"/>
        <s v="27-0" u="1"/>
        <s v="31-3" u="1"/>
        <s v="05-1" u="1"/>
        <s v="14-0" u="1"/>
        <s v="19-6" u="1"/>
        <s v="3-1" u="1"/>
        <s v="29-0" u="1"/>
        <s v="02-5" u="1"/>
        <s v="07-1" u="1"/>
        <s v="16-0" u="1"/>
        <s v="20-3" u="1"/>
        <s v="3-2" u="1"/>
        <s v="03-0" u="1"/>
        <s v="08-6" u="1"/>
        <s v="17-5" u="1"/>
        <s v="26-4" u="1"/>
        <s v="35-3" u="1"/>
        <s v="3-3" u="1"/>
        <s v="35-" u="1"/>
        <s v="04-5" u="1"/>
        <s v="09-1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8-2" u="1"/>
        <s v="08-5" u="1"/>
        <s v="17-4" u="1"/>
        <s v="26-3" u="1"/>
        <s v="35-2" u="1"/>
        <s v="1-1" u="1"/>
        <s v="04-4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15-3" u="1"/>
        <s v="24-2" u="1"/>
        <s v="33-1" u="1"/>
        <s v="1-3" u="1"/>
        <s v="15-" u="1"/>
        <s v="02-3" u="1"/>
        <s v="11-2" u="1"/>
        <s v="20-1" u="1"/>
        <s v="8-5" u="1"/>
        <s v="08-4" u="1"/>
        <s v="17-3" u="1"/>
        <s v="26-2" u="1"/>
        <s v="35-1" u="1"/>
        <s v="04-3" u="1"/>
        <s v="13-2" u="1"/>
        <s v="22-1" u="1"/>
        <s v="31-0" u="1"/>
        <s v="04-" u="1"/>
        <s v="6-1" u="1"/>
        <s v="19-3" u="1"/>
        <s v="28-2" u="1"/>
        <s v="37-1" u="1"/>
        <s v="01-7" u="1"/>
        <s v="15-2" u="1"/>
        <s v="24-1" u="1"/>
        <s v="33-0" u="1"/>
        <s v="02-2" u="1"/>
        <s v="11-1" u="1"/>
        <s v="20-0" u="1"/>
        <s v="08-3" u="1"/>
        <s v="17-2" u="1"/>
        <s v="26-1" u="1"/>
        <s v="35-0" u="1"/>
        <s v="08-" u="1"/>
        <s v="04-2" u="1"/>
        <s v="13-1" u="1"/>
        <s v="22-0" u="1"/>
        <s v="19-2" u="1"/>
        <s v="28-1" u="1"/>
        <s v="32-4" u="1"/>
        <s v="37-0" u="1"/>
        <s v="15-1" u="1"/>
        <s v="24-0" u="1"/>
        <s v="02-1" u="1"/>
        <s v="11-0" u="1"/>
        <s v="4-1" u="1"/>
        <s v="08-2" u="1"/>
        <s v="17-1" u="1"/>
        <s v="21-4" u="1"/>
        <s v="26-0" u="1"/>
        <s v="4-2" u="1"/>
        <s v="04-1" u="1"/>
        <s v="13-0" u="1"/>
        <s v="19-1" u="1"/>
        <s v="28-0" u="1"/>
        <s v="32-3" u="1"/>
        <s v="06-1" u="1"/>
        <s v="15-0" u="1"/>
        <s v="02-0" u="1"/>
        <s v="16-5" u="1"/>
        <s v="34-3" u="1"/>
        <s v="34-" u="1"/>
        <s v="9-1" u="1"/>
        <s v="03-5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String="0" containsBlank="1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01"/>
    <s v="Humedales_SSC_COM_CGS"/>
    <n v="1"/>
    <x v="0"/>
    <n v="1"/>
    <s v="Humedales"/>
    <n v="50"/>
    <x v="0"/>
    <x v="0"/>
    <n v="0"/>
  </r>
  <r>
    <s v="01"/>
    <s v="Humedales_SSC_COM_CGS"/>
    <n v="2"/>
    <x v="1"/>
    <m/>
    <m/>
    <m/>
    <x v="1"/>
    <x v="1"/>
    <m/>
  </r>
  <r>
    <s v="01"/>
    <s v="Humedales_SSC_COM_CGS"/>
    <n v="3"/>
    <x v="2"/>
    <m/>
    <m/>
    <m/>
    <x v="1"/>
    <x v="1"/>
    <m/>
  </r>
  <r>
    <s v="01"/>
    <s v="Humedales_SSC_COM_CGS"/>
    <n v="4"/>
    <x v="3"/>
    <n v="1"/>
    <s v="Región"/>
    <n v="5"/>
    <x v="1"/>
    <x v="1"/>
    <m/>
  </r>
  <r>
    <s v="01"/>
    <s v="Humedales_SSC_COM_CGS"/>
    <n v="5"/>
    <x v="4"/>
    <n v="1"/>
    <s v="Provincia"/>
    <n v="6"/>
    <x v="1"/>
    <x v="1"/>
    <m/>
  </r>
  <r>
    <s v="01"/>
    <s v="Humedales_SSC_COM_CGS"/>
    <n v="6"/>
    <x v="5"/>
    <n v="1"/>
    <s v="Comuna"/>
    <n v="7"/>
    <x v="1"/>
    <x v="1"/>
    <m/>
  </r>
  <r>
    <s v="01"/>
    <s v="Humedales_SSC_COM_CGS"/>
    <n v="7"/>
    <x v="6"/>
    <m/>
    <m/>
    <m/>
    <x v="1"/>
    <x v="1"/>
    <m/>
  </r>
  <r>
    <s v="01"/>
    <s v="Humedales_SSC_COM_CGS"/>
    <n v="8"/>
    <x v="7"/>
    <m/>
    <m/>
    <m/>
    <x v="1"/>
    <x v="1"/>
    <m/>
  </r>
  <r>
    <s v="01"/>
    <s v="Humedales_SSC_COM_CGS"/>
    <n v="9"/>
    <x v="8"/>
    <m/>
    <m/>
    <m/>
    <x v="1"/>
    <x v="1"/>
    <m/>
  </r>
  <r>
    <s v="01"/>
    <s v="Humedales_SSC_COM_CGS"/>
    <n v="10"/>
    <x v="9"/>
    <n v="1"/>
    <s v="Subsubcuenca"/>
    <n v="9"/>
    <x v="2"/>
    <x v="2"/>
    <n v="4"/>
  </r>
  <r>
    <s v="01"/>
    <s v="Humedales_SSC_COM_CGS"/>
    <n v="11"/>
    <x v="10"/>
    <n v="1"/>
    <s v="Código Humedal"/>
    <n v="2"/>
    <x v="1"/>
    <x v="1"/>
    <m/>
  </r>
  <r>
    <s v="01"/>
    <s v="Humedales_SSC_COM_CGS"/>
    <n v="12"/>
    <x v="11"/>
    <n v="1"/>
    <s v="Nombre"/>
    <n v="1"/>
    <x v="3"/>
    <x v="3"/>
    <n v="1"/>
  </r>
  <r>
    <s v="01"/>
    <s v="Humedales_SSC_COM_CGS"/>
    <n v="13"/>
    <x v="12"/>
    <n v="1"/>
    <s v="Clase"/>
    <n v="3"/>
    <x v="4"/>
    <x v="4"/>
    <n v="2"/>
  </r>
  <r>
    <s v="01"/>
    <s v="Humedales_SSC_COM_CGS"/>
    <n v="14"/>
    <x v="13"/>
    <n v="1"/>
    <s v="Subclase"/>
    <n v="4"/>
    <x v="5"/>
    <x v="5"/>
    <n v="3"/>
  </r>
  <r>
    <s v="01"/>
    <s v="Humedales_SSC_COM_CGS"/>
    <n v="15"/>
    <x v="14"/>
    <n v="1"/>
    <s v="Cuenca"/>
    <n v="8"/>
    <x v="1"/>
    <x v="1"/>
    <m/>
  </r>
  <r>
    <s v="01"/>
    <s v="Humedales_SSC_COM_CGS"/>
    <n v="16"/>
    <x v="15"/>
    <m/>
    <m/>
    <m/>
    <x v="1"/>
    <x v="1"/>
    <m/>
  </r>
  <r>
    <s v="01"/>
    <s v="Humedales_SSC_COM_CGS"/>
    <n v="17"/>
    <x v="16"/>
    <m/>
    <m/>
    <m/>
    <x v="1"/>
    <x v="1"/>
    <m/>
  </r>
  <r>
    <s v="01"/>
    <s v="Humedales_SSC_COM_CGS"/>
    <n v="18"/>
    <x v="17"/>
    <n v="1"/>
    <s v="Nombre Área Protegida"/>
    <n v="12"/>
    <x v="6"/>
    <x v="6"/>
    <n v="5"/>
  </r>
  <r>
    <s v="01"/>
    <s v="Humedales_SSC_COM_CGS"/>
    <n v="19"/>
    <x v="18"/>
    <n v="1"/>
    <s v="Designación Área Protegida"/>
    <n v="13"/>
    <x v="7"/>
    <x v="7"/>
    <n v="6"/>
  </r>
  <r>
    <s v="01"/>
    <s v="Humedales_SSC_COM_CGS"/>
    <n v="20"/>
    <x v="19"/>
    <n v="1"/>
    <s v="Superficie (ha)"/>
    <n v="10"/>
    <x v="1"/>
    <x v="1"/>
    <m/>
  </r>
  <r>
    <s v="01"/>
    <s v="Humedales_SSC_COM_CGS"/>
    <n v="21"/>
    <x v="20"/>
    <m/>
    <m/>
    <m/>
    <x v="1"/>
    <x v="1"/>
    <m/>
  </r>
  <r>
    <s v="01"/>
    <s v="Humedales_SSC_COM_CGS"/>
    <n v="22"/>
    <x v="21"/>
    <m/>
    <m/>
    <m/>
    <x v="1"/>
    <x v="1"/>
    <m/>
  </r>
  <r>
    <s v="01"/>
    <s v="Humedales_SSC_COM_CGS"/>
    <n v="23"/>
    <x v="22"/>
    <m/>
    <m/>
    <m/>
    <x v="1"/>
    <x v="1"/>
    <m/>
  </r>
  <r>
    <s v="01"/>
    <s v="Humedales_SSC_COM_CGS"/>
    <n v="24"/>
    <x v="23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39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0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59">
        <item m="1" x="619"/>
        <item m="1" x="440"/>
        <item m="1" x="502"/>
        <item m="1" x="583"/>
        <item m="1" x="563"/>
        <item m="1" x="434"/>
        <item m="1" x="49"/>
        <item m="1" x="146"/>
        <item m="1" x="293"/>
        <item m="1" x="123"/>
        <item m="1" x="168"/>
        <item m="1" x="249"/>
        <item m="1" x="223"/>
        <item m="1" x="115"/>
        <item m="1" x="364"/>
        <item m="1" x="489"/>
        <item m="1" x="629"/>
        <item m="1" x="453"/>
        <item m="1" x="510"/>
        <item m="1" x="593"/>
        <item m="1" x="571"/>
        <item m="1" x="447"/>
        <item m="1" x="66"/>
        <item m="1" x="155"/>
        <item m="1" x="298"/>
        <item m="1" x="128"/>
        <item m="1" x="179"/>
        <item m="1" x="257"/>
        <item m="1" x="233"/>
        <item m="1" x="126"/>
        <item m="1" x="376"/>
        <item m="1" x="499"/>
        <item m="1" x="637"/>
        <item m="1" x="517"/>
        <item m="1" x="599"/>
        <item m="1" x="580"/>
        <item m="1" x="459"/>
        <item m="1" x="73"/>
        <item m="1" x="162"/>
        <item m="1" x="307"/>
        <item m="1" x="140"/>
        <item m="1" x="191"/>
        <item m="1" x="268"/>
        <item m="1" x="246"/>
        <item m="1" x="132"/>
        <item m="1" x="386"/>
        <item m="1" x="505"/>
        <item m="1" x="648"/>
        <item m="1" x="479"/>
        <item m="1" x="526"/>
        <item m="1" x="609"/>
        <item m="1" x="592"/>
        <item m="1" x="475"/>
        <item m="1" x="84"/>
        <item m="1" x="172"/>
        <item m="1" x="320"/>
        <item m="1" x="147"/>
        <item m="1" x="197"/>
        <item m="1" x="281"/>
        <item m="1" x="255"/>
        <item m="1" x="142"/>
        <item m="1" x="400"/>
        <item m="1" x="514"/>
        <item m="1" x="212"/>
        <item m="1" x="129"/>
        <item m="1" x="61"/>
        <item m="1" x="111"/>
        <item m="1" x="92"/>
        <item m="1" x="98"/>
        <item m="1" x="46"/>
        <item m="1" x="631"/>
        <item m="1" x="213"/>
        <item m="1" x="299"/>
        <item m="1" x="418"/>
        <item m="1" x="516"/>
        <item m="1" x="83"/>
        <item x="16"/>
        <item m="1" x="282"/>
        <item m="1" x="289"/>
        <item m="1" x="582"/>
        <item m="1" x="399"/>
        <item m="1" x="311"/>
        <item m="1" x="572"/>
        <item m="1" x="296"/>
        <item m="1" x="150"/>
        <item m="1" x="109"/>
        <item m="1" x="192"/>
        <item m="1" x="651"/>
        <item m="1" x="383"/>
        <item m="1" x="225"/>
        <item m="1" x="528"/>
        <item m="1" x="589"/>
        <item m="1" x="334"/>
        <item m="1" x="117"/>
        <item m="1" x="328"/>
        <item m="1" x="113"/>
        <item m="1" x="105"/>
        <item m="1" x="36"/>
        <item m="1" x="323"/>
        <item m="1" x="464"/>
        <item m="1" x="567"/>
        <item m="1" x="445"/>
        <item x="12"/>
        <item m="1" x="180"/>
        <item m="1" x="557"/>
        <item m="1" x="550"/>
        <item m="1" x="271"/>
        <item m="1" x="493"/>
        <item m="1" x="340"/>
        <item m="1" x="588"/>
        <item m="1" x="566"/>
        <item m="1" x="48"/>
        <item x="22"/>
        <item m="1" x="236"/>
        <item m="1" x="232"/>
        <item x="6"/>
        <item m="1" x="598"/>
        <item m="1" x="605"/>
        <item m="1" x="642"/>
        <item m="1" x="436"/>
        <item m="1" x="51"/>
        <item x="21"/>
        <item x="20"/>
        <item m="1" x="449"/>
        <item x="8"/>
        <item x="23"/>
        <item x="7"/>
        <item m="1" x="59"/>
        <item m="1" x="82"/>
        <item m="1" x="395"/>
        <item m="1" x="151"/>
        <item m="1" x="523"/>
        <item m="1" x="127"/>
        <item m="1" x="658"/>
        <item m="1" x="270"/>
        <item m="1" x="101"/>
        <item x="5"/>
        <item m="1" x="474"/>
        <item m="1" x="372"/>
        <item m="1" x="41"/>
        <item m="1" x="608"/>
        <item m="1" x="446"/>
        <item m="1" x="261"/>
        <item m="1" x="620"/>
        <item m="1" x="75"/>
        <item m="1" x="403"/>
        <item m="1" x="202"/>
        <item m="1" x="134"/>
        <item m="1" x="345"/>
        <item m="1" x="367"/>
        <item m="1" x="497"/>
        <item m="1" x="641"/>
        <item m="1" x="602"/>
        <item m="1" x="166"/>
        <item m="1" x="242"/>
        <item x="14"/>
        <item m="1" x="535"/>
        <item m="1" x="454"/>
        <item m="1" x="458"/>
        <item m="1" x="27"/>
        <item m="1" x="85"/>
        <item x="2"/>
        <item m="1" x="240"/>
        <item x="1"/>
        <item x="0"/>
        <item m="1" x="392"/>
        <item m="1" x="266"/>
        <item m="1" x="209"/>
        <item m="1" x="78"/>
        <item m="1" x="635"/>
        <item m="1" x="553"/>
        <item m="1" x="267"/>
        <item m="1" x="239"/>
        <item m="1" x="159"/>
        <item m="1" x="308"/>
        <item x="18"/>
        <item m="1" x="72"/>
        <item m="1" x="414"/>
        <item m="1" x="621"/>
        <item m="1" x="38"/>
        <item m="1" x="97"/>
        <item m="1" x="199"/>
        <item m="1" x="148"/>
        <item m="1" x="397"/>
        <item m="1" x="540"/>
        <item m="1" x="494"/>
        <item m="1" x="617"/>
        <item m="1" x="234"/>
        <item m="1" x="409"/>
        <item m="1" x="86"/>
        <item m="1" x="68"/>
        <item m="1" x="427"/>
        <item m="1" x="254"/>
        <item m="1" x="245"/>
        <item m="1" x="317"/>
        <item m="1" x="533"/>
        <item m="1" x="630"/>
        <item m="1" x="164"/>
        <item m="1" x="432"/>
        <item m="1" x="564"/>
        <item m="1" x="471"/>
        <item m="1" x="578"/>
        <item m="1" x="649"/>
        <item m="1" x="561"/>
        <item m="1" x="438"/>
        <item m="1" x="487"/>
        <item m="1" x="256"/>
        <item m="1" x="321"/>
        <item m="1" x="208"/>
        <item m="1" x="373"/>
        <item m="1" x="224"/>
        <item m="1" x="25"/>
        <item m="1" x="500"/>
        <item m="1" x="554"/>
        <item m="1" x="200"/>
        <item m="1" x="645"/>
        <item m="1" x="633"/>
        <item m="1" x="614"/>
        <item m="1" x="570"/>
        <item x="19"/>
        <item m="1" x="77"/>
        <item m="1" x="343"/>
        <item m="1" x="460"/>
        <item m="1" x="326"/>
        <item m="1" x="170"/>
        <item m="1" x="88"/>
        <item m="1" x="647"/>
        <item m="1" x="644"/>
        <item m="1" x="221"/>
        <item x="10"/>
        <item m="1" x="107"/>
        <item x="15"/>
        <item m="1" x="359"/>
        <item m="1" x="469"/>
        <item m="1" x="258"/>
        <item m="1" x="44"/>
        <item m="1" x="543"/>
        <item m="1" x="417"/>
        <item m="1" x="412"/>
        <item m="1" x="396"/>
        <item m="1" x="96"/>
        <item m="1" x="604"/>
        <item m="1" x="114"/>
        <item m="1" x="144"/>
        <item m="1" x="616"/>
        <item m="1" x="24"/>
        <item m="1" x="214"/>
        <item m="1" x="384"/>
        <item m="1" x="188"/>
        <item m="1" x="382"/>
        <item m="1" x="332"/>
        <item m="1" x="410"/>
        <item m="1" x="351"/>
        <item m="1" x="169"/>
        <item m="1" x="509"/>
        <item m="1" x="518"/>
        <item m="1" x="79"/>
        <item m="1" x="154"/>
        <item m="1" x="220"/>
        <item m="1" x="473"/>
        <item m="1" x="415"/>
        <item m="1" x="558"/>
        <item m="1" x="216"/>
        <item m="1" x="511"/>
        <item m="1" x="176"/>
        <item m="1" x="428"/>
        <item m="1" x="309"/>
        <item m="1" x="94"/>
        <item m="1" x="655"/>
        <item m="1" x="161"/>
        <item m="1" x="206"/>
        <item m="1" x="318"/>
        <item m="1" x="492"/>
        <item m="1" x="586"/>
        <item m="1" x="579"/>
        <item m="1" x="452"/>
        <item m="1" x="556"/>
        <item m="1" x="545"/>
        <item m="1" x="81"/>
        <item m="1" x="541"/>
        <item m="1" x="439"/>
        <item m="1" x="486"/>
        <item m="1" x="622"/>
        <item m="1" x="248"/>
        <item m="1" x="218"/>
        <item m="1" x="228"/>
        <item m="1" x="189"/>
        <item m="1" x="182"/>
        <item m="1" x="110"/>
        <item m="1" x="419"/>
        <item m="1" x="524"/>
        <item m="1" x="190"/>
        <item m="1" x="559"/>
        <item m="1" x="636"/>
        <item m="1" x="574"/>
        <item m="1" x="290"/>
        <item m="1" x="656"/>
        <item m="1" x="163"/>
        <item m="1" x="607"/>
        <item m="1" x="495"/>
        <item m="1" x="448"/>
        <item m="1" x="121"/>
        <item m="1" x="628"/>
        <item m="1" x="627"/>
        <item m="1" x="57"/>
        <item m="1" x="316"/>
        <item m="1" x="215"/>
        <item m="1" x="339"/>
        <item m="1" x="643"/>
        <item x="9"/>
        <item m="1" x="100"/>
        <item m="1" x="431"/>
        <item x="11"/>
        <item x="17"/>
        <item m="1" x="393"/>
        <item m="1" x="39"/>
        <item m="1" x="527"/>
        <item m="1" x="534"/>
        <item m="1" x="167"/>
        <item m="1" x="597"/>
        <item m="1" x="576"/>
        <item m="1" x="136"/>
        <item m="1" x="457"/>
        <item m="1" x="47"/>
        <item m="1" x="284"/>
        <item m="1" x="333"/>
        <item m="1" x="286"/>
        <item m="1" x="335"/>
        <item m="1" x="273"/>
        <item m="1" x="277"/>
        <item m="1" x="324"/>
        <item m="1" x="591"/>
        <item m="1" x="174"/>
        <item m="1" x="594"/>
        <item m="1" x="260"/>
        <item m="1" x="253"/>
        <item m="1" x="40"/>
        <item m="1" x="69"/>
        <item m="1" x="429"/>
        <item m="1" x="577"/>
        <item m="1" x="104"/>
        <item m="1" x="272"/>
        <item m="1" x="259"/>
        <item m="1" x="210"/>
        <item m="1" x="74"/>
        <item m="1" x="618"/>
        <item m="1" x="122"/>
        <item m="1" x="529"/>
        <item m="1" x="530"/>
        <item m="1" x="35"/>
        <item m="1" x="95"/>
        <item m="1" x="274"/>
        <item m="1" x="33"/>
        <item m="1" x="548"/>
        <item m="1" x="177"/>
        <item m="1" x="423"/>
        <item m="1" x="297"/>
        <item x="4"/>
        <item m="1" x="444"/>
        <item m="1" x="584"/>
        <item m="1" x="125"/>
        <item m="1" x="462"/>
        <item m="1" x="408"/>
        <item m="1" x="615"/>
        <item m="1" x="437"/>
        <item m="1" x="160"/>
        <item x="3"/>
        <item m="1" x="581"/>
        <item m="1" x="193"/>
        <item m="1" x="640"/>
        <item m="1" x="108"/>
        <item m="1" x="319"/>
        <item m="1" x="278"/>
        <item m="1" x="325"/>
        <item m="1" x="184"/>
        <item m="1" x="387"/>
        <item m="1" x="601"/>
        <item m="1" x="472"/>
        <item m="1" x="26"/>
        <item m="1" x="219"/>
        <item m="1" x="443"/>
        <item m="1" x="595"/>
        <item m="1" x="306"/>
        <item m="1" x="484"/>
        <item m="1" x="424"/>
        <item m="1" x="354"/>
        <item m="1" x="222"/>
        <item m="1" x="265"/>
        <item x="13"/>
        <item m="1" x="573"/>
        <item m="1" x="264"/>
        <item m="1" x="187"/>
        <item m="1" x="204"/>
        <item m="1" x="522"/>
        <item m="1" x="406"/>
        <item m="1" x="646"/>
        <item m="1" x="120"/>
        <item m="1" x="138"/>
        <item m="1" x="519"/>
        <item m="1" x="435"/>
        <item m="1" x="405"/>
        <item m="1" x="485"/>
        <item m="1" x="450"/>
        <item m="1" x="116"/>
        <item m="1" x="466"/>
        <item m="1" x="375"/>
        <item m="1" x="229"/>
        <item m="1" x="394"/>
        <item m="1" x="153"/>
        <item m="1" x="467"/>
        <item m="1" x="549"/>
        <item m="1" x="610"/>
        <item m="1" x="612"/>
        <item m="1" x="385"/>
        <item m="1" x="377"/>
        <item m="1" x="546"/>
        <item m="1" x="555"/>
        <item m="1" x="52"/>
        <item m="1" x="31"/>
        <item m="1" x="243"/>
        <item m="1" x="90"/>
        <item m="1" x="292"/>
        <item m="1" x="638"/>
        <item m="1" x="34"/>
        <item m="1" x="331"/>
        <item m="1" x="28"/>
        <item m="1" x="521"/>
        <item m="1" x="135"/>
        <item m="1" x="611"/>
        <item m="1" x="194"/>
        <item m="1" x="569"/>
        <item m="1" x="241"/>
        <item m="1" x="623"/>
        <item m="1" x="313"/>
        <item m="1" x="262"/>
        <item m="1" x="465"/>
        <item m="1" x="508"/>
        <item m="1" x="65"/>
        <item m="1" x="513"/>
        <item m="1" x="363"/>
        <item m="1" x="336"/>
        <item m="1" x="355"/>
        <item m="1" x="344"/>
        <item m="1" x="504"/>
        <item m="1" x="388"/>
        <item m="1" x="391"/>
        <item m="1" x="379"/>
        <item m="1" x="368"/>
        <item m="1" x="349"/>
        <item m="1" x="338"/>
        <item m="1" x="653"/>
        <item m="1" x="585"/>
        <item m="1" x="575"/>
        <item m="1" x="433"/>
        <item m="1" x="413"/>
        <item m="1" x="390"/>
        <item m="1" x="520"/>
        <item m="1" x="512"/>
        <item m="1" x="501"/>
        <item m="1" x="490"/>
        <item m="1" x="480"/>
        <item m="1" x="470"/>
        <item m="1" x="346"/>
        <item m="1" x="143"/>
        <item m="1" x="606"/>
        <item m="1" x="596"/>
        <item m="1" x="506"/>
        <item m="1" x="488"/>
        <item m="1" x="478"/>
        <item m="1" x="426"/>
        <item m="1" x="145"/>
        <item m="1" x="337"/>
        <item m="1" x="461"/>
        <item m="1" x="137"/>
        <item m="1" x="185"/>
        <item m="1" x="173"/>
        <item m="1" x="455"/>
        <item m="1" x="263"/>
        <item m="1" x="322"/>
        <item m="1" x="380"/>
        <item m="1" x="441"/>
        <item m="1" x="456"/>
        <item m="1" x="201"/>
        <item m="1" x="30"/>
        <item m="1" x="99"/>
        <item m="1" x="58"/>
        <item m="1" x="468"/>
        <item m="1" x="498"/>
        <item m="1" x="175"/>
        <item m="1" x="348"/>
        <item m="1" x="652"/>
        <item m="1" x="195"/>
        <item m="1" x="43"/>
        <item m="1" x="347"/>
        <item m="1" x="45"/>
        <item m="1" x="350"/>
        <item m="1" x="50"/>
        <item m="1" x="353"/>
        <item m="1" x="54"/>
        <item m="1" x="357"/>
        <item m="1" x="56"/>
        <item m="1" x="360"/>
        <item m="1" x="63"/>
        <item m="1" x="366"/>
        <item m="1" x="67"/>
        <item m="1" x="369"/>
        <item m="1" x="71"/>
        <item m="1" x="371"/>
        <item m="1" x="374"/>
        <item m="1" x="389"/>
        <item m="1" x="141"/>
        <item m="1" x="152"/>
        <item m="1" x="165"/>
        <item m="1" x="288"/>
        <item m="1" x="568"/>
        <item m="1" x="55"/>
        <item m="1" x="178"/>
        <item m="1" x="295"/>
        <item m="1" x="269"/>
        <item m="1" x="532"/>
        <item m="1" x="106"/>
        <item m="1" x="231"/>
        <item m="1" x="305"/>
        <item m="1" x="64"/>
        <item m="1" x="491"/>
        <item m="1" x="565"/>
        <item m="1" x="542"/>
        <item m="1" x="587"/>
        <item m="1" x="476"/>
        <item m="1" x="639"/>
        <item m="1" x="378"/>
        <item m="1" x="481"/>
        <item m="1" x="657"/>
        <item m="1" x="416"/>
        <item m="1" x="124"/>
        <item m="1" x="250"/>
        <item m="1" x="119"/>
        <item m="1" x="600"/>
        <item m="1" x="227"/>
        <item m="1" x="130"/>
        <item m="1" x="29"/>
        <item m="1" x="536"/>
        <item m="1" x="42"/>
        <item m="1" x="624"/>
        <item m="1" x="76"/>
        <item m="1" x="398"/>
        <item m="1" x="421"/>
        <item m="1" x="294"/>
        <item m="1" x="230"/>
        <item m="1" x="547"/>
        <item m="1" x="552"/>
        <item m="1" x="342"/>
        <item m="1" x="362"/>
        <item m="1" x="407"/>
        <item m="1" x="381"/>
        <item m="1" x="131"/>
        <item m="1" x="285"/>
        <item m="1" x="287"/>
        <item m="1" x="531"/>
        <item m="1" x="87"/>
        <item m="1" x="315"/>
        <item m="1" x="226"/>
        <item m="1" x="244"/>
        <item m="1" x="276"/>
        <item m="1" x="283"/>
        <item m="1" x="404"/>
        <item m="1" x="275"/>
        <item m="1" x="626"/>
        <item m="1" x="327"/>
        <item m="1" x="613"/>
        <item m="1" x="590"/>
        <item m="1" x="89"/>
        <item m="1" x="53"/>
        <item m="1" x="133"/>
        <item m="1" x="207"/>
        <item m="1" x="303"/>
        <item m="1" x="314"/>
        <item m="1" x="330"/>
        <item m="1" x="525"/>
        <item m="1" x="203"/>
        <item m="1" x="62"/>
        <item m="1" x="402"/>
        <item m="1" x="482"/>
        <item m="1" x="149"/>
        <item m="1" x="158"/>
        <item m="1" x="430"/>
        <item m="1" x="103"/>
        <item m="1" x="205"/>
        <item m="1" x="341"/>
        <item m="1" x="358"/>
        <item m="1" x="451"/>
        <item m="1" x="198"/>
        <item m="1" x="544"/>
        <item m="1" x="420"/>
        <item m="1" x="32"/>
        <item m="1" x="112"/>
        <item m="1" x="560"/>
        <item m="1" x="632"/>
        <item m="1" x="183"/>
        <item m="1" x="503"/>
        <item m="1" x="280"/>
        <item m="1" x="650"/>
        <item m="1" x="422"/>
        <item m="1" x="515"/>
        <item m="1" x="237"/>
        <item m="1" x="247"/>
        <item m="1" x="181"/>
        <item m="1" x="171"/>
        <item m="1" x="562"/>
        <item m="1" x="93"/>
        <item m="1" x="37"/>
        <item m="1" x="102"/>
        <item m="1" x="425"/>
        <item m="1" x="401"/>
        <item m="1" x="157"/>
        <item m="1" x="118"/>
        <item m="1" x="551"/>
        <item m="1" x="251"/>
        <item m="1" x="252"/>
        <item m="1" x="365"/>
        <item m="1" x="310"/>
        <item m="1" x="186"/>
        <item m="1" x="507"/>
        <item m="1" x="156"/>
        <item m="1" x="625"/>
        <item m="1" x="302"/>
        <item m="1" x="312"/>
        <item m="1" x="329"/>
        <item m="1" x="442"/>
        <item m="1" x="80"/>
        <item m="1" x="60"/>
        <item m="1" x="463"/>
        <item m="1" x="139"/>
        <item m="1" x="91"/>
        <item m="1" x="300"/>
        <item m="1" x="304"/>
        <item m="1" x="235"/>
        <item m="1" x="291"/>
        <item m="1" x="356"/>
        <item m="1" x="238"/>
        <item m="1" x="537"/>
        <item m="1" x="301"/>
        <item m="1" x="352"/>
        <item m="1" x="654"/>
        <item m="1" x="496"/>
        <item m="1" x="538"/>
        <item m="1" x="483"/>
        <item m="1" x="477"/>
        <item m="1" x="411"/>
        <item m="1" x="70"/>
        <item m="1" x="279"/>
        <item m="1" x="196"/>
        <item m="1" x="539"/>
        <item m="1" x="211"/>
        <item m="1" x="361"/>
        <item m="1" x="634"/>
        <item m="1" x="603"/>
        <item m="1" x="217"/>
        <item m="1" x="3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8">
        <item m="1" x="137"/>
        <item m="1" x="23"/>
        <item m="1" x="77"/>
        <item m="1" x="249"/>
        <item m="1" x="69"/>
        <item m="1" x="148"/>
        <item m="1" x="244"/>
        <item m="1" x="211"/>
        <item m="1" x="109"/>
        <item m="1" x="213"/>
        <item m="1" x="277"/>
        <item m="1" x="63"/>
        <item m="1" x="48"/>
        <item m="1" x="41"/>
        <item m="1" x="253"/>
        <item m="1" x="278"/>
        <item m="1" x="250"/>
        <item m="1" x="149"/>
        <item m="1" x="167"/>
        <item m="1" x="187"/>
        <item m="1" x="204"/>
        <item m="1" x="215"/>
        <item m="1" x="85"/>
        <item m="1" x="36"/>
        <item m="1" x="40"/>
        <item m="1" x="112"/>
        <item m="1" x="97"/>
        <item m="1" x="93"/>
        <item m="1" x="128"/>
        <item m="1" x="219"/>
        <item m="1" x="123"/>
        <item m="1" x="37"/>
        <item m="1" x="129"/>
        <item m="1" x="220"/>
        <item m="1" x="61"/>
        <item m="1" x="142"/>
        <item m="1" x="237"/>
        <item m="1" x="161"/>
        <item m="1" x="275"/>
        <item m="1" x="33"/>
        <item m="1" x="262"/>
        <item m="1" x="134"/>
        <item m="1" x="205"/>
        <item m="1" x="11"/>
        <item m="1" x="101"/>
        <item m="1" x="259"/>
        <item m="1" x="19"/>
        <item m="1" x="178"/>
        <item m="1" x="130"/>
        <item m="1" x="266"/>
        <item m="1" x="247"/>
        <item m="1" x="155"/>
        <item m="1" x="103"/>
        <item m="1" x="222"/>
        <item m="1" x="98"/>
        <item m="1" x="56"/>
        <item m="1" x="152"/>
        <item m="1" x="287"/>
        <item m="1" x="254"/>
        <item m="1" x="75"/>
        <item m="1" x="92"/>
        <item m="1" x="136"/>
        <item m="1" x="140"/>
        <item m="1" x="212"/>
        <item m="1" x="147"/>
        <item m="1" x="210"/>
        <item m="1" x="185"/>
        <item m="1" x="55"/>
        <item m="1" x="47"/>
        <item x="1"/>
        <item m="1" x="84"/>
        <item m="1" x="124"/>
        <item m="1" x="144"/>
        <item m="1" x="35"/>
        <item m="1" x="120"/>
        <item m="1" x="197"/>
        <item m="1" x="193"/>
        <item m="1" x="181"/>
        <item m="1" x="34"/>
        <item m="1" x="282"/>
        <item m="1" x="87"/>
        <item m="1" x="8"/>
        <item m="1" x="224"/>
        <item m="1" x="43"/>
        <item m="1" x="175"/>
        <item m="1" x="284"/>
        <item m="1" x="17"/>
        <item m="1" x="159"/>
        <item m="1" x="89"/>
        <item m="1" x="38"/>
        <item m="1" x="132"/>
        <item m="1" x="79"/>
        <item m="1" x="188"/>
        <item m="1" x="83"/>
        <item m="1" x="70"/>
        <item m="1" x="153"/>
        <item m="1" x="281"/>
        <item m="1" x="233"/>
        <item m="1" x="20"/>
        <item m="1" x="160"/>
        <item m="1" x="131"/>
        <item m="1" x="273"/>
        <item m="1" x="166"/>
        <item m="1" x="54"/>
        <item m="1" x="76"/>
        <item m="1" x="18"/>
        <item m="1" x="255"/>
        <item m="1" x="121"/>
        <item m="1" x="223"/>
        <item m="1" x="96"/>
        <item m="1" x="72"/>
        <item m="1" x="190"/>
        <item m="1" x="238"/>
        <item m="1" x="183"/>
        <item m="1" x="199"/>
        <item m="1" x="202"/>
        <item m="1" x="49"/>
        <item m="1" x="111"/>
        <item m="1" x="177"/>
        <item m="1" x="165"/>
        <item m="1" x="91"/>
        <item m="1" x="113"/>
        <item m="1" x="119"/>
        <item m="1" x="86"/>
        <item m="1" x="82"/>
        <item m="1" x="196"/>
        <item m="1" x="231"/>
        <item m="1" x="29"/>
        <item m="1" x="206"/>
        <item m="1" x="257"/>
        <item m="1" x="246"/>
        <item m="1" x="118"/>
        <item m="1" x="172"/>
        <item m="1" x="168"/>
        <item m="1" x="157"/>
        <item m="1" x="24"/>
        <item m="1" x="125"/>
        <item m="1" x="127"/>
        <item m="1" x="44"/>
        <item m="1" x="9"/>
        <item m="1" x="158"/>
        <item m="1" x="270"/>
        <item m="1" x="258"/>
        <item m="1" x="21"/>
        <item m="1" x="182"/>
        <item m="1" x="169"/>
        <item m="1" x="58"/>
        <item m="1" x="217"/>
        <item m="1" x="156"/>
        <item m="1" x="285"/>
        <item m="1" x="39"/>
        <item m="1" x="71"/>
        <item m="1" x="22"/>
        <item m="1" x="176"/>
        <item m="1" x="16"/>
        <item m="1" x="203"/>
        <item m="1" x="189"/>
        <item m="1" x="28"/>
        <item m="1" x="102"/>
        <item m="1" x="226"/>
        <item m="1" x="95"/>
        <item m="1" x="88"/>
        <item m="1" x="228"/>
        <item m="1" x="73"/>
        <item m="1" x="245"/>
        <item m="1" x="179"/>
        <item m="1" x="74"/>
        <item m="1" x="143"/>
        <item m="1" x="234"/>
        <item m="1" x="104"/>
        <item m="1" x="80"/>
        <item m="1" x="51"/>
        <item m="1" x="90"/>
        <item m="1" x="283"/>
        <item m="1" x="271"/>
        <item m="1" x="240"/>
        <item m="1" x="221"/>
        <item m="1" x="251"/>
        <item m="1" x="13"/>
        <item m="1" x="150"/>
        <item m="1" x="50"/>
        <item m="1" x="192"/>
        <item m="1" x="146"/>
        <item m="1" x="67"/>
        <item m="1" x="243"/>
        <item m="1" x="108"/>
        <item m="1" x="186"/>
        <item x="0"/>
        <item m="1" x="107"/>
        <item m="1" x="25"/>
        <item m="1" x="68"/>
        <item m="1" x="145"/>
        <item m="1" x="138"/>
        <item m="1" x="141"/>
        <item m="1" x="264"/>
        <item m="1" x="122"/>
        <item m="1" x="78"/>
        <item m="1" x="106"/>
        <item m="1" x="105"/>
        <item m="1" x="214"/>
        <item m="1" x="62"/>
        <item m="1" x="236"/>
        <item m="1" x="279"/>
        <item m="1" x="42"/>
        <item m="1" x="117"/>
        <item m="1" x="59"/>
        <item m="1" x="235"/>
        <item m="1" x="209"/>
        <item m="1" x="154"/>
        <item m="1" x="57"/>
        <item m="1" x="268"/>
        <item m="1" x="194"/>
        <item m="1" x="64"/>
        <item m="1" x="32"/>
        <item m="1" x="198"/>
        <item m="1" x="227"/>
        <item m="1" x="248"/>
        <item m="1" x="263"/>
        <item m="1" x="116"/>
        <item m="1" x="274"/>
        <item m="1" x="216"/>
        <item m="1" x="239"/>
        <item m="1" x="276"/>
        <item m="1" x="126"/>
        <item m="1" x="94"/>
        <item m="1" x="163"/>
        <item m="1" x="10"/>
        <item m="1" x="139"/>
        <item m="1" x="252"/>
        <item m="1" x="286"/>
        <item m="1" x="232"/>
        <item m="1" x="256"/>
        <item m="1" x="162"/>
        <item m="1" x="280"/>
        <item m="1" x="218"/>
        <item m="1" x="60"/>
        <item m="1" x="15"/>
        <item m="1" x="110"/>
        <item m="1" x="265"/>
        <item m="1" x="164"/>
        <item m="1" x="191"/>
        <item m="1" x="207"/>
        <item m="1" x="208"/>
        <item m="1" x="195"/>
        <item m="1" x="267"/>
        <item m="1" x="242"/>
        <item m="1" x="261"/>
        <item m="1" x="260"/>
        <item m="1" x="151"/>
        <item m="1" x="14"/>
        <item m="1" x="241"/>
        <item m="1" x="272"/>
        <item m="1" x="184"/>
        <item m="1" x="269"/>
        <item m="1" x="12"/>
        <item m="1" x="30"/>
        <item m="1" x="99"/>
        <item m="1" x="200"/>
        <item m="1" x="26"/>
        <item m="1" x="225"/>
        <item m="1" x="31"/>
        <item m="1" x="100"/>
        <item m="1" x="201"/>
        <item m="1" x="27"/>
        <item m="1" x="65"/>
        <item m="1" x="45"/>
        <item m="1" x="180"/>
        <item m="1" x="66"/>
        <item m="1" x="46"/>
        <item m="1" x="173"/>
        <item m="1" x="170"/>
        <item m="1" x="114"/>
        <item m="1" x="229"/>
        <item m="1" x="52"/>
        <item m="1" x="174"/>
        <item m="1" x="171"/>
        <item m="1" x="115"/>
        <item m="1" x="230"/>
        <item m="1" x="53"/>
        <item m="1" x="133"/>
        <item m="1" x="81"/>
        <item x="2"/>
        <item x="3"/>
        <item x="4"/>
        <item x="5"/>
        <item m="1" x="13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99">
        <item x="0"/>
        <item x="3"/>
        <item x="4"/>
        <item x="5"/>
        <item x="2"/>
        <item x="6"/>
        <item x="7"/>
        <item m="1" x="150"/>
        <item m="1" x="186"/>
        <item m="1" x="171"/>
        <item m="1" x="154"/>
        <item m="1" x="133"/>
        <item m="1" x="106"/>
        <item m="1" x="86"/>
        <item m="1" x="91"/>
        <item m="1" x="71"/>
        <item m="1" x="53"/>
        <item m="1" x="35"/>
        <item m="1" x="16"/>
        <item m="1" x="191"/>
        <item m="1" x="145"/>
        <item m="1" x="196"/>
        <item m="1" x="179"/>
        <item m="1" x="162"/>
        <item m="1" x="141"/>
        <item m="1" x="117"/>
        <item m="1" x="98"/>
        <item m="1" x="76"/>
        <item m="1" x="46"/>
        <item m="1" x="103"/>
        <item m="1" x="81"/>
        <item m="1" x="63"/>
        <item m="1" x="12"/>
        <item m="1" x="184"/>
        <item m="1" x="52"/>
        <item m="1" x="107"/>
        <item m="1" x="87"/>
        <item m="1" x="68"/>
        <item m="1" x="161"/>
        <item m="1" x="17"/>
        <item m="1" x="192"/>
        <item m="1" x="174"/>
        <item m="1" x="157"/>
        <item m="1" x="137"/>
        <item m="1" x="112"/>
        <item m="1" x="92"/>
        <item m="1" x="73"/>
        <item m="1" x="62"/>
        <item m="1" x="118"/>
        <item m="1" x="99"/>
        <item m="1" x="13"/>
        <item m="1" x="66"/>
        <item m="1" x="47"/>
        <item m="1" x="28"/>
        <item m="1" x="110"/>
        <item m="1" x="116"/>
        <item m="1" x="172"/>
        <item m="1" x="155"/>
        <item m="1" x="134"/>
        <item m="1" x="108"/>
        <item m="1" x="21"/>
        <item m="1" x="123"/>
        <item m="1" x="72"/>
        <item m="1" x="54"/>
        <item m="1" x="36"/>
        <item m="1" x="18"/>
        <item m="1" x="121"/>
        <item m="1" x="131"/>
        <item m="1" x="180"/>
        <item m="1" x="163"/>
        <item m="1" x="142"/>
        <item m="1" x="82"/>
        <item m="1" x="64"/>
        <item m="1" x="132"/>
        <item m="1" x="185"/>
        <item m="1" x="169"/>
        <item m="1" x="151"/>
        <item m="1" x="128"/>
        <item m="1" x="34"/>
        <item m="1" x="88"/>
        <item m="1" x="69"/>
        <item m="1" x="49"/>
        <item m="1" x="31"/>
        <item m="1" x="14"/>
        <item m="1" x="187"/>
        <item m="1" x="193"/>
        <item m="1" x="175"/>
        <item m="1" x="158"/>
        <item m="1" x="138"/>
        <item m="1" x="113"/>
        <item m="1" x="93"/>
        <item m="1" x="74"/>
        <item m="1" x="100"/>
        <item m="1" x="77"/>
        <item m="1" x="58"/>
        <item m="1" x="40"/>
        <item m="1" x="23"/>
        <item m="1" x="197"/>
        <item m="1" x="9"/>
        <item m="1" x="181"/>
        <item m="1" x="165"/>
        <item m="1" x="147"/>
        <item m="1" x="124"/>
        <item m="1" x="104"/>
        <item m="1" x="83"/>
        <item m="1" x="156"/>
        <item m="1" x="135"/>
        <item m="1" x="109"/>
        <item m="1" x="89"/>
        <item m="1" x="8"/>
        <item m="1" x="55"/>
        <item m="1" x="37"/>
        <item m="1" x="19"/>
        <item m="1" x="194"/>
        <item m="1" x="176"/>
        <item m="1" x="164"/>
        <item m="1" x="143"/>
        <item m="1" x="119"/>
        <item m="1" x="101"/>
        <item m="1" x="78"/>
        <item m="1" x="65"/>
        <item m="1" x="44"/>
        <item m="1" x="25"/>
        <item m="1" x="10"/>
        <item m="1" x="170"/>
        <item m="1" x="152"/>
        <item m="1" x="129"/>
        <item m="1" x="70"/>
        <item m="1" x="50"/>
        <item m="1" x="32"/>
        <item m="1" x="177"/>
        <item m="1" x="159"/>
        <item m="1" x="139"/>
        <item m="1" x="114"/>
        <item m="1" x="94"/>
        <item m="1" x="75"/>
        <item m="1" x="57"/>
        <item m="1" x="39"/>
        <item m="1" x="22"/>
        <item m="1" x="79"/>
        <item m="1" x="59"/>
        <item m="1" x="41"/>
        <item m="1" x="24"/>
        <item m="1" x="198"/>
        <item m="1" x="182"/>
        <item m="1" x="166"/>
        <item m="1" x="148"/>
        <item m="1" x="125"/>
        <item m="1" x="85"/>
        <item m="1" x="67"/>
        <item m="1" x="48"/>
        <item m="1" x="29"/>
        <item m="1" x="38"/>
        <item m="1" x="20"/>
        <item m="1" x="195"/>
        <item m="1" x="84"/>
        <item m="1" x="144"/>
        <item m="1" x="120"/>
        <item m="1" x="102"/>
        <item m="1" x="80"/>
        <item m="1" x="60"/>
        <item m="1" x="42"/>
        <item m="1" x="90"/>
        <item m="1" x="45"/>
        <item m="1" x="26"/>
        <item m="1" x="11"/>
        <item m="1" x="183"/>
        <item m="1" x="167"/>
        <item m="1" x="96"/>
        <item m="1" x="153"/>
        <item m="1" x="130"/>
        <item m="1" x="189"/>
        <item m="1" x="51"/>
        <item m="1" x="33"/>
        <item m="1" x="15"/>
        <item m="1" x="188"/>
        <item m="1" x="97"/>
        <item m="1" x="160"/>
        <item m="1" x="140"/>
        <item m="1" x="115"/>
        <item m="1" x="95"/>
        <item m="1" x="61"/>
        <item m="1" x="43"/>
        <item m="1" x="168"/>
        <item m="1" x="149"/>
        <item m="1" x="126"/>
        <item m="1" x="173"/>
        <item m="1" x="178"/>
        <item m="1" x="56"/>
        <item m="1" x="146"/>
        <item m="1" x="27"/>
        <item m="1" x="30"/>
        <item m="1" x="105"/>
        <item m="1" x="111"/>
        <item m="1" x="122"/>
        <item m="1" x="127"/>
        <item m="1" x="136"/>
        <item m="1" x="19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7">
    <i>
      <x/>
      <x v="187"/>
      <x v="164"/>
    </i>
    <i>
      <x v="1"/>
      <x v="282"/>
      <x v="312"/>
    </i>
    <i>
      <x v="2"/>
      <x v="283"/>
      <x v="102"/>
    </i>
    <i>
      <x v="3"/>
      <x v="284"/>
      <x v="388"/>
    </i>
    <i>
      <x v="4"/>
      <x v="281"/>
      <x v="309"/>
    </i>
    <i>
      <x v="5"/>
      <x v="286"/>
      <x v="313"/>
    </i>
    <i>
      <x v="6"/>
      <x v="287"/>
      <x v="175"/>
    </i>
  </rowItems>
  <colItems count="1">
    <i/>
  </colItems>
  <formats count="9">
    <format dxfId="73">
      <pivotArea dataOnly="0" labelOnly="1" outline="0" fieldPosition="0">
        <references count="1">
          <reference field="8" count="0"/>
        </references>
      </pivotArea>
    </format>
    <format dxfId="72">
      <pivotArea dataOnly="0" labelOnly="1" outline="0" fieldPosition="0">
        <references count="1">
          <reference field="8" count="0"/>
        </references>
      </pivotArea>
    </format>
    <format dxfId="71">
      <pivotArea dataOnly="0" labelOnly="1" outline="0" fieldPosition="0">
        <references count="1">
          <reference field="3" count="0"/>
        </references>
      </pivotArea>
    </format>
    <format dxfId="70">
      <pivotArea dataOnly="0" labelOnly="1" outline="0" fieldPosition="0">
        <references count="1">
          <reference field="3" count="0"/>
        </references>
      </pivotArea>
    </format>
    <format dxfId="69">
      <pivotArea dataOnly="0" labelOnly="1" outline="0" fieldPosition="0">
        <references count="1">
          <reference field="7" count="0"/>
        </references>
      </pivotArea>
    </format>
    <format dxfId="68">
      <pivotArea dataOnly="0" labelOnly="1" outline="0" fieldPosition="0">
        <references count="1">
          <reference field="7" count="0"/>
        </references>
      </pivotArea>
    </format>
    <format dxfId="67">
      <pivotArea field="8" type="button" dataOnly="0" labelOnly="1" outline="0" axis="axisRow" fieldPosition="0"/>
    </format>
    <format dxfId="66">
      <pivotArea field="7" type="button" dataOnly="0" labelOnly="1" outline="0" axis="axisRow" fieldPosition="1"/>
    </format>
    <format dxfId="65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2" totalsRowShown="0">
  <autoFilter ref="A1:E2" xr:uid="{E3CB9C7B-30C6-4250-9C5D-467A4357B151}"/>
  <tableColumns count="5">
    <tableColumn id="1" xr3:uid="{3DCCD367-4176-4B1B-9DB1-7E15C5AB3C2E}" name="idcapa" dataDxfId="95"/>
    <tableColumn id="2" xr3:uid="{84365576-6006-4249-8C10-3C939914AB46}" name="Capa" dataDxfId="94"/>
    <tableColumn id="3" xr3:uid="{23CB737A-7056-44F6-A537-CEB5ED7BC8A4}" name="Tipo" dataDxfId="93"/>
    <tableColumn id="4" xr3:uid="{77A06ECF-D67C-454F-B0CE-327D202410E8}" name="url_ícono"/>
    <tableColumn id="5" xr3:uid="{041AD1F6-23D8-4ACA-92DC-196A5ACE0392}" name="url" dataDxfId="92">
      <calculatedColumnFormula>+"https://github.com/Sud-Austral/mapa_insumos/tree/main/humedales/"&amp;Capas[[#This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3" totalsRowShown="0" headerRowDxfId="91">
  <autoFilter ref="A9:J33" xr:uid="{B860159C-4E5B-4F1C-AD34-ACA1A658D8AB}"/>
  <tableColumns count="10">
    <tableColumn id="1" xr3:uid="{75A8A884-1D65-4E5E-B8C8-77E85AB66F2B}" name="idcapa" dataDxfId="90"/>
    <tableColumn id="2" xr3:uid="{2A8A9E62-F4FC-4E3B-B1C9-6BF40AA34453}" name="Capa" dataDxfId="89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88"/>
    <tableColumn id="5" xr3:uid="{035EE145-9D77-4858-89B3-36E33AB1DD42}" name="popup_0_1" dataDxfId="87"/>
    <tableColumn id="6" xr3:uid="{A9A0E11B-B8EA-4D4C-9546-EA4565E015BB}" name="descripcion_pop-up" dataDxfId="86"/>
    <tableColumn id="7" xr3:uid="{5F6D8D2E-E38C-46CC-8F2C-5ED1D580678F}" name="posicion_popup" dataDxfId="85"/>
    <tableColumn id="8" xr3:uid="{8B5DC378-B7F9-4E3D-AC39-A4AF81250C0B}" name="descripcion_capa" dataDxfId="84"/>
    <tableColumn id="9" xr3:uid="{5C03E193-7980-49E1-894D-9DEECE0C9DBE}" name="clase" dataDxfId="83"/>
    <tableColumn id="10" xr3:uid="{92421CFC-4A75-4D76-9B47-B3E7C2151B6C}" name="posición_capa" dataDxfId="8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31" totalsRowShown="0" dataDxfId="81">
  <autoFilter ref="A9:I31" xr:uid="{96BBB32F-0C5C-4CD7-BF04-9E1F2EB9C00E}"/>
  <tableColumns count="9">
    <tableColumn id="1" xr3:uid="{9D7FBDA9-0788-4563-AA35-00082D95202E}" name="Clase" dataDxfId="80">
      <calculatedColumnFormula>+A9</calculatedColumnFormula>
    </tableColumn>
    <tableColumn id="7" xr3:uid="{83BA5E88-8850-4C0E-B07A-7893981D4057}" name="Descripción Capa" dataDxfId="39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38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79"/>
    <tableColumn id="4" xr3:uid="{5414C827-224B-4470-A9E1-6A29EF6EA250}" name="Color" dataDxfId="78"/>
    <tableColumn id="5" xr3:uid="{FA622BA5-65BA-42EE-91CA-9F9E3510C671}" name="titulo_leyenda" dataDxfId="77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76"/>
    <tableColumn id="8" xr3:uid="{02FCDEF8-A182-4154-ACFD-C31BD15BAC9D}" name="idcapa" dataDxfId="75">
      <calculatedColumnFormula>+LEFT(BD_Detalles[[#This Row],[Clase]],2)</calculatedColumnFormula>
    </tableColumn>
    <tableColumn id="9" xr3:uid="{0DAE07AA-CA28-46ED-BED9-EDE4E800CFF8}" name="Tipo" dataDxfId="74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29" tableType="queryTable" totalsRowShown="0">
  <autoFilter ref="A1:Q29" xr:uid="{7AC383FC-01BE-4EF3-804E-B1D165C63818}"/>
  <sortState xmlns:xlrd2="http://schemas.microsoft.com/office/spreadsheetml/2017/richdata2" ref="A2:Q29">
    <sortCondition ref="A1:A29"/>
  </sortState>
  <tableColumns count="17">
    <tableColumn id="1" xr3:uid="{8DAF46F0-0587-4791-BD3B-29C4950AC864}" uniqueName="1" name="idcapa" queryTableFieldId="1" dataDxfId="26"/>
    <tableColumn id="2" xr3:uid="{A5538333-8E57-48D9-8222-03DAA80989CB}" uniqueName="2" name="Capa" queryTableFieldId="2" dataDxfId="25"/>
    <tableColumn id="3" xr3:uid="{42797560-E23E-4585-909F-D47B8BA464C8}" uniqueName="3" name="idpropiedad" queryTableFieldId="3"/>
    <tableColumn id="4" xr3:uid="{39BB973A-AB48-4770-AA48-2EB263D61EC2}" uniqueName="4" name="Propiedad" queryTableFieldId="4" dataDxfId="24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23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22"/>
    <tableColumn id="9" xr3:uid="{32B2ED96-0DD6-4ADE-87AF-B7ED7A0534FB}" uniqueName="9" name="clase" queryTableFieldId="9" dataDxfId="21"/>
    <tableColumn id="10" xr3:uid="{B2FB5E95-FA88-487B-9206-B6E7F079B714}" uniqueName="10" name="posición_capa" queryTableFieldId="10"/>
    <tableColumn id="11" xr3:uid="{FAC68029-648A-4EAF-8C51-25A7C5E3FE1B}" uniqueName="11" name="Tipo" queryTableFieldId="11" dataDxfId="20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9"/>
    <tableColumn id="14" xr3:uid="{9A72167E-DB9E-46B1-86CA-052167332E56}" uniqueName="14" name="Variable" queryTableFieldId="14" dataDxfId="18"/>
    <tableColumn id="15" xr3:uid="{13A7D352-24E4-4AFB-BF87-998BE16B0301}" uniqueName="15" name="Color" queryTableFieldId="15" dataDxfId="17"/>
    <tableColumn id="16" xr3:uid="{6D4578CA-37C4-4E3D-943B-65A36077567C}" uniqueName="16" name="titulo_leyenda" queryTableFieldId="16" dataDxfId="16"/>
    <tableColumn id="17" xr3:uid="{D5652FBA-BB6D-44CF-B852-53BA455D7DC1}" uniqueName="17" name="url_icono" queryTableFieldId="17" dataDxfId="15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2" tableType="queryTable" totalsRowShown="0">
  <autoFilter ref="A1:E2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8"/>
    <tableColumn id="3" xr3:uid="{4014DA1F-B84E-4528-B682-D095C29B7876}" uniqueName="3" name="Tipo" queryTableFieldId="3" dataDxfId="27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25" tableType="queryTable" totalsRowShown="0">
  <autoFilter ref="A1:J25" xr:uid="{99D7C979-6A29-45E0-B2F4-1A31B43B8910}"/>
  <tableColumns count="10">
    <tableColumn id="1" xr3:uid="{1F37DEF1-03A3-4D04-9855-C67E8C6932F3}" uniqueName="1" name="idcapa" queryTableFieldId="1" dataDxfId="14"/>
    <tableColumn id="2" xr3:uid="{2362DFA9-0E03-4A0F-8E81-717F71C9CD00}" uniqueName="2" name="Capa" queryTableFieldId="2" dataDxfId="13"/>
    <tableColumn id="3" xr3:uid="{D62C477A-0E4D-4083-A695-7461E87D7261}" uniqueName="3" name="idpropiedad" queryTableFieldId="3"/>
    <tableColumn id="4" xr3:uid="{E99AA84F-1597-4CB3-8729-38D3FC0099BD}" uniqueName="4" name="Propiedad" queryTableFieldId="4" dataDxfId="12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1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0"/>
    <tableColumn id="9" xr3:uid="{BDD32029-B2DF-4385-96D0-BAA3350373FC}" uniqueName="9" name="clase" queryTableFieldId="9" dataDxfId="9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23" tableType="queryTable" totalsRowShown="0">
  <autoFilter ref="A1:I23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"/>
  <sheetViews>
    <sheetView showGridLines="0" workbookViewId="0">
      <pane ySplit="1" topLeftCell="A2" activePane="bottomLeft" state="frozen"/>
      <selection pane="bottomLeft" activeCell="E12" sqref="E12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8</v>
      </c>
      <c r="B1" t="s">
        <v>0</v>
      </c>
      <c r="C1" s="10" t="s">
        <v>19</v>
      </c>
      <c r="D1" t="s">
        <v>21</v>
      </c>
      <c r="E1" t="s">
        <v>23</v>
      </c>
    </row>
    <row r="2" spans="1:7" x14ac:dyDescent="0.3">
      <c r="A2" s="26" t="s">
        <v>29</v>
      </c>
      <c r="B2" s="24" t="s">
        <v>131</v>
      </c>
      <c r="C2" s="11" t="s">
        <v>109</v>
      </c>
      <c r="E2" s="37" t="str">
        <f>+"https://github.com/Sud-Austral/mapa_insumos/tree/main/humedales/"&amp;Capas[[#This Row],[Capa]]&amp;"/?Codcom=00000.json"</f>
        <v>https://github.com/Sud-Austral/mapa_insumos/tree/main/humedales/Humedales_SSC_COM_CGS/?Codcom=00000.json</v>
      </c>
      <c r="G2" t="str">
        <f>+A2</f>
        <v>01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3"/>
  <sheetViews>
    <sheetView showGridLines="0" workbookViewId="0">
      <pane ySplit="9" topLeftCell="A19" activePane="bottomLeft" state="frozen"/>
      <selection pane="bottomLeft" activeCell="J29" sqref="J29"/>
    </sheetView>
  </sheetViews>
  <sheetFormatPr baseColWidth="10" defaultRowHeight="14.4" x14ac:dyDescent="0.3"/>
  <cols>
    <col min="1" max="1" width="8.77734375" bestFit="1" customWidth="1"/>
    <col min="2" max="2" width="19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23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8</v>
      </c>
      <c r="B9" s="2" t="s">
        <v>0</v>
      </c>
      <c r="C9" s="2" t="s">
        <v>9</v>
      </c>
      <c r="D9" s="2" t="s">
        <v>1</v>
      </c>
      <c r="E9" s="2" t="s">
        <v>10</v>
      </c>
      <c r="F9" s="2" t="s">
        <v>6</v>
      </c>
      <c r="G9" s="2" t="s">
        <v>13</v>
      </c>
      <c r="H9" s="2" t="s">
        <v>5</v>
      </c>
      <c r="I9" s="2" t="s">
        <v>7</v>
      </c>
      <c r="J9" s="2" t="s">
        <v>14</v>
      </c>
    </row>
    <row r="10" spans="1:10" ht="15" customHeight="1" x14ac:dyDescent="0.3">
      <c r="A10" s="21" t="s">
        <v>29</v>
      </c>
      <c r="B10" s="27" t="str">
        <f>+VLOOKUP(BD_Capas[[#This Row],[idcapa]],Capas[],2,0)</f>
        <v>Humedales_SSC_COM_CGS</v>
      </c>
      <c r="C10" s="20">
        <v>1</v>
      </c>
      <c r="D10" s="27" t="s">
        <v>132</v>
      </c>
      <c r="E10" s="16">
        <v>1</v>
      </c>
      <c r="F10" s="15" t="s">
        <v>149</v>
      </c>
      <c r="G10" s="17">
        <v>50</v>
      </c>
      <c r="H10" s="27" t="s">
        <v>149</v>
      </c>
      <c r="I10" s="18" t="str">
        <f>BD_Capas[[#This Row],[idcapa]]&amp;"-"&amp;BD_Capas[[#This Row],[posición_capa]]</f>
        <v>01-0</v>
      </c>
      <c r="J10" s="19">
        <v>0</v>
      </c>
    </row>
    <row r="11" spans="1:10" x14ac:dyDescent="0.3">
      <c r="A11" s="1" t="s">
        <v>29</v>
      </c>
      <c r="B11" s="24" t="str">
        <f>+VLOOKUP(BD_Capas[[#This Row],[idcapa]],Capas[],2,0)</f>
        <v>Humedales_SSC_COM_CGS</v>
      </c>
      <c r="C11" s="3">
        <f>+C10+1</f>
        <v>2</v>
      </c>
      <c r="D11" s="24" t="s">
        <v>133</v>
      </c>
      <c r="E11" s="13"/>
      <c r="F11" s="14"/>
      <c r="G11" s="4"/>
      <c r="H11" s="24"/>
      <c r="I11" s="5"/>
      <c r="J11" s="6"/>
    </row>
    <row r="12" spans="1:10" x14ac:dyDescent="0.3">
      <c r="A12" s="1" t="s">
        <v>29</v>
      </c>
      <c r="B12" s="24" t="str">
        <f>+VLOOKUP(BD_Capas[[#This Row],[idcapa]],Capas[],2,0)</f>
        <v>Humedales_SSC_COM_CGS</v>
      </c>
      <c r="C12" s="3">
        <f t="shared" ref="C12:C33" si="0">+C11+1</f>
        <v>3</v>
      </c>
      <c r="D12" s="24" t="s">
        <v>134</v>
      </c>
      <c r="E12" s="13"/>
      <c r="F12" s="14"/>
      <c r="G12" s="4"/>
      <c r="H12" s="24"/>
      <c r="I12" s="35"/>
      <c r="J12" s="36"/>
    </row>
    <row r="13" spans="1:10" x14ac:dyDescent="0.3">
      <c r="A13" s="1" t="s">
        <v>29</v>
      </c>
      <c r="B13" s="24" t="str">
        <f>+VLOOKUP(BD_Capas[[#This Row],[idcapa]],Capas[],2,0)</f>
        <v>Humedales_SSC_COM_CGS</v>
      </c>
      <c r="C13" s="3">
        <f t="shared" si="0"/>
        <v>4</v>
      </c>
      <c r="D13" s="24" t="s">
        <v>2</v>
      </c>
      <c r="E13" s="13">
        <v>1</v>
      </c>
      <c r="F13" s="14" t="s">
        <v>11</v>
      </c>
      <c r="G13" s="4">
        <v>5</v>
      </c>
      <c r="H13" s="24"/>
      <c r="I13" s="5"/>
      <c r="J13" s="6"/>
    </row>
    <row r="14" spans="1:10" x14ac:dyDescent="0.3">
      <c r="A14" s="1" t="s">
        <v>29</v>
      </c>
      <c r="B14" s="24" t="str">
        <f>+VLOOKUP(BD_Capas[[#This Row],[idcapa]],Capas[],2,0)</f>
        <v>Humedales_SSC_COM_CGS</v>
      </c>
      <c r="C14" s="3">
        <f t="shared" si="0"/>
        <v>5</v>
      </c>
      <c r="D14" s="24" t="s">
        <v>3</v>
      </c>
      <c r="E14" s="13">
        <v>1</v>
      </c>
      <c r="F14" s="14" t="s">
        <v>150</v>
      </c>
      <c r="G14" s="4">
        <v>6</v>
      </c>
      <c r="H14" s="24"/>
      <c r="I14" s="5"/>
      <c r="J14" s="6"/>
    </row>
    <row r="15" spans="1:10" x14ac:dyDescent="0.3">
      <c r="A15" s="1" t="s">
        <v>29</v>
      </c>
      <c r="B15" s="24" t="str">
        <f>+VLOOKUP(BD_Capas[[#This Row],[idcapa]],Capas[],2,0)</f>
        <v>Humedales_SSC_COM_CGS</v>
      </c>
      <c r="C15" s="3">
        <f t="shared" si="0"/>
        <v>6</v>
      </c>
      <c r="D15" s="24" t="s">
        <v>110</v>
      </c>
      <c r="E15" s="13">
        <v>1</v>
      </c>
      <c r="F15" t="s">
        <v>12</v>
      </c>
      <c r="G15" s="4">
        <v>7</v>
      </c>
      <c r="H15" s="24"/>
      <c r="I15" s="5"/>
      <c r="J15" s="6"/>
    </row>
    <row r="16" spans="1:10" x14ac:dyDescent="0.3">
      <c r="A16" s="1" t="s">
        <v>29</v>
      </c>
      <c r="B16" s="24" t="str">
        <f>+VLOOKUP(BD_Capas[[#This Row],[idcapa]],Capas[],2,0)</f>
        <v>Humedales_SSC_COM_CGS</v>
      </c>
      <c r="C16" s="3">
        <f t="shared" si="0"/>
        <v>7</v>
      </c>
      <c r="D16" s="24" t="s">
        <v>111</v>
      </c>
      <c r="E16" s="13"/>
      <c r="G16" s="4"/>
      <c r="H16" s="24"/>
      <c r="I16" s="5"/>
      <c r="J16" s="6"/>
    </row>
    <row r="17" spans="1:10" x14ac:dyDescent="0.3">
      <c r="A17" s="1" t="s">
        <v>29</v>
      </c>
      <c r="B17" s="24" t="str">
        <f>+VLOOKUP(BD_Capas[[#This Row],[idcapa]],Capas[],2,0)</f>
        <v>Humedales_SSC_COM_CGS</v>
      </c>
      <c r="C17" s="3">
        <f t="shared" si="0"/>
        <v>8</v>
      </c>
      <c r="D17" s="24" t="s">
        <v>135</v>
      </c>
      <c r="E17" s="13"/>
      <c r="F17" s="14"/>
      <c r="G17" s="4"/>
      <c r="H17" s="24"/>
      <c r="I17" s="5"/>
      <c r="J17" s="6"/>
    </row>
    <row r="18" spans="1:10" x14ac:dyDescent="0.3">
      <c r="A18" s="1" t="s">
        <v>29</v>
      </c>
      <c r="B18" s="24" t="str">
        <f>+VLOOKUP(BD_Capas[[#This Row],[idcapa]],Capas[],2,0)</f>
        <v>Humedales_SSC_COM_CGS</v>
      </c>
      <c r="C18" s="3">
        <f t="shared" si="0"/>
        <v>9</v>
      </c>
      <c r="D18" s="24" t="s">
        <v>136</v>
      </c>
      <c r="E18" s="13"/>
      <c r="F18" s="14"/>
      <c r="G18" s="4"/>
      <c r="H18" s="24"/>
      <c r="I18" s="5"/>
      <c r="J18" s="6"/>
    </row>
    <row r="19" spans="1:10" x14ac:dyDescent="0.3">
      <c r="A19" s="1" t="s">
        <v>29</v>
      </c>
      <c r="B19" s="24" t="str">
        <f>+VLOOKUP(BD_Capas[[#This Row],[idcapa]],Capas[],2,0)</f>
        <v>Humedales_SSC_COM_CGS</v>
      </c>
      <c r="C19" s="3">
        <f t="shared" si="0"/>
        <v>10</v>
      </c>
      <c r="D19" s="24" t="s">
        <v>137</v>
      </c>
      <c r="E19" s="13">
        <v>1</v>
      </c>
      <c r="F19" s="14" t="s">
        <v>151</v>
      </c>
      <c r="G19" s="4">
        <v>9</v>
      </c>
      <c r="H19" s="24" t="s">
        <v>157</v>
      </c>
      <c r="I19" s="5" t="str">
        <f>BD_Capas[[#This Row],[idcapa]]&amp;"-"&amp;BD_Capas[[#This Row],[posición_capa]]</f>
        <v>01-4</v>
      </c>
      <c r="J19" s="6">
        <v>4</v>
      </c>
    </row>
    <row r="20" spans="1:10" x14ac:dyDescent="0.3">
      <c r="A20" s="1" t="s">
        <v>29</v>
      </c>
      <c r="B20" s="24" t="str">
        <f>+VLOOKUP(BD_Capas[[#This Row],[idcapa]],Capas[],2,0)</f>
        <v>Humedales_SSC_COM_CGS</v>
      </c>
      <c r="C20" s="3">
        <f t="shared" si="0"/>
        <v>11</v>
      </c>
      <c r="D20" s="24" t="s">
        <v>138</v>
      </c>
      <c r="E20" s="13">
        <v>1</v>
      </c>
      <c r="F20" s="14" t="s">
        <v>152</v>
      </c>
      <c r="G20" s="4">
        <v>2</v>
      </c>
      <c r="H20" s="24"/>
      <c r="I20" s="5"/>
      <c r="J20" s="6"/>
    </row>
    <row r="21" spans="1:10" x14ac:dyDescent="0.3">
      <c r="A21" s="1" t="s">
        <v>29</v>
      </c>
      <c r="B21" s="24" t="str">
        <f>+VLOOKUP(BD_Capas[[#This Row],[idcapa]],Capas[],2,0)</f>
        <v>Humedales_SSC_COM_CGS</v>
      </c>
      <c r="C21" s="3">
        <f t="shared" si="0"/>
        <v>12</v>
      </c>
      <c r="D21" s="24" t="s">
        <v>4</v>
      </c>
      <c r="E21" s="13">
        <v>1</v>
      </c>
      <c r="F21" t="s">
        <v>4</v>
      </c>
      <c r="G21" s="4">
        <v>1</v>
      </c>
      <c r="H21" s="24" t="s">
        <v>158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29</v>
      </c>
      <c r="B22" s="24" t="str">
        <f>+VLOOKUP(BD_Capas[[#This Row],[idcapa]],Capas[],2,0)</f>
        <v>Humedales_SSC_COM_CGS</v>
      </c>
      <c r="C22" s="3">
        <f t="shared" si="0"/>
        <v>13</v>
      </c>
      <c r="D22" s="24" t="s">
        <v>17</v>
      </c>
      <c r="E22" s="13">
        <v>1</v>
      </c>
      <c r="F22" t="s">
        <v>17</v>
      </c>
      <c r="G22" s="4">
        <v>3</v>
      </c>
      <c r="H22" s="24" t="s">
        <v>159</v>
      </c>
      <c r="I22" s="5" t="str">
        <f>BD_Capas[[#This Row],[idcapa]]&amp;"-"&amp;BD_Capas[[#This Row],[posición_capa]]</f>
        <v>01-2</v>
      </c>
      <c r="J22" s="6">
        <v>2</v>
      </c>
    </row>
    <row r="23" spans="1:10" x14ac:dyDescent="0.3">
      <c r="A23" s="1" t="s">
        <v>29</v>
      </c>
      <c r="B23" s="24" t="str">
        <f>+VLOOKUP(BD_Capas[[#This Row],[idcapa]],Capas[],2,0)</f>
        <v>Humedales_SSC_COM_CGS</v>
      </c>
      <c r="C23" s="3">
        <f t="shared" si="0"/>
        <v>14</v>
      </c>
      <c r="D23" s="24" t="s">
        <v>139</v>
      </c>
      <c r="E23" s="13">
        <v>1</v>
      </c>
      <c r="F23" t="s">
        <v>153</v>
      </c>
      <c r="G23" s="4">
        <v>4</v>
      </c>
      <c r="H23" s="24" t="s">
        <v>160</v>
      </c>
      <c r="I23" s="5" t="str">
        <f>BD_Capas[[#This Row],[idcapa]]&amp;"-"&amp;BD_Capas[[#This Row],[posición_capa]]</f>
        <v>01-3</v>
      </c>
      <c r="J23" s="6">
        <v>3</v>
      </c>
    </row>
    <row r="24" spans="1:10" x14ac:dyDescent="0.3">
      <c r="A24" s="1" t="s">
        <v>29</v>
      </c>
      <c r="B24" s="24" t="str">
        <f>+VLOOKUP(BD_Capas[[#This Row],[idcapa]],Capas[],2,0)</f>
        <v>Humedales_SSC_COM_CGS</v>
      </c>
      <c r="C24" s="3">
        <f t="shared" si="0"/>
        <v>15</v>
      </c>
      <c r="D24" s="24" t="s">
        <v>112</v>
      </c>
      <c r="E24" s="13">
        <v>1</v>
      </c>
      <c r="F24" s="14" t="s">
        <v>112</v>
      </c>
      <c r="G24" s="4">
        <v>8</v>
      </c>
      <c r="H24" s="24"/>
      <c r="I24" s="5"/>
      <c r="J24" s="6"/>
    </row>
    <row r="25" spans="1:10" x14ac:dyDescent="0.3">
      <c r="A25" s="1" t="s">
        <v>29</v>
      </c>
      <c r="B25" s="24" t="str">
        <f>+VLOOKUP(BD_Capas[[#This Row],[idcapa]],Capas[],2,0)</f>
        <v>Humedales_SSC_COM_CGS</v>
      </c>
      <c r="C25" s="3">
        <f t="shared" si="0"/>
        <v>16</v>
      </c>
      <c r="D25" s="24" t="s">
        <v>140</v>
      </c>
      <c r="E25" s="13"/>
      <c r="F25" s="14"/>
      <c r="G25" s="4"/>
      <c r="H25" s="24"/>
      <c r="I25" s="5"/>
      <c r="J25" s="6"/>
    </row>
    <row r="26" spans="1:10" x14ac:dyDescent="0.3">
      <c r="A26" s="1" t="s">
        <v>29</v>
      </c>
      <c r="B26" s="24" t="str">
        <f>+VLOOKUP(BD_Capas[[#This Row],[idcapa]],Capas[],2,0)</f>
        <v>Humedales_SSC_COM_CGS</v>
      </c>
      <c r="C26" s="3">
        <f t="shared" si="0"/>
        <v>17</v>
      </c>
      <c r="D26" s="24" t="s">
        <v>141</v>
      </c>
      <c r="E26" s="13"/>
      <c r="F26" s="14"/>
      <c r="G26" s="4"/>
      <c r="H26" s="24"/>
      <c r="I26" s="5"/>
      <c r="J26" s="6"/>
    </row>
    <row r="27" spans="1:10" x14ac:dyDescent="0.3">
      <c r="A27" s="1" t="s">
        <v>29</v>
      </c>
      <c r="B27" s="24" t="str">
        <f>+VLOOKUP(BD_Capas[[#This Row],[idcapa]],Capas[],2,0)</f>
        <v>Humedales_SSC_COM_CGS</v>
      </c>
      <c r="C27" s="3">
        <f t="shared" si="0"/>
        <v>18</v>
      </c>
      <c r="D27" s="24" t="s">
        <v>142</v>
      </c>
      <c r="E27" s="13">
        <v>1</v>
      </c>
      <c r="F27" t="s">
        <v>154</v>
      </c>
      <c r="G27" s="4">
        <v>12</v>
      </c>
      <c r="H27" s="24" t="s">
        <v>162</v>
      </c>
      <c r="I27" s="5" t="str">
        <f>BD_Capas[[#This Row],[idcapa]]&amp;"-"&amp;BD_Capas[[#This Row],[posición_capa]]</f>
        <v>01-5</v>
      </c>
      <c r="J27" s="6">
        <v>5</v>
      </c>
    </row>
    <row r="28" spans="1:10" x14ac:dyDescent="0.3">
      <c r="A28" s="1" t="s">
        <v>29</v>
      </c>
      <c r="B28" s="24" t="str">
        <f>+VLOOKUP(BD_Capas[[#This Row],[idcapa]],Capas[],2,0)</f>
        <v>Humedales_SSC_COM_CGS</v>
      </c>
      <c r="C28" s="3">
        <f t="shared" si="0"/>
        <v>19</v>
      </c>
      <c r="D28" s="24" t="s">
        <v>143</v>
      </c>
      <c r="E28" s="13">
        <v>1</v>
      </c>
      <c r="F28" s="14" t="s">
        <v>155</v>
      </c>
      <c r="G28" s="4">
        <v>13</v>
      </c>
      <c r="H28" s="24" t="s">
        <v>161</v>
      </c>
      <c r="I28" s="35" t="str">
        <f>BD_Capas[[#This Row],[idcapa]]&amp;"-"&amp;BD_Capas[[#This Row],[posición_capa]]</f>
        <v>01-6</v>
      </c>
      <c r="J28" s="36">
        <v>6</v>
      </c>
    </row>
    <row r="29" spans="1:10" x14ac:dyDescent="0.3">
      <c r="A29" s="1" t="s">
        <v>29</v>
      </c>
      <c r="B29" s="24" t="str">
        <f>+VLOOKUP(BD_Capas[[#This Row],[idcapa]],Capas[],2,0)</f>
        <v>Humedales_SSC_COM_CGS</v>
      </c>
      <c r="C29" s="3">
        <f t="shared" si="0"/>
        <v>20</v>
      </c>
      <c r="D29" s="24" t="s">
        <v>144</v>
      </c>
      <c r="E29" s="13">
        <v>1</v>
      </c>
      <c r="F29" s="14" t="s">
        <v>156</v>
      </c>
      <c r="G29" s="4">
        <v>10</v>
      </c>
      <c r="H29" s="24"/>
      <c r="I29" s="35"/>
      <c r="J29" s="36"/>
    </row>
    <row r="30" spans="1:10" x14ac:dyDescent="0.3">
      <c r="A30" s="1" t="s">
        <v>29</v>
      </c>
      <c r="B30" s="24" t="str">
        <f>+VLOOKUP(BD_Capas[[#This Row],[idcapa]],Capas[],2,0)</f>
        <v>Humedales_SSC_COM_CGS</v>
      </c>
      <c r="C30" s="3">
        <f t="shared" si="0"/>
        <v>21</v>
      </c>
      <c r="D30" s="24" t="s">
        <v>145</v>
      </c>
      <c r="E30" s="13"/>
      <c r="F30" s="14"/>
      <c r="G30" s="4"/>
      <c r="H30" s="24"/>
      <c r="I30" s="35"/>
      <c r="J30" s="36"/>
    </row>
    <row r="31" spans="1:10" x14ac:dyDescent="0.3">
      <c r="A31" s="1" t="s">
        <v>29</v>
      </c>
      <c r="B31" s="24" t="str">
        <f>+VLOOKUP(BD_Capas[[#This Row],[idcapa]],Capas[],2,0)</f>
        <v>Humedales_SSC_COM_CGS</v>
      </c>
      <c r="C31" s="3">
        <f t="shared" si="0"/>
        <v>22</v>
      </c>
      <c r="D31" s="24" t="s">
        <v>146</v>
      </c>
      <c r="E31" s="13"/>
      <c r="F31" s="14"/>
      <c r="G31" s="4"/>
      <c r="H31" s="24"/>
      <c r="I31" s="35"/>
      <c r="J31" s="36"/>
    </row>
    <row r="32" spans="1:10" x14ac:dyDescent="0.3">
      <c r="A32" s="1" t="s">
        <v>29</v>
      </c>
      <c r="B32" s="24" t="str">
        <f>+VLOOKUP(BD_Capas[[#This Row],[idcapa]],Capas[],2,0)</f>
        <v>Humedales_SSC_COM_CGS</v>
      </c>
      <c r="C32" s="3">
        <f t="shared" si="0"/>
        <v>23</v>
      </c>
      <c r="D32" s="24" t="s">
        <v>147</v>
      </c>
      <c r="E32" s="13"/>
      <c r="F32" s="14"/>
      <c r="G32" s="4"/>
      <c r="H32" s="24"/>
      <c r="I32" s="35"/>
      <c r="J32" s="36"/>
    </row>
    <row r="33" spans="1:10" x14ac:dyDescent="0.3">
      <c r="A33" s="1" t="s">
        <v>29</v>
      </c>
      <c r="B33" s="24" t="str">
        <f>+VLOOKUP(BD_Capas[[#This Row],[idcapa]],Capas[],2,0)</f>
        <v>Humedales_SSC_COM_CGS</v>
      </c>
      <c r="C33" s="3">
        <f t="shared" si="0"/>
        <v>24</v>
      </c>
      <c r="D33" s="24" t="s">
        <v>148</v>
      </c>
      <c r="E33" s="13"/>
      <c r="F33" s="14"/>
      <c r="G33" s="4"/>
      <c r="H33" s="24"/>
      <c r="I33" s="35"/>
      <c r="J33" s="36"/>
    </row>
  </sheetData>
  <phoneticPr fontId="4" type="noConversion"/>
  <conditionalFormatting sqref="E10:E33">
    <cfRule type="cellIs" dxfId="8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31"/>
  <sheetViews>
    <sheetView showGridLines="0" workbookViewId="0">
      <pane ySplit="9" topLeftCell="A10" activePane="bottomLeft" state="frozen"/>
      <selection pane="bottomLeft" activeCell="D34" sqref="D34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17</v>
      </c>
      <c r="B9" t="s">
        <v>27</v>
      </c>
      <c r="C9" s="7" t="s">
        <v>1</v>
      </c>
      <c r="D9" s="7" t="s">
        <v>15</v>
      </c>
      <c r="E9" s="8" t="s">
        <v>16</v>
      </c>
      <c r="F9" t="s">
        <v>18</v>
      </c>
      <c r="G9" s="12" t="s">
        <v>24</v>
      </c>
      <c r="H9" t="s">
        <v>8</v>
      </c>
      <c r="I9" s="10" t="s">
        <v>19</v>
      </c>
    </row>
    <row r="10" spans="1:9" x14ac:dyDescent="0.3">
      <c r="A10" s="29" t="s">
        <v>113</v>
      </c>
      <c r="B10" s="30" t="str">
        <f>+IFERROR(VLOOKUP(BD_Detalles[[#This Row],[Clase]],'Resumen Capas'!$A$4:$C$1048576,2,0),"COMPLETAR")</f>
        <v>Humedales</v>
      </c>
      <c r="C10" s="30" t="str">
        <f>+IFERROR(IF(RIGHT(BD_Detalles[[#This Row],[Clase]],1)="0","",VLOOKUP(BD_Detalles[[#This Row],[Clase]],'Resumen Capas'!$A$4:$C$1048576,3,0)),"COMPLETAR")</f>
        <v/>
      </c>
      <c r="D10" s="41" t="s">
        <v>114</v>
      </c>
      <c r="E10" s="49" t="s">
        <v>123</v>
      </c>
      <c r="F10" s="42" t="str">
        <f>+IFERROR(VLOOKUP(BD_Detalles[[#This Row],[Clase]],'Resumen Capas'!$A$4:$C$1048576,2,0),"COMPLETAR")</f>
        <v>Humedales</v>
      </c>
      <c r="G10" s="34"/>
      <c r="H10" s="39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">
        <v>26</v>
      </c>
      <c r="B11" s="30" t="str">
        <f>+IFERROR(VLOOKUP(BD_Detalles[[#This Row],[Clase]],'Resumen Capas'!$A$4:$C$1048576,2,0),"COMPLETAR")</f>
        <v>Humedales: Nombre Humedal</v>
      </c>
      <c r="C11" s="30" t="str">
        <f>+IFERROR(IF(RIGHT(BD_Detalles[[#This Row],[Clase]],1)="0","",VLOOKUP(BD_Detalles[[#This Row],[Clase]],'Resumen Capas'!$A$4:$C$1048576,3,0)),"COMPLETAR")</f>
        <v>Nombre</v>
      </c>
      <c r="D11" s="43" t="s">
        <v>115</v>
      </c>
      <c r="E11" s="43" t="s">
        <v>100</v>
      </c>
      <c r="F11" s="33" t="str">
        <f>+IFERROR(VLOOKUP(BD_Detalles[[#This Row],[Clase]],'Resumen Capas'!$A$4:$C$1048576,2,0),"COMPLETAR")</f>
        <v>Humedales: Nombre Humedal</v>
      </c>
      <c r="G11" s="34"/>
      <c r="H11" s="39" t="str">
        <f>+LEFT(BD_Detalles[[#This Row],[Clase]],2)</f>
        <v>01</v>
      </c>
      <c r="I11" s="32" t="str">
        <f>+IFERROR(VLOOKUP(BD_Detalles[[#This Row],[idcapa]],Capas[[idcapa]:[Tipo]],3,0),"")</f>
        <v>Polígono</v>
      </c>
    </row>
    <row r="12" spans="1:9" x14ac:dyDescent="0.3">
      <c r="A12" s="29" t="s">
        <v>25</v>
      </c>
      <c r="B12" s="30" t="str">
        <f>+IFERROR(VLOOKUP(BD_Detalles[[#This Row],[Clase]],'Resumen Capas'!$A$4:$C$1048576,2,0),"COMPLETAR")</f>
        <v>Humedales: Clase Humedal</v>
      </c>
      <c r="C12" s="30" t="str">
        <f>+IFERROR(IF(RIGHT(BD_Detalles[[#This Row],[Clase]],1)="0","",VLOOKUP(BD_Detalles[[#This Row],[Clase]],'Resumen Capas'!$A$4:$C$1048576,3,0)),"COMPLETAR")</f>
        <v>Clase</v>
      </c>
      <c r="D12" s="40" t="s">
        <v>164</v>
      </c>
      <c r="E12" s="46" t="s">
        <v>120</v>
      </c>
      <c r="F12" s="33" t="str">
        <f>+IFERROR(VLOOKUP(BD_Detalles[[#This Row],[Clase]],'Resumen Capas'!$A$4:$C$1048576,2,0),"COMPLETAR")</f>
        <v>Humedales: Clase Humedal</v>
      </c>
      <c r="G12" s="34"/>
      <c r="H12" s="31" t="str">
        <f>+LEFT(BD_Detalles[[#This Row],[Clase]],2)</f>
        <v>01</v>
      </c>
      <c r="I12" s="32" t="str">
        <f>+IFERROR(VLOOKUP(BD_Detalles[[#This Row],[idcapa]],Capas[[idcapa]:[Tipo]],3,0),"")</f>
        <v>Polígono</v>
      </c>
    </row>
    <row r="13" spans="1:9" x14ac:dyDescent="0.3">
      <c r="A13" s="38" t="str">
        <f t="shared" ref="A13:A15" si="0">+A12</f>
        <v>01-2</v>
      </c>
      <c r="B13" s="30" t="str">
        <f>+IFERROR(VLOOKUP(BD_Detalles[[#This Row],[Clase]],'Resumen Capas'!$A$4:$C$1048576,2,0),"COMPLETAR")</f>
        <v>Humedales: Clase Humedal</v>
      </c>
      <c r="C13" s="30" t="str">
        <f>+IFERROR(IF(RIGHT(BD_Detalles[[#This Row],[Clase]],1)="0","",VLOOKUP(BD_Detalles[[#This Row],[Clase]],'Resumen Capas'!$A$4:$C$1048576,3,0)),"COMPLETAR")</f>
        <v>Clase</v>
      </c>
      <c r="D13" s="40" t="s">
        <v>165</v>
      </c>
      <c r="E13" s="44" t="s">
        <v>118</v>
      </c>
      <c r="F13" s="33" t="str">
        <f>+IFERROR(VLOOKUP(BD_Detalles[[#This Row],[Clase]],'Resumen Capas'!$A$4:$C$1048576,2,0),"COMPLETAR")</f>
        <v>Humedales: Clase Humedal</v>
      </c>
      <c r="G13" s="34"/>
      <c r="H13" s="39" t="str">
        <f>+LEFT(BD_Detalles[[#This Row],[Clase]],2)</f>
        <v>01</v>
      </c>
      <c r="I13" s="32" t="str">
        <f>+IFERROR(VLOOKUP(BD_Detalles[[#This Row],[idcapa]],Capas[[idcapa]:[Tipo]],3,0),"")</f>
        <v>Polígono</v>
      </c>
    </row>
    <row r="14" spans="1:9" x14ac:dyDescent="0.3">
      <c r="A14" s="38" t="str">
        <f t="shared" si="0"/>
        <v>01-2</v>
      </c>
      <c r="B14" s="30" t="str">
        <f>+IFERROR(VLOOKUP(BD_Detalles[[#This Row],[Clase]],'Resumen Capas'!$A$4:$C$1048576,2,0),"COMPLETAR")</f>
        <v>Humedales: Clase Humedal</v>
      </c>
      <c r="C14" s="30" t="str">
        <f>+IFERROR(IF(RIGHT(BD_Detalles[[#This Row],[Clase]],1)="0","",VLOOKUP(BD_Detalles[[#This Row],[Clase]],'Resumen Capas'!$A$4:$C$1048576,3,0)),"COMPLETAR")</f>
        <v>Clase</v>
      </c>
      <c r="D14" s="40" t="s">
        <v>166</v>
      </c>
      <c r="E14" s="50" t="s">
        <v>124</v>
      </c>
      <c r="F14" s="33" t="str">
        <f>+IFERROR(VLOOKUP(BD_Detalles[[#This Row],[Clase]],'Resumen Capas'!$A$4:$C$1048576,2,0),"COMPLETAR")</f>
        <v>Humedales: Clase Humedal</v>
      </c>
      <c r="G14" s="34"/>
      <c r="H14" s="39" t="str">
        <f>+LEFT(BD_Detalles[[#This Row],[Clase]],2)</f>
        <v>01</v>
      </c>
      <c r="I14" s="32" t="str">
        <f>+IFERROR(VLOOKUP(BD_Detalles[[#This Row],[idcapa]],Capas[[idcapa]:[Tipo]],3,0),"")</f>
        <v>Polígono</v>
      </c>
    </row>
    <row r="15" spans="1:9" x14ac:dyDescent="0.3">
      <c r="A15" s="38" t="str">
        <f t="shared" si="0"/>
        <v>01-2</v>
      </c>
      <c r="B15" s="30" t="str">
        <f>+IFERROR(VLOOKUP(BD_Detalles[[#This Row],[Clase]],'Resumen Capas'!$A$4:$C$1048576,2,0),"COMPLETAR")</f>
        <v>Humedales: Clase Humedal</v>
      </c>
      <c r="C15" s="30" t="str">
        <f>+IFERROR(IF(RIGHT(BD_Detalles[[#This Row],[Clase]],1)="0","",VLOOKUP(BD_Detalles[[#This Row],[Clase]],'Resumen Capas'!$A$4:$C$1048576,3,0)),"COMPLETAR")</f>
        <v>Clase</v>
      </c>
      <c r="D15" s="40" t="s">
        <v>167</v>
      </c>
      <c r="E15" s="54" t="s">
        <v>128</v>
      </c>
      <c r="F15" s="33" t="str">
        <f>+IFERROR(VLOOKUP(BD_Detalles[[#This Row],[Clase]],'Resumen Capas'!$A$4:$C$1048576,2,0),"COMPLETAR")</f>
        <v>Humedales: Clase Humedal</v>
      </c>
      <c r="G15" s="34"/>
      <c r="H15" s="39" t="str">
        <f>+LEFT(BD_Detalles[[#This Row],[Clase]],2)</f>
        <v>01</v>
      </c>
      <c r="I15" s="32" t="str">
        <f>+IFERROR(VLOOKUP(BD_Detalles[[#This Row],[idcapa]],Capas[[idcapa]:[Tipo]],3,0),"")</f>
        <v>Polígono</v>
      </c>
    </row>
    <row r="16" spans="1:9" x14ac:dyDescent="0.3">
      <c r="A16" s="29" t="s">
        <v>107</v>
      </c>
      <c r="B16" s="30" t="str">
        <f>+IFERROR(VLOOKUP(BD_Detalles[[#This Row],[Clase]],'Resumen Capas'!$A$4:$C$1048576,2,0),"COMPLETAR")</f>
        <v>Humedales: Subclase Humedal</v>
      </c>
      <c r="C16" s="30" t="str">
        <f>+IFERROR(IF(RIGHT(BD_Detalles[[#This Row],[Clase]],1)="0","",VLOOKUP(BD_Detalles[[#This Row],[Clase]],'Resumen Capas'!$A$4:$C$1048576,3,0)),"COMPLETAR")</f>
        <v>SubClase</v>
      </c>
      <c r="D16" s="57" t="s">
        <v>164</v>
      </c>
      <c r="E16" s="46" t="s">
        <v>120</v>
      </c>
      <c r="F16" s="33" t="str">
        <f>+IFERROR(VLOOKUP(BD_Detalles[[#This Row],[Clase]],'Resumen Capas'!$A$4:$C$1048576,2,0),"COMPLETAR")</f>
        <v>Humedales: Subclase Humedal</v>
      </c>
      <c r="G16" s="34"/>
      <c r="H16" s="39" t="str">
        <f>+LEFT(BD_Detalles[[#This Row],[Clase]],2)</f>
        <v>01</v>
      </c>
      <c r="I16" s="32" t="str">
        <f>+IFERROR(VLOOKUP(BD_Detalles[[#This Row],[idcapa]],Capas[[idcapa]:[Tipo]],3,0),"")</f>
        <v>Polígono</v>
      </c>
    </row>
    <row r="17" spans="1:9" x14ac:dyDescent="0.3">
      <c r="A17" s="38" t="str">
        <f t="shared" ref="A17:A22" si="1">+A16</f>
        <v>01-3</v>
      </c>
      <c r="B17" s="30" t="str">
        <f>+IFERROR(VLOOKUP(BD_Detalles[[#This Row],[Clase]],'Resumen Capas'!$A$4:$C$1048576,2,0),"COMPLETAR")</f>
        <v>Humedales: Subclase Humedal</v>
      </c>
      <c r="C17" s="30" t="str">
        <f>+IFERROR(IF(RIGHT(BD_Detalles[[#This Row],[Clase]],1)="0","",VLOOKUP(BD_Detalles[[#This Row],[Clase]],'Resumen Capas'!$A$4:$C$1048576,3,0)),"COMPLETAR")</f>
        <v>SubClase</v>
      </c>
      <c r="D17" s="57" t="s">
        <v>168</v>
      </c>
      <c r="E17" s="45" t="s">
        <v>119</v>
      </c>
      <c r="F17" s="33" t="str">
        <f>+IFERROR(VLOOKUP(BD_Detalles[[#This Row],[Clase]],'Resumen Capas'!$A$4:$C$1048576,2,0),"COMPLETAR")</f>
        <v>Humedales: Subclase Humedal</v>
      </c>
      <c r="G17" s="34"/>
      <c r="H17" s="39" t="str">
        <f>+LEFT(BD_Detalles[[#This Row],[Clase]],2)</f>
        <v>01</v>
      </c>
      <c r="I17" s="32" t="str">
        <f>+IFERROR(VLOOKUP(BD_Detalles[[#This Row],[idcapa]],Capas[[idcapa]:[Tipo]],3,0),"")</f>
        <v>Polígono</v>
      </c>
    </row>
    <row r="18" spans="1:9" x14ac:dyDescent="0.3">
      <c r="A18" s="38" t="str">
        <f t="shared" si="1"/>
        <v>01-3</v>
      </c>
      <c r="B18" s="30" t="str">
        <f>+IFERROR(VLOOKUP(BD_Detalles[[#This Row],[Clase]],'Resumen Capas'!$A$4:$C$1048576,2,0),"COMPLETAR")</f>
        <v>Humedales: Subclase Humedal</v>
      </c>
      <c r="C18" s="30" t="str">
        <f>+IFERROR(IF(RIGHT(BD_Detalles[[#This Row],[Clase]],1)="0","",VLOOKUP(BD_Detalles[[#This Row],[Clase]],'Resumen Capas'!$A$4:$C$1048576,3,0)),"COMPLETAR")</f>
        <v>SubClase</v>
      </c>
      <c r="D18" s="57" t="s">
        <v>169</v>
      </c>
      <c r="E18" s="56" t="s">
        <v>130</v>
      </c>
      <c r="F18" s="33" t="str">
        <f>+IFERROR(VLOOKUP(BD_Detalles[[#This Row],[Clase]],'Resumen Capas'!$A$4:$C$1048576,2,0),"COMPLETAR")</f>
        <v>Humedales: Subclase Humedal</v>
      </c>
      <c r="G18" s="34"/>
      <c r="H18" s="39" t="str">
        <f>+LEFT(BD_Detalles[[#This Row],[Clase]],2)</f>
        <v>01</v>
      </c>
      <c r="I18" s="32" t="str">
        <f>+IFERROR(VLOOKUP(BD_Detalles[[#This Row],[idcapa]],Capas[[idcapa]:[Tipo]],3,0),"")</f>
        <v>Polígono</v>
      </c>
    </row>
    <row r="19" spans="1:9" x14ac:dyDescent="0.3">
      <c r="A19" s="38" t="str">
        <f t="shared" si="1"/>
        <v>01-3</v>
      </c>
      <c r="B19" s="30" t="str">
        <f>+IFERROR(VLOOKUP(BD_Detalles[[#This Row],[Clase]],'Resumen Capas'!$A$4:$C$1048576,2,0),"COMPLETAR")</f>
        <v>Humedales: Subclase Humedal</v>
      </c>
      <c r="C19" s="30" t="str">
        <f>+IFERROR(IF(RIGHT(BD_Detalles[[#This Row],[Clase]],1)="0","",VLOOKUP(BD_Detalles[[#This Row],[Clase]],'Resumen Capas'!$A$4:$C$1048576,3,0)),"COMPLETAR")</f>
        <v>SubClase</v>
      </c>
      <c r="D19" s="57" t="s">
        <v>170</v>
      </c>
      <c r="E19" s="48" t="s">
        <v>122</v>
      </c>
      <c r="F19" s="33" t="str">
        <f>+IFERROR(VLOOKUP(BD_Detalles[[#This Row],[Clase]],'Resumen Capas'!$A$4:$C$1048576,2,0),"COMPLETAR")</f>
        <v>Humedales: Subclase Humedal</v>
      </c>
      <c r="G19" s="34"/>
      <c r="H19" s="39" t="str">
        <f>+LEFT(BD_Detalles[[#This Row],[Clase]],2)</f>
        <v>01</v>
      </c>
      <c r="I19" s="32" t="str">
        <f>+IFERROR(VLOOKUP(BD_Detalles[[#This Row],[idcapa]],Capas[[idcapa]:[Tipo]],3,0),"")</f>
        <v>Polígono</v>
      </c>
    </row>
    <row r="20" spans="1:9" x14ac:dyDescent="0.3">
      <c r="A20" s="38" t="str">
        <f t="shared" si="1"/>
        <v>01-3</v>
      </c>
      <c r="B20" s="30" t="str">
        <f>+IFERROR(VLOOKUP(BD_Detalles[[#This Row],[Clase]],'Resumen Capas'!$A$4:$C$1048576,2,0),"COMPLETAR")</f>
        <v>Humedales: Subclase Humedal</v>
      </c>
      <c r="C20" s="30" t="str">
        <f>+IFERROR(IF(RIGHT(BD_Detalles[[#This Row],[Clase]],1)="0","",VLOOKUP(BD_Detalles[[#This Row],[Clase]],'Resumen Capas'!$A$4:$C$1048576,3,0)),"COMPLETAR")</f>
        <v>SubClase</v>
      </c>
      <c r="D20" s="57" t="s">
        <v>165</v>
      </c>
      <c r="E20" s="44" t="s">
        <v>118</v>
      </c>
      <c r="F20" s="33" t="str">
        <f>+IFERROR(VLOOKUP(BD_Detalles[[#This Row],[Clase]],'Resumen Capas'!$A$4:$C$1048576,2,0),"COMPLETAR")</f>
        <v>Humedales: Subclase Humedal</v>
      </c>
      <c r="G20" s="34"/>
      <c r="H20" s="39" t="str">
        <f>+LEFT(BD_Detalles[[#This Row],[Clase]],2)</f>
        <v>01</v>
      </c>
      <c r="I20" s="32" t="str">
        <f>+IFERROR(VLOOKUP(BD_Detalles[[#This Row],[idcapa]],Capas[[idcapa]:[Tipo]],3,0),"")</f>
        <v>Polígono</v>
      </c>
    </row>
    <row r="21" spans="1:9" x14ac:dyDescent="0.3">
      <c r="A21" s="38" t="str">
        <f t="shared" si="1"/>
        <v>01-3</v>
      </c>
      <c r="B21" s="30" t="str">
        <f>+IFERROR(VLOOKUP(BD_Detalles[[#This Row],[Clase]],'Resumen Capas'!$A$4:$C$1048576,2,0),"COMPLETAR")</f>
        <v>Humedales: Subclase Humedal</v>
      </c>
      <c r="C21" s="30" t="str">
        <f>+IFERROR(IF(RIGHT(BD_Detalles[[#This Row],[Clase]],1)="0","",VLOOKUP(BD_Detalles[[#This Row],[Clase]],'Resumen Capas'!$A$4:$C$1048576,3,0)),"COMPLETAR")</f>
        <v>SubClase</v>
      </c>
      <c r="D21" s="57" t="s">
        <v>171</v>
      </c>
      <c r="E21" s="50" t="s">
        <v>124</v>
      </c>
      <c r="F21" s="33" t="str">
        <f>+IFERROR(VLOOKUP(BD_Detalles[[#This Row],[Clase]],'Resumen Capas'!$A$4:$C$1048576,2,0),"COMPLETAR")</f>
        <v>Humedales: Subclase Humedal</v>
      </c>
      <c r="G21" s="34"/>
      <c r="H21" s="39" t="str">
        <f>+LEFT(BD_Detalles[[#This Row],[Clase]],2)</f>
        <v>01</v>
      </c>
      <c r="I21" s="32" t="str">
        <f>+IFERROR(VLOOKUP(BD_Detalles[[#This Row],[idcapa]],Capas[[idcapa]:[Tipo]],3,0),"")</f>
        <v>Polígono</v>
      </c>
    </row>
    <row r="22" spans="1:9" x14ac:dyDescent="0.3">
      <c r="A22" s="38" t="str">
        <f t="shared" si="1"/>
        <v>01-3</v>
      </c>
      <c r="B22" s="30" t="str">
        <f>+IFERROR(VLOOKUP(BD_Detalles[[#This Row],[Clase]],'Resumen Capas'!$A$4:$C$1048576,2,0),"COMPLETAR")</f>
        <v>Humedales: Subclase Humedal</v>
      </c>
      <c r="C22" s="30" t="str">
        <f>+IFERROR(IF(RIGHT(BD_Detalles[[#This Row],[Clase]],1)="0","",VLOOKUP(BD_Detalles[[#This Row],[Clase]],'Resumen Capas'!$A$4:$C$1048576,3,0)),"COMPLETAR")</f>
        <v>SubClase</v>
      </c>
      <c r="D22" s="57" t="s">
        <v>172</v>
      </c>
      <c r="E22" s="55" t="s">
        <v>129</v>
      </c>
      <c r="F22" s="33" t="str">
        <f>+IFERROR(VLOOKUP(BD_Detalles[[#This Row],[Clase]],'Resumen Capas'!$A$4:$C$1048576,2,0),"COMPLETAR")</f>
        <v>Humedales: Subclase Humedal</v>
      </c>
      <c r="G22" s="34"/>
      <c r="H22" s="39" t="str">
        <f>+LEFT(BD_Detalles[[#This Row],[Clase]],2)</f>
        <v>01</v>
      </c>
      <c r="I22" s="32" t="str">
        <f>+IFERROR(VLOOKUP(BD_Detalles[[#This Row],[idcapa]],Capas[[idcapa]:[Tipo]],3,0),"")</f>
        <v>Polígono</v>
      </c>
    </row>
    <row r="23" spans="1:9" x14ac:dyDescent="0.3">
      <c r="A23" s="29" t="s">
        <v>108</v>
      </c>
      <c r="B23" s="30" t="str">
        <f>+IFERROR(VLOOKUP(BD_Detalles[[#This Row],[Clase]],'Resumen Capas'!$A$4:$C$1048576,2,0),"COMPLETAR")</f>
        <v>Humedales: Subsubcuenca</v>
      </c>
      <c r="C23" s="30" t="str">
        <f>+IFERROR(IF(RIGHT(BD_Detalles[[#This Row],[Clase]],1)="0","",VLOOKUP(BD_Detalles[[#This Row],[Clase]],'Resumen Capas'!$A$4:$C$1048576,3,0)),"COMPLETAR")</f>
        <v>NOM_SSUBC</v>
      </c>
      <c r="D23" s="43" t="s">
        <v>115</v>
      </c>
      <c r="E23" s="43" t="s">
        <v>101</v>
      </c>
      <c r="F23" s="33" t="str">
        <f>+IFERROR(VLOOKUP(BD_Detalles[[#This Row],[Clase]],'Resumen Capas'!$A$4:$C$1048576,2,0),"COMPLETAR")</f>
        <v>Humedales: Subsubcuenca</v>
      </c>
      <c r="G23" s="34"/>
      <c r="H23" s="39" t="str">
        <f>+LEFT(BD_Detalles[[#This Row],[Clase]],2)</f>
        <v>01</v>
      </c>
      <c r="I23" s="32" t="str">
        <f>+IFERROR(VLOOKUP(BD_Detalles[[#This Row],[idcapa]],Capas[[idcapa]:[Tipo]],3,0),"")</f>
        <v>Polígono</v>
      </c>
    </row>
    <row r="24" spans="1:9" x14ac:dyDescent="0.3">
      <c r="A24" s="29" t="s">
        <v>116</v>
      </c>
      <c r="B24" s="30" t="str">
        <f>+IFERROR(VLOOKUP(BD_Detalles[[#This Row],[Clase]],'Resumen Capas'!$A$4:$C$1048576,2,0),"COMPLETAR")</f>
        <v>Humedales: Nombre AP</v>
      </c>
      <c r="C24" s="30" t="str">
        <f>+IFERROR(IF(RIGHT(BD_Detalles[[#This Row],[Clase]],1)="0","",VLOOKUP(BD_Detalles[[#This Row],[Clase]],'Resumen Capas'!$A$4:$C$1048576,3,0)),"COMPLETAR")</f>
        <v>Nombre_AP</v>
      </c>
      <c r="D24" s="43" t="s">
        <v>115</v>
      </c>
      <c r="E24" s="43" t="s">
        <v>102</v>
      </c>
      <c r="F24" s="33" t="str">
        <f>+IFERROR(VLOOKUP(BD_Detalles[[#This Row],[Clase]],'Resumen Capas'!$A$4:$C$1048576,2,0),"COMPLETAR")</f>
        <v>Humedales: Nombre AP</v>
      </c>
      <c r="G24" s="34"/>
      <c r="H24" s="39" t="str">
        <f>+LEFT(BD_Detalles[[#This Row],[Clase]],2)</f>
        <v>01</v>
      </c>
      <c r="I24" s="32" t="str">
        <f>+IFERROR(VLOOKUP(BD_Detalles[[#This Row],[idcapa]],Capas[[idcapa]:[Tipo]],3,0),"")</f>
        <v>Polígono</v>
      </c>
    </row>
    <row r="25" spans="1:9" x14ac:dyDescent="0.3">
      <c r="A25" s="29" t="s">
        <v>117</v>
      </c>
      <c r="B25" s="30" t="str">
        <f>+IFERROR(VLOOKUP(BD_Detalles[[#This Row],[Clase]],'Resumen Capas'!$A$4:$C$1048576,2,0),"COMPLETAR")</f>
        <v>Humedales: Designación AP</v>
      </c>
      <c r="C25" s="30" t="str">
        <f>+IFERROR(IF(RIGHT(BD_Detalles[[#This Row],[Clase]],1)="0","",VLOOKUP(BD_Detalles[[#This Row],[Clase]],'Resumen Capas'!$A$4:$C$1048576,3,0)),"COMPLETAR")</f>
        <v>Designacio</v>
      </c>
      <c r="D25" s="58" t="s">
        <v>173</v>
      </c>
      <c r="E25" s="49" t="s">
        <v>123</v>
      </c>
      <c r="F25" s="33" t="str">
        <f>+IFERROR(VLOOKUP(BD_Detalles[[#This Row],[Clase]],'Resumen Capas'!$A$4:$C$1048576,2,0),"COMPLETAR")</f>
        <v>Humedales: Designación AP</v>
      </c>
      <c r="G25" s="34"/>
      <c r="H25" s="39" t="str">
        <f>+LEFT(BD_Detalles[[#This Row],[Clase]],2)</f>
        <v>01</v>
      </c>
      <c r="I25" s="32" t="str">
        <f>+IFERROR(VLOOKUP(BD_Detalles[[#This Row],[idcapa]],Capas[[idcapa]:[Tipo]],3,0),"")</f>
        <v>Polígono</v>
      </c>
    </row>
    <row r="26" spans="1:9" x14ac:dyDescent="0.3">
      <c r="A26" s="38" t="str">
        <f t="shared" ref="A26:A31" si="2">+A25</f>
        <v>01-6</v>
      </c>
      <c r="B26" s="30" t="str">
        <f>+IFERROR(VLOOKUP(BD_Detalles[[#This Row],[Clase]],'Resumen Capas'!$A$4:$C$1048576,2,0),"COMPLETAR")</f>
        <v>Humedales: Designación AP</v>
      </c>
      <c r="C26" s="30" t="str">
        <f>+IFERROR(IF(RIGHT(BD_Detalles[[#This Row],[Clase]],1)="0","",VLOOKUP(BD_Detalles[[#This Row],[Clase]],'Resumen Capas'!$A$4:$C$1048576,3,0)),"COMPLETAR")</f>
        <v>Designacio</v>
      </c>
      <c r="D26" s="58" t="s">
        <v>174</v>
      </c>
      <c r="E26" s="53" t="s">
        <v>127</v>
      </c>
      <c r="F26" s="33" t="str">
        <f>+IFERROR(VLOOKUP(BD_Detalles[[#This Row],[Clase]],'Resumen Capas'!$A$4:$C$1048576,2,0),"COMPLETAR")</f>
        <v>Humedales: Designación AP</v>
      </c>
      <c r="G26" s="34"/>
      <c r="H26" s="39" t="str">
        <f>+LEFT(BD_Detalles[[#This Row],[Clase]],2)</f>
        <v>01</v>
      </c>
      <c r="I26" s="32" t="str">
        <f>+IFERROR(VLOOKUP(BD_Detalles[[#This Row],[idcapa]],Capas[[idcapa]:[Tipo]],3,0),"")</f>
        <v>Polígono</v>
      </c>
    </row>
    <row r="27" spans="1:9" x14ac:dyDescent="0.3">
      <c r="A27" s="38" t="str">
        <f t="shared" si="2"/>
        <v>01-6</v>
      </c>
      <c r="B27" s="30" t="str">
        <f>+IFERROR(VLOOKUP(BD_Detalles[[#This Row],[Clase]],'Resumen Capas'!$A$4:$C$1048576,2,0),"COMPLETAR")</f>
        <v>Humedales: Designación AP</v>
      </c>
      <c r="C27" s="30" t="str">
        <f>+IFERROR(IF(RIGHT(BD_Detalles[[#This Row],[Clase]],1)="0","",VLOOKUP(BD_Detalles[[#This Row],[Clase]],'Resumen Capas'!$A$4:$C$1048576,3,0)),"COMPLETAR")</f>
        <v>Designacio</v>
      </c>
      <c r="D27" s="58" t="s">
        <v>175</v>
      </c>
      <c r="E27" s="52" t="s">
        <v>126</v>
      </c>
      <c r="F27" s="33" t="str">
        <f>+IFERROR(VLOOKUP(BD_Detalles[[#This Row],[Clase]],'Resumen Capas'!$A$4:$C$1048576,2,0),"COMPLETAR")</f>
        <v>Humedales: Designación AP</v>
      </c>
      <c r="G27" s="34"/>
      <c r="H27" s="39" t="str">
        <f>+LEFT(BD_Detalles[[#This Row],[Clase]],2)</f>
        <v>01</v>
      </c>
      <c r="I27" s="32" t="str">
        <f>+IFERROR(VLOOKUP(BD_Detalles[[#This Row],[idcapa]],Capas[[idcapa]:[Tipo]],3,0),"")</f>
        <v>Polígono</v>
      </c>
    </row>
    <row r="28" spans="1:9" x14ac:dyDescent="0.3">
      <c r="A28" s="38" t="str">
        <f t="shared" si="2"/>
        <v>01-6</v>
      </c>
      <c r="B28" s="30" t="str">
        <f>+IFERROR(VLOOKUP(BD_Detalles[[#This Row],[Clase]],'Resumen Capas'!$A$4:$C$1048576,2,0),"COMPLETAR")</f>
        <v>Humedales: Designación AP</v>
      </c>
      <c r="C28" s="30" t="str">
        <f>+IFERROR(IF(RIGHT(BD_Detalles[[#This Row],[Clase]],1)="0","",VLOOKUP(BD_Detalles[[#This Row],[Clase]],'Resumen Capas'!$A$4:$C$1048576,3,0)),"COMPLETAR")</f>
        <v>Designacio</v>
      </c>
      <c r="D28" s="58" t="s">
        <v>176</v>
      </c>
      <c r="E28" s="45" t="s">
        <v>119</v>
      </c>
      <c r="F28" s="33" t="str">
        <f>+IFERROR(VLOOKUP(BD_Detalles[[#This Row],[Clase]],'Resumen Capas'!$A$4:$C$1048576,2,0),"COMPLETAR")</f>
        <v>Humedales: Designación AP</v>
      </c>
      <c r="G28" s="34"/>
      <c r="H28" s="39" t="str">
        <f>+LEFT(BD_Detalles[[#This Row],[Clase]],2)</f>
        <v>01</v>
      </c>
      <c r="I28" s="32" t="str">
        <f>+IFERROR(VLOOKUP(BD_Detalles[[#This Row],[idcapa]],Capas[[idcapa]:[Tipo]],3,0),"")</f>
        <v>Polígono</v>
      </c>
    </row>
    <row r="29" spans="1:9" x14ac:dyDescent="0.3">
      <c r="A29" s="38" t="str">
        <f t="shared" si="2"/>
        <v>01-6</v>
      </c>
      <c r="B29" s="30" t="str">
        <f>+IFERROR(VLOOKUP(BD_Detalles[[#This Row],[Clase]],'Resumen Capas'!$A$4:$C$1048576,2,0),"COMPLETAR")</f>
        <v>Humedales: Designación AP</v>
      </c>
      <c r="C29" s="30" t="str">
        <f>+IFERROR(IF(RIGHT(BD_Detalles[[#This Row],[Clase]],1)="0","",VLOOKUP(BD_Detalles[[#This Row],[Clase]],'Resumen Capas'!$A$4:$C$1048576,3,0)),"COMPLETAR")</f>
        <v>Designacio</v>
      </c>
      <c r="D29" s="58" t="s">
        <v>177</v>
      </c>
      <c r="E29" s="47" t="s">
        <v>121</v>
      </c>
      <c r="F29" s="33" t="str">
        <f>+IFERROR(VLOOKUP(BD_Detalles[[#This Row],[Clase]],'Resumen Capas'!$A$4:$C$1048576,2,0),"COMPLETAR")</f>
        <v>Humedales: Designación AP</v>
      </c>
      <c r="G29" s="34"/>
      <c r="H29" s="39" t="str">
        <f>+LEFT(BD_Detalles[[#This Row],[Clase]],2)</f>
        <v>01</v>
      </c>
      <c r="I29" s="32" t="str">
        <f>+IFERROR(VLOOKUP(BD_Detalles[[#This Row],[idcapa]],Capas[[idcapa]:[Tipo]],3,0),"")</f>
        <v>Polígono</v>
      </c>
    </row>
    <row r="30" spans="1:9" x14ac:dyDescent="0.3">
      <c r="A30" s="38" t="str">
        <f t="shared" si="2"/>
        <v>01-6</v>
      </c>
      <c r="B30" s="30" t="str">
        <f>+IFERROR(VLOOKUP(BD_Detalles[[#This Row],[Clase]],'Resumen Capas'!$A$4:$C$1048576,2,0),"COMPLETAR")</f>
        <v>Humedales: Designación AP</v>
      </c>
      <c r="C30" s="30" t="str">
        <f>+IFERROR(IF(RIGHT(BD_Detalles[[#This Row],[Clase]],1)="0","",VLOOKUP(BD_Detalles[[#This Row],[Clase]],'Resumen Capas'!$A$4:$C$1048576,3,0)),"COMPLETAR")</f>
        <v>Designacio</v>
      </c>
      <c r="D30" s="58" t="s">
        <v>178</v>
      </c>
      <c r="E30" s="51" t="s">
        <v>125</v>
      </c>
      <c r="F30" s="33" t="str">
        <f>+IFERROR(VLOOKUP(BD_Detalles[[#This Row],[Clase]],'Resumen Capas'!$A$4:$C$1048576,2,0),"COMPLETAR")</f>
        <v>Humedales: Designación AP</v>
      </c>
      <c r="G30" s="34"/>
      <c r="H30" s="39" t="str">
        <f>+LEFT(BD_Detalles[[#This Row],[Clase]],2)</f>
        <v>01</v>
      </c>
      <c r="I30" s="32" t="str">
        <f>+IFERROR(VLOOKUP(BD_Detalles[[#This Row],[idcapa]],Capas[[idcapa]:[Tipo]],3,0),"")</f>
        <v>Polígono</v>
      </c>
    </row>
    <row r="31" spans="1:9" x14ac:dyDescent="0.3">
      <c r="A31" s="38" t="str">
        <f t="shared" si="2"/>
        <v>01-6</v>
      </c>
      <c r="B31" s="30" t="str">
        <f>+IFERROR(VLOOKUP(BD_Detalles[[#This Row],[Clase]],'Resumen Capas'!$A$4:$C$1048576,2,0),"COMPLETAR")</f>
        <v>Humedales: Designación AP</v>
      </c>
      <c r="C31" s="30" t="str">
        <f>+IFERROR(IF(RIGHT(BD_Detalles[[#This Row],[Clase]],1)="0","",VLOOKUP(BD_Detalles[[#This Row],[Clase]],'Resumen Capas'!$A$4:$C$1048576,3,0)),"COMPLETAR")</f>
        <v>Designacio</v>
      </c>
      <c r="D31" s="58"/>
      <c r="E31" s="59" t="s">
        <v>179</v>
      </c>
      <c r="F31" s="33" t="str">
        <f>+IFERROR(VLOOKUP(BD_Detalles[[#This Row],[Clase]],'Resumen Capas'!$A$4:$C$1048576,2,0),"COMPLETAR")</f>
        <v>Humedales: Designación AP</v>
      </c>
      <c r="G31" s="34"/>
      <c r="H31" s="39" t="str">
        <f>+LEFT(BD_Detalles[[#This Row],[Clase]],2)</f>
        <v>01</v>
      </c>
      <c r="I31" s="32" t="str">
        <f>+IFERROR(VLOOKUP(BD_Detalles[[#This Row],[idcapa]],Capas[[idcapa]:[Tipo]],3,0),"")</f>
        <v>Polígono</v>
      </c>
    </row>
  </sheetData>
  <phoneticPr fontId="4" type="noConversion"/>
  <conditionalFormatting sqref="B10:C31">
    <cfRule type="cellIs" dxfId="7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29"/>
  <sheetViews>
    <sheetView showGridLines="0" tabSelected="1" workbookViewId="0">
      <pane ySplit="1" topLeftCell="A2" activePane="bottomLeft" state="frozen"/>
      <selection pane="bottomLeft" activeCell="D21" sqref="D21"/>
    </sheetView>
  </sheetViews>
  <sheetFormatPr baseColWidth="10" defaultRowHeight="14.4" x14ac:dyDescent="0.3"/>
  <cols>
    <col min="1" max="1" width="8.77734375" bestFit="1" customWidth="1"/>
    <col min="2" max="2" width="23.4414062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23.44140625" bestFit="1" customWidth="1"/>
    <col min="7" max="7" width="16.77734375" bestFit="1" customWidth="1"/>
    <col min="8" max="8" width="25.886718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26.33203125" bestFit="1" customWidth="1"/>
    <col min="15" max="15" width="8.44140625" bestFit="1" customWidth="1"/>
    <col min="16" max="16" width="25.886718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x14ac:dyDescent="0.3">
      <c r="A2" s="22" t="s">
        <v>29</v>
      </c>
      <c r="B2" s="9" t="s">
        <v>131</v>
      </c>
      <c r="C2">
        <v>1</v>
      </c>
      <c r="D2" s="9" t="s">
        <v>132</v>
      </c>
      <c r="E2">
        <v>1</v>
      </c>
      <c r="F2" s="9" t="s">
        <v>149</v>
      </c>
      <c r="G2">
        <v>50</v>
      </c>
      <c r="H2" s="9" t="s">
        <v>149</v>
      </c>
      <c r="I2" s="9" t="s">
        <v>113</v>
      </c>
      <c r="J2">
        <v>0</v>
      </c>
      <c r="K2" s="9"/>
      <c r="M2" s="9" t="s">
        <v>33</v>
      </c>
      <c r="N2" s="9" t="s">
        <v>114</v>
      </c>
      <c r="O2" s="9" t="s">
        <v>123</v>
      </c>
      <c r="P2" s="9" t="s">
        <v>149</v>
      </c>
      <c r="Q2" s="12"/>
    </row>
    <row r="3" spans="1:17" x14ac:dyDescent="0.3">
      <c r="A3" s="22" t="s">
        <v>29</v>
      </c>
      <c r="B3" s="9" t="s">
        <v>131</v>
      </c>
      <c r="C3">
        <v>12</v>
      </c>
      <c r="D3" s="9" t="s">
        <v>4</v>
      </c>
      <c r="E3">
        <v>1</v>
      </c>
      <c r="F3" s="9" t="s">
        <v>4</v>
      </c>
      <c r="G3">
        <v>1</v>
      </c>
      <c r="H3" s="9" t="s">
        <v>158</v>
      </c>
      <c r="I3" s="9" t="s">
        <v>26</v>
      </c>
      <c r="J3">
        <v>1</v>
      </c>
      <c r="K3" s="9"/>
      <c r="M3" s="9" t="s">
        <v>4</v>
      </c>
      <c r="N3" s="9" t="s">
        <v>115</v>
      </c>
      <c r="O3" s="9" t="s">
        <v>100</v>
      </c>
      <c r="P3" s="9" t="s">
        <v>158</v>
      </c>
      <c r="Q3" s="12"/>
    </row>
    <row r="4" spans="1:17" x14ac:dyDescent="0.3">
      <c r="A4" s="22" t="s">
        <v>29</v>
      </c>
      <c r="B4" s="9" t="s">
        <v>131</v>
      </c>
      <c r="C4">
        <v>13</v>
      </c>
      <c r="D4" s="9" t="s">
        <v>17</v>
      </c>
      <c r="E4">
        <v>1</v>
      </c>
      <c r="F4" s="9" t="s">
        <v>17</v>
      </c>
      <c r="G4">
        <v>3</v>
      </c>
      <c r="H4" s="9" t="s">
        <v>159</v>
      </c>
      <c r="I4" s="9" t="s">
        <v>25</v>
      </c>
      <c r="J4">
        <v>2</v>
      </c>
      <c r="K4" s="9"/>
      <c r="M4" s="9" t="s">
        <v>17</v>
      </c>
      <c r="N4" s="9" t="s">
        <v>164</v>
      </c>
      <c r="O4" s="9" t="s">
        <v>120</v>
      </c>
      <c r="P4" s="9" t="s">
        <v>159</v>
      </c>
      <c r="Q4" s="12"/>
    </row>
    <row r="5" spans="1:17" x14ac:dyDescent="0.3">
      <c r="A5" s="22" t="s">
        <v>29</v>
      </c>
      <c r="B5" s="9" t="s">
        <v>131</v>
      </c>
      <c r="C5">
        <v>13</v>
      </c>
      <c r="D5" s="9" t="s">
        <v>17</v>
      </c>
      <c r="E5">
        <v>1</v>
      </c>
      <c r="F5" s="9" t="s">
        <v>17</v>
      </c>
      <c r="G5">
        <v>3</v>
      </c>
      <c r="H5" s="9" t="s">
        <v>159</v>
      </c>
      <c r="I5" s="9" t="s">
        <v>25</v>
      </c>
      <c r="J5">
        <v>2</v>
      </c>
      <c r="K5" s="9"/>
      <c r="M5" s="9" t="s">
        <v>17</v>
      </c>
      <c r="N5" s="9" t="s">
        <v>165</v>
      </c>
      <c r="O5" s="9" t="s">
        <v>118</v>
      </c>
      <c r="P5" s="9" t="s">
        <v>159</v>
      </c>
      <c r="Q5" s="12"/>
    </row>
    <row r="6" spans="1:17" x14ac:dyDescent="0.3">
      <c r="A6" s="22" t="s">
        <v>29</v>
      </c>
      <c r="B6" s="9" t="s">
        <v>131</v>
      </c>
      <c r="C6">
        <v>13</v>
      </c>
      <c r="D6" s="9" t="s">
        <v>17</v>
      </c>
      <c r="E6">
        <v>1</v>
      </c>
      <c r="F6" s="9" t="s">
        <v>17</v>
      </c>
      <c r="G6">
        <v>3</v>
      </c>
      <c r="H6" s="9" t="s">
        <v>159</v>
      </c>
      <c r="I6" s="9" t="s">
        <v>25</v>
      </c>
      <c r="J6">
        <v>2</v>
      </c>
      <c r="K6" s="9"/>
      <c r="M6" s="9" t="s">
        <v>17</v>
      </c>
      <c r="N6" s="9" t="s">
        <v>166</v>
      </c>
      <c r="O6" s="9" t="s">
        <v>124</v>
      </c>
      <c r="P6" s="9" t="s">
        <v>159</v>
      </c>
      <c r="Q6" s="12"/>
    </row>
    <row r="7" spans="1:17" x14ac:dyDescent="0.3">
      <c r="A7" s="22" t="s">
        <v>29</v>
      </c>
      <c r="B7" s="9" t="s">
        <v>131</v>
      </c>
      <c r="C7">
        <v>13</v>
      </c>
      <c r="D7" s="9" t="s">
        <v>17</v>
      </c>
      <c r="E7">
        <v>1</v>
      </c>
      <c r="F7" s="9" t="s">
        <v>17</v>
      </c>
      <c r="G7">
        <v>3</v>
      </c>
      <c r="H7" s="9" t="s">
        <v>159</v>
      </c>
      <c r="I7" s="9" t="s">
        <v>25</v>
      </c>
      <c r="J7">
        <v>2</v>
      </c>
      <c r="K7" s="9"/>
      <c r="M7" s="9" t="s">
        <v>17</v>
      </c>
      <c r="N7" s="9" t="s">
        <v>167</v>
      </c>
      <c r="O7" s="9" t="s">
        <v>128</v>
      </c>
      <c r="P7" s="9" t="s">
        <v>159</v>
      </c>
      <c r="Q7" s="12"/>
    </row>
    <row r="8" spans="1:17" x14ac:dyDescent="0.3">
      <c r="A8" s="22" t="s">
        <v>29</v>
      </c>
      <c r="B8" s="9" t="s">
        <v>131</v>
      </c>
      <c r="C8">
        <v>10</v>
      </c>
      <c r="D8" s="9" t="s">
        <v>137</v>
      </c>
      <c r="E8">
        <v>1</v>
      </c>
      <c r="F8" s="9" t="s">
        <v>151</v>
      </c>
      <c r="G8">
        <v>9</v>
      </c>
      <c r="H8" s="9" t="s">
        <v>157</v>
      </c>
      <c r="I8" s="9" t="s">
        <v>108</v>
      </c>
      <c r="J8">
        <v>4</v>
      </c>
      <c r="K8" s="9"/>
      <c r="M8" s="9" t="s">
        <v>137</v>
      </c>
      <c r="N8" s="9" t="s">
        <v>115</v>
      </c>
      <c r="O8" s="9" t="s">
        <v>101</v>
      </c>
      <c r="P8" s="9" t="s">
        <v>157</v>
      </c>
      <c r="Q8" s="12"/>
    </row>
    <row r="9" spans="1:17" x14ac:dyDescent="0.3">
      <c r="A9" s="22" t="s">
        <v>29</v>
      </c>
      <c r="B9" s="9" t="s">
        <v>131</v>
      </c>
      <c r="C9">
        <v>14</v>
      </c>
      <c r="D9" s="9" t="s">
        <v>139</v>
      </c>
      <c r="E9">
        <v>1</v>
      </c>
      <c r="F9" s="9" t="s">
        <v>153</v>
      </c>
      <c r="G9">
        <v>4</v>
      </c>
      <c r="H9" s="9" t="s">
        <v>160</v>
      </c>
      <c r="I9" s="9" t="s">
        <v>107</v>
      </c>
      <c r="J9">
        <v>3</v>
      </c>
      <c r="K9" s="9"/>
      <c r="M9" s="9" t="s">
        <v>139</v>
      </c>
      <c r="N9" s="9" t="s">
        <v>164</v>
      </c>
      <c r="O9" s="9" t="s">
        <v>120</v>
      </c>
      <c r="P9" s="9" t="s">
        <v>160</v>
      </c>
      <c r="Q9" s="12"/>
    </row>
    <row r="10" spans="1:17" x14ac:dyDescent="0.3">
      <c r="A10" s="22" t="s">
        <v>29</v>
      </c>
      <c r="B10" s="9" t="s">
        <v>131</v>
      </c>
      <c r="C10">
        <v>14</v>
      </c>
      <c r="D10" s="9" t="s">
        <v>139</v>
      </c>
      <c r="E10">
        <v>1</v>
      </c>
      <c r="F10" s="9" t="s">
        <v>153</v>
      </c>
      <c r="G10">
        <v>4</v>
      </c>
      <c r="H10" s="9" t="s">
        <v>160</v>
      </c>
      <c r="I10" s="9" t="s">
        <v>107</v>
      </c>
      <c r="J10">
        <v>3</v>
      </c>
      <c r="K10" s="9"/>
      <c r="M10" s="9" t="s">
        <v>139</v>
      </c>
      <c r="N10" s="9" t="s">
        <v>168</v>
      </c>
      <c r="O10" s="9" t="s">
        <v>119</v>
      </c>
      <c r="P10" s="9" t="s">
        <v>160</v>
      </c>
      <c r="Q10" s="12"/>
    </row>
    <row r="11" spans="1:17" x14ac:dyDescent="0.3">
      <c r="A11" s="22" t="s">
        <v>29</v>
      </c>
      <c r="B11" s="9" t="s">
        <v>131</v>
      </c>
      <c r="C11">
        <v>14</v>
      </c>
      <c r="D11" s="9" t="s">
        <v>139</v>
      </c>
      <c r="E11">
        <v>1</v>
      </c>
      <c r="F11" s="9" t="s">
        <v>153</v>
      </c>
      <c r="G11">
        <v>4</v>
      </c>
      <c r="H11" s="9" t="s">
        <v>160</v>
      </c>
      <c r="I11" s="9" t="s">
        <v>107</v>
      </c>
      <c r="J11">
        <v>3</v>
      </c>
      <c r="K11" s="9"/>
      <c r="M11" s="9" t="s">
        <v>139</v>
      </c>
      <c r="N11" s="9" t="s">
        <v>169</v>
      </c>
      <c r="O11" s="9" t="s">
        <v>130</v>
      </c>
      <c r="P11" s="9" t="s">
        <v>160</v>
      </c>
      <c r="Q11" s="12"/>
    </row>
    <row r="12" spans="1:17" x14ac:dyDescent="0.3">
      <c r="A12" s="22" t="s">
        <v>29</v>
      </c>
      <c r="B12" s="9" t="s">
        <v>131</v>
      </c>
      <c r="C12">
        <v>14</v>
      </c>
      <c r="D12" s="9" t="s">
        <v>139</v>
      </c>
      <c r="E12">
        <v>1</v>
      </c>
      <c r="F12" s="9" t="s">
        <v>153</v>
      </c>
      <c r="G12">
        <v>4</v>
      </c>
      <c r="H12" s="9" t="s">
        <v>160</v>
      </c>
      <c r="I12" s="9" t="s">
        <v>107</v>
      </c>
      <c r="J12">
        <v>3</v>
      </c>
      <c r="K12" s="9"/>
      <c r="M12" s="9" t="s">
        <v>139</v>
      </c>
      <c r="N12" s="9" t="s">
        <v>170</v>
      </c>
      <c r="O12" s="9" t="s">
        <v>122</v>
      </c>
      <c r="P12" s="9" t="s">
        <v>160</v>
      </c>
      <c r="Q12" s="12"/>
    </row>
    <row r="13" spans="1:17" x14ac:dyDescent="0.3">
      <c r="A13" s="22" t="s">
        <v>29</v>
      </c>
      <c r="B13" s="9" t="s">
        <v>131</v>
      </c>
      <c r="C13">
        <v>14</v>
      </c>
      <c r="D13" s="9" t="s">
        <v>139</v>
      </c>
      <c r="E13">
        <v>1</v>
      </c>
      <c r="F13" s="9" t="s">
        <v>153</v>
      </c>
      <c r="G13">
        <v>4</v>
      </c>
      <c r="H13" s="9" t="s">
        <v>160</v>
      </c>
      <c r="I13" s="9" t="s">
        <v>107</v>
      </c>
      <c r="J13">
        <v>3</v>
      </c>
      <c r="K13" s="9"/>
      <c r="M13" s="9" t="s">
        <v>139</v>
      </c>
      <c r="N13" s="9" t="s">
        <v>165</v>
      </c>
      <c r="O13" s="9" t="s">
        <v>118</v>
      </c>
      <c r="P13" s="9" t="s">
        <v>160</v>
      </c>
      <c r="Q13" s="12"/>
    </row>
    <row r="14" spans="1:17" x14ac:dyDescent="0.3">
      <c r="A14" s="22" t="s">
        <v>29</v>
      </c>
      <c r="B14" s="9" t="s">
        <v>131</v>
      </c>
      <c r="C14">
        <v>14</v>
      </c>
      <c r="D14" s="9" t="s">
        <v>139</v>
      </c>
      <c r="E14">
        <v>1</v>
      </c>
      <c r="F14" s="9" t="s">
        <v>153</v>
      </c>
      <c r="G14">
        <v>4</v>
      </c>
      <c r="H14" s="9" t="s">
        <v>160</v>
      </c>
      <c r="I14" s="9" t="s">
        <v>107</v>
      </c>
      <c r="J14">
        <v>3</v>
      </c>
      <c r="K14" s="9"/>
      <c r="M14" s="9" t="s">
        <v>139</v>
      </c>
      <c r="N14" s="9" t="s">
        <v>171</v>
      </c>
      <c r="O14" s="9" t="s">
        <v>124</v>
      </c>
      <c r="P14" s="9" t="s">
        <v>160</v>
      </c>
      <c r="Q14" s="12"/>
    </row>
    <row r="15" spans="1:17" x14ac:dyDescent="0.3">
      <c r="A15" s="22" t="s">
        <v>29</v>
      </c>
      <c r="B15" s="9" t="s">
        <v>131</v>
      </c>
      <c r="C15">
        <v>14</v>
      </c>
      <c r="D15" s="9" t="s">
        <v>139</v>
      </c>
      <c r="E15">
        <v>1</v>
      </c>
      <c r="F15" s="9" t="s">
        <v>153</v>
      </c>
      <c r="G15">
        <v>4</v>
      </c>
      <c r="H15" s="9" t="s">
        <v>160</v>
      </c>
      <c r="I15" s="9" t="s">
        <v>107</v>
      </c>
      <c r="J15">
        <v>3</v>
      </c>
      <c r="K15" s="9"/>
      <c r="M15" s="9" t="s">
        <v>139</v>
      </c>
      <c r="N15" s="9" t="s">
        <v>172</v>
      </c>
      <c r="O15" s="9" t="s">
        <v>129</v>
      </c>
      <c r="P15" s="9" t="s">
        <v>160</v>
      </c>
      <c r="Q15" s="12"/>
    </row>
    <row r="16" spans="1:17" x14ac:dyDescent="0.3">
      <c r="A16" s="22" t="s">
        <v>29</v>
      </c>
      <c r="B16" s="9" t="s">
        <v>131</v>
      </c>
      <c r="C16">
        <v>18</v>
      </c>
      <c r="D16" s="9" t="s">
        <v>142</v>
      </c>
      <c r="E16">
        <v>1</v>
      </c>
      <c r="F16" s="9" t="s">
        <v>154</v>
      </c>
      <c r="G16">
        <v>12</v>
      </c>
      <c r="H16" s="9" t="s">
        <v>162</v>
      </c>
      <c r="I16" s="9" t="s">
        <v>116</v>
      </c>
      <c r="J16">
        <v>5</v>
      </c>
      <c r="K16" s="9"/>
      <c r="M16" s="9" t="s">
        <v>142</v>
      </c>
      <c r="N16" s="9" t="s">
        <v>115</v>
      </c>
      <c r="O16" s="9" t="s">
        <v>102</v>
      </c>
      <c r="P16" s="9" t="s">
        <v>162</v>
      </c>
      <c r="Q16" s="12"/>
    </row>
    <row r="17" spans="1:17" x14ac:dyDescent="0.3">
      <c r="A17" s="22" t="s">
        <v>29</v>
      </c>
      <c r="B17" s="9" t="s">
        <v>131</v>
      </c>
      <c r="C17">
        <v>19</v>
      </c>
      <c r="D17" s="9" t="s">
        <v>143</v>
      </c>
      <c r="E17">
        <v>1</v>
      </c>
      <c r="F17" s="9" t="s">
        <v>155</v>
      </c>
      <c r="G17">
        <v>13</v>
      </c>
      <c r="H17" s="9" t="s">
        <v>161</v>
      </c>
      <c r="I17" s="9" t="s">
        <v>117</v>
      </c>
      <c r="J17">
        <v>6</v>
      </c>
      <c r="K17" s="9"/>
      <c r="M17" s="9" t="s">
        <v>143</v>
      </c>
      <c r="N17" s="9" t="s">
        <v>173</v>
      </c>
      <c r="O17" s="9" t="s">
        <v>123</v>
      </c>
      <c r="P17" s="9" t="s">
        <v>161</v>
      </c>
      <c r="Q17" s="12"/>
    </row>
    <row r="18" spans="1:17" x14ac:dyDescent="0.3">
      <c r="A18" s="22" t="s">
        <v>29</v>
      </c>
      <c r="B18" s="9" t="s">
        <v>131</v>
      </c>
      <c r="C18">
        <v>19</v>
      </c>
      <c r="D18" s="9" t="s">
        <v>143</v>
      </c>
      <c r="E18">
        <v>1</v>
      </c>
      <c r="F18" s="9" t="s">
        <v>155</v>
      </c>
      <c r="G18">
        <v>13</v>
      </c>
      <c r="H18" s="9" t="s">
        <v>161</v>
      </c>
      <c r="I18" s="9" t="s">
        <v>117</v>
      </c>
      <c r="J18">
        <v>6</v>
      </c>
      <c r="K18" s="9"/>
      <c r="M18" s="9" t="s">
        <v>143</v>
      </c>
      <c r="N18" s="9" t="s">
        <v>174</v>
      </c>
      <c r="O18" s="9" t="s">
        <v>127</v>
      </c>
      <c r="P18" s="9" t="s">
        <v>161</v>
      </c>
      <c r="Q18" s="12"/>
    </row>
    <row r="19" spans="1:17" x14ac:dyDescent="0.3">
      <c r="A19" s="22" t="s">
        <v>29</v>
      </c>
      <c r="B19" s="9" t="s">
        <v>131</v>
      </c>
      <c r="C19">
        <v>19</v>
      </c>
      <c r="D19" s="9" t="s">
        <v>143</v>
      </c>
      <c r="E19">
        <v>1</v>
      </c>
      <c r="F19" s="9" t="s">
        <v>155</v>
      </c>
      <c r="G19">
        <v>13</v>
      </c>
      <c r="H19" s="9" t="s">
        <v>161</v>
      </c>
      <c r="I19" s="9" t="s">
        <v>117</v>
      </c>
      <c r="J19">
        <v>6</v>
      </c>
      <c r="K19" s="9"/>
      <c r="M19" s="9" t="s">
        <v>143</v>
      </c>
      <c r="N19" s="9" t="s">
        <v>175</v>
      </c>
      <c r="O19" s="9" t="s">
        <v>126</v>
      </c>
      <c r="P19" s="9" t="s">
        <v>161</v>
      </c>
      <c r="Q19" s="12"/>
    </row>
    <row r="20" spans="1:17" x14ac:dyDescent="0.3">
      <c r="A20" s="22" t="s">
        <v>29</v>
      </c>
      <c r="B20" s="9" t="s">
        <v>131</v>
      </c>
      <c r="C20">
        <v>19</v>
      </c>
      <c r="D20" s="9" t="s">
        <v>143</v>
      </c>
      <c r="E20">
        <v>1</v>
      </c>
      <c r="F20" s="9" t="s">
        <v>155</v>
      </c>
      <c r="G20">
        <v>13</v>
      </c>
      <c r="H20" s="9" t="s">
        <v>161</v>
      </c>
      <c r="I20" s="9" t="s">
        <v>117</v>
      </c>
      <c r="J20">
        <v>6</v>
      </c>
      <c r="K20" s="9"/>
      <c r="M20" s="9" t="s">
        <v>143</v>
      </c>
      <c r="N20" s="9" t="s">
        <v>176</v>
      </c>
      <c r="O20" s="9" t="s">
        <v>119</v>
      </c>
      <c r="P20" s="9" t="s">
        <v>161</v>
      </c>
      <c r="Q20" s="12"/>
    </row>
    <row r="21" spans="1:17" x14ac:dyDescent="0.3">
      <c r="A21" s="22" t="s">
        <v>29</v>
      </c>
      <c r="B21" s="9" t="s">
        <v>131</v>
      </c>
      <c r="C21">
        <v>19</v>
      </c>
      <c r="D21" s="9" t="s">
        <v>143</v>
      </c>
      <c r="E21">
        <v>1</v>
      </c>
      <c r="F21" s="9" t="s">
        <v>155</v>
      </c>
      <c r="G21">
        <v>13</v>
      </c>
      <c r="H21" s="9" t="s">
        <v>161</v>
      </c>
      <c r="I21" s="9" t="s">
        <v>117</v>
      </c>
      <c r="J21">
        <v>6</v>
      </c>
      <c r="K21" s="9"/>
      <c r="M21" s="9" t="s">
        <v>143</v>
      </c>
      <c r="N21" s="9" t="s">
        <v>177</v>
      </c>
      <c r="O21" s="9" t="s">
        <v>121</v>
      </c>
      <c r="P21" s="9" t="s">
        <v>161</v>
      </c>
      <c r="Q21" s="12"/>
    </row>
    <row r="22" spans="1:17" x14ac:dyDescent="0.3">
      <c r="A22" s="22" t="s">
        <v>29</v>
      </c>
      <c r="B22" s="9" t="s">
        <v>131</v>
      </c>
      <c r="C22">
        <v>19</v>
      </c>
      <c r="D22" s="9" t="s">
        <v>143</v>
      </c>
      <c r="E22">
        <v>1</v>
      </c>
      <c r="F22" s="9" t="s">
        <v>155</v>
      </c>
      <c r="G22">
        <v>13</v>
      </c>
      <c r="H22" s="9" t="s">
        <v>161</v>
      </c>
      <c r="I22" s="9" t="s">
        <v>117</v>
      </c>
      <c r="J22">
        <v>6</v>
      </c>
      <c r="K22" s="9"/>
      <c r="M22" s="9" t="s">
        <v>143</v>
      </c>
      <c r="N22" s="9" t="s">
        <v>178</v>
      </c>
      <c r="O22" s="9" t="s">
        <v>125</v>
      </c>
      <c r="P22" s="9" t="s">
        <v>161</v>
      </c>
      <c r="Q22" s="12"/>
    </row>
    <row r="23" spans="1:17" x14ac:dyDescent="0.3">
      <c r="A23" s="22" t="s">
        <v>29</v>
      </c>
      <c r="B23" s="9" t="s">
        <v>131</v>
      </c>
      <c r="C23">
        <v>19</v>
      </c>
      <c r="D23" s="9" t="s">
        <v>143</v>
      </c>
      <c r="E23">
        <v>1</v>
      </c>
      <c r="F23" s="9" t="s">
        <v>155</v>
      </c>
      <c r="G23">
        <v>13</v>
      </c>
      <c r="H23" s="9" t="s">
        <v>161</v>
      </c>
      <c r="I23" s="9" t="s">
        <v>117</v>
      </c>
      <c r="J23">
        <v>6</v>
      </c>
      <c r="K23" s="9"/>
      <c r="M23" s="9" t="s">
        <v>143</v>
      </c>
      <c r="N23" s="9"/>
      <c r="O23" s="9" t="s">
        <v>179</v>
      </c>
      <c r="P23" s="9" t="s">
        <v>161</v>
      </c>
      <c r="Q23" s="12"/>
    </row>
    <row r="24" spans="1:17" x14ac:dyDescent="0.3">
      <c r="A24" s="22" t="s">
        <v>29</v>
      </c>
      <c r="B24" s="9" t="s">
        <v>131</v>
      </c>
      <c r="C24">
        <v>4</v>
      </c>
      <c r="D24" s="9" t="s">
        <v>2</v>
      </c>
      <c r="E24">
        <v>1</v>
      </c>
      <c r="F24" s="9" t="s">
        <v>11</v>
      </c>
      <c r="G24">
        <v>5</v>
      </c>
      <c r="H24" s="9"/>
      <c r="I24" s="9"/>
      <c r="K24" s="9"/>
      <c r="M24" s="9"/>
      <c r="N24" s="9"/>
      <c r="O24" s="9"/>
      <c r="P24" s="9"/>
      <c r="Q24" s="12"/>
    </row>
    <row r="25" spans="1:17" x14ac:dyDescent="0.3">
      <c r="A25" s="22" t="s">
        <v>29</v>
      </c>
      <c r="B25" s="9" t="s">
        <v>131</v>
      </c>
      <c r="C25">
        <v>5</v>
      </c>
      <c r="D25" s="9" t="s">
        <v>3</v>
      </c>
      <c r="E25">
        <v>1</v>
      </c>
      <c r="F25" s="9" t="s">
        <v>150</v>
      </c>
      <c r="G25">
        <v>6</v>
      </c>
      <c r="H25" s="9"/>
      <c r="I25" s="9"/>
      <c r="K25" s="9"/>
      <c r="M25" s="9"/>
      <c r="N25" s="9"/>
      <c r="O25" s="9"/>
      <c r="P25" s="9"/>
      <c r="Q25" s="12"/>
    </row>
    <row r="26" spans="1:17" x14ac:dyDescent="0.3">
      <c r="A26" s="22" t="s">
        <v>29</v>
      </c>
      <c r="B26" s="9" t="s">
        <v>131</v>
      </c>
      <c r="C26">
        <v>6</v>
      </c>
      <c r="D26" s="9" t="s">
        <v>110</v>
      </c>
      <c r="E26">
        <v>1</v>
      </c>
      <c r="F26" s="9" t="s">
        <v>12</v>
      </c>
      <c r="G26">
        <v>7</v>
      </c>
      <c r="H26" s="9"/>
      <c r="I26" s="9"/>
      <c r="K26" s="9"/>
      <c r="M26" s="9"/>
      <c r="N26" s="9"/>
      <c r="O26" s="9"/>
      <c r="P26" s="9"/>
      <c r="Q26" s="12"/>
    </row>
    <row r="27" spans="1:17" x14ac:dyDescent="0.3">
      <c r="A27" s="22" t="s">
        <v>29</v>
      </c>
      <c r="B27" s="9" t="s">
        <v>131</v>
      </c>
      <c r="C27">
        <v>11</v>
      </c>
      <c r="D27" s="9" t="s">
        <v>138</v>
      </c>
      <c r="E27">
        <v>1</v>
      </c>
      <c r="F27" s="9" t="s">
        <v>152</v>
      </c>
      <c r="G27">
        <v>2</v>
      </c>
      <c r="H27" s="9"/>
      <c r="I27" s="9"/>
      <c r="K27" s="9"/>
      <c r="M27" s="9"/>
      <c r="N27" s="9"/>
      <c r="O27" s="9"/>
      <c r="P27" s="9"/>
      <c r="Q27" s="12"/>
    </row>
    <row r="28" spans="1:17" x14ac:dyDescent="0.3">
      <c r="A28" s="22" t="s">
        <v>29</v>
      </c>
      <c r="B28" s="9" t="s">
        <v>131</v>
      </c>
      <c r="C28">
        <v>15</v>
      </c>
      <c r="D28" s="9" t="s">
        <v>112</v>
      </c>
      <c r="E28">
        <v>1</v>
      </c>
      <c r="F28" s="9" t="s">
        <v>112</v>
      </c>
      <c r="G28">
        <v>8</v>
      </c>
      <c r="H28" s="9"/>
      <c r="I28" s="9"/>
      <c r="K28" s="9"/>
      <c r="M28" s="9"/>
      <c r="N28" s="9"/>
      <c r="O28" s="9"/>
      <c r="P28" s="9"/>
      <c r="Q28" s="12"/>
    </row>
    <row r="29" spans="1:17" x14ac:dyDescent="0.3">
      <c r="A29" s="22" t="s">
        <v>29</v>
      </c>
      <c r="B29" s="9" t="s">
        <v>131</v>
      </c>
      <c r="C29">
        <v>20</v>
      </c>
      <c r="D29" s="9" t="s">
        <v>144</v>
      </c>
      <c r="E29">
        <v>1</v>
      </c>
      <c r="F29" s="9" t="s">
        <v>156</v>
      </c>
      <c r="G29">
        <v>10</v>
      </c>
      <c r="H29" s="9"/>
      <c r="I29" s="9"/>
      <c r="K29" s="9"/>
      <c r="M29" s="9"/>
      <c r="N29" s="9"/>
      <c r="O29" s="9"/>
      <c r="P29" s="9"/>
      <c r="Q29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0"/>
  <sheetViews>
    <sheetView showGridLines="0" workbookViewId="0">
      <pane ySplit="3" topLeftCell="A4" activePane="bottomLeft" state="frozen"/>
      <selection pane="bottomLeft" activeCell="E8" sqref="E8"/>
    </sheetView>
  </sheetViews>
  <sheetFormatPr baseColWidth="10" defaultRowHeight="14.4" x14ac:dyDescent="0.3"/>
  <cols>
    <col min="1" max="1" width="10.5546875" bestFit="1" customWidth="1"/>
    <col min="2" max="2" width="32.109375" bestFit="1" customWidth="1"/>
    <col min="3" max="3" width="11.88671875" bestFit="1" customWidth="1"/>
  </cols>
  <sheetData>
    <row r="3" spans="1:3" x14ac:dyDescent="0.3">
      <c r="A3" s="25" t="s">
        <v>7</v>
      </c>
      <c r="B3" s="25" t="s">
        <v>5</v>
      </c>
      <c r="C3" s="25" t="s">
        <v>1</v>
      </c>
    </row>
    <row r="4" spans="1:3" x14ac:dyDescent="0.3">
      <c r="A4" s="1" t="s">
        <v>113</v>
      </c>
      <c r="B4" s="23" t="s">
        <v>149</v>
      </c>
      <c r="C4" s="24" t="s">
        <v>132</v>
      </c>
    </row>
    <row r="5" spans="1:3" x14ac:dyDescent="0.3">
      <c r="A5" s="1" t="s">
        <v>26</v>
      </c>
      <c r="B5" s="23" t="s">
        <v>158</v>
      </c>
      <c r="C5" s="24" t="s">
        <v>4</v>
      </c>
    </row>
    <row r="6" spans="1:3" x14ac:dyDescent="0.3">
      <c r="A6" s="1" t="s">
        <v>25</v>
      </c>
      <c r="B6" s="23" t="s">
        <v>159</v>
      </c>
      <c r="C6" s="24" t="s">
        <v>17</v>
      </c>
    </row>
    <row r="7" spans="1:3" x14ac:dyDescent="0.3">
      <c r="A7" s="1" t="s">
        <v>107</v>
      </c>
      <c r="B7" s="23" t="s">
        <v>160</v>
      </c>
      <c r="C7" s="24" t="s">
        <v>139</v>
      </c>
    </row>
    <row r="8" spans="1:3" x14ac:dyDescent="0.3">
      <c r="A8" s="1" t="s">
        <v>108</v>
      </c>
      <c r="B8" s="23" t="s">
        <v>157</v>
      </c>
      <c r="C8" s="24" t="s">
        <v>137</v>
      </c>
    </row>
    <row r="9" spans="1:3" x14ac:dyDescent="0.3">
      <c r="A9" s="1" t="s">
        <v>116</v>
      </c>
      <c r="B9" s="23" t="s">
        <v>162</v>
      </c>
      <c r="C9" s="24" t="s">
        <v>142</v>
      </c>
    </row>
    <row r="10" spans="1:3" x14ac:dyDescent="0.3">
      <c r="A10" s="1" t="s">
        <v>117</v>
      </c>
      <c r="B10" s="23" t="s">
        <v>161</v>
      </c>
      <c r="C10" s="24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34</v>
      </c>
      <c r="B8" t="s">
        <v>16</v>
      </c>
      <c r="C8" t="s">
        <v>53</v>
      </c>
      <c r="D8" t="s">
        <v>19</v>
      </c>
    </row>
    <row r="9" spans="1:13" x14ac:dyDescent="0.3">
      <c r="A9" t="s">
        <v>54</v>
      </c>
      <c r="B9" t="s">
        <v>55</v>
      </c>
      <c r="C9" t="s">
        <v>56</v>
      </c>
      <c r="D9" t="s">
        <v>20</v>
      </c>
      <c r="J9" t="s">
        <v>31</v>
      </c>
      <c r="K9" s="28" t="s">
        <v>84</v>
      </c>
      <c r="L9" s="28" t="s">
        <v>66</v>
      </c>
      <c r="M9" s="28" t="s">
        <v>83</v>
      </c>
    </row>
    <row r="10" spans="1:13" x14ac:dyDescent="0.3">
      <c r="A10" t="s">
        <v>57</v>
      </c>
      <c r="B10" t="s">
        <v>58</v>
      </c>
      <c r="C10" t="s">
        <v>56</v>
      </c>
      <c r="D10" t="s">
        <v>20</v>
      </c>
      <c r="J10" t="s">
        <v>32</v>
      </c>
      <c r="K10" s="28" t="s">
        <v>86</v>
      </c>
      <c r="L10" s="28" t="s">
        <v>66</v>
      </c>
      <c r="M10" s="28" t="s">
        <v>85</v>
      </c>
    </row>
    <row r="11" spans="1:13" x14ac:dyDescent="0.3">
      <c r="A11" t="s">
        <v>59</v>
      </c>
      <c r="B11" t="s">
        <v>60</v>
      </c>
      <c r="C11" t="s">
        <v>56</v>
      </c>
      <c r="D11" t="s">
        <v>20</v>
      </c>
      <c r="J11" t="s">
        <v>35</v>
      </c>
      <c r="K11" s="28" t="s">
        <v>90</v>
      </c>
      <c r="L11" s="28" t="s">
        <v>60</v>
      </c>
      <c r="M11" s="28" t="s">
        <v>93</v>
      </c>
    </row>
    <row r="12" spans="1:13" x14ac:dyDescent="0.3">
      <c r="A12" t="s">
        <v>61</v>
      </c>
      <c r="B12" t="s">
        <v>62</v>
      </c>
      <c r="C12" t="s">
        <v>56</v>
      </c>
      <c r="D12" t="s">
        <v>20</v>
      </c>
      <c r="J12" t="s">
        <v>36</v>
      </c>
      <c r="K12" s="28" t="s">
        <v>90</v>
      </c>
      <c r="L12" s="28" t="s">
        <v>106</v>
      </c>
      <c r="M12" s="28" t="s">
        <v>94</v>
      </c>
    </row>
    <row r="13" spans="1:13" x14ac:dyDescent="0.3">
      <c r="A13" t="s">
        <v>63</v>
      </c>
      <c r="B13" t="s">
        <v>64</v>
      </c>
      <c r="C13" t="s">
        <v>56</v>
      </c>
      <c r="D13" t="s">
        <v>20</v>
      </c>
      <c r="J13" t="s">
        <v>37</v>
      </c>
      <c r="K13" s="28" t="s">
        <v>75</v>
      </c>
      <c r="L13" s="28" t="s">
        <v>105</v>
      </c>
      <c r="M13" s="28" t="s">
        <v>77</v>
      </c>
    </row>
    <row r="14" spans="1:13" x14ac:dyDescent="0.3">
      <c r="A14" t="s">
        <v>65</v>
      </c>
      <c r="B14" t="s">
        <v>66</v>
      </c>
      <c r="C14" t="s">
        <v>67</v>
      </c>
      <c r="D14" t="s">
        <v>20</v>
      </c>
      <c r="J14" t="s">
        <v>38</v>
      </c>
      <c r="K14" s="28" t="s">
        <v>75</v>
      </c>
      <c r="L14" s="28" t="s">
        <v>106</v>
      </c>
      <c r="M14" s="28" t="s">
        <v>78</v>
      </c>
    </row>
    <row r="15" spans="1:13" x14ac:dyDescent="0.3">
      <c r="A15" t="s">
        <v>68</v>
      </c>
      <c r="B15" t="s">
        <v>66</v>
      </c>
      <c r="C15" t="s">
        <v>69</v>
      </c>
      <c r="D15" t="s">
        <v>20</v>
      </c>
      <c r="J15" t="s">
        <v>39</v>
      </c>
      <c r="K15" s="28" t="s">
        <v>75</v>
      </c>
      <c r="L15" s="28" t="s">
        <v>60</v>
      </c>
      <c r="M15" s="28" t="s">
        <v>79</v>
      </c>
    </row>
    <row r="16" spans="1:13" x14ac:dyDescent="0.3">
      <c r="A16" t="s">
        <v>70</v>
      </c>
      <c r="B16" t="s">
        <v>66</v>
      </c>
      <c r="C16" t="s">
        <v>71</v>
      </c>
      <c r="D16" t="s">
        <v>20</v>
      </c>
      <c r="J16" t="s">
        <v>40</v>
      </c>
      <c r="K16" s="28" t="s">
        <v>90</v>
      </c>
      <c r="L16" s="28" t="s">
        <v>105</v>
      </c>
      <c r="M16" s="28" t="s">
        <v>92</v>
      </c>
    </row>
    <row r="17" spans="1:13" x14ac:dyDescent="0.3">
      <c r="A17" t="s">
        <v>72</v>
      </c>
      <c r="B17" t="s">
        <v>66</v>
      </c>
      <c r="C17" t="s">
        <v>73</v>
      </c>
      <c r="D17" t="s">
        <v>20</v>
      </c>
      <c r="J17" t="s">
        <v>41</v>
      </c>
      <c r="K17" s="28" t="s">
        <v>90</v>
      </c>
      <c r="L17" s="28" t="s">
        <v>66</v>
      </c>
      <c r="M17" s="28" t="s">
        <v>89</v>
      </c>
    </row>
    <row r="18" spans="1:13" x14ac:dyDescent="0.3">
      <c r="A18" t="s">
        <v>74</v>
      </c>
      <c r="B18" t="s">
        <v>66</v>
      </c>
      <c r="C18" t="s">
        <v>75</v>
      </c>
      <c r="D18" t="s">
        <v>20</v>
      </c>
      <c r="J18" t="s">
        <v>42</v>
      </c>
      <c r="K18" s="28" t="s">
        <v>75</v>
      </c>
      <c r="L18" s="28" t="s">
        <v>66</v>
      </c>
      <c r="M18" s="28" t="s">
        <v>74</v>
      </c>
    </row>
    <row r="19" spans="1:13" x14ac:dyDescent="0.3">
      <c r="A19" t="s">
        <v>76</v>
      </c>
      <c r="B19" t="s">
        <v>55</v>
      </c>
      <c r="C19" t="s">
        <v>75</v>
      </c>
      <c r="D19" t="s">
        <v>20</v>
      </c>
      <c r="J19" t="s">
        <v>43</v>
      </c>
      <c r="K19" s="28" t="s">
        <v>97</v>
      </c>
      <c r="L19" s="28" t="s">
        <v>66</v>
      </c>
      <c r="M19" s="28" t="s">
        <v>96</v>
      </c>
    </row>
    <row r="20" spans="1:13" x14ac:dyDescent="0.3">
      <c r="A20" t="s">
        <v>77</v>
      </c>
      <c r="B20" t="s">
        <v>58</v>
      </c>
      <c r="C20" t="s">
        <v>75</v>
      </c>
      <c r="D20" t="s">
        <v>20</v>
      </c>
      <c r="J20" t="s">
        <v>44</v>
      </c>
      <c r="K20" s="28" t="s">
        <v>56</v>
      </c>
      <c r="L20" s="28" t="s">
        <v>55</v>
      </c>
      <c r="M20" s="28" t="s">
        <v>54</v>
      </c>
    </row>
    <row r="21" spans="1:13" x14ac:dyDescent="0.3">
      <c r="A21" t="s">
        <v>78</v>
      </c>
      <c r="B21" t="s">
        <v>60</v>
      </c>
      <c r="C21" t="s">
        <v>75</v>
      </c>
      <c r="D21" t="s">
        <v>20</v>
      </c>
      <c r="J21" t="s">
        <v>45</v>
      </c>
      <c r="K21" s="28" t="s">
        <v>56</v>
      </c>
      <c r="L21" s="28" t="s">
        <v>64</v>
      </c>
      <c r="M21" s="28" t="s">
        <v>63</v>
      </c>
    </row>
    <row r="22" spans="1:13" x14ac:dyDescent="0.3">
      <c r="A22" t="s">
        <v>79</v>
      </c>
      <c r="B22" t="s">
        <v>62</v>
      </c>
      <c r="C22" t="s">
        <v>75</v>
      </c>
      <c r="D22" t="s">
        <v>20</v>
      </c>
      <c r="J22" t="s">
        <v>46</v>
      </c>
      <c r="K22" s="28" t="s">
        <v>56</v>
      </c>
      <c r="L22" s="28" t="s">
        <v>105</v>
      </c>
      <c r="M22" s="28" t="s">
        <v>57</v>
      </c>
    </row>
    <row r="23" spans="1:13" x14ac:dyDescent="0.3">
      <c r="A23" t="s">
        <v>80</v>
      </c>
      <c r="B23" t="s">
        <v>64</v>
      </c>
      <c r="C23" t="s">
        <v>75</v>
      </c>
      <c r="D23" t="s">
        <v>20</v>
      </c>
      <c r="J23" t="s">
        <v>47</v>
      </c>
      <c r="K23" s="28" t="s">
        <v>73</v>
      </c>
      <c r="L23" s="28" t="s">
        <v>66</v>
      </c>
      <c r="M23" s="28" t="s">
        <v>72</v>
      </c>
    </row>
    <row r="24" spans="1:13" x14ac:dyDescent="0.3">
      <c r="A24" t="s">
        <v>81</v>
      </c>
      <c r="B24" t="s">
        <v>66</v>
      </c>
      <c r="C24" t="s">
        <v>82</v>
      </c>
      <c r="D24" t="s">
        <v>20</v>
      </c>
      <c r="J24" t="s">
        <v>48</v>
      </c>
      <c r="K24" s="28" t="s">
        <v>99</v>
      </c>
      <c r="L24" s="28" t="s">
        <v>66</v>
      </c>
      <c r="M24" s="28" t="s">
        <v>98</v>
      </c>
    </row>
    <row r="25" spans="1:13" x14ac:dyDescent="0.3">
      <c r="A25" t="s">
        <v>83</v>
      </c>
      <c r="B25" t="s">
        <v>66</v>
      </c>
      <c r="C25" t="s">
        <v>84</v>
      </c>
      <c r="D25" t="s">
        <v>20</v>
      </c>
      <c r="J25" t="s">
        <v>49</v>
      </c>
      <c r="K25" s="28" t="s">
        <v>56</v>
      </c>
      <c r="L25" s="28" t="s">
        <v>60</v>
      </c>
      <c r="M25" s="28" t="s">
        <v>59</v>
      </c>
    </row>
    <row r="26" spans="1:13" x14ac:dyDescent="0.3">
      <c r="A26" t="s">
        <v>85</v>
      </c>
      <c r="B26" t="s">
        <v>66</v>
      </c>
      <c r="C26" t="s">
        <v>86</v>
      </c>
      <c r="D26" t="s">
        <v>20</v>
      </c>
      <c r="J26" t="s">
        <v>50</v>
      </c>
      <c r="K26" s="28" t="s">
        <v>56</v>
      </c>
      <c r="L26" s="28" t="s">
        <v>62</v>
      </c>
      <c r="M26" s="28" t="s">
        <v>61</v>
      </c>
    </row>
    <row r="27" spans="1:13" x14ac:dyDescent="0.3">
      <c r="A27" t="s">
        <v>87</v>
      </c>
      <c r="B27" t="s">
        <v>66</v>
      </c>
      <c r="C27" t="s">
        <v>88</v>
      </c>
      <c r="D27" t="s">
        <v>20</v>
      </c>
      <c r="J27" t="s">
        <v>51</v>
      </c>
      <c r="K27" s="28" t="s">
        <v>90</v>
      </c>
      <c r="L27" s="28" t="s">
        <v>55</v>
      </c>
      <c r="M27" s="28" t="s">
        <v>91</v>
      </c>
    </row>
    <row r="28" spans="1:13" x14ac:dyDescent="0.3">
      <c r="A28" t="s">
        <v>89</v>
      </c>
      <c r="B28" t="s">
        <v>66</v>
      </c>
      <c r="C28" t="s">
        <v>90</v>
      </c>
      <c r="D28" t="s">
        <v>20</v>
      </c>
      <c r="J28" t="s">
        <v>52</v>
      </c>
      <c r="K28" s="28" t="s">
        <v>90</v>
      </c>
      <c r="L28" s="28" t="s">
        <v>64</v>
      </c>
      <c r="M28" s="28" t="s">
        <v>95</v>
      </c>
    </row>
    <row r="29" spans="1:13" x14ac:dyDescent="0.3">
      <c r="A29" t="s">
        <v>91</v>
      </c>
      <c r="B29" t="s">
        <v>55</v>
      </c>
      <c r="C29" t="s">
        <v>90</v>
      </c>
      <c r="D29" t="s">
        <v>20</v>
      </c>
    </row>
    <row r="30" spans="1:13" x14ac:dyDescent="0.3">
      <c r="A30" t="s">
        <v>92</v>
      </c>
      <c r="B30" t="s">
        <v>58</v>
      </c>
      <c r="C30" t="s">
        <v>90</v>
      </c>
      <c r="D30" t="s">
        <v>20</v>
      </c>
    </row>
    <row r="31" spans="1:13" x14ac:dyDescent="0.3">
      <c r="A31" t="s">
        <v>93</v>
      </c>
      <c r="B31" t="s">
        <v>60</v>
      </c>
      <c r="C31" t="s">
        <v>90</v>
      </c>
      <c r="D31" t="s">
        <v>20</v>
      </c>
    </row>
    <row r="32" spans="1:13" x14ac:dyDescent="0.3">
      <c r="A32" t="s">
        <v>94</v>
      </c>
      <c r="B32" t="s">
        <v>62</v>
      </c>
      <c r="C32" t="s">
        <v>90</v>
      </c>
      <c r="D32" t="s">
        <v>20</v>
      </c>
    </row>
    <row r="33" spans="1:4" x14ac:dyDescent="0.3">
      <c r="A33" t="s">
        <v>95</v>
      </c>
      <c r="B33" t="s">
        <v>64</v>
      </c>
      <c r="C33" t="s">
        <v>90</v>
      </c>
      <c r="D33" t="s">
        <v>20</v>
      </c>
    </row>
    <row r="34" spans="1:4" x14ac:dyDescent="0.3">
      <c r="A34" t="s">
        <v>96</v>
      </c>
      <c r="B34" t="s">
        <v>66</v>
      </c>
      <c r="C34" t="s">
        <v>97</v>
      </c>
      <c r="D34" t="s">
        <v>20</v>
      </c>
    </row>
    <row r="35" spans="1:4" x14ac:dyDescent="0.3">
      <c r="A35" t="s">
        <v>98</v>
      </c>
      <c r="B35" t="s">
        <v>66</v>
      </c>
      <c r="C35" t="s">
        <v>99</v>
      </c>
      <c r="D35" t="s">
        <v>20</v>
      </c>
    </row>
    <row r="36" spans="1:4" x14ac:dyDescent="0.3">
      <c r="A36" t="s">
        <v>100</v>
      </c>
      <c r="B36" t="s">
        <v>60</v>
      </c>
      <c r="C36" t="s">
        <v>16</v>
      </c>
      <c r="D36" t="s">
        <v>30</v>
      </c>
    </row>
    <row r="37" spans="1:4" x14ac:dyDescent="0.3">
      <c r="A37" t="s">
        <v>101</v>
      </c>
      <c r="B37" t="s">
        <v>60</v>
      </c>
      <c r="C37" t="s">
        <v>16</v>
      </c>
      <c r="D37" t="s">
        <v>30</v>
      </c>
    </row>
    <row r="38" spans="1:4" x14ac:dyDescent="0.3">
      <c r="A38" t="s">
        <v>102</v>
      </c>
      <c r="B38" t="s">
        <v>60</v>
      </c>
      <c r="C38" t="s">
        <v>16</v>
      </c>
      <c r="D38" t="s">
        <v>30</v>
      </c>
    </row>
    <row r="39" spans="1:4" x14ac:dyDescent="0.3">
      <c r="A39" t="s">
        <v>28</v>
      </c>
      <c r="B39" t="s">
        <v>66</v>
      </c>
      <c r="C39" t="s">
        <v>16</v>
      </c>
      <c r="D39" t="s">
        <v>30</v>
      </c>
    </row>
    <row r="40" spans="1:4" x14ac:dyDescent="0.3">
      <c r="A40" t="s">
        <v>103</v>
      </c>
      <c r="B40" t="s">
        <v>58</v>
      </c>
      <c r="C40" t="s">
        <v>16</v>
      </c>
      <c r="D40" t="s">
        <v>30</v>
      </c>
    </row>
    <row r="41" spans="1:4" x14ac:dyDescent="0.3">
      <c r="A41" t="s">
        <v>104</v>
      </c>
      <c r="B41" t="s">
        <v>64</v>
      </c>
      <c r="C41" t="s">
        <v>16</v>
      </c>
      <c r="D41" t="s">
        <v>30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2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3.4414062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8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>
        <v>1</v>
      </c>
      <c r="B2" s="9" t="s">
        <v>131</v>
      </c>
      <c r="C2" s="9" t="s">
        <v>109</v>
      </c>
      <c r="E2" t="s">
        <v>163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25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3.44140625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3.44140625" bestFit="1" customWidth="1"/>
    <col min="7" max="7" width="16.77734375" bestFit="1" customWidth="1"/>
    <col min="8" max="8" width="25.886718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</row>
    <row r="2" spans="1:10" x14ac:dyDescent="0.3">
      <c r="A2" s="9" t="s">
        <v>29</v>
      </c>
      <c r="B2" s="9" t="s">
        <v>131</v>
      </c>
      <c r="C2">
        <v>1</v>
      </c>
      <c r="D2" s="9" t="s">
        <v>132</v>
      </c>
      <c r="E2">
        <v>1</v>
      </c>
      <c r="F2" s="9" t="s">
        <v>149</v>
      </c>
      <c r="G2">
        <v>50</v>
      </c>
      <c r="H2" s="9" t="s">
        <v>149</v>
      </c>
      <c r="I2" s="9" t="s">
        <v>113</v>
      </c>
      <c r="J2">
        <v>0</v>
      </c>
    </row>
    <row r="3" spans="1:10" x14ac:dyDescent="0.3">
      <c r="A3" s="9" t="s">
        <v>29</v>
      </c>
      <c r="B3" s="9" t="s">
        <v>131</v>
      </c>
      <c r="C3">
        <v>2</v>
      </c>
      <c r="D3" s="9" t="s">
        <v>133</v>
      </c>
      <c r="F3" s="9"/>
      <c r="H3" s="9"/>
      <c r="I3" s="9"/>
    </row>
    <row r="4" spans="1:10" x14ac:dyDescent="0.3">
      <c r="A4" s="9" t="s">
        <v>29</v>
      </c>
      <c r="B4" s="9" t="s">
        <v>131</v>
      </c>
      <c r="C4">
        <v>3</v>
      </c>
      <c r="D4" s="9" t="s">
        <v>134</v>
      </c>
      <c r="F4" s="9"/>
      <c r="H4" s="9"/>
      <c r="I4" s="9"/>
    </row>
    <row r="5" spans="1:10" x14ac:dyDescent="0.3">
      <c r="A5" s="9" t="s">
        <v>29</v>
      </c>
      <c r="B5" s="9" t="s">
        <v>131</v>
      </c>
      <c r="C5">
        <v>4</v>
      </c>
      <c r="D5" s="9" t="s">
        <v>2</v>
      </c>
      <c r="E5">
        <v>1</v>
      </c>
      <c r="F5" s="9" t="s">
        <v>11</v>
      </c>
      <c r="G5">
        <v>5</v>
      </c>
      <c r="H5" s="9"/>
      <c r="I5" s="9"/>
    </row>
    <row r="6" spans="1:10" x14ac:dyDescent="0.3">
      <c r="A6" s="9" t="s">
        <v>29</v>
      </c>
      <c r="B6" s="9" t="s">
        <v>131</v>
      </c>
      <c r="C6">
        <v>5</v>
      </c>
      <c r="D6" s="9" t="s">
        <v>3</v>
      </c>
      <c r="E6">
        <v>1</v>
      </c>
      <c r="F6" s="9" t="s">
        <v>150</v>
      </c>
      <c r="G6">
        <v>6</v>
      </c>
      <c r="H6" s="9"/>
      <c r="I6" s="9"/>
    </row>
    <row r="7" spans="1:10" x14ac:dyDescent="0.3">
      <c r="A7" s="9" t="s">
        <v>29</v>
      </c>
      <c r="B7" s="9" t="s">
        <v>131</v>
      </c>
      <c r="C7">
        <v>6</v>
      </c>
      <c r="D7" s="9" t="s">
        <v>110</v>
      </c>
      <c r="E7">
        <v>1</v>
      </c>
      <c r="F7" s="9" t="s">
        <v>12</v>
      </c>
      <c r="G7">
        <v>7</v>
      </c>
      <c r="H7" s="9"/>
      <c r="I7" s="9"/>
    </row>
    <row r="8" spans="1:10" x14ac:dyDescent="0.3">
      <c r="A8" s="9" t="s">
        <v>29</v>
      </c>
      <c r="B8" s="9" t="s">
        <v>131</v>
      </c>
      <c r="C8">
        <v>7</v>
      </c>
      <c r="D8" s="9" t="s">
        <v>111</v>
      </c>
      <c r="F8" s="9"/>
      <c r="H8" s="9"/>
      <c r="I8" s="9"/>
    </row>
    <row r="9" spans="1:10" x14ac:dyDescent="0.3">
      <c r="A9" s="9" t="s">
        <v>29</v>
      </c>
      <c r="B9" s="9" t="s">
        <v>131</v>
      </c>
      <c r="C9">
        <v>8</v>
      </c>
      <c r="D9" s="9" t="s">
        <v>135</v>
      </c>
      <c r="F9" s="9"/>
      <c r="H9" s="9"/>
      <c r="I9" s="9"/>
    </row>
    <row r="10" spans="1:10" x14ac:dyDescent="0.3">
      <c r="A10" s="9" t="s">
        <v>29</v>
      </c>
      <c r="B10" s="9" t="s">
        <v>131</v>
      </c>
      <c r="C10">
        <v>9</v>
      </c>
      <c r="D10" s="9" t="s">
        <v>136</v>
      </c>
      <c r="F10" s="9"/>
      <c r="H10" s="9"/>
      <c r="I10" s="9"/>
    </row>
    <row r="11" spans="1:10" x14ac:dyDescent="0.3">
      <c r="A11" s="9" t="s">
        <v>29</v>
      </c>
      <c r="B11" s="9" t="s">
        <v>131</v>
      </c>
      <c r="C11">
        <v>10</v>
      </c>
      <c r="D11" s="9" t="s">
        <v>137</v>
      </c>
      <c r="E11">
        <v>1</v>
      </c>
      <c r="F11" s="9" t="s">
        <v>151</v>
      </c>
      <c r="G11">
        <v>9</v>
      </c>
      <c r="H11" s="9" t="s">
        <v>157</v>
      </c>
      <c r="I11" s="9" t="s">
        <v>108</v>
      </c>
      <c r="J11">
        <v>4</v>
      </c>
    </row>
    <row r="12" spans="1:10" x14ac:dyDescent="0.3">
      <c r="A12" s="9" t="s">
        <v>29</v>
      </c>
      <c r="B12" s="9" t="s">
        <v>131</v>
      </c>
      <c r="C12">
        <v>11</v>
      </c>
      <c r="D12" s="9" t="s">
        <v>138</v>
      </c>
      <c r="E12">
        <v>1</v>
      </c>
      <c r="F12" s="9" t="s">
        <v>152</v>
      </c>
      <c r="G12">
        <v>2</v>
      </c>
      <c r="H12" s="9"/>
      <c r="I12" s="9"/>
    </row>
    <row r="13" spans="1:10" x14ac:dyDescent="0.3">
      <c r="A13" s="9" t="s">
        <v>29</v>
      </c>
      <c r="B13" s="9" t="s">
        <v>131</v>
      </c>
      <c r="C13">
        <v>12</v>
      </c>
      <c r="D13" s="9" t="s">
        <v>4</v>
      </c>
      <c r="E13">
        <v>1</v>
      </c>
      <c r="F13" s="9" t="s">
        <v>4</v>
      </c>
      <c r="G13">
        <v>1</v>
      </c>
      <c r="H13" s="9" t="s">
        <v>158</v>
      </c>
      <c r="I13" s="9" t="s">
        <v>26</v>
      </c>
      <c r="J13">
        <v>1</v>
      </c>
    </row>
    <row r="14" spans="1:10" x14ac:dyDescent="0.3">
      <c r="A14" s="9" t="s">
        <v>29</v>
      </c>
      <c r="B14" s="9" t="s">
        <v>131</v>
      </c>
      <c r="C14">
        <v>13</v>
      </c>
      <c r="D14" s="9" t="s">
        <v>17</v>
      </c>
      <c r="E14">
        <v>1</v>
      </c>
      <c r="F14" s="9" t="s">
        <v>17</v>
      </c>
      <c r="G14">
        <v>3</v>
      </c>
      <c r="H14" s="9" t="s">
        <v>159</v>
      </c>
      <c r="I14" s="9" t="s">
        <v>25</v>
      </c>
      <c r="J14">
        <v>2</v>
      </c>
    </row>
    <row r="15" spans="1:10" x14ac:dyDescent="0.3">
      <c r="A15" s="9" t="s">
        <v>29</v>
      </c>
      <c r="B15" s="9" t="s">
        <v>131</v>
      </c>
      <c r="C15">
        <v>14</v>
      </c>
      <c r="D15" s="9" t="s">
        <v>139</v>
      </c>
      <c r="E15">
        <v>1</v>
      </c>
      <c r="F15" s="9" t="s">
        <v>153</v>
      </c>
      <c r="G15">
        <v>4</v>
      </c>
      <c r="H15" s="9" t="s">
        <v>160</v>
      </c>
      <c r="I15" s="9" t="s">
        <v>107</v>
      </c>
      <c r="J15">
        <v>3</v>
      </c>
    </row>
    <row r="16" spans="1:10" x14ac:dyDescent="0.3">
      <c r="A16" s="9" t="s">
        <v>29</v>
      </c>
      <c r="B16" s="9" t="s">
        <v>131</v>
      </c>
      <c r="C16">
        <v>15</v>
      </c>
      <c r="D16" s="9" t="s">
        <v>112</v>
      </c>
      <c r="E16">
        <v>1</v>
      </c>
      <c r="F16" s="9" t="s">
        <v>112</v>
      </c>
      <c r="G16">
        <v>8</v>
      </c>
      <c r="H16" s="9"/>
      <c r="I16" s="9"/>
    </row>
    <row r="17" spans="1:10" x14ac:dyDescent="0.3">
      <c r="A17" s="9" t="s">
        <v>29</v>
      </c>
      <c r="B17" s="9" t="s">
        <v>131</v>
      </c>
      <c r="C17">
        <v>16</v>
      </c>
      <c r="D17" s="9" t="s">
        <v>140</v>
      </c>
      <c r="F17" s="9"/>
      <c r="H17" s="9"/>
      <c r="I17" s="9"/>
    </row>
    <row r="18" spans="1:10" x14ac:dyDescent="0.3">
      <c r="A18" s="9" t="s">
        <v>29</v>
      </c>
      <c r="B18" s="9" t="s">
        <v>131</v>
      </c>
      <c r="C18">
        <v>17</v>
      </c>
      <c r="D18" s="9" t="s">
        <v>141</v>
      </c>
      <c r="F18" s="9"/>
      <c r="H18" s="9"/>
      <c r="I18" s="9"/>
    </row>
    <row r="19" spans="1:10" x14ac:dyDescent="0.3">
      <c r="A19" s="9" t="s">
        <v>29</v>
      </c>
      <c r="B19" s="9" t="s">
        <v>131</v>
      </c>
      <c r="C19">
        <v>18</v>
      </c>
      <c r="D19" s="9" t="s">
        <v>142</v>
      </c>
      <c r="E19">
        <v>1</v>
      </c>
      <c r="F19" s="9" t="s">
        <v>154</v>
      </c>
      <c r="G19">
        <v>12</v>
      </c>
      <c r="H19" s="9" t="s">
        <v>162</v>
      </c>
      <c r="I19" s="9" t="s">
        <v>116</v>
      </c>
      <c r="J19">
        <v>5</v>
      </c>
    </row>
    <row r="20" spans="1:10" x14ac:dyDescent="0.3">
      <c r="A20" s="9" t="s">
        <v>29</v>
      </c>
      <c r="B20" s="9" t="s">
        <v>131</v>
      </c>
      <c r="C20">
        <v>19</v>
      </c>
      <c r="D20" s="9" t="s">
        <v>143</v>
      </c>
      <c r="E20">
        <v>1</v>
      </c>
      <c r="F20" s="9" t="s">
        <v>155</v>
      </c>
      <c r="G20">
        <v>13</v>
      </c>
      <c r="H20" s="9" t="s">
        <v>161</v>
      </c>
      <c r="I20" s="9" t="s">
        <v>117</v>
      </c>
      <c r="J20">
        <v>6</v>
      </c>
    </row>
    <row r="21" spans="1:10" x14ac:dyDescent="0.3">
      <c r="A21" s="9" t="s">
        <v>29</v>
      </c>
      <c r="B21" s="9" t="s">
        <v>131</v>
      </c>
      <c r="C21">
        <v>20</v>
      </c>
      <c r="D21" s="9" t="s">
        <v>144</v>
      </c>
      <c r="E21">
        <v>1</v>
      </c>
      <c r="F21" s="9" t="s">
        <v>156</v>
      </c>
      <c r="G21">
        <v>10</v>
      </c>
      <c r="H21" s="9"/>
      <c r="I21" s="9"/>
    </row>
    <row r="22" spans="1:10" x14ac:dyDescent="0.3">
      <c r="A22" s="9" t="s">
        <v>29</v>
      </c>
      <c r="B22" s="9" t="s">
        <v>131</v>
      </c>
      <c r="C22">
        <v>21</v>
      </c>
      <c r="D22" s="9" t="s">
        <v>145</v>
      </c>
      <c r="F22" s="9"/>
      <c r="H22" s="9"/>
      <c r="I22" s="9"/>
    </row>
    <row r="23" spans="1:10" x14ac:dyDescent="0.3">
      <c r="A23" s="9" t="s">
        <v>29</v>
      </c>
      <c r="B23" s="9" t="s">
        <v>131</v>
      </c>
      <c r="C23">
        <v>22</v>
      </c>
      <c r="D23" s="9" t="s">
        <v>146</v>
      </c>
      <c r="F23" s="9"/>
      <c r="H23" s="9"/>
      <c r="I23" s="9"/>
    </row>
    <row r="24" spans="1:10" x14ac:dyDescent="0.3">
      <c r="A24" s="9" t="s">
        <v>29</v>
      </c>
      <c r="B24" s="9" t="s">
        <v>131</v>
      </c>
      <c r="C24">
        <v>23</v>
      </c>
      <c r="D24" s="9" t="s">
        <v>147</v>
      </c>
      <c r="F24" s="9"/>
      <c r="H24" s="9"/>
      <c r="I24" s="9"/>
    </row>
    <row r="25" spans="1:10" x14ac:dyDescent="0.3">
      <c r="A25" s="9" t="s">
        <v>29</v>
      </c>
      <c r="B25" s="9" t="s">
        <v>131</v>
      </c>
      <c r="C25">
        <v>24</v>
      </c>
      <c r="D25" s="9" t="s">
        <v>148</v>
      </c>
      <c r="F25" s="9"/>
      <c r="H25" s="9"/>
      <c r="I25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23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25.88671875" bestFit="1" customWidth="1"/>
    <col min="3" max="3" width="11.88671875" bestFit="1" customWidth="1"/>
    <col min="4" max="4" width="26.33203125" bestFit="1" customWidth="1"/>
    <col min="5" max="5" width="8.44140625" bestFit="1" customWidth="1"/>
    <col min="6" max="6" width="25.886718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17</v>
      </c>
      <c r="B1" t="s">
        <v>27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8</v>
      </c>
      <c r="I1" t="s">
        <v>19</v>
      </c>
    </row>
    <row r="2" spans="1:9" x14ac:dyDescent="0.3">
      <c r="A2" s="9" t="s">
        <v>113</v>
      </c>
      <c r="B2" t="s">
        <v>149</v>
      </c>
      <c r="C2" s="9" t="s">
        <v>33</v>
      </c>
      <c r="D2" s="9" t="s">
        <v>114</v>
      </c>
      <c r="E2" s="9" t="s">
        <v>123</v>
      </c>
      <c r="F2" s="9" t="s">
        <v>149</v>
      </c>
      <c r="H2" t="s">
        <v>29</v>
      </c>
      <c r="I2" t="s">
        <v>109</v>
      </c>
    </row>
    <row r="3" spans="1:9" x14ac:dyDescent="0.3">
      <c r="A3" s="9" t="s">
        <v>26</v>
      </c>
      <c r="B3" t="s">
        <v>158</v>
      </c>
      <c r="C3" s="9" t="s">
        <v>4</v>
      </c>
      <c r="D3" s="9" t="s">
        <v>115</v>
      </c>
      <c r="E3" s="9" t="s">
        <v>100</v>
      </c>
      <c r="F3" s="9" t="s">
        <v>158</v>
      </c>
      <c r="H3" t="s">
        <v>29</v>
      </c>
      <c r="I3" t="s">
        <v>109</v>
      </c>
    </row>
    <row r="4" spans="1:9" x14ac:dyDescent="0.3">
      <c r="A4" s="9" t="s">
        <v>25</v>
      </c>
      <c r="B4" t="s">
        <v>159</v>
      </c>
      <c r="C4" s="9" t="s">
        <v>17</v>
      </c>
      <c r="D4" s="9" t="s">
        <v>164</v>
      </c>
      <c r="E4" s="9" t="s">
        <v>120</v>
      </c>
      <c r="F4" s="9" t="s">
        <v>159</v>
      </c>
      <c r="H4" t="s">
        <v>29</v>
      </c>
      <c r="I4" t="s">
        <v>109</v>
      </c>
    </row>
    <row r="5" spans="1:9" x14ac:dyDescent="0.3">
      <c r="A5" s="9" t="s">
        <v>25</v>
      </c>
      <c r="B5" t="s">
        <v>159</v>
      </c>
      <c r="C5" s="9" t="s">
        <v>17</v>
      </c>
      <c r="D5" s="9" t="s">
        <v>165</v>
      </c>
      <c r="E5" s="9" t="s">
        <v>118</v>
      </c>
      <c r="F5" s="9" t="s">
        <v>159</v>
      </c>
      <c r="H5" t="s">
        <v>29</v>
      </c>
      <c r="I5" t="s">
        <v>109</v>
      </c>
    </row>
    <row r="6" spans="1:9" x14ac:dyDescent="0.3">
      <c r="A6" s="9" t="s">
        <v>25</v>
      </c>
      <c r="B6" t="s">
        <v>159</v>
      </c>
      <c r="C6" s="9" t="s">
        <v>17</v>
      </c>
      <c r="D6" s="9" t="s">
        <v>166</v>
      </c>
      <c r="E6" s="9" t="s">
        <v>124</v>
      </c>
      <c r="F6" s="9" t="s">
        <v>159</v>
      </c>
      <c r="H6" t="s">
        <v>29</v>
      </c>
      <c r="I6" t="s">
        <v>109</v>
      </c>
    </row>
    <row r="7" spans="1:9" x14ac:dyDescent="0.3">
      <c r="A7" s="9" t="s">
        <v>25</v>
      </c>
      <c r="B7" t="s">
        <v>159</v>
      </c>
      <c r="C7" s="9" t="s">
        <v>17</v>
      </c>
      <c r="D7" s="9" t="s">
        <v>167</v>
      </c>
      <c r="E7" s="9" t="s">
        <v>128</v>
      </c>
      <c r="F7" s="9" t="s">
        <v>159</v>
      </c>
      <c r="H7" t="s">
        <v>29</v>
      </c>
      <c r="I7" t="s">
        <v>109</v>
      </c>
    </row>
    <row r="8" spans="1:9" x14ac:dyDescent="0.3">
      <c r="A8" s="9" t="s">
        <v>107</v>
      </c>
      <c r="B8" t="s">
        <v>160</v>
      </c>
      <c r="C8" s="9" t="s">
        <v>139</v>
      </c>
      <c r="D8" s="9" t="s">
        <v>164</v>
      </c>
      <c r="E8" s="9" t="s">
        <v>120</v>
      </c>
      <c r="F8" s="9" t="s">
        <v>160</v>
      </c>
      <c r="H8" t="s">
        <v>29</v>
      </c>
      <c r="I8" t="s">
        <v>109</v>
      </c>
    </row>
    <row r="9" spans="1:9" x14ac:dyDescent="0.3">
      <c r="A9" s="9" t="s">
        <v>107</v>
      </c>
      <c r="B9" t="s">
        <v>160</v>
      </c>
      <c r="C9" s="9" t="s">
        <v>139</v>
      </c>
      <c r="D9" s="9" t="s">
        <v>168</v>
      </c>
      <c r="E9" s="9" t="s">
        <v>119</v>
      </c>
      <c r="F9" s="9" t="s">
        <v>160</v>
      </c>
      <c r="H9" t="s">
        <v>29</v>
      </c>
      <c r="I9" t="s">
        <v>109</v>
      </c>
    </row>
    <row r="10" spans="1:9" x14ac:dyDescent="0.3">
      <c r="A10" s="9" t="s">
        <v>107</v>
      </c>
      <c r="B10" t="s">
        <v>160</v>
      </c>
      <c r="C10" s="9" t="s">
        <v>139</v>
      </c>
      <c r="D10" s="9" t="s">
        <v>169</v>
      </c>
      <c r="E10" s="9" t="s">
        <v>130</v>
      </c>
      <c r="F10" s="9" t="s">
        <v>160</v>
      </c>
      <c r="H10" t="s">
        <v>29</v>
      </c>
      <c r="I10" t="s">
        <v>109</v>
      </c>
    </row>
    <row r="11" spans="1:9" x14ac:dyDescent="0.3">
      <c r="A11" s="9" t="s">
        <v>107</v>
      </c>
      <c r="B11" t="s">
        <v>160</v>
      </c>
      <c r="C11" s="9" t="s">
        <v>139</v>
      </c>
      <c r="D11" s="9" t="s">
        <v>170</v>
      </c>
      <c r="E11" s="9" t="s">
        <v>122</v>
      </c>
      <c r="F11" s="9" t="s">
        <v>160</v>
      </c>
      <c r="H11" t="s">
        <v>29</v>
      </c>
      <c r="I11" t="s">
        <v>109</v>
      </c>
    </row>
    <row r="12" spans="1:9" x14ac:dyDescent="0.3">
      <c r="A12" s="9" t="s">
        <v>107</v>
      </c>
      <c r="B12" t="s">
        <v>160</v>
      </c>
      <c r="C12" s="9" t="s">
        <v>139</v>
      </c>
      <c r="D12" s="9" t="s">
        <v>165</v>
      </c>
      <c r="E12" s="9" t="s">
        <v>118</v>
      </c>
      <c r="F12" s="9" t="s">
        <v>160</v>
      </c>
      <c r="H12" t="s">
        <v>29</v>
      </c>
      <c r="I12" t="s">
        <v>109</v>
      </c>
    </row>
    <row r="13" spans="1:9" x14ac:dyDescent="0.3">
      <c r="A13" s="9" t="s">
        <v>107</v>
      </c>
      <c r="B13" t="s">
        <v>160</v>
      </c>
      <c r="C13" s="9" t="s">
        <v>139</v>
      </c>
      <c r="D13" s="9" t="s">
        <v>171</v>
      </c>
      <c r="E13" s="9" t="s">
        <v>124</v>
      </c>
      <c r="F13" s="9" t="s">
        <v>160</v>
      </c>
      <c r="H13" t="s">
        <v>29</v>
      </c>
      <c r="I13" t="s">
        <v>109</v>
      </c>
    </row>
    <row r="14" spans="1:9" x14ac:dyDescent="0.3">
      <c r="A14" s="9" t="s">
        <v>107</v>
      </c>
      <c r="B14" t="s">
        <v>160</v>
      </c>
      <c r="C14" s="9" t="s">
        <v>139</v>
      </c>
      <c r="D14" s="9" t="s">
        <v>172</v>
      </c>
      <c r="E14" s="9" t="s">
        <v>129</v>
      </c>
      <c r="F14" s="9" t="s">
        <v>160</v>
      </c>
      <c r="H14" t="s">
        <v>29</v>
      </c>
      <c r="I14" t="s">
        <v>109</v>
      </c>
    </row>
    <row r="15" spans="1:9" x14ac:dyDescent="0.3">
      <c r="A15" s="9" t="s">
        <v>108</v>
      </c>
      <c r="B15" t="s">
        <v>157</v>
      </c>
      <c r="C15" s="9" t="s">
        <v>137</v>
      </c>
      <c r="D15" s="9" t="s">
        <v>115</v>
      </c>
      <c r="E15" s="9" t="s">
        <v>101</v>
      </c>
      <c r="F15" s="9" t="s">
        <v>157</v>
      </c>
      <c r="H15" t="s">
        <v>29</v>
      </c>
      <c r="I15" t="s">
        <v>109</v>
      </c>
    </row>
    <row r="16" spans="1:9" x14ac:dyDescent="0.3">
      <c r="A16" s="9" t="s">
        <v>116</v>
      </c>
      <c r="B16" t="s">
        <v>162</v>
      </c>
      <c r="C16" s="9" t="s">
        <v>142</v>
      </c>
      <c r="D16" s="9" t="s">
        <v>115</v>
      </c>
      <c r="E16" s="9" t="s">
        <v>102</v>
      </c>
      <c r="F16" s="9" t="s">
        <v>162</v>
      </c>
      <c r="H16" t="s">
        <v>29</v>
      </c>
      <c r="I16" t="s">
        <v>109</v>
      </c>
    </row>
    <row r="17" spans="1:9" x14ac:dyDescent="0.3">
      <c r="A17" s="9" t="s">
        <v>117</v>
      </c>
      <c r="B17" t="s">
        <v>161</v>
      </c>
      <c r="C17" s="9" t="s">
        <v>143</v>
      </c>
      <c r="D17" s="9" t="s">
        <v>173</v>
      </c>
      <c r="E17" s="9" t="s">
        <v>123</v>
      </c>
      <c r="F17" s="9" t="s">
        <v>161</v>
      </c>
      <c r="H17" t="s">
        <v>29</v>
      </c>
      <c r="I17" t="s">
        <v>109</v>
      </c>
    </row>
    <row r="18" spans="1:9" x14ac:dyDescent="0.3">
      <c r="A18" s="9" t="s">
        <v>117</v>
      </c>
      <c r="B18" t="s">
        <v>161</v>
      </c>
      <c r="C18" s="9" t="s">
        <v>143</v>
      </c>
      <c r="D18" s="9" t="s">
        <v>174</v>
      </c>
      <c r="E18" s="9" t="s">
        <v>127</v>
      </c>
      <c r="F18" s="9" t="s">
        <v>161</v>
      </c>
      <c r="H18" t="s">
        <v>29</v>
      </c>
      <c r="I18" t="s">
        <v>109</v>
      </c>
    </row>
    <row r="19" spans="1:9" x14ac:dyDescent="0.3">
      <c r="A19" s="9" t="s">
        <v>117</v>
      </c>
      <c r="B19" t="s">
        <v>161</v>
      </c>
      <c r="C19" s="9" t="s">
        <v>143</v>
      </c>
      <c r="D19" s="9" t="s">
        <v>175</v>
      </c>
      <c r="E19" s="9" t="s">
        <v>126</v>
      </c>
      <c r="F19" s="9" t="s">
        <v>161</v>
      </c>
      <c r="H19" t="s">
        <v>29</v>
      </c>
      <c r="I19" t="s">
        <v>109</v>
      </c>
    </row>
    <row r="20" spans="1:9" x14ac:dyDescent="0.3">
      <c r="A20" s="9" t="s">
        <v>117</v>
      </c>
      <c r="B20" t="s">
        <v>161</v>
      </c>
      <c r="C20" s="9" t="s">
        <v>143</v>
      </c>
      <c r="D20" s="9" t="s">
        <v>176</v>
      </c>
      <c r="E20" s="9" t="s">
        <v>119</v>
      </c>
      <c r="F20" s="9" t="s">
        <v>161</v>
      </c>
      <c r="H20" t="s">
        <v>29</v>
      </c>
      <c r="I20" t="s">
        <v>109</v>
      </c>
    </row>
    <row r="21" spans="1:9" x14ac:dyDescent="0.3">
      <c r="A21" s="9" t="s">
        <v>117</v>
      </c>
      <c r="B21" t="s">
        <v>161</v>
      </c>
      <c r="C21" s="9" t="s">
        <v>143</v>
      </c>
      <c r="D21" s="9" t="s">
        <v>177</v>
      </c>
      <c r="E21" s="9" t="s">
        <v>121</v>
      </c>
      <c r="F21" s="9" t="s">
        <v>161</v>
      </c>
      <c r="H21" t="s">
        <v>29</v>
      </c>
      <c r="I21" t="s">
        <v>109</v>
      </c>
    </row>
    <row r="22" spans="1:9" x14ac:dyDescent="0.3">
      <c r="A22" s="9" t="s">
        <v>117</v>
      </c>
      <c r="B22" t="s">
        <v>161</v>
      </c>
      <c r="C22" s="9" t="s">
        <v>143</v>
      </c>
      <c r="D22" s="9" t="s">
        <v>178</v>
      </c>
      <c r="E22" s="9" t="s">
        <v>125</v>
      </c>
      <c r="F22" s="9" t="s">
        <v>161</v>
      </c>
      <c r="H22" t="s">
        <v>29</v>
      </c>
      <c r="I22" t="s">
        <v>109</v>
      </c>
    </row>
    <row r="23" spans="1:9" x14ac:dyDescent="0.3">
      <c r="A23" s="9" t="s">
        <v>117</v>
      </c>
      <c r="B23" t="s">
        <v>161</v>
      </c>
      <c r="C23" s="9" t="s">
        <v>143</v>
      </c>
      <c r="D23" s="9"/>
      <c r="E23" s="9" t="s">
        <v>179</v>
      </c>
      <c r="F23" s="9" t="s">
        <v>161</v>
      </c>
      <c r="H23" t="s">
        <v>29</v>
      </c>
      <c r="I23" t="s">
        <v>109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C A F A A B Q S w M E F A A C A A g A f J Q q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f J Q q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U K l V f p x F V G g I A A C s H A A A T A B w A R m 9 y b X V s Y X M v U 2 V j d G l v b j E u b S C i G A A o o B Q A A A A A A A A A A A A A A A A A A A A A A A A A A A C 1 V d t q 2 0 A Q f T f 4 H x b l x Q Z X 1 F D 6 k q b Q K G 7 p h a T U J n 0 w R q x 3 x 8 2 S 9 c 6 y u 6 I 2 R p / U p 3 5 C f q x r K b p Z c m h M q x f L M z p n d s 4 c j S w w J 1 C R a f 4 7 P u / 3 + j 1 7 R w 1 w E l F N L b k g E l y / R / x 1 Y 8 Q P U D 4 y 2 T C Q Y Z Q Y A 8 p 9 R 3 O / R L w f D H f z a 7 q G i y A D B o t 0 H q F y / o n F K M e f B T O h k T C 6 X g r K M f B M M 7 q U E M 4 M V X a F Z h 2 h T N Z q t t V g B 3 m 1 0 W 4 X C M 4 8 Y z A i H 5 V 7 / S r c p 9 M R 2 W V 1 f N T 5 / 8 T B x m X B f Y l W M D E y f v j F U J U p q r Z p O u z 3 h O o + W 1 2 I y 6 v 4 Z C 0 K 7 P + Q o 9 l j p x q C a 4 N a A K e 8 r d / X W q o J 0 6 g T H b + M x 2 0 Q B 8 u M 0 M y 7 J f a P v U h 0 B 9 q K I p + l n 6 D o b I V J a u E I 7 c P v E l S j f c Y o r 8 B R K e H U a R b w f z j Q q L P d 4 9 O 5 p U b s e d s W Q I m m F X X C J R J j C V t Q v C n 2 3 8 p 2 F l y + m 0 7 I B 4 l L K o N O 5 f J O r 8 E 6 4 J 9 Q q E H h / N y G 2 c j 8 c T p C j / t i R P a w z 0 L x 8 A u s 3 E 3 i w A x L Z a d A Y K O p 4 t 4 A O U k l 7 y R L Z P e 5 w I W 2 F X W 5 F + q r I D 0 W r 8 r 6 C d t E O v / u M / S 6 K M r r h W v d d p 6 w 8 r I v V f N O N q s i 3 j D V M 0 S o w 5 6 Q 4 k g P r b p N w 9 U 9 V t q q 7 a R M N V G J W V K E 4 9 N I q l 7 f C y 8 Q W Q n p T F P 0 K U j / s f q G P + 2 h 6 M 2 G g L I 7 M i 8 3 2 c I T j A k a M j 9 c P w v y 5 i 1 R i Z S N l + G w / v k f U E s B A i 0 A F A A C A A g A f J Q q V Z f J w b K k A A A A 9 g A A A B I A A A A A A A A A A A A A A A A A A A A A A E N v b m Z p Z y 9 Q Y W N r Y W d l L n h t b F B L A Q I t A B Q A A g A I A H y U K l U P y u m r p A A A A O k A A A A T A A A A A A A A A A A A A A A A A P A A A A B b Q 2 9 u d G V u d F 9 U e X B l c 1 0 u e G 1 s U E s B A i 0 A F A A C A A g A f J Q q V V + n E V U a A g A A K w c A A B M A A A A A A A A A A A A A A A A A 4 Q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z U A A A A A A A C F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y L T A 5 L T E w V D I x O j M 1 O j U 2 L j I 4 O T E 0 N j V a I i A v P j x F b n R y e S B U e X B l P S J G a W x s R X J y b 3 J D b 3 V u d C I g V m F s d W U 9 I m w w I i A v P j x F b n R y e S B U e X B l P S J G a W x s Q 2 9 s d W 1 u V H l w Z X M i I F Z h b H V l P S J z Q X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I t M D k t M T B U M j E 6 M z U 6 N T c u M z c 0 M j I 1 O V o i I C 8 + P E V u d H J 5 I F R 5 c G U 9 I k Z p b G x D b 2 x 1 b W 5 U e X B l c y I g V m F s d W U 9 I n N C Z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y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M Y X N 0 V X B k Y X R l Z C I g V m F s d W U 9 I m Q y M D I y L T A 5 L T E w V D I x O j M 1 O j U 3 L j M 2 N D I 4 N D N a I i A v P j x F b n R y e S B U e X B l P S J G a W x s Q 2 9 s d W 1 u V H l w Z X M i I F Z h b H V l P S J z Q m d B R 0 J n W U d B Q U F B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y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T G F z d F V w Z G F 0 Z W Q i I F Z h b H V l P S J k M j A y M i 0 w O S 0 x M F Q y M T o z N T o 1 N i 4 z M D Y x M D A w W i I g L z 4 8 R W 5 0 c n k g V H l w Z T 0 i R m l s b E N v b H V t b l R 5 c G V z I i B W Y W x 1 Z T 0 i c 0 J n W U R C Z 0 1 H Q X d Z R 0 F 3 W U F C Z 1 l H Q m d B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C d u Z 7 / G j A P F D e + t Q n Z n O R r e w u J L D l L Q h k J X A i d w O X + M A A A A A A O g A A A A A I A A C A A A A C d Y a F i 1 E u P 7 E w q p K x B L C b b w x l k I 0 s g Z h j k j O a F 9 K f + D l A A A A C s 3 o 8 j I w 2 s t U 4 + V f B g T 6 x l t h C m m U B 4 6 q n i f Y 4 H j k H z G 8 E V u k n E g z W b f i 3 S b 8 / 3 E z A 7 9 B h Q j y e J e c 4 W + O o d H D I e U y S y 8 7 9 4 u 0 a Z A K M r + T X Y s E A A A A A C 5 p Q e H 3 s O V I k u Y p R L 8 C s L 1 7 + k H 5 D l i X J w V T V 8 T + 5 U M I p h N t S X l S D m l W a Y C Z X d S N J R 3 I e n x S u y x G s / l h A p x 1 q k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2022-08-05T13:41:41Z</dcterms:created>
  <dcterms:modified xsi:type="dcterms:W3CDTF">2022-09-10T21:36:13Z</dcterms:modified>
</cp:coreProperties>
</file>