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pa Indígenas\"/>
    </mc:Choice>
  </mc:AlternateContent>
  <xr:revisionPtr revIDLastSave="0" documentId="13_ncr:1_{DB0ABFCE-0354-43A0-85D8-E931B4FB73E6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BD_Capas!$A$1:$J$77</definedName>
    <definedName name="DatosExternos_1" localSheetId="8" hidden="1">BD_Detalles!$A$1:$I$13</definedName>
    <definedName name="DatosExternos_1" localSheetId="6" hidden="1">'Capas (2)'!$A$1:$E$5</definedName>
    <definedName name="DatosExternos_2" localSheetId="3" hidden="1">'BASE Global'!$A$1:$Q$52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8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3" i="1" l="1"/>
  <c r="I70" i="1"/>
  <c r="B21" i="2"/>
  <c r="C21" i="2"/>
  <c r="F21" i="2"/>
  <c r="H21" i="2"/>
  <c r="I21" i="2"/>
  <c r="B20" i="2"/>
  <c r="C20" i="2"/>
  <c r="F20" i="2"/>
  <c r="H20" i="2"/>
  <c r="I20" i="2"/>
  <c r="B19" i="2"/>
  <c r="C19" i="2"/>
  <c r="F19" i="2"/>
  <c r="H19" i="2"/>
  <c r="I19" i="2" s="1"/>
  <c r="B18" i="2"/>
  <c r="C18" i="2"/>
  <c r="F18" i="2"/>
  <c r="H18" i="2"/>
  <c r="I18" i="2" s="1"/>
  <c r="B17" i="2"/>
  <c r="C17" i="2"/>
  <c r="F17" i="2"/>
  <c r="H17" i="2"/>
  <c r="I17" i="2" s="1"/>
  <c r="B16" i="2"/>
  <c r="C16" i="2"/>
  <c r="F16" i="2"/>
  <c r="H16" i="2"/>
  <c r="I16" i="2" s="1"/>
  <c r="B15" i="2"/>
  <c r="C15" i="2"/>
  <c r="F15" i="2"/>
  <c r="H15" i="2"/>
  <c r="I15" i="2" s="1"/>
  <c r="B14" i="2"/>
  <c r="C14" i="2"/>
  <c r="F14" i="2"/>
  <c r="H14" i="2"/>
  <c r="I14" i="2" s="1"/>
  <c r="I59" i="1"/>
  <c r="I24" i="1"/>
  <c r="I63" i="1"/>
  <c r="I56" i="1"/>
  <c r="I41" i="1"/>
  <c r="I23" i="1"/>
  <c r="I62" i="1" l="1"/>
  <c r="I43" i="1"/>
  <c r="I2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6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B62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3" i="1"/>
  <c r="B44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29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8" i="1"/>
  <c r="E3" i="3"/>
  <c r="E4" i="3"/>
  <c r="E5" i="3"/>
  <c r="B18" i="1"/>
  <c r="B19" i="1"/>
  <c r="B20" i="1"/>
  <c r="B21" i="1"/>
  <c r="B22" i="1"/>
  <c r="B23" i="1"/>
  <c r="B24" i="1"/>
  <c r="B25" i="1"/>
  <c r="B26" i="1"/>
  <c r="B27" i="1"/>
  <c r="E2" i="3"/>
  <c r="G5" i="3" l="1"/>
  <c r="B11" i="2" l="1"/>
  <c r="H11" i="2"/>
  <c r="I11" i="2" s="1"/>
  <c r="C10" i="2"/>
  <c r="F10" i="2"/>
  <c r="B10" i="2"/>
  <c r="F12" i="2"/>
  <c r="I10" i="1"/>
  <c r="F11" i="2" l="1"/>
  <c r="C11" i="2"/>
  <c r="H10" i="2"/>
  <c r="I10" i="2" s="1"/>
  <c r="B13" i="2" l="1"/>
  <c r="H13" i="2" l="1"/>
  <c r="I13" i="2" s="1"/>
  <c r="C13" i="2"/>
  <c r="F13" i="2"/>
  <c r="G4" i="3" l="1"/>
  <c r="B17" i="1" l="1"/>
  <c r="B16" i="1"/>
  <c r="B15" i="1"/>
  <c r="B14" i="1"/>
  <c r="B13" i="1"/>
  <c r="B12" i="1"/>
  <c r="B11" i="1"/>
  <c r="B10" i="1"/>
  <c r="G3" i="3"/>
  <c r="C12" i="2" l="1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<sst xmlns="http://schemas.openxmlformats.org/spreadsheetml/2006/main" count="1270" uniqueCount="204">
  <si>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</si>
  <si>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</si>
  <si>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</si>
  <si>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</si>
  <si>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</si>
  <si>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</si>
  <si>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</si>
  <si>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</si>
  <si>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</si>
  <si>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</si>
  <si>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</si>
  <si>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</si>
  <si>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</si>
  <si>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</si>
  <si>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</si>
  <si>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</si>
  <si>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</si>
  <si>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</si>
  <si>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</si>
  <si>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</si>
  <si>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</si>
  <si>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</si>
  <si>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</si>
  <si>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</si>
  <si>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</si>
  <si>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</si>
  <si>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</si>
  <si>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</si>
  <si>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</si>
  <si>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</si>
  <si>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</si>
  <si>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</si>
  <si>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</si>
  <si>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</si>
  <si>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</si>
  <si>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</si>
  <si>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</si>
  <si>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</si>
  <si>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</si>
  <si>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</si>
  <si>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</si>
  <si>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</si>
  <si>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</si>
  <si>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</si>
  <si>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</si>
  <si>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</si>
  <si>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</si>
  <si>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</si>
  <si>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</si>
  <si>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</si>
  <si>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</si>
  <si>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</si>
  <si>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</si>
  <si>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</si>
  <si>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</si>
  <si>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</si>
  <si>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</si>
  <si>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</si>
  <si>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</si>
  <si>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</si>
  <si>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</si>
  <si>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</si>
  <si>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</si>
  <si>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</si>
  <si>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</si>
  <si>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</si>
  <si>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</si>
  <si>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</si>
  <si>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</si>
  <si>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</si>
  <si>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</si>
  <si>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</si>
  <si>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</si>
  <si>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</si>
  <si>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</si>
  <si>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</si>
  <si>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</si>
  <si>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</si>
  <si>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</si>
  <si>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</si>
  <si>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</si>
  <si>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</si>
  <si>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</si>
  <si>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</si>
  <si>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</si>
  <si>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</si>
  <si>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</si>
  <si>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</si>
  <si>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</si>
  <si>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</si>
  <si>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</si>
  <si>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</si>
  <si>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</si>
  <si>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</si>
  <si>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</si>
  <si>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</si>
  <si>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</si>
  <si>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</si>
  <si>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</si>
  <si>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</si>
  <si>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</si>
  <si>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</si>
  <si>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</si>
  <si>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</si>
  <si>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</si>
  <si>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</si>
  <si>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</si>
  <si>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</si>
  <si>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</si>
  <si>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NOMBRE</t>
  </si>
  <si>
    <t>COMUNA</t>
  </si>
  <si>
    <t>COD_CUEN</t>
  </si>
  <si>
    <t>NOM_CUEN</t>
  </si>
  <si>
    <t>Cuenca</t>
  </si>
  <si>
    <t>01-0</t>
  </si>
  <si>
    <t>02-0</t>
  </si>
  <si>
    <t>03</t>
  </si>
  <si>
    <t>02-1</t>
  </si>
  <si>
    <t>default</t>
  </si>
  <si>
    <t>random</t>
  </si>
  <si>
    <t>04</t>
  </si>
  <si>
    <t>03-1</t>
  </si>
  <si>
    <t>03-2</t>
  </si>
  <si>
    <t>04-1</t>
  </si>
  <si>
    <t>04-2</t>
  </si>
  <si>
    <t>04-3</t>
  </si>
  <si>
    <t>03-0</t>
  </si>
  <si>
    <t>04-0</t>
  </si>
  <si>
    <t>#009B00</t>
  </si>
  <si>
    <t>#ED3552</t>
  </si>
  <si>
    <t>DESCCOMU</t>
  </si>
  <si>
    <t>COMUNIDAD</t>
  </si>
  <si>
    <t>TM</t>
  </si>
  <si>
    <t>LETRA</t>
  </si>
  <si>
    <t>FUENTE_INF</t>
  </si>
  <si>
    <t>SECTOR</t>
  </si>
  <si>
    <t>REGISTRO</t>
  </si>
  <si>
    <t>FECHA</t>
  </si>
  <si>
    <t>titulo_merced</t>
  </si>
  <si>
    <t>comunidades</t>
  </si>
  <si>
    <t>compra_tierra</t>
  </si>
  <si>
    <t>adi</t>
  </si>
  <si>
    <t>CUT_REG</t>
  </si>
  <si>
    <t>CUT_PROV</t>
  </si>
  <si>
    <t>CUT_COM</t>
  </si>
  <si>
    <t>COD_SUBC</t>
  </si>
  <si>
    <t>COD_SSUBC</t>
  </si>
  <si>
    <t>NOM_SUBC</t>
  </si>
  <si>
    <t>NOM_SSUBC</t>
  </si>
  <si>
    <t>ORIG_FID</t>
  </si>
  <si>
    <t>Hectareas</t>
  </si>
  <si>
    <t>Hectarea</t>
  </si>
  <si>
    <t>POINT_X</t>
  </si>
  <si>
    <t>POINT_Y</t>
  </si>
  <si>
    <t>Punto</t>
  </si>
  <si>
    <t>https://github.com/Sud-Austral/mapa_insumos/tree/main/indigena/titulo_merced/?Codcom=00000.json</t>
  </si>
  <si>
    <t>https://github.com/Sud-Austral/mapa_insumos/tree/main/indigena/adi/?Codcom=00000.json</t>
  </si>
  <si>
    <t>https://github.com/Sud-Austral/mapa_insumos/tree/main/indigena/comunidades/?Codcom=00000.json</t>
  </si>
  <si>
    <t>https://github.com/Sud-Austral/mapa_insumos/tree/main/indigena/compra_tierra/?Codcom=00000.json</t>
  </si>
  <si>
    <t>Provincia</t>
  </si>
  <si>
    <t>Subcuenca</t>
  </si>
  <si>
    <t>Subsubcuenca</t>
  </si>
  <si>
    <t>Comunidad</t>
  </si>
  <si>
    <t>Sector</t>
  </si>
  <si>
    <t>Registro</t>
  </si>
  <si>
    <t>Año</t>
  </si>
  <si>
    <t>Título Merced</t>
  </si>
  <si>
    <t>Letra TM</t>
  </si>
  <si>
    <t>Superficie (ha)</t>
  </si>
  <si>
    <t>Fuente Información</t>
  </si>
  <si>
    <t>Resolución</t>
  </si>
  <si>
    <t>Fecha IJ</t>
  </si>
  <si>
    <t>Títulos de Merced</t>
  </si>
  <si>
    <t>Áreas de Desarrollo Indígena</t>
  </si>
  <si>
    <t>Comunidades Indígenas</t>
  </si>
  <si>
    <t>Compras de Tierras</t>
  </si>
  <si>
    <t>https://raw.githubusercontent.com/Sud-Austral/DATA_MAPA_PUBLIC_V2/main/AGUAS/Iconos/pinvarios1/Imagen50.svg</t>
  </si>
  <si>
    <t>Descripción</t>
  </si>
  <si>
    <t>Títulos de Merced: Comunidad</t>
  </si>
  <si>
    <t>ADI: Nombre</t>
  </si>
  <si>
    <t>Comunidades Indígenas: Comunidad</t>
  </si>
  <si>
    <t>Títulos de Merced: TM</t>
  </si>
  <si>
    <t>Comunidades Indígenas: Fuente</t>
  </si>
  <si>
    <t>Compras de Tierras: Año</t>
  </si>
  <si>
    <t>A_O</t>
  </si>
  <si>
    <t>BENEFICIAR</t>
  </si>
  <si>
    <t>EN_TM</t>
  </si>
  <si>
    <t>ET_ID</t>
  </si>
  <si>
    <t>HIJUELA</t>
  </si>
  <si>
    <t>LOTE</t>
  </si>
  <si>
    <t>PREDIO</t>
  </si>
  <si>
    <t>RESOLUCION</t>
  </si>
  <si>
    <t>TM_GEO</t>
  </si>
  <si>
    <t>TM_RES</t>
  </si>
  <si>
    <t>Beneficiario</t>
  </si>
  <si>
    <t>Hijuela</t>
  </si>
  <si>
    <t>Lote</t>
  </si>
  <si>
    <t>Predio</t>
  </si>
  <si>
    <t>Resolución TM</t>
  </si>
  <si>
    <t>Código ET</t>
  </si>
  <si>
    <t>Compras de Tierras: Beneficiario</t>
  </si>
  <si>
    <t>Compras de Tierras: Sector</t>
  </si>
  <si>
    <r>
      <rPr>
        <i/>
        <sz val="8"/>
        <color theme="0"/>
        <rFont val="Calibri"/>
        <family val="2"/>
        <scheme val="minor"/>
      </rPr>
      <t>#</t>
    </r>
    <r>
      <rPr>
        <sz val="8"/>
        <color theme="0"/>
        <rFont val="Calibri"/>
        <family val="2"/>
        <scheme val="minor"/>
      </rPr>
      <t>00B7EB</t>
    </r>
  </si>
  <si>
    <t>#00B7EB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</si>
</sst>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9B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4" fillId="5" borderId="3" applyNumberFormat="0" applyAlignment="0" applyProtection="0"/>
    <xf numFmtId="0" fontId="15" fillId="6" borderId="3" applyNumberFormat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6" fillId="6" borderId="3" xfId="3" applyFont="1" applyAlignment="1">
      <alignment horizontal="center" vertical="top"/>
    </xf>
    <xf numFmtId="0" fontId="16" fillId="6" borderId="3" xfId="3" applyFont="1" applyAlignment="1">
      <alignment horizontal="left" vertical="top"/>
    </xf>
    <xf numFmtId="0" fontId="17" fillId="5" borderId="3" xfId="2" applyFont="1" applyAlignment="1">
      <alignment horizontal="center" vertical="top"/>
    </xf>
    <xf numFmtId="0" fontId="13" fillId="7" borderId="0" xfId="0" applyFont="1" applyFill="1" applyAlignment="1">
      <alignment horizontal="center"/>
    </xf>
    <xf numFmtId="0" fontId="18" fillId="8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8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10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16" fontId="8" fillId="0" borderId="0" xfId="0" quotePrefix="1" applyNumberFormat="1" applyFont="1" applyBorder="1" applyAlignment="1">
      <alignment horizontal="center" vertical="top"/>
    </xf>
    <xf numFmtId="0" fontId="8" fillId="0" borderId="0" xfId="0" quotePrefix="1" applyFont="1" applyBorder="1" applyAlignment="1">
      <alignment horizontal="center" vertical="top"/>
    </xf>
    <xf numFmtId="0" fontId="19" fillId="5" borderId="3" xfId="2" applyFont="1" applyAlignment="1">
      <alignment horizontal="center" vertical="top"/>
    </xf>
    <xf numFmtId="0" fontId="20" fillId="6" borderId="3" xfId="3" applyFont="1" applyAlignment="1">
      <alignment horizontal="left" vertical="top"/>
    </xf>
    <xf numFmtId="0" fontId="21" fillId="9" borderId="0" xfId="0" applyFont="1" applyFill="1" applyAlignment="1">
      <alignment horizont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1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FA7D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525780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220980</xdr:colOff>
      <xdr:row>0</xdr:row>
      <xdr:rowOff>30481</xdr:rowOff>
    </xdr:from>
    <xdr:to>
      <xdr:col>11</xdr:col>
      <xdr:colOff>556260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13.81655729167" createdVersion="8" refreshedVersion="8" minRefreshableVersion="3" recordCount="7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4"/>
    </cacheField>
    <cacheField name="Propiedad" numFmtId="0">
      <sharedItems count="690">
        <s v="CUT_REG"/>
        <s v="CUT_PROV"/>
        <s v="CUT_COM"/>
        <s v="REGION"/>
        <s v="PROVINCIA"/>
        <s v="COMUNA"/>
        <s v="COD_CUEN"/>
        <s v="COD_SUBC"/>
        <s v="COD_SSUBC"/>
        <s v="NOM_CUEN"/>
        <s v="NOM_SUBC"/>
        <s v="NOM_SSUBC"/>
        <s v="DESCCOMU"/>
        <s v="COMUNIDAD"/>
        <s v="TM"/>
        <s v="LETRA"/>
        <s v="ORIG_FID"/>
        <s v="Hectareas"/>
        <s v="FUENTE_INF"/>
        <s v="NOMBRE"/>
        <s v="Hectarea"/>
        <s v="SECTOR"/>
        <s v="REGISTRO"/>
        <s v="FECHA"/>
        <s v="POINT_X"/>
        <s v="POINT_Y"/>
        <s v="A_O"/>
        <s v="BENEFICIAR"/>
        <s v="EN_TM"/>
        <s v="ET_ID"/>
        <s v="HIJUELA"/>
        <s v="LOTE"/>
        <s v="PREDIO"/>
        <s v="RESOLUCION"/>
        <s v="TM_GEO"/>
        <s v="TM_RES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L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N°_FAMILI" u="1"/>
        <s v="Variación Área (ha)" u="1"/>
        <s v="8_MAX" u="1"/>
        <s v="CodCuenca" u="1"/>
        <s v="DIRECCION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C_ESTE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RESOLUCIÓ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AÑO" u="1"/>
        <s v="6_AREA" u="1"/>
        <s v="Designa" u="1"/>
        <s v="MAT_NAC" u="1"/>
        <s v="FECHA_I_J_" u="1"/>
        <s v="Pendiente-2022" u="1"/>
        <s v="baños" u="1"/>
        <s v="WGI_2-2022" u="1"/>
        <s v="v_NDVI" u="1"/>
        <s v="WGI_2" u="1"/>
        <s v="PENDIENTE" u="1"/>
        <s v="NOM_DEPROV" u="1"/>
        <s v="N°_SOCIOS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ID_LICI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OBS_LOC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OBS_GEN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C_NORT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PJ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295">
        <s v="Títulos de Merced"/>
        <m/>
        <s v="Títulos de Merced: Comunidad"/>
        <s v="Títulos de Merced: TM"/>
        <s v="Áreas de Desarrollo Indígena"/>
        <s v="ADI: Nombre"/>
        <s v="Comunidades Indígenas"/>
        <s v="Comunidades Indígenas: Comunidad"/>
        <s v="Comunidades Indígenas: Fuente"/>
        <s v="Compras de Tierras: Año"/>
        <s v="Compras de Tierras: Beneficiario"/>
        <s v="Compras de Tierras"/>
        <s v="Compras de Tierras: Sector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Compras de Tierras: Licitación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Compras de Tierras: Nombre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198">
        <s v="01-0"/>
        <m/>
        <s v="01-1"/>
        <s v="01-2"/>
        <s v="02-0"/>
        <s v="02-1"/>
        <s v="03-0"/>
        <s v="03-1"/>
        <s v="03-2"/>
        <s v="04-2"/>
        <s v="04-1"/>
        <s v="04-0"/>
        <s v="04-3"/>
        <s v="2-1" u="1"/>
        <s v="19-0" u="1"/>
        <s v="23-3" u="1"/>
        <s v="32-2"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19-6" u="1"/>
        <s v="3-1" u="1"/>
        <s v="29-0" u="1"/>
        <s v="02-5" u="1"/>
        <s v="07-1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8-5" u="1"/>
        <s v="08-4" u="1"/>
        <s v="17-3" u="1"/>
        <s v="26-2" u="1"/>
        <s v="35-1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2-2" u="1"/>
        <s v="11-1" u="1"/>
        <s v="20-0" u="1"/>
        <s v="08-3" u="1"/>
        <s v="17-2" u="1"/>
        <s v="26-1" u="1"/>
        <s v="35-0" u="1"/>
        <s v="08-" u="1"/>
        <s v="13-1" u="1"/>
        <s v="22-0" u="1"/>
        <s v="19-2" u="1"/>
        <s v="28-1" u="1"/>
        <s v="32-4" u="1"/>
        <s v="37-0" u="1"/>
        <s v="01-6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19-1" u="1"/>
        <s v="28-0" u="1"/>
        <s v="32-3" u="1"/>
        <s v="01-5" u="1"/>
        <s v="06-1" u="1"/>
        <s v="15-0" u="1"/>
        <s v="16-5" u="1"/>
        <s v="34-3" u="1"/>
        <s v="34-" u="1"/>
        <s v="9-1" u="1"/>
        <s v="03-5" u="1"/>
        <s v="08-1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01"/>
    <s v="titulo_merced"/>
    <n v="1"/>
    <x v="0"/>
    <n v="1"/>
    <s v="Títulos de Merced"/>
    <n v="50"/>
    <x v="0"/>
    <x v="0"/>
    <n v="0"/>
  </r>
  <r>
    <s v="01"/>
    <s v="titulo_merced"/>
    <n v="2"/>
    <x v="1"/>
    <m/>
    <m/>
    <m/>
    <x v="1"/>
    <x v="1"/>
    <m/>
  </r>
  <r>
    <s v="01"/>
    <s v="titulo_merced"/>
    <n v="3"/>
    <x v="2"/>
    <m/>
    <m/>
    <m/>
    <x v="1"/>
    <x v="1"/>
    <m/>
  </r>
  <r>
    <s v="01"/>
    <s v="titulo_merced"/>
    <n v="4"/>
    <x v="3"/>
    <n v="1"/>
    <s v="Región"/>
    <n v="5"/>
    <x v="1"/>
    <x v="1"/>
    <m/>
  </r>
  <r>
    <s v="01"/>
    <s v="titulo_merced"/>
    <n v="5"/>
    <x v="4"/>
    <n v="1"/>
    <s v="Provincia"/>
    <n v="6"/>
    <x v="1"/>
    <x v="1"/>
    <m/>
  </r>
  <r>
    <s v="01"/>
    <s v="titulo_merced"/>
    <n v="6"/>
    <x v="5"/>
    <n v="1"/>
    <s v="Comuna"/>
    <n v="7"/>
    <x v="1"/>
    <x v="1"/>
    <m/>
  </r>
  <r>
    <s v="01"/>
    <s v="titulo_merced"/>
    <n v="7"/>
    <x v="6"/>
    <m/>
    <m/>
    <m/>
    <x v="1"/>
    <x v="1"/>
    <m/>
  </r>
  <r>
    <s v="01"/>
    <s v="titulo_merced"/>
    <n v="8"/>
    <x v="7"/>
    <m/>
    <m/>
    <m/>
    <x v="1"/>
    <x v="1"/>
    <m/>
  </r>
  <r>
    <s v="01"/>
    <s v="titulo_merced"/>
    <n v="9"/>
    <x v="8"/>
    <m/>
    <m/>
    <m/>
    <x v="1"/>
    <x v="1"/>
    <m/>
  </r>
  <r>
    <s v="01"/>
    <s v="titulo_merced"/>
    <n v="10"/>
    <x v="9"/>
    <n v="1"/>
    <s v="Cuenca"/>
    <n v="8"/>
    <x v="1"/>
    <x v="1"/>
    <m/>
  </r>
  <r>
    <s v="01"/>
    <s v="titulo_merced"/>
    <n v="11"/>
    <x v="10"/>
    <n v="1"/>
    <s v="Subcuenca"/>
    <n v="9"/>
    <x v="1"/>
    <x v="1"/>
    <m/>
  </r>
  <r>
    <s v="01"/>
    <s v="titulo_merced"/>
    <n v="12"/>
    <x v="11"/>
    <n v="1"/>
    <s v="Subsubcuenca"/>
    <n v="10"/>
    <x v="1"/>
    <x v="1"/>
    <m/>
  </r>
  <r>
    <s v="01"/>
    <s v="titulo_merced"/>
    <n v="13"/>
    <x v="12"/>
    <n v="1"/>
    <s v="Descripción"/>
    <n v="11"/>
    <x v="1"/>
    <x v="1"/>
    <m/>
  </r>
  <r>
    <s v="01"/>
    <s v="titulo_merced"/>
    <n v="14"/>
    <x v="13"/>
    <n v="1"/>
    <s v="Comunidad"/>
    <n v="1"/>
    <x v="2"/>
    <x v="2"/>
    <n v="1"/>
  </r>
  <r>
    <s v="01"/>
    <s v="titulo_merced"/>
    <n v="15"/>
    <x v="14"/>
    <n v="1"/>
    <s v="Título Merced"/>
    <n v="2"/>
    <x v="3"/>
    <x v="3"/>
    <n v="2"/>
  </r>
  <r>
    <s v="01"/>
    <s v="titulo_merced"/>
    <n v="16"/>
    <x v="15"/>
    <n v="1"/>
    <s v="Letra TM"/>
    <n v="3"/>
    <x v="1"/>
    <x v="1"/>
    <m/>
  </r>
  <r>
    <s v="01"/>
    <s v="titulo_merced"/>
    <n v="17"/>
    <x v="16"/>
    <m/>
    <m/>
    <m/>
    <x v="1"/>
    <x v="1"/>
    <m/>
  </r>
  <r>
    <s v="01"/>
    <s v="titulo_merced"/>
    <n v="18"/>
    <x v="17"/>
    <n v="1"/>
    <s v="Superficie (ha)"/>
    <n v="4"/>
    <x v="1"/>
    <x v="1"/>
    <m/>
  </r>
  <r>
    <s v="02"/>
    <s v="adi"/>
    <n v="1"/>
    <x v="0"/>
    <n v="1"/>
    <s v="Áreas de Desarrollo Indígena"/>
    <n v="50"/>
    <x v="4"/>
    <x v="4"/>
    <n v="0"/>
  </r>
  <r>
    <s v="02"/>
    <s v="adi"/>
    <n v="2"/>
    <x v="1"/>
    <m/>
    <m/>
    <m/>
    <x v="1"/>
    <x v="1"/>
    <m/>
  </r>
  <r>
    <s v="02"/>
    <s v="adi"/>
    <n v="3"/>
    <x v="2"/>
    <m/>
    <m/>
    <m/>
    <x v="1"/>
    <x v="1"/>
    <m/>
  </r>
  <r>
    <s v="02"/>
    <s v="adi"/>
    <n v="4"/>
    <x v="3"/>
    <n v="1"/>
    <s v="Región"/>
    <n v="4"/>
    <x v="1"/>
    <x v="1"/>
    <m/>
  </r>
  <r>
    <s v="02"/>
    <s v="adi"/>
    <n v="5"/>
    <x v="4"/>
    <n v="1"/>
    <s v="Provincia"/>
    <n v="5"/>
    <x v="1"/>
    <x v="1"/>
    <m/>
  </r>
  <r>
    <s v="02"/>
    <s v="adi"/>
    <n v="6"/>
    <x v="5"/>
    <n v="1"/>
    <s v="Comuna"/>
    <n v="6"/>
    <x v="1"/>
    <x v="1"/>
    <m/>
  </r>
  <r>
    <s v="02"/>
    <s v="adi"/>
    <n v="7"/>
    <x v="6"/>
    <m/>
    <m/>
    <m/>
    <x v="1"/>
    <x v="1"/>
    <m/>
  </r>
  <r>
    <s v="02"/>
    <s v="adi"/>
    <n v="8"/>
    <x v="7"/>
    <m/>
    <m/>
    <m/>
    <x v="1"/>
    <x v="1"/>
    <m/>
  </r>
  <r>
    <s v="02"/>
    <s v="adi"/>
    <n v="9"/>
    <x v="8"/>
    <m/>
    <m/>
    <m/>
    <x v="1"/>
    <x v="1"/>
    <m/>
  </r>
  <r>
    <s v="02"/>
    <s v="adi"/>
    <n v="10"/>
    <x v="9"/>
    <n v="1"/>
    <s v="Cuenca"/>
    <n v="7"/>
    <x v="1"/>
    <x v="1"/>
    <m/>
  </r>
  <r>
    <s v="02"/>
    <s v="adi"/>
    <n v="11"/>
    <x v="10"/>
    <n v="1"/>
    <s v="Subcuenca"/>
    <n v="8"/>
    <x v="1"/>
    <x v="1"/>
    <m/>
  </r>
  <r>
    <s v="02"/>
    <s v="adi"/>
    <n v="12"/>
    <x v="11"/>
    <n v="1"/>
    <s v="Subsubcuenca"/>
    <n v="9"/>
    <x v="1"/>
    <x v="1"/>
    <m/>
  </r>
  <r>
    <s v="02"/>
    <s v="adi"/>
    <n v="13"/>
    <x v="18"/>
    <n v="1"/>
    <s v="Fuente Información"/>
    <n v="3"/>
    <x v="1"/>
    <x v="1"/>
    <m/>
  </r>
  <r>
    <s v="02"/>
    <s v="adi"/>
    <n v="14"/>
    <x v="19"/>
    <n v="1"/>
    <s v="Nombre"/>
    <n v="1"/>
    <x v="5"/>
    <x v="5"/>
    <n v="1"/>
  </r>
  <r>
    <s v="02"/>
    <s v="adi"/>
    <n v="15"/>
    <x v="20"/>
    <n v="1"/>
    <s v="Superficie (ha)"/>
    <n v="2"/>
    <x v="1"/>
    <x v="1"/>
    <m/>
  </r>
  <r>
    <s v="03"/>
    <s v="comunidades"/>
    <n v="1"/>
    <x v="0"/>
    <n v="1"/>
    <s v="Comunidades Indígenas"/>
    <n v="50"/>
    <x v="6"/>
    <x v="6"/>
    <n v="0"/>
  </r>
  <r>
    <s v="03"/>
    <s v="comunidades"/>
    <n v="2"/>
    <x v="1"/>
    <m/>
    <m/>
    <m/>
    <x v="1"/>
    <x v="1"/>
    <m/>
  </r>
  <r>
    <s v="03"/>
    <s v="comunidades"/>
    <n v="3"/>
    <x v="2"/>
    <m/>
    <m/>
    <m/>
    <x v="1"/>
    <x v="1"/>
    <m/>
  </r>
  <r>
    <s v="03"/>
    <s v="comunidades"/>
    <n v="4"/>
    <x v="3"/>
    <n v="1"/>
    <s v="Región"/>
    <n v="6"/>
    <x v="1"/>
    <x v="1"/>
    <m/>
  </r>
  <r>
    <s v="03"/>
    <s v="comunidades"/>
    <n v="5"/>
    <x v="4"/>
    <n v="1"/>
    <s v="Provincia"/>
    <n v="7"/>
    <x v="1"/>
    <x v="1"/>
    <m/>
  </r>
  <r>
    <s v="03"/>
    <s v="comunidades"/>
    <n v="6"/>
    <x v="5"/>
    <n v="1"/>
    <s v="Comuna"/>
    <n v="8"/>
    <x v="1"/>
    <x v="1"/>
    <m/>
  </r>
  <r>
    <s v="03"/>
    <s v="comunidades"/>
    <n v="7"/>
    <x v="6"/>
    <m/>
    <m/>
    <m/>
    <x v="1"/>
    <x v="1"/>
    <m/>
  </r>
  <r>
    <s v="03"/>
    <s v="comunidades"/>
    <n v="8"/>
    <x v="7"/>
    <m/>
    <m/>
    <m/>
    <x v="1"/>
    <x v="1"/>
    <m/>
  </r>
  <r>
    <s v="03"/>
    <s v="comunidades"/>
    <n v="9"/>
    <x v="8"/>
    <m/>
    <m/>
    <m/>
    <x v="1"/>
    <x v="1"/>
    <m/>
  </r>
  <r>
    <s v="03"/>
    <s v="comunidades"/>
    <n v="10"/>
    <x v="9"/>
    <n v="1"/>
    <s v="Cuenca"/>
    <n v="9"/>
    <x v="1"/>
    <x v="1"/>
    <m/>
  </r>
  <r>
    <s v="03"/>
    <s v="comunidades"/>
    <n v="11"/>
    <x v="10"/>
    <n v="1"/>
    <s v="Subcuenca"/>
    <n v="10"/>
    <x v="1"/>
    <x v="1"/>
    <m/>
  </r>
  <r>
    <s v="03"/>
    <s v="comunidades"/>
    <n v="12"/>
    <x v="11"/>
    <n v="1"/>
    <s v="Subsubcuenca"/>
    <n v="11"/>
    <x v="1"/>
    <x v="1"/>
    <m/>
  </r>
  <r>
    <s v="03"/>
    <s v="comunidades"/>
    <n v="13"/>
    <x v="21"/>
    <n v="1"/>
    <s v="Sector"/>
    <n v="2"/>
    <x v="1"/>
    <x v="1"/>
    <m/>
  </r>
  <r>
    <s v="03"/>
    <s v="comunidades"/>
    <n v="14"/>
    <x v="13"/>
    <n v="1"/>
    <s v="Comunidad"/>
    <n v="1"/>
    <x v="7"/>
    <x v="7"/>
    <n v="1"/>
  </r>
  <r>
    <s v="03"/>
    <s v="comunidades"/>
    <n v="15"/>
    <x v="22"/>
    <n v="1"/>
    <s v="Registro"/>
    <n v="3"/>
    <x v="1"/>
    <x v="1"/>
    <m/>
  </r>
  <r>
    <s v="03"/>
    <s v="comunidades"/>
    <n v="16"/>
    <x v="23"/>
    <n v="1"/>
    <s v="Fecha IJ"/>
    <n v="5"/>
    <x v="1"/>
    <x v="1"/>
    <m/>
  </r>
  <r>
    <s v="03"/>
    <s v="comunidades"/>
    <n v="17"/>
    <x v="18"/>
    <n v="1"/>
    <s v="Fuente Información"/>
    <n v="4"/>
    <x v="8"/>
    <x v="8"/>
    <n v="2"/>
  </r>
  <r>
    <s v="03"/>
    <s v="comunidades"/>
    <n v="18"/>
    <x v="24"/>
    <m/>
    <m/>
    <m/>
    <x v="1"/>
    <x v="1"/>
    <m/>
  </r>
  <r>
    <s v="03"/>
    <s v="comunidades"/>
    <n v="19"/>
    <x v="25"/>
    <m/>
    <m/>
    <m/>
    <x v="1"/>
    <x v="1"/>
    <m/>
  </r>
  <r>
    <s v="04"/>
    <s v="compra_tierra"/>
    <n v="1"/>
    <x v="26"/>
    <n v="1"/>
    <s v="Año"/>
    <n v="16"/>
    <x v="9"/>
    <x v="9"/>
    <n v="2"/>
  </r>
  <r>
    <s v="04"/>
    <s v="compra_tierra"/>
    <n v="2"/>
    <x v="27"/>
    <n v="1"/>
    <s v="Beneficiario"/>
    <n v="1"/>
    <x v="10"/>
    <x v="10"/>
    <n v="1"/>
  </r>
  <r>
    <s v="04"/>
    <s v="compra_tierra"/>
    <n v="3"/>
    <x v="6"/>
    <m/>
    <m/>
    <m/>
    <x v="1"/>
    <x v="1"/>
    <m/>
  </r>
  <r>
    <s v="04"/>
    <s v="compra_tierra"/>
    <n v="4"/>
    <x v="8"/>
    <m/>
    <m/>
    <m/>
    <x v="1"/>
    <x v="1"/>
    <m/>
  </r>
  <r>
    <s v="04"/>
    <s v="compra_tierra"/>
    <n v="5"/>
    <x v="7"/>
    <m/>
    <m/>
    <m/>
    <x v="1"/>
    <x v="1"/>
    <m/>
  </r>
  <r>
    <s v="04"/>
    <s v="compra_tierra"/>
    <n v="6"/>
    <x v="5"/>
    <n v="1"/>
    <s v="Comuna"/>
    <n v="9"/>
    <x v="1"/>
    <x v="1"/>
    <m/>
  </r>
  <r>
    <s v="04"/>
    <s v="compra_tierra"/>
    <n v="7"/>
    <x v="2"/>
    <m/>
    <m/>
    <m/>
    <x v="1"/>
    <x v="1"/>
    <m/>
  </r>
  <r>
    <s v="04"/>
    <s v="compra_tierra"/>
    <n v="8"/>
    <x v="1"/>
    <m/>
    <m/>
    <m/>
    <x v="1"/>
    <x v="1"/>
    <m/>
  </r>
  <r>
    <s v="04"/>
    <s v="compra_tierra"/>
    <n v="9"/>
    <x v="0"/>
    <n v="1"/>
    <s v="Compras de Tierras"/>
    <n v="50"/>
    <x v="11"/>
    <x v="11"/>
    <n v="0"/>
  </r>
  <r>
    <s v="04"/>
    <s v="compra_tierra"/>
    <n v="10"/>
    <x v="28"/>
    <m/>
    <m/>
    <m/>
    <x v="1"/>
    <x v="1"/>
    <m/>
  </r>
  <r>
    <s v="04"/>
    <s v="compra_tierra"/>
    <n v="11"/>
    <x v="29"/>
    <n v="1"/>
    <s v="Código ET"/>
    <n v="7"/>
    <x v="1"/>
    <x v="1"/>
    <m/>
  </r>
  <r>
    <s v="04"/>
    <s v="compra_tierra"/>
    <n v="12"/>
    <x v="30"/>
    <n v="1"/>
    <s v="Hijuela"/>
    <n v="4"/>
    <x v="1"/>
    <x v="1"/>
    <m/>
  </r>
  <r>
    <s v="04"/>
    <s v="compra_tierra"/>
    <n v="13"/>
    <x v="17"/>
    <n v="1"/>
    <s v="Superficie (ha)"/>
    <n v="15"/>
    <x v="1"/>
    <x v="1"/>
    <m/>
  </r>
  <r>
    <s v="04"/>
    <s v="compra_tierra"/>
    <n v="14"/>
    <x v="31"/>
    <n v="1"/>
    <s v="Lote"/>
    <n v="5"/>
    <x v="1"/>
    <x v="1"/>
    <m/>
  </r>
  <r>
    <s v="04"/>
    <s v="compra_tierra"/>
    <n v="15"/>
    <x v="9"/>
    <n v="1"/>
    <s v="Cuenca"/>
    <n v="12"/>
    <x v="1"/>
    <x v="1"/>
    <m/>
  </r>
  <r>
    <s v="04"/>
    <s v="compra_tierra"/>
    <n v="16"/>
    <x v="11"/>
    <n v="1"/>
    <s v="Subcuenca"/>
    <n v="13"/>
    <x v="1"/>
    <x v="1"/>
    <m/>
  </r>
  <r>
    <s v="04"/>
    <s v="compra_tierra"/>
    <n v="17"/>
    <x v="10"/>
    <n v="1"/>
    <s v="Subsubcuenca"/>
    <n v="14"/>
    <x v="1"/>
    <x v="1"/>
    <m/>
  </r>
  <r>
    <s v="04"/>
    <s v="compra_tierra"/>
    <n v="18"/>
    <x v="32"/>
    <n v="1"/>
    <s v="Predio"/>
    <n v="2"/>
    <x v="1"/>
    <x v="1"/>
    <m/>
  </r>
  <r>
    <s v="04"/>
    <s v="compra_tierra"/>
    <n v="19"/>
    <x v="4"/>
    <n v="1"/>
    <s v="Provincia"/>
    <n v="10"/>
    <x v="1"/>
    <x v="1"/>
    <m/>
  </r>
  <r>
    <s v="04"/>
    <s v="compra_tierra"/>
    <n v="20"/>
    <x v="3"/>
    <n v="1"/>
    <s v="Región"/>
    <n v="11"/>
    <x v="1"/>
    <x v="1"/>
    <m/>
  </r>
  <r>
    <s v="04"/>
    <s v="compra_tierra"/>
    <n v="21"/>
    <x v="33"/>
    <n v="1"/>
    <s v="Resolución"/>
    <n v="6"/>
    <x v="1"/>
    <x v="1"/>
    <m/>
  </r>
  <r>
    <s v="04"/>
    <s v="compra_tierra"/>
    <n v="22"/>
    <x v="21"/>
    <n v="1"/>
    <s v="Sector"/>
    <n v="3"/>
    <x v="12"/>
    <x v="12"/>
    <n v="3"/>
  </r>
  <r>
    <s v="04"/>
    <s v="compra_tierra"/>
    <n v="23"/>
    <x v="34"/>
    <m/>
    <m/>
    <m/>
    <x v="1"/>
    <x v="1"/>
    <m/>
  </r>
  <r>
    <s v="04"/>
    <s v="compra_tierra"/>
    <n v="24"/>
    <x v="35"/>
    <n v="1"/>
    <s v="Resolución TM"/>
    <n v="8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8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0">
        <item m="1" x="650"/>
        <item m="1" x="467"/>
        <item m="1" x="533"/>
        <item m="1" x="613"/>
        <item m="1" x="593"/>
        <item m="1" x="461"/>
        <item m="1" x="61"/>
        <item m="1" x="160"/>
        <item m="1" x="310"/>
        <item m="1" x="135"/>
        <item m="1" x="182"/>
        <item m="1" x="265"/>
        <item m="1" x="239"/>
        <item m="1" x="127"/>
        <item m="1" x="387"/>
        <item m="1" x="520"/>
        <item m="1" x="660"/>
        <item m="1" x="481"/>
        <item m="1" x="541"/>
        <item m="1" x="623"/>
        <item m="1" x="600"/>
        <item m="1" x="475"/>
        <item m="1" x="77"/>
        <item m="1" x="169"/>
        <item m="1" x="315"/>
        <item m="1" x="142"/>
        <item m="1" x="193"/>
        <item m="1" x="273"/>
        <item m="1" x="249"/>
        <item m="1" x="139"/>
        <item m="1" x="400"/>
        <item m="1" x="530"/>
        <item m="1" x="668"/>
        <item m="1" x="548"/>
        <item m="1" x="629"/>
        <item m="1" x="609"/>
        <item m="1" x="487"/>
        <item m="1" x="84"/>
        <item m="1" x="176"/>
        <item m="1" x="327"/>
        <item m="1" x="154"/>
        <item m="1" x="205"/>
        <item m="1" x="284"/>
        <item m="1" x="262"/>
        <item m="1" x="146"/>
        <item m="1" x="411"/>
        <item m="1" x="536"/>
        <item m="1" x="679"/>
        <item m="1" x="509"/>
        <item m="1" x="557"/>
        <item m="1" x="639"/>
        <item m="1" x="622"/>
        <item m="1" x="505"/>
        <item m="1" x="96"/>
        <item m="1" x="186"/>
        <item m="1" x="342"/>
        <item m="1" x="161"/>
        <item m="1" x="212"/>
        <item m="1" x="298"/>
        <item m="1" x="271"/>
        <item m="1" x="156"/>
        <item m="1" x="425"/>
        <item m="1" x="545"/>
        <item m="1" x="228"/>
        <item m="1" x="143"/>
        <item m="1" x="72"/>
        <item m="1" x="123"/>
        <item m="1" x="104"/>
        <item m="1" x="110"/>
        <item m="1" x="58"/>
        <item m="1" x="662"/>
        <item m="1" x="229"/>
        <item m="1" x="317"/>
        <item m="1" x="445"/>
        <item m="1" x="547"/>
        <item m="1" x="94"/>
        <item m="1" x="223"/>
        <item m="1" x="299"/>
        <item m="1" x="306"/>
        <item m="1" x="612"/>
        <item m="1" x="424"/>
        <item m="1" x="332"/>
        <item m="1" x="601"/>
        <item m="1" x="313"/>
        <item m="1" x="164"/>
        <item m="1" x="121"/>
        <item m="1" x="206"/>
        <item m="1" x="682"/>
        <item m="1" x="407"/>
        <item m="1" x="241"/>
        <item m="1" x="559"/>
        <item m="1" x="619"/>
        <item m="1" x="356"/>
        <item m="1" x="129"/>
        <item m="1" x="350"/>
        <item m="1" x="125"/>
        <item m="1" x="117"/>
        <item m="1" x="48"/>
        <item m="1" x="345"/>
        <item m="1" x="493"/>
        <item m="1" x="597"/>
        <item m="1" x="473"/>
        <item m="1" x="319"/>
        <item m="1" x="194"/>
        <item m="1" x="587"/>
        <item m="1" x="579"/>
        <item m="1" x="287"/>
        <item m="1" x="524"/>
        <item m="1" x="362"/>
        <item m="1" x="618"/>
        <item m="1" x="596"/>
        <item m="1" x="60"/>
        <item m="1" x="408"/>
        <item m="1" x="252"/>
        <item m="1" x="248"/>
        <item x="6"/>
        <item m="1" x="628"/>
        <item m="1" x="635"/>
        <item m="1" x="673"/>
        <item m="1" x="463"/>
        <item m="1" x="63"/>
        <item m="1" x="511"/>
        <item m="1" x="611"/>
        <item m="1" x="477"/>
        <item x="8"/>
        <item m="1" x="469"/>
        <item x="7"/>
        <item m="1" x="70"/>
        <item m="1" x="93"/>
        <item m="1" x="420"/>
        <item m="1" x="165"/>
        <item m="1" x="554"/>
        <item m="1" x="140"/>
        <item m="1" x="689"/>
        <item m="1" x="286"/>
        <item m="1" x="113"/>
        <item x="5"/>
        <item m="1" x="504"/>
        <item m="1" x="396"/>
        <item m="1" x="53"/>
        <item m="1" x="638"/>
        <item m="1" x="474"/>
        <item m="1" x="277"/>
        <item m="1" x="651"/>
        <item m="1" x="86"/>
        <item m="1" x="428"/>
        <item m="1" x="216"/>
        <item m="1" x="148"/>
        <item m="1" x="368"/>
        <item m="1" x="390"/>
        <item m="1" x="528"/>
        <item m="1" x="672"/>
        <item m="1" x="632"/>
        <item m="1" x="180"/>
        <item m="1" x="258"/>
        <item m="1" x="316"/>
        <item m="1" x="564"/>
        <item m="1" x="482"/>
        <item m="1" x="486"/>
        <item m="1" x="39"/>
        <item m="1" x="97"/>
        <item x="2"/>
        <item m="1" x="256"/>
        <item x="1"/>
        <item x="0"/>
        <item m="1" x="417"/>
        <item m="1" x="282"/>
        <item m="1" x="225"/>
        <item m="1" x="89"/>
        <item m="1" x="666"/>
        <item m="1" x="583"/>
        <item m="1" x="283"/>
        <item m="1" x="255"/>
        <item m="1" x="173"/>
        <item m="1" x="328"/>
        <item m="1" x="495"/>
        <item m="1" x="83"/>
        <item m="1" x="440"/>
        <item m="1" x="652"/>
        <item m="1" x="50"/>
        <item m="1" x="109"/>
        <item m="1" x="214"/>
        <item m="1" x="162"/>
        <item m="1" x="422"/>
        <item m="1" x="569"/>
        <item m="1" x="525"/>
        <item m="1" x="648"/>
        <item m="1" x="250"/>
        <item m="1" x="435"/>
        <item m="1" x="98"/>
        <item m="1" x="79"/>
        <item m="1" x="454"/>
        <item m="1" x="270"/>
        <item m="1" x="261"/>
        <item m="1" x="339"/>
        <item m="1" x="562"/>
        <item m="1" x="661"/>
        <item m="1" x="178"/>
        <item m="1" x="459"/>
        <item m="1" x="594"/>
        <item m="1" x="501"/>
        <item m="1" x="607"/>
        <item m="1" x="680"/>
        <item m="1" x="591"/>
        <item m="1" x="465"/>
        <item m="1" x="518"/>
        <item m="1" x="272"/>
        <item m="1" x="343"/>
        <item m="1" x="222"/>
        <item m="1" x="397"/>
        <item m="1" x="240"/>
        <item m="1" x="37"/>
        <item m="1" x="531"/>
        <item m="1" x="584"/>
        <item x="18"/>
        <item m="1" x="676"/>
        <item m="1" x="664"/>
        <item m="1" x="645"/>
        <item x="20"/>
        <item x="17"/>
        <item m="1" x="88"/>
        <item m="1" x="366"/>
        <item m="1" x="489"/>
        <item m="1" x="348"/>
        <item m="1" x="184"/>
        <item m="1" x="100"/>
        <item m="1" x="678"/>
        <item m="1" x="675"/>
        <item m="1" x="237"/>
        <item m="1" x="395"/>
        <item m="1" x="119"/>
        <item m="1" x="137"/>
        <item m="1" x="382"/>
        <item m="1" x="499"/>
        <item m="1" x="274"/>
        <item m="1" x="56"/>
        <item m="1" x="572"/>
        <item m="1" x="443"/>
        <item m="1" x="438"/>
        <item m="1" x="421"/>
        <item m="1" x="108"/>
        <item m="1" x="634"/>
        <item m="1" x="126"/>
        <item m="1" x="158"/>
        <item m="1" x="647"/>
        <item m="1" x="36"/>
        <item m="1" x="230"/>
        <item m="1" x="409"/>
        <item m="1" x="202"/>
        <item m="1" x="406"/>
        <item m="1" x="354"/>
        <item m="1" x="436"/>
        <item m="1" x="374"/>
        <item m="1" x="183"/>
        <item m="1" x="540"/>
        <item m="1" x="549"/>
        <item m="1" x="90"/>
        <item m="1" x="168"/>
        <item m="1" x="236"/>
        <item m="1" x="503"/>
        <item m="1" x="441"/>
        <item m="1" x="588"/>
        <item m="1" x="232"/>
        <item m="1" x="542"/>
        <item m="1" x="190"/>
        <item m="1" x="455"/>
        <item m="1" x="329"/>
        <item m="1" x="106"/>
        <item m="1" x="686"/>
        <item m="1" x="175"/>
        <item m="1" x="220"/>
        <item m="1" x="340"/>
        <item m="1" x="523"/>
        <item m="1" x="616"/>
        <item m="1" x="608"/>
        <item m="1" x="480"/>
        <item m="1" x="586"/>
        <item m="1" x="574"/>
        <item m="1" x="92"/>
        <item m="1" x="570"/>
        <item m="1" x="466"/>
        <item m="1" x="517"/>
        <item m="1" x="653"/>
        <item m="1" x="264"/>
        <item m="1" x="234"/>
        <item m="1" x="244"/>
        <item m="1" x="203"/>
        <item m="1" x="196"/>
        <item m="1" x="122"/>
        <item m="1" x="446"/>
        <item m="1" x="555"/>
        <item m="1" x="204"/>
        <item m="1" x="589"/>
        <item m="1" x="667"/>
        <item m="1" x="603"/>
        <item m="1" x="307"/>
        <item m="1" x="687"/>
        <item m="1" x="177"/>
        <item m="1" x="637"/>
        <item m="1" x="526"/>
        <item m="1" x="476"/>
        <item m="1" x="133"/>
        <item m="1" x="659"/>
        <item m="1" x="658"/>
        <item x="9"/>
        <item m="1" x="337"/>
        <item m="1" x="231"/>
        <item m="1" x="361"/>
        <item m="1" x="674"/>
        <item x="11"/>
        <item m="1" x="112"/>
        <item m="1" x="458"/>
        <item x="19"/>
        <item m="1" x="141"/>
        <item m="1" x="418"/>
        <item m="1" x="51"/>
        <item m="1" x="558"/>
        <item m="1" x="563"/>
        <item m="1" x="181"/>
        <item m="1" x="627"/>
        <item m="1" x="605"/>
        <item m="1" x="150"/>
        <item m="1" x="485"/>
        <item m="1" x="59"/>
        <item m="1" x="301"/>
        <item m="1" x="355"/>
        <item m="1" x="303"/>
        <item m="1" x="357"/>
        <item m="1" x="289"/>
        <item m="1" x="294"/>
        <item m="1" x="346"/>
        <item m="1" x="621"/>
        <item m="1" x="188"/>
        <item m="1" x="624"/>
        <item m="1" x="276"/>
        <item m="1" x="269"/>
        <item m="1" x="52"/>
        <item m="1" x="80"/>
        <item m="1" x="456"/>
        <item m="1" x="606"/>
        <item m="1" x="116"/>
        <item m="1" x="288"/>
        <item m="1" x="275"/>
        <item m="1" x="226"/>
        <item m="1" x="85"/>
        <item m="1" x="649"/>
        <item m="1" x="134"/>
        <item x="24"/>
        <item x="25"/>
        <item m="1" x="47"/>
        <item m="1" x="107"/>
        <item m="1" x="290"/>
        <item m="1" x="45"/>
        <item m="1" x="577"/>
        <item m="1" x="191"/>
        <item m="1" x="450"/>
        <item m="1" x="314"/>
        <item x="4"/>
        <item m="1" x="472"/>
        <item m="1" x="614"/>
        <item m="1" x="138"/>
        <item m="1" x="491"/>
        <item m="1" x="434"/>
        <item m="1" x="646"/>
        <item m="1" x="464"/>
        <item m="1" x="174"/>
        <item x="3"/>
        <item m="1" x="610"/>
        <item m="1" x="207"/>
        <item m="1" x="671"/>
        <item m="1" x="120"/>
        <item m="1" x="341"/>
        <item m="1" x="295"/>
        <item m="1" x="347"/>
        <item m="1" x="198"/>
        <item m="1" x="412"/>
        <item m="1" x="631"/>
        <item m="1" x="502"/>
        <item m="1" x="38"/>
        <item m="1" x="235"/>
        <item m="1" x="471"/>
        <item m="1" x="625"/>
        <item m="1" x="325"/>
        <item m="1" x="515"/>
        <item m="1" x="451"/>
        <item m="1" x="377"/>
        <item m="1" x="238"/>
        <item m="1" x="281"/>
        <item m="1" x="640"/>
        <item m="1" x="602"/>
        <item m="1" x="280"/>
        <item m="1" x="201"/>
        <item m="1" x="218"/>
        <item m="1" x="553"/>
        <item m="1" x="432"/>
        <item m="1" x="677"/>
        <item m="1" x="132"/>
        <item m="1" x="152"/>
        <item m="1" x="550"/>
        <item m="1" x="462"/>
        <item m="1" x="431"/>
        <item m="1" x="516"/>
        <item m="1" x="478"/>
        <item m="1" x="128"/>
        <item m="1" x="496"/>
        <item m="1" x="399"/>
        <item m="1" x="245"/>
        <item m="1" x="419"/>
        <item m="1" x="167"/>
        <item m="1" x="497"/>
        <item m="1" x="578"/>
        <item m="1" x="641"/>
        <item m="1" x="643"/>
        <item m="1" x="410"/>
        <item m="1" x="401"/>
        <item m="1" x="575"/>
        <item m="1" x="585"/>
        <item m="1" x="64"/>
        <item m="1" x="43"/>
        <item m="1" x="259"/>
        <item m="1" x="102"/>
        <item m="1" x="309"/>
        <item m="1" x="669"/>
        <item m="1" x="46"/>
        <item m="1" x="353"/>
        <item m="1" x="40"/>
        <item m="1" x="552"/>
        <item m="1" x="149"/>
        <item m="1" x="642"/>
        <item m="1" x="208"/>
        <item m="1" x="599"/>
        <item m="1" x="257"/>
        <item m="1" x="654"/>
        <item m="1" x="334"/>
        <item m="1" x="278"/>
        <item m="1" x="494"/>
        <item m="1" x="539"/>
        <item m="1" x="76"/>
        <item m="1" x="544"/>
        <item m="1" x="386"/>
        <item m="1" x="358"/>
        <item m="1" x="378"/>
        <item m="1" x="367"/>
        <item m="1" x="535"/>
        <item m="1" x="413"/>
        <item m="1" x="416"/>
        <item m="1" x="403"/>
        <item m="1" x="391"/>
        <item m="1" x="372"/>
        <item m="1" x="360"/>
        <item m="1" x="684"/>
        <item m="1" x="615"/>
        <item m="1" x="604"/>
        <item m="1" x="460"/>
        <item m="1" x="439"/>
        <item m="1" x="415"/>
        <item m="1" x="551"/>
        <item m="1" x="543"/>
        <item m="1" x="532"/>
        <item m="1" x="521"/>
        <item m="1" x="510"/>
        <item m="1" x="500"/>
        <item m="1" x="369"/>
        <item m="1" x="157"/>
        <item m="1" x="636"/>
        <item m="1" x="626"/>
        <item m="1" x="537"/>
        <item m="1" x="519"/>
        <item m="1" x="508"/>
        <item m="1" x="453"/>
        <item m="1" x="159"/>
        <item m="1" x="359"/>
        <item m="1" x="490"/>
        <item m="1" x="151"/>
        <item m="1" x="199"/>
        <item m="1" x="187"/>
        <item m="1" x="483"/>
        <item m="1" x="279"/>
        <item m="1" x="344"/>
        <item m="1" x="404"/>
        <item m="1" x="468"/>
        <item m="1" x="484"/>
        <item m="1" x="215"/>
        <item m="1" x="42"/>
        <item m="1" x="111"/>
        <item m="1" x="69"/>
        <item m="1" x="498"/>
        <item m="1" x="529"/>
        <item m="1" x="189"/>
        <item m="1" x="371"/>
        <item m="1" x="683"/>
        <item m="1" x="209"/>
        <item m="1" x="55"/>
        <item m="1" x="370"/>
        <item m="1" x="57"/>
        <item m="1" x="373"/>
        <item m="1" x="62"/>
        <item m="1" x="376"/>
        <item m="1" x="66"/>
        <item m="1" x="380"/>
        <item m="1" x="68"/>
        <item m="1" x="383"/>
        <item m="1" x="74"/>
        <item m="1" x="389"/>
        <item m="1" x="78"/>
        <item m="1" x="392"/>
        <item m="1" x="82"/>
        <item m="1" x="394"/>
        <item m="1" x="398"/>
        <item m="1" x="414"/>
        <item m="1" x="155"/>
        <item m="1" x="166"/>
        <item m="1" x="179"/>
        <item m="1" x="305"/>
        <item m="1" x="598"/>
        <item m="1" x="67"/>
        <item m="1" x="192"/>
        <item m="1" x="312"/>
        <item m="1" x="285"/>
        <item m="1" x="561"/>
        <item m="1" x="118"/>
        <item m="1" x="247"/>
        <item m="1" x="324"/>
        <item m="1" x="75"/>
        <item m="1" x="522"/>
        <item m="1" x="595"/>
        <item m="1" x="571"/>
        <item m="1" x="617"/>
        <item m="1" x="506"/>
        <item m="1" x="670"/>
        <item m="1" x="402"/>
        <item m="1" x="512"/>
        <item m="1" x="688"/>
        <item m="1" x="442"/>
        <item m="1" x="136"/>
        <item m="1" x="266"/>
        <item m="1" x="131"/>
        <item m="1" x="630"/>
        <item m="1" x="243"/>
        <item m="1" x="144"/>
        <item m="1" x="41"/>
        <item m="1" x="565"/>
        <item m="1" x="54"/>
        <item m="1" x="655"/>
        <item m="1" x="87"/>
        <item m="1" x="423"/>
        <item m="1" x="448"/>
        <item m="1" x="311"/>
        <item m="1" x="246"/>
        <item m="1" x="576"/>
        <item m="1" x="581"/>
        <item m="1" x="365"/>
        <item m="1" x="385"/>
        <item m="1" x="433"/>
        <item m="1" x="405"/>
        <item m="1" x="145"/>
        <item m="1" x="302"/>
        <item m="1" x="304"/>
        <item m="1" x="560"/>
        <item m="1" x="99"/>
        <item m="1" x="336"/>
        <item m="1" x="242"/>
        <item m="1" x="260"/>
        <item m="1" x="293"/>
        <item m="1" x="300"/>
        <item m="1" x="430"/>
        <item m="1" x="291"/>
        <item m="1" x="657"/>
        <item m="1" x="349"/>
        <item m="1" x="644"/>
        <item m="1" x="620"/>
        <item m="1" x="101"/>
        <item m="1" x="65"/>
        <item m="1" x="147"/>
        <item m="1" x="221"/>
        <item m="1" x="322"/>
        <item m="1" x="335"/>
        <item m="1" x="352"/>
        <item m="1" x="556"/>
        <item m="1" x="217"/>
        <item m="1" x="73"/>
        <item m="1" x="427"/>
        <item m="1" x="513"/>
        <item m="1" x="163"/>
        <item m="1" x="172"/>
        <item m="1" x="457"/>
        <item m="1" x="115"/>
        <item m="1" x="219"/>
        <item m="1" x="364"/>
        <item m="1" x="381"/>
        <item m="1" x="479"/>
        <item m="1" x="213"/>
        <item m="1" x="573"/>
        <item m="1" x="447"/>
        <item m="1" x="44"/>
        <item m="1" x="124"/>
        <item m="1" x="590"/>
        <item m="1" x="663"/>
        <item m="1" x="197"/>
        <item m="1" x="534"/>
        <item m="1" x="297"/>
        <item m="1" x="681"/>
        <item m="1" x="449"/>
        <item m="1" x="546"/>
        <item m="1" x="253"/>
        <item m="1" x="263"/>
        <item m="1" x="195"/>
        <item m="1" x="185"/>
        <item m="1" x="592"/>
        <item m="1" x="105"/>
        <item m="1" x="49"/>
        <item m="1" x="114"/>
        <item m="1" x="452"/>
        <item m="1" x="426"/>
        <item m="1" x="171"/>
        <item m="1" x="130"/>
        <item m="1" x="580"/>
        <item m="1" x="267"/>
        <item m="1" x="268"/>
        <item m="1" x="388"/>
        <item m="1" x="331"/>
        <item m="1" x="200"/>
        <item m="1" x="538"/>
        <item m="1" x="170"/>
        <item m="1" x="656"/>
        <item m="1" x="321"/>
        <item m="1" x="333"/>
        <item m="1" x="351"/>
        <item m="1" x="470"/>
        <item m="1" x="91"/>
        <item m="1" x="71"/>
        <item m="1" x="492"/>
        <item m="1" x="153"/>
        <item m="1" x="103"/>
        <item m="1" x="318"/>
        <item m="1" x="323"/>
        <item m="1" x="251"/>
        <item m="1" x="308"/>
        <item m="1" x="379"/>
        <item m="1" x="254"/>
        <item m="1" x="566"/>
        <item m="1" x="320"/>
        <item m="1" x="375"/>
        <item m="1" x="685"/>
        <item m="1" x="527"/>
        <item m="1" x="567"/>
        <item m="1" x="514"/>
        <item m="1" x="507"/>
        <item m="1" x="437"/>
        <item m="1" x="81"/>
        <item m="1" x="296"/>
        <item m="1" x="211"/>
        <item m="1" x="568"/>
        <item m="1" x="227"/>
        <item m="1" x="384"/>
        <item m="1" x="665"/>
        <item m="1" x="633"/>
        <item m="1" x="233"/>
        <item m="1" x="393"/>
        <item x="10"/>
        <item x="12"/>
        <item x="13"/>
        <item x="14"/>
        <item x="15"/>
        <item x="16"/>
        <item x="21"/>
        <item x="22"/>
        <item x="23"/>
        <item m="1" x="582"/>
        <item m="1" x="338"/>
        <item m="1" x="210"/>
        <item m="1" x="330"/>
        <item m="1" x="292"/>
        <item m="1" x="224"/>
        <item m="1" x="488"/>
        <item m="1" x="95"/>
        <item m="1" x="429"/>
        <item m="1" x="444"/>
        <item m="1" x="326"/>
        <item m="1" x="363"/>
        <item x="26"/>
        <item x="27"/>
        <item x="28"/>
        <item x="29"/>
        <item x="30"/>
        <item x="31"/>
        <item x="32"/>
        <item x="33"/>
        <item x="34"/>
        <item x="3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5">
        <item m="1" x="144"/>
        <item m="1" x="28"/>
        <item m="1" x="82"/>
        <item m="1" x="256"/>
        <item m="1" x="74"/>
        <item m="1" x="155"/>
        <item m="1" x="251"/>
        <item m="1" x="218"/>
        <item m="1" x="117"/>
        <item m="1" x="220"/>
        <item m="1" x="284"/>
        <item m="1" x="68"/>
        <item m="1" x="53"/>
        <item m="1" x="46"/>
        <item m="1" x="260"/>
        <item m="1" x="285"/>
        <item m="1" x="257"/>
        <item m="1" x="156"/>
        <item m="1" x="174"/>
        <item m="1" x="194"/>
        <item m="1" x="211"/>
        <item m="1" x="222"/>
        <item m="1" x="90"/>
        <item m="1" x="41"/>
        <item m="1" x="45"/>
        <item m="1" x="120"/>
        <item m="1" x="104"/>
        <item m="1" x="99"/>
        <item m="1" x="136"/>
        <item m="1" x="226"/>
        <item m="1" x="131"/>
        <item m="1" x="42"/>
        <item m="1" x="137"/>
        <item m="1" x="227"/>
        <item m="1" x="66"/>
        <item m="1" x="149"/>
        <item m="1" x="244"/>
        <item m="1" x="168"/>
        <item m="1" x="282"/>
        <item m="1" x="38"/>
        <item m="1" x="269"/>
        <item m="1" x="142"/>
        <item m="1" x="212"/>
        <item m="1" x="16"/>
        <item m="1" x="109"/>
        <item m="1" x="266"/>
        <item m="1" x="24"/>
        <item m="1" x="185"/>
        <item m="1" x="138"/>
        <item m="1" x="273"/>
        <item m="1" x="254"/>
        <item m="1" x="162"/>
        <item m="1" x="111"/>
        <item m="1" x="229"/>
        <item m="1" x="106"/>
        <item m="1" x="61"/>
        <item m="1" x="159"/>
        <item m="1" x="294"/>
        <item m="1" x="261"/>
        <item m="1" x="80"/>
        <item m="1" x="98"/>
        <item m="1" x="143"/>
        <item m="1" x="147"/>
        <item m="1" x="219"/>
        <item m="1" x="154"/>
        <item m="1" x="217"/>
        <item m="1" x="192"/>
        <item m="1" x="60"/>
        <item m="1" x="52"/>
        <item x="1"/>
        <item m="1" x="89"/>
        <item m="1" x="132"/>
        <item m="1" x="151"/>
        <item m="1" x="40"/>
        <item m="1" x="128"/>
        <item m="1" x="204"/>
        <item m="1" x="200"/>
        <item m="1" x="188"/>
        <item m="1" x="39"/>
        <item m="1" x="289"/>
        <item m="1" x="92"/>
        <item m="1" x="13"/>
        <item m="1" x="231"/>
        <item m="1" x="48"/>
        <item m="1" x="182"/>
        <item m="1" x="291"/>
        <item m="1" x="22"/>
        <item m="1" x="166"/>
        <item m="1" x="94"/>
        <item m="1" x="43"/>
        <item m="1" x="140"/>
        <item m="1" x="84"/>
        <item m="1" x="195"/>
        <item m="1" x="88"/>
        <item m="1" x="75"/>
        <item m="1" x="160"/>
        <item m="1" x="288"/>
        <item m="1" x="240"/>
        <item m="1" x="25"/>
        <item m="1" x="167"/>
        <item m="1" x="139"/>
        <item m="1" x="280"/>
        <item m="1" x="173"/>
        <item m="1" x="59"/>
        <item m="1" x="81"/>
        <item m="1" x="23"/>
        <item m="1" x="262"/>
        <item m="1" x="129"/>
        <item m="1" x="230"/>
        <item m="1" x="102"/>
        <item m="1" x="77"/>
        <item m="1" x="197"/>
        <item m="1" x="245"/>
        <item m="1" x="190"/>
        <item m="1" x="206"/>
        <item m="1" x="209"/>
        <item m="1" x="54"/>
        <item m="1" x="119"/>
        <item m="1" x="184"/>
        <item m="1" x="172"/>
        <item m="1" x="97"/>
        <item m="1" x="121"/>
        <item m="1" x="127"/>
        <item m="1" x="91"/>
        <item m="1" x="87"/>
        <item m="1" x="203"/>
        <item m="1" x="238"/>
        <item m="1" x="34"/>
        <item m="1" x="213"/>
        <item m="1" x="264"/>
        <item m="1" x="253"/>
        <item m="1" x="126"/>
        <item m="1" x="179"/>
        <item m="1" x="175"/>
        <item m="1" x="164"/>
        <item m="1" x="29"/>
        <item m="1" x="133"/>
        <item m="1" x="135"/>
        <item m="1" x="49"/>
        <item m="1" x="14"/>
        <item m="1" x="165"/>
        <item m="1" x="277"/>
        <item m="1" x="265"/>
        <item m="1" x="26"/>
        <item m="1" x="189"/>
        <item m="1" x="176"/>
        <item m="1" x="63"/>
        <item m="1" x="224"/>
        <item m="1" x="163"/>
        <item m="1" x="292"/>
        <item m="1" x="44"/>
        <item m="1" x="76"/>
        <item m="1" x="27"/>
        <item m="1" x="183"/>
        <item m="1" x="21"/>
        <item m="1" x="210"/>
        <item m="1" x="196"/>
        <item m="1" x="33"/>
        <item m="1" x="110"/>
        <item m="1" x="233"/>
        <item m="1" x="101"/>
        <item m="1" x="93"/>
        <item m="1" x="235"/>
        <item m="1" x="78"/>
        <item m="1" x="252"/>
        <item m="1" x="186"/>
        <item m="1" x="79"/>
        <item m="1" x="150"/>
        <item m="1" x="241"/>
        <item m="1" x="112"/>
        <item m="1" x="85"/>
        <item m="1" x="56"/>
        <item m="1" x="96"/>
        <item m="1" x="290"/>
        <item m="1" x="278"/>
        <item m="1" x="247"/>
        <item m="1" x="228"/>
        <item m="1" x="258"/>
        <item m="1" x="18"/>
        <item m="1" x="157"/>
        <item m="1" x="55"/>
        <item m="1" x="199"/>
        <item m="1" x="153"/>
        <item m="1" x="72"/>
        <item m="1" x="250"/>
        <item m="1" x="116"/>
        <item m="1" x="193"/>
        <item m="1" x="105"/>
        <item m="1" x="115"/>
        <item m="1" x="30"/>
        <item m="1" x="73"/>
        <item m="1" x="152"/>
        <item m="1" x="145"/>
        <item m="1" x="148"/>
        <item m="1" x="271"/>
        <item m="1" x="130"/>
        <item m="1" x="83"/>
        <item m="1" x="114"/>
        <item m="1" x="113"/>
        <item m="1" x="221"/>
        <item m="1" x="67"/>
        <item m="1" x="243"/>
        <item m="1" x="286"/>
        <item m="1" x="47"/>
        <item m="1" x="125"/>
        <item m="1" x="64"/>
        <item m="1" x="242"/>
        <item m="1" x="216"/>
        <item m="1" x="161"/>
        <item m="1" x="62"/>
        <item m="1" x="275"/>
        <item m="1" x="201"/>
        <item m="1" x="69"/>
        <item m="1" x="37"/>
        <item m="1" x="205"/>
        <item m="1" x="234"/>
        <item m="1" x="255"/>
        <item m="1" x="270"/>
        <item m="1" x="124"/>
        <item m="1" x="281"/>
        <item m="1" x="223"/>
        <item m="1" x="246"/>
        <item m="1" x="283"/>
        <item m="1" x="134"/>
        <item m="1" x="100"/>
        <item m="1" x="170"/>
        <item m="1" x="15"/>
        <item m="1" x="146"/>
        <item m="1" x="259"/>
        <item m="1" x="293"/>
        <item m="1" x="239"/>
        <item m="1" x="263"/>
        <item m="1" x="169"/>
        <item m="1" x="287"/>
        <item m="1" x="225"/>
        <item m="1" x="65"/>
        <item m="1" x="20"/>
        <item m="1" x="118"/>
        <item m="1" x="272"/>
        <item m="1" x="171"/>
        <item m="1" x="198"/>
        <item m="1" x="214"/>
        <item m="1" x="215"/>
        <item m="1" x="202"/>
        <item m="1" x="274"/>
        <item m="1" x="249"/>
        <item m="1" x="268"/>
        <item m="1" x="267"/>
        <item m="1" x="158"/>
        <item m="1" x="19"/>
        <item m="1" x="248"/>
        <item m="1" x="279"/>
        <item m="1" x="191"/>
        <item m="1" x="276"/>
        <item m="1" x="17"/>
        <item m="1" x="35"/>
        <item m="1" x="107"/>
        <item m="1" x="207"/>
        <item m="1" x="31"/>
        <item m="1" x="232"/>
        <item m="1" x="36"/>
        <item m="1" x="108"/>
        <item m="1" x="208"/>
        <item m="1" x="32"/>
        <item m="1" x="70"/>
        <item m="1" x="50"/>
        <item m="1" x="187"/>
        <item m="1" x="71"/>
        <item m="1" x="51"/>
        <item m="1" x="180"/>
        <item m="1" x="177"/>
        <item m="1" x="122"/>
        <item m="1" x="236"/>
        <item m="1" x="57"/>
        <item m="1" x="181"/>
        <item m="1" x="178"/>
        <item m="1" x="123"/>
        <item m="1" x="237"/>
        <item m="1" x="58"/>
        <item m="1" x="141"/>
        <item m="1" x="86"/>
        <item x="0"/>
        <item x="4"/>
        <item x="6"/>
        <item x="11"/>
        <item x="2"/>
        <item x="3"/>
        <item x="5"/>
        <item x="7"/>
        <item x="8"/>
        <item m="1" x="103"/>
        <item x="9"/>
        <item m="1" x="95"/>
        <item x="1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98">
        <item x="0"/>
        <item x="2"/>
        <item x="3"/>
        <item m="1" x="34"/>
        <item m="1" x="17"/>
        <item m="1" x="184"/>
        <item m="1" x="170"/>
        <item x="4"/>
        <item x="5"/>
        <item m="1" x="156"/>
        <item m="1" x="137"/>
        <item m="1" x="110"/>
        <item m="1" x="91"/>
        <item x="6"/>
        <item x="7"/>
        <item x="8"/>
        <item m="1" x="42"/>
        <item m="1" x="22"/>
        <item m="1" x="191"/>
        <item m="1" x="148"/>
        <item x="11"/>
        <item x="10"/>
        <item x="9"/>
        <item x="12"/>
        <item m="1" x="121"/>
        <item m="1" x="102"/>
        <item m="1" x="81"/>
        <item m="1" x="53"/>
        <item m="1" x="107"/>
        <item m="1" x="86"/>
        <item m="1" x="69"/>
        <item m="1" x="18"/>
        <item m="1" x="185"/>
        <item m="1" x="59"/>
        <item m="1" x="111"/>
        <item m="1" x="92"/>
        <item m="1" x="74"/>
        <item m="1" x="163"/>
        <item m="1" x="23"/>
        <item m="1" x="192"/>
        <item m="1" x="175"/>
        <item m="1" x="159"/>
        <item m="1" x="141"/>
        <item m="1" x="116"/>
        <item m="1" x="96"/>
        <item m="1" x="78"/>
        <item m="1" x="68"/>
        <item m="1" x="122"/>
        <item m="1" x="103"/>
        <item m="1" x="19"/>
        <item m="1" x="72"/>
        <item m="1" x="54"/>
        <item m="1" x="35"/>
        <item m="1" x="114"/>
        <item m="1" x="120"/>
        <item m="1" x="173"/>
        <item m="1" x="157"/>
        <item m="1" x="138"/>
        <item m="1" x="112"/>
        <item m="1" x="27"/>
        <item m="1" x="127"/>
        <item m="1" x="77"/>
        <item m="1" x="60"/>
        <item m="1" x="43"/>
        <item m="1" x="24"/>
        <item m="1" x="125"/>
        <item m="1" x="135"/>
        <item m="1" x="180"/>
        <item m="1" x="164"/>
        <item m="1" x="145"/>
        <item m="1" x="87"/>
        <item m="1" x="70"/>
        <item m="1" x="136"/>
        <item m="1" x="186"/>
        <item m="1" x="171"/>
        <item m="1" x="153"/>
        <item m="1" x="132"/>
        <item m="1" x="41"/>
        <item m="1" x="93"/>
        <item m="1" x="75"/>
        <item m="1" x="56"/>
        <item m="1" x="38"/>
        <item m="1" x="20"/>
        <item m="1" x="187"/>
        <item m="1" x="193"/>
        <item m="1" x="176"/>
        <item m="1" x="160"/>
        <item m="1" x="142"/>
        <item m="1" x="117"/>
        <item m="1" x="97"/>
        <item m="1" x="79"/>
        <item m="1" x="104"/>
        <item m="1" x="82"/>
        <item m="1" x="64"/>
        <item m="1" x="47"/>
        <item m="1" x="29"/>
        <item m="1" x="196"/>
        <item m="1" x="14"/>
        <item m="1" x="181"/>
        <item m="1" x="166"/>
        <item m="1" x="150"/>
        <item m="1" x="128"/>
        <item m="1" x="108"/>
        <item m="1" x="88"/>
        <item m="1" x="158"/>
        <item m="1" x="139"/>
        <item m="1" x="113"/>
        <item m="1" x="94"/>
        <item m="1" x="13"/>
        <item m="1" x="61"/>
        <item m="1" x="44"/>
        <item m="1" x="25"/>
        <item m="1" x="194"/>
        <item m="1" x="177"/>
        <item m="1" x="165"/>
        <item m="1" x="146"/>
        <item m="1" x="123"/>
        <item m="1" x="105"/>
        <item m="1" x="83"/>
        <item m="1" x="71"/>
        <item m="1" x="51"/>
        <item m="1" x="31"/>
        <item m="1" x="15"/>
        <item m="1" x="172"/>
        <item m="1" x="154"/>
        <item m="1" x="133"/>
        <item m="1" x="76"/>
        <item m="1" x="57"/>
        <item m="1" x="39"/>
        <item m="1" x="178"/>
        <item m="1" x="161"/>
        <item m="1" x="143"/>
        <item m="1" x="118"/>
        <item m="1" x="98"/>
        <item m="1" x="80"/>
        <item m="1" x="63"/>
        <item m="1" x="46"/>
        <item m="1" x="28"/>
        <item m="1" x="84"/>
        <item m="1" x="65"/>
        <item m="1" x="48"/>
        <item m="1" x="30"/>
        <item m="1" x="197"/>
        <item m="1" x="182"/>
        <item m="1" x="167"/>
        <item m="1" x="151"/>
        <item m="1" x="129"/>
        <item m="1" x="90"/>
        <item m="1" x="73"/>
        <item m="1" x="55"/>
        <item m="1" x="36"/>
        <item m="1" x="45"/>
        <item m="1" x="26"/>
        <item m="1" x="195"/>
        <item m="1" x="89"/>
        <item m="1" x="147"/>
        <item m="1" x="124"/>
        <item m="1" x="106"/>
        <item m="1" x="85"/>
        <item m="1" x="66"/>
        <item m="1" x="49"/>
        <item m="1" x="95"/>
        <item m="1" x="52"/>
        <item m="1" x="32"/>
        <item m="1" x="16"/>
        <item m="1" x="183"/>
        <item m="1" x="168"/>
        <item m="1" x="100"/>
        <item m="1" x="155"/>
        <item m="1" x="134"/>
        <item m="1" x="189"/>
        <item m="1" x="58"/>
        <item m="1" x="40"/>
        <item m="1" x="21"/>
        <item m="1" x="188"/>
        <item m="1" x="101"/>
        <item m="1" x="162"/>
        <item m="1" x="144"/>
        <item m="1" x="119"/>
        <item m="1" x="99"/>
        <item m="1" x="67"/>
        <item m="1" x="50"/>
        <item m="1" x="169"/>
        <item m="1" x="152"/>
        <item m="1" x="130"/>
        <item m="1" x="174"/>
        <item m="1" x="179"/>
        <item m="1" x="62"/>
        <item m="1" x="149"/>
        <item m="1" x="33"/>
        <item m="1" x="37"/>
        <item m="1" x="109"/>
        <item m="1" x="115"/>
        <item m="1" x="126"/>
        <item m="1" x="131"/>
        <item m="1" x="140"/>
        <item m="1" x="19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2">
    <i>
      <x/>
      <x v="281"/>
      <x v="164"/>
    </i>
    <i>
      <x v="1"/>
      <x v="285"/>
      <x v="661"/>
    </i>
    <i>
      <x v="2"/>
      <x v="286"/>
      <x v="662"/>
    </i>
    <i>
      <x v="7"/>
      <x v="282"/>
      <x v="164"/>
    </i>
    <i>
      <x v="8"/>
      <x v="287"/>
      <x v="312"/>
    </i>
    <i>
      <x v="13"/>
      <x v="283"/>
      <x v="164"/>
    </i>
    <i>
      <x v="14"/>
      <x v="288"/>
      <x v="661"/>
    </i>
    <i>
      <x v="15"/>
      <x v="289"/>
      <x v="214"/>
    </i>
    <i>
      <x v="20"/>
      <x v="284"/>
      <x v="164"/>
    </i>
    <i>
      <x v="21"/>
      <x v="293"/>
      <x v="681"/>
    </i>
    <i>
      <x v="22"/>
      <x v="291"/>
      <x v="680"/>
    </i>
    <i>
      <x v="23"/>
      <x v="294"/>
      <x v="665"/>
    </i>
  </rowItems>
  <colItems count="1">
    <i/>
  </colItems>
  <formats count="9">
    <format dxfId="80">
      <pivotArea dataOnly="0" labelOnly="1" outline="0" fieldPosition="0">
        <references count="1">
          <reference field="8" count="0"/>
        </references>
      </pivotArea>
    </format>
    <format dxfId="79">
      <pivotArea dataOnly="0" labelOnly="1" outline="0" fieldPosition="0">
        <references count="1">
          <reference field="8" count="0"/>
        </references>
      </pivotArea>
    </format>
    <format dxfId="78">
      <pivotArea dataOnly="0" labelOnly="1" outline="0" fieldPosition="0">
        <references count="1">
          <reference field="3" count="0"/>
        </references>
      </pivotArea>
    </format>
    <format dxfId="77">
      <pivotArea dataOnly="0" labelOnly="1" outline="0" fieldPosition="0">
        <references count="1">
          <reference field="3" count="0"/>
        </references>
      </pivotArea>
    </format>
    <format dxfId="76">
      <pivotArea dataOnly="0" labelOnly="1" outline="0" fieldPosition="0">
        <references count="1">
          <reference field="7" count="0"/>
        </references>
      </pivotArea>
    </format>
    <format dxfId="75">
      <pivotArea dataOnly="0" labelOnly="1" outline="0" fieldPosition="0">
        <references count="1">
          <reference field="7" count="0"/>
        </references>
      </pivotArea>
    </format>
    <format dxfId="74">
      <pivotArea field="8" type="button" dataOnly="0" labelOnly="1" outline="0" axis="axisRow" fieldPosition="0"/>
    </format>
    <format dxfId="73">
      <pivotArea field="7" type="button" dataOnly="0" labelOnly="1" outline="0" axis="axisRow" fieldPosition="1"/>
    </format>
    <format dxfId="7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104"/>
    <tableColumn id="2" xr3:uid="{84365576-6006-4249-8C10-3C939914AB46}" name="Capa" dataDxfId="103"/>
    <tableColumn id="3" xr3:uid="{23CB737A-7056-44F6-A537-CEB5ED7BC8A4}" name="Tipo" dataDxfId="102"/>
    <tableColumn id="4" xr3:uid="{77A06ECF-D67C-454F-B0CE-327D202410E8}" name="url_ícono"/>
    <tableColumn id="5" xr3:uid="{041AD1F6-23D8-4ACA-92DC-196A5ACE0392}" name="url" dataDxfId="101">
      <calculatedColumnFormula>+"https://github.com/Sud-Austral/mapa_insumos/tree/main/indigena/"&amp;Capas[[#This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5" totalsRowShown="0" headerRowDxfId="100">
  <autoFilter ref="A9:J85" xr:uid="{B860159C-4E5B-4F1C-AD34-ACA1A658D8AB}"/>
  <tableColumns count="10">
    <tableColumn id="1" xr3:uid="{75A8A884-1D65-4E5E-B8C8-77E85AB66F2B}" name="idcapa" dataDxfId="99"/>
    <tableColumn id="2" xr3:uid="{2A8A9E62-F4FC-4E3B-B1C9-6BF40AA34453}" name="Capa" dataDxfId="98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7"/>
    <tableColumn id="5" xr3:uid="{035EE145-9D77-4858-89B3-36E33AB1DD42}" name="popup_0_1" dataDxfId="96"/>
    <tableColumn id="6" xr3:uid="{A9A0E11B-B8EA-4D4C-9546-EA4565E015BB}" name="descripcion_pop-up" dataDxfId="95"/>
    <tableColumn id="7" xr3:uid="{5F6D8D2E-E38C-46CC-8F2C-5ED1D580678F}" name="posicion_popup" dataDxfId="94"/>
    <tableColumn id="8" xr3:uid="{8B5DC378-B7F9-4E3D-AC39-A4AF81250C0B}" name="descripcion_capa" dataDxfId="93"/>
    <tableColumn id="9" xr3:uid="{5C03E193-7980-49E1-894D-9DEECE0C9DBE}" name="clase" dataDxfId="92"/>
    <tableColumn id="10" xr3:uid="{92421CFC-4A75-4D76-9B47-B3E7C2151B6C}" name="posición_capa" dataDxfId="9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1" totalsRowShown="0" dataDxfId="90">
  <autoFilter ref="A9:I21" xr:uid="{96BBB32F-0C5C-4CD7-BF04-9E1F2EB9C00E}"/>
  <tableColumns count="9">
    <tableColumn id="1" xr3:uid="{9D7FBDA9-0788-4563-AA35-00082D95202E}" name="Clase" dataDxfId="89">
      <calculatedColumnFormula>+A9</calculatedColumnFormula>
    </tableColumn>
    <tableColumn id="7" xr3:uid="{83BA5E88-8850-4C0E-B07A-7893981D4057}" name="Descripción Capa" dataDxfId="8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8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86" dataCellStyle="Cálculo"/>
    <tableColumn id="4" xr3:uid="{5414C827-224B-4470-A9E1-6A29EF6EA250}" name="Color" dataDxfId="85"/>
    <tableColumn id="5" xr3:uid="{FA622BA5-65BA-42EE-91CA-9F9E3510C671}" name="titulo_leyenda" dataDxfId="8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83"/>
    <tableColumn id="8" xr3:uid="{02FCDEF8-A182-4154-ACFD-C31BD15BAC9D}" name="idcapa" dataDxfId="82">
      <calculatedColumnFormula>+LEFT(BD_Detalles[[#This Row],[Clase]],2)</calculatedColumnFormula>
    </tableColumn>
    <tableColumn id="9" xr3:uid="{0DAE07AA-CA28-46ED-BED9-EDE4E800CFF8}" name="Tipo" dataDxfId="8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2" tableType="queryTable" totalsRowShown="0">
  <autoFilter ref="A1:Q52" xr:uid="{7AC383FC-01BE-4EF3-804E-B1D165C63818}"/>
  <sortState xmlns:xlrd2="http://schemas.microsoft.com/office/spreadsheetml/2017/richdata2" ref="A2:Q52">
    <sortCondition ref="A1:A5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/>
    <tableColumn id="4" xr3:uid="{39BB973A-AB48-4770-AA48-2EB263D61EC2}" uniqueName="4" name="Propiedad" queryTableFieldId="4" dataDxfId="1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2"/>
    <tableColumn id="9" xr3:uid="{32B2ED96-0DD6-4ADE-87AF-B7ED7A0534FB}" uniqueName="9" name="clase" queryTableFieldId="9" dataDxfId="11"/>
    <tableColumn id="10" xr3:uid="{B2FB5E95-FA88-487B-9206-B6E7F079B714}" uniqueName="10" name="posición_capa" queryTableFieldId="10"/>
    <tableColumn id="11" xr3:uid="{FAC68029-648A-4EAF-8C51-25A7C5E3FE1B}" uniqueName="11" name="Tipo" queryTableFieldId="11" dataDxfId="1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>
    <filterColumn colId="3">
      <filters>
        <filter val="Polígonos"/>
      </filters>
    </filterColumn>
  </autoFilter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7" tableType="queryTable" totalsRowShown="0">
  <autoFilter ref="A1:J77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3" tableType="queryTable" totalsRowShown="0">
  <autoFilter ref="A1:I13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E17" sqref="E17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10" t="s">
        <v>19</v>
      </c>
      <c r="D1" t="s">
        <v>21</v>
      </c>
      <c r="E1" t="s">
        <v>23</v>
      </c>
    </row>
    <row r="2" spans="1:7" x14ac:dyDescent="0.3">
      <c r="A2" s="26" t="s">
        <v>29</v>
      </c>
      <c r="B2" s="24" t="s">
        <v>138</v>
      </c>
      <c r="C2" s="11" t="s">
        <v>107</v>
      </c>
      <c r="E2" s="36" t="str">
        <f>+"https://github.com/Sud-Austral/mapa_insumos/tree/main/indigena/"&amp;Capas[[#This Row],[Capa]]&amp;"/?Codcom=00000.json"</f>
        <v>https://github.com/Sud-Austral/mapa_insumos/tree/main/indigena/titulo_merced/?Codcom=00000.json</v>
      </c>
      <c r="G2" t="str">
        <f>+A2</f>
        <v>01</v>
      </c>
    </row>
    <row r="3" spans="1:7" x14ac:dyDescent="0.3">
      <c r="A3" s="26" t="s">
        <v>108</v>
      </c>
      <c r="B3" s="24" t="s">
        <v>141</v>
      </c>
      <c r="C3" s="11" t="s">
        <v>107</v>
      </c>
      <c r="E3" s="36" t="str">
        <f>+"https://github.com/Sud-Austral/mapa_insumos/tree/main/indigena/"&amp;Capas[[#This Row],[Capa]]&amp;"/?Codcom=00000.json"</f>
        <v>https://github.com/Sud-Austral/mapa_insumos/tree/main/indigena/adi/?Codcom=00000.json</v>
      </c>
      <c r="G3" t="str">
        <f>+A3</f>
        <v>02</v>
      </c>
    </row>
    <row r="4" spans="1:7" x14ac:dyDescent="0.3">
      <c r="A4" s="26" t="s">
        <v>116</v>
      </c>
      <c r="B4" s="24" t="s">
        <v>139</v>
      </c>
      <c r="C4" s="11" t="s">
        <v>154</v>
      </c>
      <c r="E4" s="36" t="str">
        <f>+"https://github.com/Sud-Austral/mapa_insumos/tree/main/indigena/"&amp;Capas[[#This Row],[Capa]]&amp;"/?Codcom=00000.json"</f>
        <v>https://github.com/Sud-Austral/mapa_insumos/tree/main/indigena/comunidades/?Codcom=00000.json</v>
      </c>
      <c r="G4" t="str">
        <f>+A4</f>
        <v>03</v>
      </c>
    </row>
    <row r="5" spans="1:7" x14ac:dyDescent="0.3">
      <c r="A5" s="26" t="s">
        <v>120</v>
      </c>
      <c r="B5" s="24" t="s">
        <v>140</v>
      </c>
      <c r="C5" s="11" t="s">
        <v>107</v>
      </c>
      <c r="E5" s="36" t="str">
        <f>+"https://github.com/Sud-Austral/mapa_insumos/tree/main/indigena/"&amp;Capas[[#This Row],[Capa]]&amp;"/?Codcom=00000.json"</f>
        <v>https://github.com/Sud-Austral/mapa_insumos/tree/main/indigena/compra_tierra/?Codcom=00000.json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5"/>
  <sheetViews>
    <sheetView showGridLines="0" workbookViewId="0">
      <pane ySplit="9" topLeftCell="A57" activePane="bottomLeft" state="frozen"/>
      <selection pane="bottomLeft" activeCell="E89" sqref="E89"/>
    </sheetView>
  </sheetViews>
  <sheetFormatPr baseColWidth="10" defaultRowHeight="14.4" x14ac:dyDescent="0.3"/>
  <cols>
    <col min="1" max="1" width="8.77734375" bestFit="1" customWidth="1"/>
    <col min="2" max="2" width="10.5546875" bestFit="1" customWidth="1"/>
    <col min="3" max="3" width="13.109375" customWidth="1"/>
    <col min="4" max="4" width="11.88671875" bestFit="1" customWidth="1"/>
    <col min="5" max="5" width="12.77734375" bestFit="1" customWidth="1"/>
    <col min="6" max="6" width="24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21" t="s">
        <v>29</v>
      </c>
      <c r="B10" s="27" t="str">
        <f>+VLOOKUP(BD_Capas[[#This Row],[idcapa]],Capas[],2,0)</f>
        <v>titulo_merced</v>
      </c>
      <c r="C10" s="20">
        <v>1</v>
      </c>
      <c r="D10" s="27" t="s">
        <v>142</v>
      </c>
      <c r="E10" s="16">
        <v>1</v>
      </c>
      <c r="F10" s="15" t="s">
        <v>172</v>
      </c>
      <c r="G10" s="17">
        <v>50</v>
      </c>
      <c r="H10" s="27" t="s">
        <v>172</v>
      </c>
      <c r="I10" s="18" t="str">
        <f>BD_Capas[[#This Row],[idcapa]]&amp;"-"&amp;BD_Capas[[#This Row],[posición_capa]]</f>
        <v>01-0</v>
      </c>
      <c r="J10" s="19">
        <v>0</v>
      </c>
    </row>
    <row r="11" spans="1:10" x14ac:dyDescent="0.3">
      <c r="A11" s="1" t="s">
        <v>29</v>
      </c>
      <c r="B11" s="24" t="str">
        <f>+VLOOKUP(BD_Capas[[#This Row],[idcapa]],Capas[],2,0)</f>
        <v>titulo_merced</v>
      </c>
      <c r="C11" s="3">
        <f>+C10+1</f>
        <v>2</v>
      </c>
      <c r="D11" s="24" t="s">
        <v>143</v>
      </c>
      <c r="E11" s="13"/>
      <c r="F11" s="14"/>
      <c r="G11" s="4"/>
      <c r="H11" s="24"/>
      <c r="I11" s="5"/>
      <c r="J11" s="6"/>
    </row>
    <row r="12" spans="1:10" x14ac:dyDescent="0.3">
      <c r="A12" s="1" t="s">
        <v>29</v>
      </c>
      <c r="B12" s="24" t="str">
        <f>+VLOOKUP(BD_Capas[[#This Row],[idcapa]],Capas[],2,0)</f>
        <v>titulo_merced</v>
      </c>
      <c r="C12" s="3">
        <f t="shared" ref="C12:C27" si="0">+C11+1</f>
        <v>3</v>
      </c>
      <c r="D12" s="24" t="s">
        <v>144</v>
      </c>
      <c r="E12" s="13"/>
      <c r="F12" s="14"/>
      <c r="G12" s="4"/>
      <c r="H12" s="24"/>
      <c r="I12" s="34"/>
      <c r="J12" s="35"/>
    </row>
    <row r="13" spans="1:10" x14ac:dyDescent="0.3">
      <c r="A13" s="1" t="s">
        <v>29</v>
      </c>
      <c r="B13" s="24" t="str">
        <f>+VLOOKUP(BD_Capas[[#This Row],[idcapa]],Capas[],2,0)</f>
        <v>titulo_merced</v>
      </c>
      <c r="C13" s="3">
        <f t="shared" si="0"/>
        <v>4</v>
      </c>
      <c r="D13" s="24" t="s">
        <v>2</v>
      </c>
      <c r="E13" s="13">
        <v>1</v>
      </c>
      <c r="F13" s="14" t="s">
        <v>11</v>
      </c>
      <c r="G13" s="4">
        <v>5</v>
      </c>
      <c r="H13" s="24"/>
      <c r="I13" s="5"/>
      <c r="J13" s="6"/>
    </row>
    <row r="14" spans="1:10" x14ac:dyDescent="0.3">
      <c r="A14" s="1" t="s">
        <v>29</v>
      </c>
      <c r="B14" s="24" t="str">
        <f>+VLOOKUP(BD_Capas[[#This Row],[idcapa]],Capas[],2,0)</f>
        <v>titulo_merced</v>
      </c>
      <c r="C14" s="3">
        <f t="shared" si="0"/>
        <v>5</v>
      </c>
      <c r="D14" s="24" t="s">
        <v>3</v>
      </c>
      <c r="E14" s="13">
        <v>1</v>
      </c>
      <c r="F14" s="14" t="s">
        <v>159</v>
      </c>
      <c r="G14" s="4">
        <v>6</v>
      </c>
      <c r="H14" s="24"/>
      <c r="I14" s="5"/>
      <c r="J14" s="6"/>
    </row>
    <row r="15" spans="1:10" x14ac:dyDescent="0.3">
      <c r="A15" s="1" t="s">
        <v>29</v>
      </c>
      <c r="B15" s="24" t="str">
        <f>+VLOOKUP(BD_Capas[[#This Row],[idcapa]],Capas[],2,0)</f>
        <v>titulo_merced</v>
      </c>
      <c r="C15" s="3">
        <f t="shared" si="0"/>
        <v>6</v>
      </c>
      <c r="D15" s="24" t="s">
        <v>110</v>
      </c>
      <c r="E15" s="13">
        <v>1</v>
      </c>
      <c r="F15" t="s">
        <v>12</v>
      </c>
      <c r="G15" s="4">
        <v>7</v>
      </c>
      <c r="H15" s="24"/>
      <c r="I15" s="5"/>
      <c r="J15" s="6"/>
    </row>
    <row r="16" spans="1:10" x14ac:dyDescent="0.3">
      <c r="A16" s="43" t="s">
        <v>29</v>
      </c>
      <c r="B16" s="24" t="str">
        <f>+VLOOKUP(BD_Capas[[#This Row],[idcapa]],Capas[],2,0)</f>
        <v>titulo_merced</v>
      </c>
      <c r="C16" s="3">
        <f t="shared" si="0"/>
        <v>7</v>
      </c>
      <c r="D16" s="24" t="s">
        <v>111</v>
      </c>
      <c r="E16" s="13"/>
      <c r="G16" s="4"/>
      <c r="H16" s="24"/>
      <c r="I16" s="5"/>
      <c r="J16" s="6"/>
    </row>
    <row r="17" spans="1:10" x14ac:dyDescent="0.3">
      <c r="A17" s="1" t="s">
        <v>29</v>
      </c>
      <c r="B17" s="24" t="str">
        <f>+VLOOKUP(BD_Capas[[#This Row],[idcapa]],Capas[],2,0)</f>
        <v>titulo_merced</v>
      </c>
      <c r="C17" s="3">
        <f t="shared" si="0"/>
        <v>8</v>
      </c>
      <c r="D17" s="24" t="s">
        <v>145</v>
      </c>
      <c r="E17" s="13"/>
      <c r="F17" s="14"/>
      <c r="G17" s="4"/>
      <c r="H17" s="24"/>
      <c r="I17" s="5"/>
      <c r="J17" s="6"/>
    </row>
    <row r="18" spans="1:10" x14ac:dyDescent="0.3">
      <c r="A18" s="1" t="s">
        <v>29</v>
      </c>
      <c r="B18" s="24" t="str">
        <f>+VLOOKUP(BD_Capas[[#This Row],[idcapa]],Capas[],2,0)</f>
        <v>titulo_merced</v>
      </c>
      <c r="C18" s="3">
        <f t="shared" si="0"/>
        <v>9</v>
      </c>
      <c r="D18" s="24" t="s">
        <v>146</v>
      </c>
      <c r="E18" s="13"/>
      <c r="F18" s="14"/>
      <c r="G18" s="4"/>
      <c r="H18" s="24"/>
      <c r="I18" s="34"/>
      <c r="J18" s="35"/>
    </row>
    <row r="19" spans="1:10" x14ac:dyDescent="0.3">
      <c r="A19" s="1" t="s">
        <v>29</v>
      </c>
      <c r="B19" s="24" t="str">
        <f>+VLOOKUP(BD_Capas[[#This Row],[idcapa]],Capas[],2,0)</f>
        <v>titulo_merced</v>
      </c>
      <c r="C19" s="3">
        <f t="shared" si="0"/>
        <v>10</v>
      </c>
      <c r="D19" s="24" t="s">
        <v>112</v>
      </c>
      <c r="E19" s="13">
        <v>1</v>
      </c>
      <c r="F19" s="14" t="s">
        <v>113</v>
      </c>
      <c r="G19" s="4">
        <v>8</v>
      </c>
      <c r="H19" s="24"/>
      <c r="I19" s="34"/>
      <c r="J19" s="35"/>
    </row>
    <row r="20" spans="1:10" x14ac:dyDescent="0.3">
      <c r="A20" s="1" t="s">
        <v>29</v>
      </c>
      <c r="B20" s="24" t="str">
        <f>+VLOOKUP(BD_Capas[[#This Row],[idcapa]],Capas[],2,0)</f>
        <v>titulo_merced</v>
      </c>
      <c r="C20" s="3">
        <f t="shared" si="0"/>
        <v>11</v>
      </c>
      <c r="D20" s="24" t="s">
        <v>147</v>
      </c>
      <c r="E20" s="13">
        <v>1</v>
      </c>
      <c r="F20" s="14" t="s">
        <v>160</v>
      </c>
      <c r="G20" s="4">
        <v>9</v>
      </c>
      <c r="H20" s="24"/>
      <c r="I20" s="34"/>
      <c r="J20" s="35"/>
    </row>
    <row r="21" spans="1:10" x14ac:dyDescent="0.3">
      <c r="A21" s="1" t="s">
        <v>29</v>
      </c>
      <c r="B21" s="24" t="str">
        <f>+VLOOKUP(BD_Capas[[#This Row],[idcapa]],Capas[],2,0)</f>
        <v>titulo_merced</v>
      </c>
      <c r="C21" s="3">
        <f t="shared" si="0"/>
        <v>12</v>
      </c>
      <c r="D21" s="24" t="s">
        <v>148</v>
      </c>
      <c r="E21" s="13">
        <v>1</v>
      </c>
      <c r="F21" s="14" t="s">
        <v>161</v>
      </c>
      <c r="G21" s="4">
        <v>10</v>
      </c>
      <c r="H21" s="24"/>
      <c r="I21" s="34"/>
      <c r="J21" s="35"/>
    </row>
    <row r="22" spans="1:10" x14ac:dyDescent="0.3">
      <c r="A22" s="1" t="s">
        <v>29</v>
      </c>
      <c r="B22" s="24" t="str">
        <f>+VLOOKUP(BD_Capas[[#This Row],[idcapa]],Capas[],2,0)</f>
        <v>titulo_merced</v>
      </c>
      <c r="C22" s="3">
        <f t="shared" si="0"/>
        <v>13</v>
      </c>
      <c r="D22" s="24" t="s">
        <v>130</v>
      </c>
      <c r="E22" s="13">
        <v>1</v>
      </c>
      <c r="F22" s="14" t="s">
        <v>177</v>
      </c>
      <c r="G22" s="4">
        <v>11</v>
      </c>
      <c r="H22" s="24"/>
      <c r="I22" s="34"/>
      <c r="J22" s="35"/>
    </row>
    <row r="23" spans="1:10" x14ac:dyDescent="0.3">
      <c r="A23" s="1" t="s">
        <v>29</v>
      </c>
      <c r="B23" s="24" t="str">
        <f>+VLOOKUP(BD_Capas[[#This Row],[idcapa]],Capas[],2,0)</f>
        <v>titulo_merced</v>
      </c>
      <c r="C23" s="3">
        <f t="shared" si="0"/>
        <v>14</v>
      </c>
      <c r="D23" s="24" t="s">
        <v>131</v>
      </c>
      <c r="E23" s="13">
        <v>1</v>
      </c>
      <c r="F23" s="14" t="s">
        <v>162</v>
      </c>
      <c r="G23" s="4">
        <v>1</v>
      </c>
      <c r="H23" s="24" t="s">
        <v>178</v>
      </c>
      <c r="I23" s="34" t="str">
        <f>BD_Capas[[#This Row],[idcapa]]&amp;"-"&amp;BD_Capas[[#This Row],[posición_capa]]</f>
        <v>01-1</v>
      </c>
      <c r="J23" s="35">
        <v>1</v>
      </c>
    </row>
    <row r="24" spans="1:10" x14ac:dyDescent="0.3">
      <c r="A24" s="1" t="s">
        <v>29</v>
      </c>
      <c r="B24" s="24" t="str">
        <f>+VLOOKUP(BD_Capas[[#This Row],[idcapa]],Capas[],2,0)</f>
        <v>titulo_merced</v>
      </c>
      <c r="C24" s="3">
        <f t="shared" si="0"/>
        <v>15</v>
      </c>
      <c r="D24" s="24" t="s">
        <v>132</v>
      </c>
      <c r="E24" s="13">
        <v>1</v>
      </c>
      <c r="F24" s="14" t="s">
        <v>166</v>
      </c>
      <c r="G24" s="4">
        <v>2</v>
      </c>
      <c r="H24" s="24" t="s">
        <v>181</v>
      </c>
      <c r="I24" s="34" t="str">
        <f>BD_Capas[[#This Row],[idcapa]]&amp;"-"&amp;BD_Capas[[#This Row],[posición_capa]]</f>
        <v>01-2</v>
      </c>
      <c r="J24" s="35">
        <v>2</v>
      </c>
    </row>
    <row r="25" spans="1:10" x14ac:dyDescent="0.3">
      <c r="A25" s="1" t="s">
        <v>29</v>
      </c>
      <c r="B25" s="24" t="str">
        <f>+VLOOKUP(BD_Capas[[#This Row],[idcapa]],Capas[],2,0)</f>
        <v>titulo_merced</v>
      </c>
      <c r="C25" s="3">
        <f t="shared" si="0"/>
        <v>16</v>
      </c>
      <c r="D25" s="24" t="s">
        <v>133</v>
      </c>
      <c r="E25" s="13">
        <v>1</v>
      </c>
      <c r="F25" s="14" t="s">
        <v>167</v>
      </c>
      <c r="G25" s="4">
        <v>3</v>
      </c>
      <c r="H25" s="24"/>
      <c r="I25" s="34"/>
      <c r="J25" s="35"/>
    </row>
    <row r="26" spans="1:10" x14ac:dyDescent="0.3">
      <c r="A26" s="1" t="s">
        <v>29</v>
      </c>
      <c r="B26" s="24" t="str">
        <f>+VLOOKUP(BD_Capas[[#This Row],[idcapa]],Capas[],2,0)</f>
        <v>titulo_merced</v>
      </c>
      <c r="C26" s="3">
        <f t="shared" si="0"/>
        <v>17</v>
      </c>
      <c r="D26" s="24" t="s">
        <v>149</v>
      </c>
      <c r="E26" s="13"/>
      <c r="F26" s="14"/>
      <c r="G26" s="4"/>
      <c r="H26" s="24"/>
      <c r="I26" s="34"/>
      <c r="J26" s="35"/>
    </row>
    <row r="27" spans="1:10" x14ac:dyDescent="0.3">
      <c r="A27" s="1" t="s">
        <v>29</v>
      </c>
      <c r="B27" s="24" t="str">
        <f>+VLOOKUP(BD_Capas[[#This Row],[idcapa]],Capas[],2,0)</f>
        <v>titulo_merced</v>
      </c>
      <c r="C27" s="3">
        <f t="shared" si="0"/>
        <v>18</v>
      </c>
      <c r="D27" s="24" t="s">
        <v>150</v>
      </c>
      <c r="E27" s="13">
        <v>1</v>
      </c>
      <c r="F27" s="14" t="s">
        <v>168</v>
      </c>
      <c r="G27" s="4">
        <v>4</v>
      </c>
      <c r="H27" s="24"/>
      <c r="I27" s="34"/>
      <c r="J27" s="35"/>
    </row>
    <row r="28" spans="1:10" x14ac:dyDescent="0.3">
      <c r="A28" s="21" t="s">
        <v>108</v>
      </c>
      <c r="B28" s="27" t="str">
        <f>+VLOOKUP(BD_Capas[[#This Row],[idcapa]],Capas[],2,0)</f>
        <v>adi</v>
      </c>
      <c r="C28" s="20">
        <v>1</v>
      </c>
      <c r="D28" s="27" t="s">
        <v>142</v>
      </c>
      <c r="E28" s="16">
        <v>1</v>
      </c>
      <c r="F28" s="15" t="s">
        <v>173</v>
      </c>
      <c r="G28" s="17">
        <v>50</v>
      </c>
      <c r="H28" s="27" t="s">
        <v>173</v>
      </c>
      <c r="I28" s="18" t="str">
        <f>BD_Capas[[#This Row],[idcapa]]&amp;"-"&amp;BD_Capas[[#This Row],[posición_capa]]</f>
        <v>02-0</v>
      </c>
      <c r="J28" s="19">
        <v>0</v>
      </c>
    </row>
    <row r="29" spans="1:10" x14ac:dyDescent="0.3">
      <c r="A29" s="1" t="s">
        <v>108</v>
      </c>
      <c r="B29" s="24" t="str">
        <f>+VLOOKUP(BD_Capas[[#This Row],[idcapa]],Capas[],2,0)</f>
        <v>adi</v>
      </c>
      <c r="C29" s="3">
        <f>+C28+1</f>
        <v>2</v>
      </c>
      <c r="D29" s="24" t="s">
        <v>143</v>
      </c>
      <c r="E29" s="13"/>
      <c r="F29" s="14"/>
      <c r="G29" s="4"/>
      <c r="H29" s="24"/>
      <c r="I29" s="34"/>
      <c r="J29" s="35"/>
    </row>
    <row r="30" spans="1:10" x14ac:dyDescent="0.3">
      <c r="A30" s="1" t="s">
        <v>108</v>
      </c>
      <c r="B30" s="24" t="str">
        <f>+VLOOKUP(BD_Capas[[#This Row],[idcapa]],Capas[],2,0)</f>
        <v>adi</v>
      </c>
      <c r="C30" s="3">
        <f t="shared" ref="C30:C42" si="1">+C29+1</f>
        <v>3</v>
      </c>
      <c r="D30" s="24" t="s">
        <v>144</v>
      </c>
      <c r="E30" s="13"/>
      <c r="F30" s="14"/>
      <c r="G30" s="4"/>
      <c r="H30" s="24"/>
      <c r="I30" s="34"/>
      <c r="J30" s="35"/>
    </row>
    <row r="31" spans="1:10" x14ac:dyDescent="0.3">
      <c r="A31" s="1" t="s">
        <v>108</v>
      </c>
      <c r="B31" s="24" t="str">
        <f>+VLOOKUP(BD_Capas[[#This Row],[idcapa]],Capas[],2,0)</f>
        <v>adi</v>
      </c>
      <c r="C31" s="3">
        <f t="shared" si="1"/>
        <v>4</v>
      </c>
      <c r="D31" s="24" t="s">
        <v>2</v>
      </c>
      <c r="E31" s="13">
        <v>1</v>
      </c>
      <c r="F31" s="14" t="s">
        <v>11</v>
      </c>
      <c r="G31" s="4">
        <v>4</v>
      </c>
      <c r="H31" s="24"/>
      <c r="I31" s="34"/>
      <c r="J31" s="35"/>
    </row>
    <row r="32" spans="1:10" x14ac:dyDescent="0.3">
      <c r="A32" s="1" t="s">
        <v>108</v>
      </c>
      <c r="B32" s="24" t="str">
        <f>+VLOOKUP(BD_Capas[[#This Row],[idcapa]],Capas[],2,0)</f>
        <v>adi</v>
      </c>
      <c r="C32" s="3">
        <f t="shared" si="1"/>
        <v>5</v>
      </c>
      <c r="D32" s="24" t="s">
        <v>3</v>
      </c>
      <c r="E32" s="13">
        <v>1</v>
      </c>
      <c r="F32" s="14" t="s">
        <v>159</v>
      </c>
      <c r="G32" s="4">
        <v>5</v>
      </c>
      <c r="H32" s="24"/>
      <c r="I32" s="34"/>
      <c r="J32" s="35"/>
    </row>
    <row r="33" spans="1:10" x14ac:dyDescent="0.3">
      <c r="A33" s="1" t="s">
        <v>108</v>
      </c>
      <c r="B33" s="24" t="str">
        <f>+VLOOKUP(BD_Capas[[#This Row],[idcapa]],Capas[],2,0)</f>
        <v>adi</v>
      </c>
      <c r="C33" s="3">
        <f t="shared" si="1"/>
        <v>6</v>
      </c>
      <c r="D33" s="24" t="s">
        <v>110</v>
      </c>
      <c r="E33" s="13">
        <v>1</v>
      </c>
      <c r="F33" s="14" t="s">
        <v>12</v>
      </c>
      <c r="G33" s="4">
        <v>6</v>
      </c>
      <c r="H33" s="24"/>
      <c r="I33" s="34"/>
      <c r="J33" s="35"/>
    </row>
    <row r="34" spans="1:10" x14ac:dyDescent="0.3">
      <c r="A34" s="1" t="s">
        <v>108</v>
      </c>
      <c r="B34" s="24" t="str">
        <f>+VLOOKUP(BD_Capas[[#This Row],[idcapa]],Capas[],2,0)</f>
        <v>adi</v>
      </c>
      <c r="C34" s="3">
        <f t="shared" si="1"/>
        <v>7</v>
      </c>
      <c r="D34" s="24" t="s">
        <v>111</v>
      </c>
      <c r="E34" s="13"/>
      <c r="F34" s="14"/>
      <c r="G34" s="4"/>
      <c r="H34" s="24"/>
      <c r="I34" s="34"/>
      <c r="J34" s="35"/>
    </row>
    <row r="35" spans="1:10" x14ac:dyDescent="0.3">
      <c r="A35" s="1" t="s">
        <v>108</v>
      </c>
      <c r="B35" s="24" t="str">
        <f>+VLOOKUP(BD_Capas[[#This Row],[idcapa]],Capas[],2,0)</f>
        <v>adi</v>
      </c>
      <c r="C35" s="3">
        <f t="shared" si="1"/>
        <v>8</v>
      </c>
      <c r="D35" s="24" t="s">
        <v>145</v>
      </c>
      <c r="E35" s="13"/>
      <c r="F35" s="14"/>
      <c r="G35" s="4"/>
      <c r="H35" s="24"/>
      <c r="I35" s="34"/>
      <c r="J35" s="35"/>
    </row>
    <row r="36" spans="1:10" x14ac:dyDescent="0.3">
      <c r="A36" s="1" t="s">
        <v>108</v>
      </c>
      <c r="B36" s="24" t="str">
        <f>+VLOOKUP(BD_Capas[[#This Row],[idcapa]],Capas[],2,0)</f>
        <v>adi</v>
      </c>
      <c r="C36" s="3">
        <f t="shared" si="1"/>
        <v>9</v>
      </c>
      <c r="D36" s="24" t="s">
        <v>146</v>
      </c>
      <c r="E36" s="13"/>
      <c r="F36" s="14"/>
      <c r="G36" s="4"/>
      <c r="H36" s="24"/>
      <c r="I36" s="34"/>
      <c r="J36" s="35"/>
    </row>
    <row r="37" spans="1:10" x14ac:dyDescent="0.3">
      <c r="A37" s="1" t="s">
        <v>108</v>
      </c>
      <c r="B37" s="24" t="str">
        <f>+VLOOKUP(BD_Capas[[#This Row],[idcapa]],Capas[],2,0)</f>
        <v>adi</v>
      </c>
      <c r="C37" s="3">
        <f t="shared" si="1"/>
        <v>10</v>
      </c>
      <c r="D37" s="24" t="s">
        <v>112</v>
      </c>
      <c r="E37" s="13">
        <v>1</v>
      </c>
      <c r="F37" s="14" t="s">
        <v>113</v>
      </c>
      <c r="G37" s="4">
        <v>7</v>
      </c>
      <c r="H37" s="24"/>
      <c r="I37" s="34"/>
      <c r="J37" s="35"/>
    </row>
    <row r="38" spans="1:10" x14ac:dyDescent="0.3">
      <c r="A38" s="1" t="s">
        <v>108</v>
      </c>
      <c r="B38" s="24" t="str">
        <f>+VLOOKUP(BD_Capas[[#This Row],[idcapa]],Capas[],2,0)</f>
        <v>adi</v>
      </c>
      <c r="C38" s="3">
        <f t="shared" si="1"/>
        <v>11</v>
      </c>
      <c r="D38" s="24" t="s">
        <v>147</v>
      </c>
      <c r="E38" s="13">
        <v>1</v>
      </c>
      <c r="F38" s="14" t="s">
        <v>160</v>
      </c>
      <c r="G38" s="4">
        <v>8</v>
      </c>
      <c r="H38" s="24"/>
      <c r="I38" s="34"/>
      <c r="J38" s="35"/>
    </row>
    <row r="39" spans="1:10" x14ac:dyDescent="0.3">
      <c r="A39" s="1" t="s">
        <v>108</v>
      </c>
      <c r="B39" s="24" t="str">
        <f>+VLOOKUP(BD_Capas[[#This Row],[idcapa]],Capas[],2,0)</f>
        <v>adi</v>
      </c>
      <c r="C39" s="3">
        <f t="shared" si="1"/>
        <v>12</v>
      </c>
      <c r="D39" s="24" t="s">
        <v>148</v>
      </c>
      <c r="E39" s="13">
        <v>1</v>
      </c>
      <c r="F39" s="14" t="s">
        <v>161</v>
      </c>
      <c r="G39" s="4">
        <v>9</v>
      </c>
      <c r="H39" s="24"/>
      <c r="I39" s="34"/>
      <c r="J39" s="35"/>
    </row>
    <row r="40" spans="1:10" x14ac:dyDescent="0.3">
      <c r="A40" s="1" t="s">
        <v>108</v>
      </c>
      <c r="B40" s="24" t="str">
        <f>+VLOOKUP(BD_Capas[[#This Row],[idcapa]],Capas[],2,0)</f>
        <v>adi</v>
      </c>
      <c r="C40" s="3">
        <f t="shared" si="1"/>
        <v>13</v>
      </c>
      <c r="D40" s="24" t="s">
        <v>134</v>
      </c>
      <c r="E40" s="13">
        <v>1</v>
      </c>
      <c r="F40" s="14" t="s">
        <v>169</v>
      </c>
      <c r="G40" s="4">
        <v>3</v>
      </c>
      <c r="H40" s="24"/>
      <c r="I40" s="34"/>
      <c r="J40" s="35"/>
    </row>
    <row r="41" spans="1:10" x14ac:dyDescent="0.3">
      <c r="A41" s="1" t="s">
        <v>108</v>
      </c>
      <c r="B41" s="24" t="str">
        <f>+VLOOKUP(BD_Capas[[#This Row],[idcapa]],Capas[],2,0)</f>
        <v>adi</v>
      </c>
      <c r="C41" s="3">
        <f t="shared" si="1"/>
        <v>14</v>
      </c>
      <c r="D41" s="24" t="s">
        <v>109</v>
      </c>
      <c r="E41" s="13">
        <v>1</v>
      </c>
      <c r="F41" s="14" t="s">
        <v>4</v>
      </c>
      <c r="G41" s="4">
        <v>1</v>
      </c>
      <c r="H41" s="24" t="s">
        <v>179</v>
      </c>
      <c r="I41" s="34" t="str">
        <f>BD_Capas[[#This Row],[idcapa]]&amp;"-"&amp;BD_Capas[[#This Row],[posición_capa]]</f>
        <v>02-1</v>
      </c>
      <c r="J41" s="35">
        <v>1</v>
      </c>
    </row>
    <row r="42" spans="1:10" x14ac:dyDescent="0.3">
      <c r="A42" s="1" t="s">
        <v>108</v>
      </c>
      <c r="B42" s="24" t="str">
        <f>+VLOOKUP(BD_Capas[[#This Row],[idcapa]],Capas[],2,0)</f>
        <v>adi</v>
      </c>
      <c r="C42" s="3">
        <f t="shared" si="1"/>
        <v>15</v>
      </c>
      <c r="D42" s="24" t="s">
        <v>151</v>
      </c>
      <c r="E42" s="13">
        <v>1</v>
      </c>
      <c r="F42" s="14" t="s">
        <v>168</v>
      </c>
      <c r="G42" s="4">
        <v>2</v>
      </c>
      <c r="H42" s="24"/>
      <c r="I42" s="34"/>
      <c r="J42" s="35"/>
    </row>
    <row r="43" spans="1:10" x14ac:dyDescent="0.3">
      <c r="A43" s="21" t="s">
        <v>116</v>
      </c>
      <c r="B43" s="27" t="str">
        <f>+VLOOKUP(BD_Capas[[#This Row],[idcapa]],Capas[],2,0)</f>
        <v>comunidades</v>
      </c>
      <c r="C43" s="20">
        <v>1</v>
      </c>
      <c r="D43" s="27" t="s">
        <v>142</v>
      </c>
      <c r="E43" s="16">
        <v>1</v>
      </c>
      <c r="F43" s="15" t="s">
        <v>174</v>
      </c>
      <c r="G43" s="17">
        <v>50</v>
      </c>
      <c r="H43" s="27" t="s">
        <v>174</v>
      </c>
      <c r="I43" s="18" t="str">
        <f>BD_Capas[[#This Row],[idcapa]]&amp;"-"&amp;BD_Capas[[#This Row],[posición_capa]]</f>
        <v>03-0</v>
      </c>
      <c r="J43" s="19">
        <v>0</v>
      </c>
    </row>
    <row r="44" spans="1:10" x14ac:dyDescent="0.3">
      <c r="A44" s="1" t="s">
        <v>116</v>
      </c>
      <c r="B44" s="24" t="str">
        <f>+VLOOKUP(BD_Capas[[#This Row],[idcapa]],Capas[],2,0)</f>
        <v>comunidades</v>
      </c>
      <c r="C44" s="3">
        <f>+C43+1</f>
        <v>2</v>
      </c>
      <c r="D44" s="24" t="s">
        <v>143</v>
      </c>
      <c r="E44" s="13"/>
      <c r="F44" s="14"/>
      <c r="G44" s="4"/>
      <c r="H44" s="24"/>
      <c r="I44" s="34"/>
      <c r="J44" s="35"/>
    </row>
    <row r="45" spans="1:10" x14ac:dyDescent="0.3">
      <c r="A45" s="1" t="s">
        <v>116</v>
      </c>
      <c r="B45" s="24" t="str">
        <f>+VLOOKUP(BD_Capas[[#This Row],[idcapa]],Capas[],2,0)</f>
        <v>comunidades</v>
      </c>
      <c r="C45" s="3">
        <f t="shared" ref="C45:C61" si="2">+C44+1</f>
        <v>3</v>
      </c>
      <c r="D45" s="24" t="s">
        <v>144</v>
      </c>
      <c r="E45" s="13"/>
      <c r="F45" s="14"/>
      <c r="G45" s="4"/>
      <c r="H45" s="24"/>
      <c r="I45" s="34"/>
      <c r="J45" s="35"/>
    </row>
    <row r="46" spans="1:10" x14ac:dyDescent="0.3">
      <c r="A46" s="1" t="s">
        <v>116</v>
      </c>
      <c r="B46" s="24" t="str">
        <f>+VLOOKUP(BD_Capas[[#This Row],[idcapa]],Capas[],2,0)</f>
        <v>comunidades</v>
      </c>
      <c r="C46" s="3">
        <f t="shared" si="2"/>
        <v>4</v>
      </c>
      <c r="D46" s="24" t="s">
        <v>2</v>
      </c>
      <c r="E46" s="13">
        <v>1</v>
      </c>
      <c r="F46" s="14" t="s">
        <v>11</v>
      </c>
      <c r="G46" s="4">
        <v>6</v>
      </c>
      <c r="H46" s="24"/>
      <c r="I46" s="34"/>
      <c r="J46" s="35"/>
    </row>
    <row r="47" spans="1:10" x14ac:dyDescent="0.3">
      <c r="A47" s="1" t="s">
        <v>116</v>
      </c>
      <c r="B47" s="24" t="str">
        <f>+VLOOKUP(BD_Capas[[#This Row],[idcapa]],Capas[],2,0)</f>
        <v>comunidades</v>
      </c>
      <c r="C47" s="3">
        <f t="shared" si="2"/>
        <v>5</v>
      </c>
      <c r="D47" s="24" t="s">
        <v>3</v>
      </c>
      <c r="E47" s="13">
        <v>1</v>
      </c>
      <c r="F47" s="14" t="s">
        <v>159</v>
      </c>
      <c r="G47" s="4">
        <v>7</v>
      </c>
      <c r="H47" s="24"/>
      <c r="I47" s="34"/>
      <c r="J47" s="35"/>
    </row>
    <row r="48" spans="1:10" x14ac:dyDescent="0.3">
      <c r="A48" s="1" t="s">
        <v>116</v>
      </c>
      <c r="B48" s="24" t="str">
        <f>+VLOOKUP(BD_Capas[[#This Row],[idcapa]],Capas[],2,0)</f>
        <v>comunidades</v>
      </c>
      <c r="C48" s="3">
        <f t="shared" si="2"/>
        <v>6</v>
      </c>
      <c r="D48" s="24" t="s">
        <v>110</v>
      </c>
      <c r="E48" s="13">
        <v>1</v>
      </c>
      <c r="F48" s="14" t="s">
        <v>12</v>
      </c>
      <c r="G48" s="4">
        <v>8</v>
      </c>
      <c r="H48" s="24"/>
      <c r="I48" s="34"/>
      <c r="J48" s="35"/>
    </row>
    <row r="49" spans="1:10" x14ac:dyDescent="0.3">
      <c r="A49" s="1" t="s">
        <v>116</v>
      </c>
      <c r="B49" s="24" t="str">
        <f>+VLOOKUP(BD_Capas[[#This Row],[idcapa]],Capas[],2,0)</f>
        <v>comunidades</v>
      </c>
      <c r="C49" s="3">
        <f t="shared" si="2"/>
        <v>7</v>
      </c>
      <c r="D49" s="24" t="s">
        <v>111</v>
      </c>
      <c r="E49" s="13"/>
      <c r="F49" s="14"/>
      <c r="G49" s="4"/>
      <c r="H49" s="24"/>
      <c r="I49" s="34"/>
      <c r="J49" s="35"/>
    </row>
    <row r="50" spans="1:10" x14ac:dyDescent="0.3">
      <c r="A50" s="1" t="s">
        <v>116</v>
      </c>
      <c r="B50" s="24" t="str">
        <f>+VLOOKUP(BD_Capas[[#This Row],[idcapa]],Capas[],2,0)</f>
        <v>comunidades</v>
      </c>
      <c r="C50" s="3">
        <f t="shared" si="2"/>
        <v>8</v>
      </c>
      <c r="D50" s="24" t="s">
        <v>145</v>
      </c>
      <c r="E50" s="13"/>
      <c r="F50" s="14"/>
      <c r="G50" s="4"/>
      <c r="H50" s="24"/>
      <c r="I50" s="34"/>
      <c r="J50" s="35"/>
    </row>
    <row r="51" spans="1:10" x14ac:dyDescent="0.3">
      <c r="A51" s="1" t="s">
        <v>116</v>
      </c>
      <c r="B51" s="24" t="str">
        <f>+VLOOKUP(BD_Capas[[#This Row],[idcapa]],Capas[],2,0)</f>
        <v>comunidades</v>
      </c>
      <c r="C51" s="3">
        <f t="shared" si="2"/>
        <v>9</v>
      </c>
      <c r="D51" s="24" t="s">
        <v>146</v>
      </c>
      <c r="E51" s="13"/>
      <c r="F51" s="14"/>
      <c r="G51" s="4"/>
      <c r="H51" s="24"/>
      <c r="I51" s="34"/>
      <c r="J51" s="35"/>
    </row>
    <row r="52" spans="1:10" x14ac:dyDescent="0.3">
      <c r="A52" s="1" t="s">
        <v>116</v>
      </c>
      <c r="B52" s="24" t="str">
        <f>+VLOOKUP(BD_Capas[[#This Row],[idcapa]],Capas[],2,0)</f>
        <v>comunidades</v>
      </c>
      <c r="C52" s="3">
        <f t="shared" si="2"/>
        <v>10</v>
      </c>
      <c r="D52" s="24" t="s">
        <v>112</v>
      </c>
      <c r="E52" s="13">
        <v>1</v>
      </c>
      <c r="F52" s="14" t="s">
        <v>113</v>
      </c>
      <c r="G52" s="4">
        <v>9</v>
      </c>
      <c r="H52" s="24"/>
      <c r="I52" s="34"/>
      <c r="J52" s="35"/>
    </row>
    <row r="53" spans="1:10" x14ac:dyDescent="0.3">
      <c r="A53" s="1" t="s">
        <v>116</v>
      </c>
      <c r="B53" s="24" t="str">
        <f>+VLOOKUP(BD_Capas[[#This Row],[idcapa]],Capas[],2,0)</f>
        <v>comunidades</v>
      </c>
      <c r="C53" s="3">
        <f t="shared" si="2"/>
        <v>11</v>
      </c>
      <c r="D53" s="24" t="s">
        <v>147</v>
      </c>
      <c r="E53" s="13">
        <v>1</v>
      </c>
      <c r="F53" s="14" t="s">
        <v>160</v>
      </c>
      <c r="G53" s="4">
        <v>10</v>
      </c>
      <c r="H53" s="24"/>
      <c r="I53" s="34"/>
      <c r="J53" s="35"/>
    </row>
    <row r="54" spans="1:10" x14ac:dyDescent="0.3">
      <c r="A54" s="1" t="s">
        <v>116</v>
      </c>
      <c r="B54" s="24" t="str">
        <f>+VLOOKUP(BD_Capas[[#This Row],[idcapa]],Capas[],2,0)</f>
        <v>comunidades</v>
      </c>
      <c r="C54" s="3">
        <f t="shared" si="2"/>
        <v>12</v>
      </c>
      <c r="D54" s="24" t="s">
        <v>148</v>
      </c>
      <c r="E54" s="13">
        <v>1</v>
      </c>
      <c r="F54" s="14" t="s">
        <v>161</v>
      </c>
      <c r="G54" s="4">
        <v>11</v>
      </c>
      <c r="H54" s="24"/>
      <c r="I54" s="34"/>
      <c r="J54" s="35"/>
    </row>
    <row r="55" spans="1:10" x14ac:dyDescent="0.3">
      <c r="A55" s="1" t="s">
        <v>116</v>
      </c>
      <c r="B55" s="24" t="str">
        <f>+VLOOKUP(BD_Capas[[#This Row],[idcapa]],Capas[],2,0)</f>
        <v>comunidades</v>
      </c>
      <c r="C55" s="3">
        <f t="shared" si="2"/>
        <v>13</v>
      </c>
      <c r="D55" s="24" t="s">
        <v>135</v>
      </c>
      <c r="E55" s="13">
        <v>1</v>
      </c>
      <c r="F55" s="14" t="s">
        <v>163</v>
      </c>
      <c r="G55" s="4">
        <v>2</v>
      </c>
      <c r="H55" s="24"/>
      <c r="I55" s="34"/>
      <c r="J55" s="35"/>
    </row>
    <row r="56" spans="1:10" x14ac:dyDescent="0.3">
      <c r="A56" s="1" t="s">
        <v>116</v>
      </c>
      <c r="B56" s="24" t="str">
        <f>+VLOOKUP(BD_Capas[[#This Row],[idcapa]],Capas[],2,0)</f>
        <v>comunidades</v>
      </c>
      <c r="C56" s="3">
        <f t="shared" si="2"/>
        <v>14</v>
      </c>
      <c r="D56" s="24" t="s">
        <v>131</v>
      </c>
      <c r="E56" s="13">
        <v>1</v>
      </c>
      <c r="F56" s="14" t="s">
        <v>162</v>
      </c>
      <c r="G56" s="4">
        <v>1</v>
      </c>
      <c r="H56" s="24" t="s">
        <v>180</v>
      </c>
      <c r="I56" s="34" t="str">
        <f>BD_Capas[[#This Row],[idcapa]]&amp;"-"&amp;BD_Capas[[#This Row],[posición_capa]]</f>
        <v>03-1</v>
      </c>
      <c r="J56" s="35">
        <v>1</v>
      </c>
    </row>
    <row r="57" spans="1:10" x14ac:dyDescent="0.3">
      <c r="A57" s="1" t="s">
        <v>116</v>
      </c>
      <c r="B57" s="24" t="str">
        <f>+VLOOKUP(BD_Capas[[#This Row],[idcapa]],Capas[],2,0)</f>
        <v>comunidades</v>
      </c>
      <c r="C57" s="3">
        <f t="shared" si="2"/>
        <v>15</v>
      </c>
      <c r="D57" s="24" t="s">
        <v>136</v>
      </c>
      <c r="E57" s="13">
        <v>1</v>
      </c>
      <c r="F57" s="14" t="s">
        <v>164</v>
      </c>
      <c r="G57" s="4">
        <v>3</v>
      </c>
      <c r="H57" s="24"/>
      <c r="I57" s="34"/>
      <c r="J57" s="35"/>
    </row>
    <row r="58" spans="1:10" x14ac:dyDescent="0.3">
      <c r="A58" s="1" t="s">
        <v>116</v>
      </c>
      <c r="B58" s="24" t="str">
        <f>+VLOOKUP(BD_Capas[[#This Row],[idcapa]],Capas[],2,0)</f>
        <v>comunidades</v>
      </c>
      <c r="C58" s="3">
        <f t="shared" si="2"/>
        <v>16</v>
      </c>
      <c r="D58" s="24" t="s">
        <v>137</v>
      </c>
      <c r="E58" s="13">
        <v>1</v>
      </c>
      <c r="F58" s="14" t="s">
        <v>171</v>
      </c>
      <c r="G58" s="4">
        <v>5</v>
      </c>
      <c r="H58" s="24"/>
      <c r="I58" s="34"/>
      <c r="J58" s="35"/>
    </row>
    <row r="59" spans="1:10" x14ac:dyDescent="0.3">
      <c r="A59" s="1" t="s">
        <v>116</v>
      </c>
      <c r="B59" s="24" t="str">
        <f>+VLOOKUP(BD_Capas[[#This Row],[idcapa]],Capas[],2,0)</f>
        <v>comunidades</v>
      </c>
      <c r="C59" s="3">
        <f t="shared" si="2"/>
        <v>17</v>
      </c>
      <c r="D59" s="24" t="s">
        <v>134</v>
      </c>
      <c r="E59" s="13">
        <v>1</v>
      </c>
      <c r="F59" s="14" t="s">
        <v>169</v>
      </c>
      <c r="G59" s="4">
        <v>4</v>
      </c>
      <c r="H59" s="24" t="s">
        <v>182</v>
      </c>
      <c r="I59" s="34" t="str">
        <f>BD_Capas[[#This Row],[idcapa]]&amp;"-"&amp;BD_Capas[[#This Row],[posición_capa]]</f>
        <v>03-2</v>
      </c>
      <c r="J59" s="35">
        <v>2</v>
      </c>
    </row>
    <row r="60" spans="1:10" x14ac:dyDescent="0.3">
      <c r="A60" s="1" t="s">
        <v>116</v>
      </c>
      <c r="B60" s="24" t="str">
        <f>+VLOOKUP(BD_Capas[[#This Row],[idcapa]],Capas[],2,0)</f>
        <v>comunidades</v>
      </c>
      <c r="C60" s="3">
        <f t="shared" si="2"/>
        <v>18</v>
      </c>
      <c r="D60" s="24" t="s">
        <v>152</v>
      </c>
      <c r="E60" s="13"/>
      <c r="F60" s="14"/>
      <c r="G60" s="4"/>
      <c r="H60" s="24"/>
      <c r="I60" s="34"/>
      <c r="J60" s="35"/>
    </row>
    <row r="61" spans="1:10" x14ac:dyDescent="0.3">
      <c r="A61" s="1" t="s">
        <v>116</v>
      </c>
      <c r="B61" s="24" t="str">
        <f>+VLOOKUP(BD_Capas[[#This Row],[idcapa]],Capas[],2,0)</f>
        <v>comunidades</v>
      </c>
      <c r="C61" s="3">
        <f t="shared" si="2"/>
        <v>19</v>
      </c>
      <c r="D61" s="24" t="s">
        <v>153</v>
      </c>
      <c r="E61" s="13"/>
      <c r="F61" s="14"/>
      <c r="G61" s="4"/>
      <c r="H61" s="24"/>
      <c r="I61" s="34"/>
      <c r="J61" s="35"/>
    </row>
    <row r="62" spans="1:10" x14ac:dyDescent="0.3">
      <c r="A62" s="21" t="s">
        <v>120</v>
      </c>
      <c r="B62" s="27" t="str">
        <f>+VLOOKUP(BD_Capas[[#This Row],[idcapa]],Capas[],2,0)</f>
        <v>compra_tierra</v>
      </c>
      <c r="C62" s="20">
        <v>1</v>
      </c>
      <c r="D62" s="27" t="s">
        <v>184</v>
      </c>
      <c r="E62" s="16">
        <v>1</v>
      </c>
      <c r="F62" s="15" t="s">
        <v>165</v>
      </c>
      <c r="G62" s="17">
        <v>16</v>
      </c>
      <c r="H62" s="27" t="s">
        <v>183</v>
      </c>
      <c r="I62" s="18" t="str">
        <f>BD_Capas[[#This Row],[idcapa]]&amp;"-"&amp;BD_Capas[[#This Row],[posición_capa]]</f>
        <v>04-2</v>
      </c>
      <c r="J62" s="19">
        <v>2</v>
      </c>
    </row>
    <row r="63" spans="1:10" x14ac:dyDescent="0.3">
      <c r="A63" s="1" t="s">
        <v>120</v>
      </c>
      <c r="B63" s="24" t="str">
        <f>+VLOOKUP(BD_Capas[[#This Row],[idcapa]],Capas[],2,0)</f>
        <v>compra_tierra</v>
      </c>
      <c r="C63" s="3">
        <f>+C62+1</f>
        <v>2</v>
      </c>
      <c r="D63" s="24" t="s">
        <v>185</v>
      </c>
      <c r="E63" s="13">
        <v>1</v>
      </c>
      <c r="F63" s="14" t="s">
        <v>194</v>
      </c>
      <c r="G63" s="4">
        <v>1</v>
      </c>
      <c r="H63" s="24" t="s">
        <v>200</v>
      </c>
      <c r="I63" s="34" t="str">
        <f>BD_Capas[[#This Row],[idcapa]]&amp;"-"&amp;BD_Capas[[#This Row],[posición_capa]]</f>
        <v>04-1</v>
      </c>
      <c r="J63" s="35">
        <v>1</v>
      </c>
    </row>
    <row r="64" spans="1:10" x14ac:dyDescent="0.3">
      <c r="A64" s="1" t="s">
        <v>120</v>
      </c>
      <c r="B64" s="24" t="str">
        <f>+VLOOKUP(BD_Capas[[#This Row],[idcapa]],Capas[],2,0)</f>
        <v>compra_tierra</v>
      </c>
      <c r="C64" s="3">
        <f t="shared" ref="C64:C85" si="3">+C63+1</f>
        <v>3</v>
      </c>
      <c r="D64" s="24" t="s">
        <v>111</v>
      </c>
      <c r="E64" s="13"/>
      <c r="F64" s="14"/>
      <c r="G64" s="4"/>
      <c r="H64" s="24"/>
      <c r="I64" s="34"/>
      <c r="J64" s="35"/>
    </row>
    <row r="65" spans="1:10" x14ac:dyDescent="0.3">
      <c r="A65" s="1" t="s">
        <v>120</v>
      </c>
      <c r="B65" s="24" t="str">
        <f>+VLOOKUP(BD_Capas[[#This Row],[idcapa]],Capas[],2,0)</f>
        <v>compra_tierra</v>
      </c>
      <c r="C65" s="3">
        <f t="shared" si="3"/>
        <v>4</v>
      </c>
      <c r="D65" s="24" t="s">
        <v>146</v>
      </c>
      <c r="E65" s="13"/>
      <c r="F65" s="14"/>
      <c r="G65" s="4"/>
      <c r="H65" s="24"/>
      <c r="I65" s="34"/>
      <c r="J65" s="35"/>
    </row>
    <row r="66" spans="1:10" x14ac:dyDescent="0.3">
      <c r="A66" s="1" t="s">
        <v>120</v>
      </c>
      <c r="B66" s="24" t="str">
        <f>+VLOOKUP(BD_Capas[[#This Row],[idcapa]],Capas[],2,0)</f>
        <v>compra_tierra</v>
      </c>
      <c r="C66" s="3">
        <f t="shared" si="3"/>
        <v>5</v>
      </c>
      <c r="D66" s="24" t="s">
        <v>145</v>
      </c>
      <c r="E66" s="13"/>
      <c r="F66" s="14"/>
      <c r="G66" s="4"/>
      <c r="H66" s="24"/>
      <c r="I66" s="34"/>
      <c r="J66" s="35"/>
    </row>
    <row r="67" spans="1:10" x14ac:dyDescent="0.3">
      <c r="A67" s="1" t="s">
        <v>120</v>
      </c>
      <c r="B67" s="24" t="str">
        <f>+VLOOKUP(BD_Capas[[#This Row],[idcapa]],Capas[],2,0)</f>
        <v>compra_tierra</v>
      </c>
      <c r="C67" s="3">
        <f t="shared" si="3"/>
        <v>6</v>
      </c>
      <c r="D67" s="24" t="s">
        <v>110</v>
      </c>
      <c r="E67" s="13">
        <v>1</v>
      </c>
      <c r="F67" s="14" t="s">
        <v>12</v>
      </c>
      <c r="G67" s="4">
        <v>9</v>
      </c>
      <c r="H67" s="24"/>
      <c r="I67" s="34"/>
      <c r="J67" s="35"/>
    </row>
    <row r="68" spans="1:10" x14ac:dyDescent="0.3">
      <c r="A68" s="1" t="s">
        <v>120</v>
      </c>
      <c r="B68" s="24" t="str">
        <f>+VLOOKUP(BD_Capas[[#This Row],[idcapa]],Capas[],2,0)</f>
        <v>compra_tierra</v>
      </c>
      <c r="C68" s="3">
        <f t="shared" si="3"/>
        <v>7</v>
      </c>
      <c r="D68" s="24" t="s">
        <v>144</v>
      </c>
      <c r="E68" s="13"/>
      <c r="F68" s="14"/>
      <c r="G68" s="4"/>
      <c r="H68" s="24"/>
      <c r="I68" s="34"/>
      <c r="J68" s="35"/>
    </row>
    <row r="69" spans="1:10" x14ac:dyDescent="0.3">
      <c r="A69" s="1" t="s">
        <v>120</v>
      </c>
      <c r="B69" s="24" t="str">
        <f>+VLOOKUP(BD_Capas[[#This Row],[idcapa]],Capas[],2,0)</f>
        <v>compra_tierra</v>
      </c>
      <c r="C69" s="3">
        <f t="shared" si="3"/>
        <v>8</v>
      </c>
      <c r="D69" s="24" t="s">
        <v>143</v>
      </c>
      <c r="E69" s="13"/>
      <c r="F69" s="14"/>
      <c r="G69" s="4"/>
      <c r="H69" s="24"/>
      <c r="I69" s="34"/>
      <c r="J69" s="35"/>
    </row>
    <row r="70" spans="1:10" x14ac:dyDescent="0.3">
      <c r="A70" s="1" t="s">
        <v>120</v>
      </c>
      <c r="B70" s="24" t="str">
        <f>+VLOOKUP(BD_Capas[[#This Row],[idcapa]],Capas[],2,0)</f>
        <v>compra_tierra</v>
      </c>
      <c r="C70" s="3">
        <f t="shared" si="3"/>
        <v>9</v>
      </c>
      <c r="D70" s="24" t="s">
        <v>142</v>
      </c>
      <c r="E70" s="13">
        <v>1</v>
      </c>
      <c r="F70" s="24" t="s">
        <v>175</v>
      </c>
      <c r="G70" s="4">
        <v>50</v>
      </c>
      <c r="H70" s="24" t="s">
        <v>175</v>
      </c>
      <c r="I70" s="34" t="str">
        <f>BD_Capas[[#This Row],[idcapa]]&amp;"-"&amp;BD_Capas[[#This Row],[posición_capa]]</f>
        <v>04-0</v>
      </c>
      <c r="J70" s="35">
        <v>0</v>
      </c>
    </row>
    <row r="71" spans="1:10" x14ac:dyDescent="0.3">
      <c r="A71" s="1" t="s">
        <v>120</v>
      </c>
      <c r="B71" s="24" t="str">
        <f>+VLOOKUP(BD_Capas[[#This Row],[idcapa]],Capas[],2,0)</f>
        <v>compra_tierra</v>
      </c>
      <c r="C71" s="3">
        <f t="shared" si="3"/>
        <v>10</v>
      </c>
      <c r="D71" s="24" t="s">
        <v>186</v>
      </c>
      <c r="E71" s="13"/>
      <c r="F71" s="14"/>
      <c r="G71" s="4"/>
      <c r="H71" s="24"/>
      <c r="I71" s="34"/>
      <c r="J71" s="35"/>
    </row>
    <row r="72" spans="1:10" x14ac:dyDescent="0.3">
      <c r="A72" s="1" t="s">
        <v>120</v>
      </c>
      <c r="B72" s="24" t="str">
        <f>+VLOOKUP(BD_Capas[[#This Row],[idcapa]],Capas[],2,0)</f>
        <v>compra_tierra</v>
      </c>
      <c r="C72" s="3">
        <f t="shared" si="3"/>
        <v>11</v>
      </c>
      <c r="D72" s="24" t="s">
        <v>187</v>
      </c>
      <c r="E72" s="13">
        <v>1</v>
      </c>
      <c r="F72" s="14" t="s">
        <v>199</v>
      </c>
      <c r="G72" s="4">
        <v>7</v>
      </c>
      <c r="H72" s="24"/>
      <c r="I72" s="34"/>
      <c r="J72" s="35"/>
    </row>
    <row r="73" spans="1:10" x14ac:dyDescent="0.3">
      <c r="A73" s="1" t="s">
        <v>120</v>
      </c>
      <c r="B73" s="24" t="str">
        <f>+VLOOKUP(BD_Capas[[#This Row],[idcapa]],Capas[],2,0)</f>
        <v>compra_tierra</v>
      </c>
      <c r="C73" s="3">
        <f t="shared" si="3"/>
        <v>12</v>
      </c>
      <c r="D73" s="24" t="s">
        <v>188</v>
      </c>
      <c r="E73" s="13">
        <v>1</v>
      </c>
      <c r="F73" s="14" t="s">
        <v>195</v>
      </c>
      <c r="G73" s="4">
        <v>4</v>
      </c>
      <c r="H73" s="24"/>
      <c r="I73" s="34"/>
      <c r="J73" s="35"/>
    </row>
    <row r="74" spans="1:10" x14ac:dyDescent="0.3">
      <c r="A74" s="1" t="s">
        <v>120</v>
      </c>
      <c r="B74" s="24" t="str">
        <f>+VLOOKUP(BD_Capas[[#This Row],[idcapa]],Capas[],2,0)</f>
        <v>compra_tierra</v>
      </c>
      <c r="C74" s="3">
        <f t="shared" si="3"/>
        <v>13</v>
      </c>
      <c r="D74" s="24" t="s">
        <v>150</v>
      </c>
      <c r="E74" s="13">
        <v>1</v>
      </c>
      <c r="F74" s="14" t="s">
        <v>168</v>
      </c>
      <c r="G74" s="4">
        <v>15</v>
      </c>
      <c r="H74" s="24"/>
      <c r="I74" s="34"/>
      <c r="J74" s="35"/>
    </row>
    <row r="75" spans="1:10" x14ac:dyDescent="0.3">
      <c r="A75" s="1" t="s">
        <v>120</v>
      </c>
      <c r="B75" s="24" t="str">
        <f>+VLOOKUP(BD_Capas[[#This Row],[idcapa]],Capas[],2,0)</f>
        <v>compra_tierra</v>
      </c>
      <c r="C75" s="3">
        <f t="shared" si="3"/>
        <v>14</v>
      </c>
      <c r="D75" s="24" t="s">
        <v>189</v>
      </c>
      <c r="E75" s="13">
        <v>1</v>
      </c>
      <c r="F75" s="14" t="s">
        <v>196</v>
      </c>
      <c r="G75" s="4">
        <v>5</v>
      </c>
      <c r="H75" s="24"/>
      <c r="I75" s="34"/>
      <c r="J75" s="35"/>
    </row>
    <row r="76" spans="1:10" x14ac:dyDescent="0.3">
      <c r="A76" s="1" t="s">
        <v>120</v>
      </c>
      <c r="B76" s="24" t="str">
        <f>+VLOOKUP(BD_Capas[[#This Row],[idcapa]],Capas[],2,0)</f>
        <v>compra_tierra</v>
      </c>
      <c r="C76" s="3">
        <f t="shared" si="3"/>
        <v>15</v>
      </c>
      <c r="D76" s="24" t="s">
        <v>112</v>
      </c>
      <c r="E76" s="13">
        <v>1</v>
      </c>
      <c r="F76" s="14" t="s">
        <v>113</v>
      </c>
      <c r="G76" s="4">
        <v>12</v>
      </c>
      <c r="H76" s="24"/>
      <c r="I76" s="34"/>
      <c r="J76" s="35"/>
    </row>
    <row r="77" spans="1:10" x14ac:dyDescent="0.3">
      <c r="A77" s="1" t="s">
        <v>120</v>
      </c>
      <c r="B77" s="24" t="str">
        <f>+VLOOKUP(BD_Capas[[#This Row],[idcapa]],Capas[],2,0)</f>
        <v>compra_tierra</v>
      </c>
      <c r="C77" s="3">
        <f t="shared" si="3"/>
        <v>16</v>
      </c>
      <c r="D77" s="24" t="s">
        <v>148</v>
      </c>
      <c r="E77" s="13">
        <v>1</v>
      </c>
      <c r="F77" s="14" t="s">
        <v>160</v>
      </c>
      <c r="G77" s="4">
        <v>13</v>
      </c>
      <c r="H77" s="24"/>
      <c r="I77" s="34"/>
      <c r="J77" s="35"/>
    </row>
    <row r="78" spans="1:10" x14ac:dyDescent="0.3">
      <c r="A78" s="1" t="s">
        <v>120</v>
      </c>
      <c r="B78" s="24" t="str">
        <f>+VLOOKUP(BD_Capas[[#This Row],[idcapa]],Capas[],2,0)</f>
        <v>compra_tierra</v>
      </c>
      <c r="C78" s="3">
        <f t="shared" si="3"/>
        <v>17</v>
      </c>
      <c r="D78" s="24" t="s">
        <v>147</v>
      </c>
      <c r="E78" s="13">
        <v>1</v>
      </c>
      <c r="F78" s="14" t="s">
        <v>161</v>
      </c>
      <c r="G78" s="4">
        <v>14</v>
      </c>
      <c r="H78" s="24"/>
      <c r="I78" s="34"/>
      <c r="J78" s="35"/>
    </row>
    <row r="79" spans="1:10" x14ac:dyDescent="0.3">
      <c r="A79" s="1" t="s">
        <v>120</v>
      </c>
      <c r="B79" s="24" t="str">
        <f>+VLOOKUP(BD_Capas[[#This Row],[idcapa]],Capas[],2,0)</f>
        <v>compra_tierra</v>
      </c>
      <c r="C79" s="3">
        <f t="shared" si="3"/>
        <v>18</v>
      </c>
      <c r="D79" s="24" t="s">
        <v>190</v>
      </c>
      <c r="E79" s="13">
        <v>1</v>
      </c>
      <c r="F79" s="14" t="s">
        <v>197</v>
      </c>
      <c r="G79" s="4">
        <v>2</v>
      </c>
      <c r="H79" s="24"/>
      <c r="I79" s="34"/>
      <c r="J79" s="35"/>
    </row>
    <row r="80" spans="1:10" x14ac:dyDescent="0.3">
      <c r="A80" s="1" t="s">
        <v>120</v>
      </c>
      <c r="B80" s="24" t="str">
        <f>+VLOOKUP(BD_Capas[[#This Row],[idcapa]],Capas[],2,0)</f>
        <v>compra_tierra</v>
      </c>
      <c r="C80" s="3">
        <f t="shared" si="3"/>
        <v>19</v>
      </c>
      <c r="D80" s="24" t="s">
        <v>3</v>
      </c>
      <c r="E80" s="13">
        <v>1</v>
      </c>
      <c r="F80" s="14" t="s">
        <v>159</v>
      </c>
      <c r="G80" s="4">
        <v>10</v>
      </c>
      <c r="H80" s="24"/>
      <c r="I80" s="34"/>
      <c r="J80" s="35"/>
    </row>
    <row r="81" spans="1:10" x14ac:dyDescent="0.3">
      <c r="A81" s="1" t="s">
        <v>120</v>
      </c>
      <c r="B81" s="24" t="str">
        <f>+VLOOKUP(BD_Capas[[#This Row],[idcapa]],Capas[],2,0)</f>
        <v>compra_tierra</v>
      </c>
      <c r="C81" s="3">
        <f t="shared" si="3"/>
        <v>20</v>
      </c>
      <c r="D81" s="24" t="s">
        <v>2</v>
      </c>
      <c r="E81" s="13">
        <v>1</v>
      </c>
      <c r="F81" s="14" t="s">
        <v>11</v>
      </c>
      <c r="G81" s="4">
        <v>11</v>
      </c>
      <c r="H81" s="24"/>
      <c r="I81" s="34"/>
      <c r="J81" s="35"/>
    </row>
    <row r="82" spans="1:10" x14ac:dyDescent="0.3">
      <c r="A82" s="1" t="s">
        <v>120</v>
      </c>
      <c r="B82" s="24" t="str">
        <f>+VLOOKUP(BD_Capas[[#This Row],[idcapa]],Capas[],2,0)</f>
        <v>compra_tierra</v>
      </c>
      <c r="C82" s="3">
        <f t="shared" si="3"/>
        <v>21</v>
      </c>
      <c r="D82" s="24" t="s">
        <v>191</v>
      </c>
      <c r="E82" s="13">
        <v>1</v>
      </c>
      <c r="F82" s="14" t="s">
        <v>170</v>
      </c>
      <c r="G82" s="4">
        <v>6</v>
      </c>
      <c r="H82" s="24"/>
      <c r="I82" s="34"/>
      <c r="J82" s="35"/>
    </row>
    <row r="83" spans="1:10" x14ac:dyDescent="0.3">
      <c r="A83" s="1" t="s">
        <v>120</v>
      </c>
      <c r="B83" s="24" t="str">
        <f>+VLOOKUP(BD_Capas[[#This Row],[idcapa]],Capas[],2,0)</f>
        <v>compra_tierra</v>
      </c>
      <c r="C83" s="3">
        <f t="shared" si="3"/>
        <v>22</v>
      </c>
      <c r="D83" s="24" t="s">
        <v>135</v>
      </c>
      <c r="E83" s="13">
        <v>1</v>
      </c>
      <c r="F83" s="14" t="s">
        <v>163</v>
      </c>
      <c r="G83" s="4">
        <v>3</v>
      </c>
      <c r="H83" s="24" t="s">
        <v>201</v>
      </c>
      <c r="I83" s="34" t="str">
        <f>BD_Capas[[#This Row],[idcapa]]&amp;"-"&amp;BD_Capas[[#This Row],[posición_capa]]</f>
        <v>04-3</v>
      </c>
      <c r="J83" s="35">
        <v>3</v>
      </c>
    </row>
    <row r="84" spans="1:10" x14ac:dyDescent="0.3">
      <c r="A84" s="1" t="s">
        <v>120</v>
      </c>
      <c r="B84" s="24" t="str">
        <f>+VLOOKUP(BD_Capas[[#This Row],[idcapa]],Capas[],2,0)</f>
        <v>compra_tierra</v>
      </c>
      <c r="C84" s="3">
        <f t="shared" si="3"/>
        <v>23</v>
      </c>
      <c r="D84" s="24" t="s">
        <v>192</v>
      </c>
      <c r="E84" s="13"/>
      <c r="F84" s="14"/>
      <c r="G84" s="4"/>
      <c r="H84" s="24"/>
      <c r="I84" s="34"/>
      <c r="J84" s="35"/>
    </row>
    <row r="85" spans="1:10" x14ac:dyDescent="0.3">
      <c r="A85" s="1" t="s">
        <v>120</v>
      </c>
      <c r="B85" s="24" t="str">
        <f>+VLOOKUP(BD_Capas[[#This Row],[idcapa]],Capas[],2,0)</f>
        <v>compra_tierra</v>
      </c>
      <c r="C85" s="3">
        <f t="shared" si="3"/>
        <v>24</v>
      </c>
      <c r="D85" s="24" t="s">
        <v>193</v>
      </c>
      <c r="E85" s="13">
        <v>1</v>
      </c>
      <c r="F85" s="14" t="s">
        <v>198</v>
      </c>
      <c r="G85" s="4">
        <v>8</v>
      </c>
      <c r="H85" s="24"/>
      <c r="I85" s="34"/>
      <c r="J85" s="35"/>
    </row>
  </sheetData>
  <phoneticPr fontId="4" type="noConversion"/>
  <conditionalFormatting sqref="E10:E85">
    <cfRule type="cellIs" dxfId="4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1"/>
  <sheetViews>
    <sheetView showGridLines="0" workbookViewId="0">
      <pane ySplit="9" topLeftCell="A10" activePane="bottomLeft" state="frozen"/>
      <selection pane="bottomLeft" activeCell="F22" sqref="F22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2" t="s">
        <v>24</v>
      </c>
      <c r="H9" t="s">
        <v>8</v>
      </c>
      <c r="I9" s="10" t="s">
        <v>19</v>
      </c>
    </row>
    <row r="10" spans="1:9" x14ac:dyDescent="0.3">
      <c r="A10" s="29" t="s">
        <v>114</v>
      </c>
      <c r="B10" s="30" t="str">
        <f>+IFERROR(VLOOKUP(BD_Detalles[[#This Row],[Clase]],'Resumen Capas'!$A$4:$C$1048576,2,0),"COMPLETAR")</f>
        <v>Títulos de Merced</v>
      </c>
      <c r="C10" s="30" t="str">
        <f>+IFERROR(IF(RIGHT(BD_Detalles[[#This Row],[Clase]],1)="0","",VLOOKUP(BD_Detalles[[#This Row],[Clase]],'Resumen Capas'!$A$4:$C$1048576,3,0)),"COMPLETAR")</f>
        <v/>
      </c>
      <c r="D10" s="38" t="s">
        <v>118</v>
      </c>
      <c r="E10" s="42" t="s">
        <v>129</v>
      </c>
      <c r="F10" s="39" t="str">
        <f>+IFERROR(VLOOKUP(BD_Detalles[[#This Row],[Clase]],'Resumen Capas'!$A$4:$C$1048576,2,0),"COMPLETAR")</f>
        <v>Títulos de Merced</v>
      </c>
      <c r="G10" s="33"/>
      <c r="H10" s="37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115</v>
      </c>
      <c r="B11" s="30" t="str">
        <f>+IFERROR(VLOOKUP(BD_Detalles[[#This Row],[Clase]],'Resumen Capas'!$A$4:$C$1048576,2,0),"COMPLETAR")</f>
        <v>Áreas de Desarrollo Indígena</v>
      </c>
      <c r="C11" s="30" t="str">
        <f>+IFERROR(IF(RIGHT(BD_Detalles[[#This Row],[Clase]],1)="0","",VLOOKUP(BD_Detalles[[#This Row],[Clase]],'Resumen Capas'!$A$4:$C$1048576,3,0)),"COMPLETAR")</f>
        <v/>
      </c>
      <c r="D11" s="38" t="s">
        <v>118</v>
      </c>
      <c r="E11" s="41" t="s">
        <v>128</v>
      </c>
      <c r="F11" s="39" t="str">
        <f>+IFERROR(VLOOKUP(BD_Detalles[[#This Row],[Clase]],'Resumen Capas'!$A$4:$C$1048576,2,0),"COMPLETAR")</f>
        <v>Áreas de Desarrollo Indígena</v>
      </c>
      <c r="G11" s="33"/>
      <c r="H11" s="37" t="str">
        <f>+LEFT(BD_Detalles[[#This Row],[Clase]],2)</f>
        <v>02</v>
      </c>
      <c r="I11" s="32" t="str">
        <f>+IFERROR(VLOOKUP(BD_Detalles[[#This Row],[idcapa]],Capas[[idcapa]:[Tipo]],3,0),"")</f>
        <v>Polígono</v>
      </c>
    </row>
    <row r="12" spans="1:9" ht="30.6" x14ac:dyDescent="0.3">
      <c r="A12" s="29" t="s">
        <v>126</v>
      </c>
      <c r="B12" s="30" t="str">
        <f>+IFERROR(VLOOKUP(BD_Detalles[[#This Row],[Clase]],'Resumen Capas'!$A$4:$C$1048576,2,0),"COMPLETAR")</f>
        <v>Comunidades Indígenas</v>
      </c>
      <c r="C12" s="30" t="str">
        <f>+IFERROR(IF(RIGHT(BD_Detalles[[#This Row],[Clase]],1)="0","",VLOOKUP(BD_Detalles[[#This Row],[Clase]],'Resumen Capas'!$A$4:$C$1048576,3,0)),"COMPLETAR")</f>
        <v/>
      </c>
      <c r="D12" s="38" t="s">
        <v>118</v>
      </c>
      <c r="E12" s="52"/>
      <c r="F12" s="39" t="str">
        <f>+IFERROR(VLOOKUP(BD_Detalles[[#This Row],[Clase]],'Resumen Capas'!$A$4:$C$1048576,2,0),"COMPLETAR")</f>
        <v>Comunidades Indígenas</v>
      </c>
      <c r="G12" s="33" t="s">
        <v>176</v>
      </c>
      <c r="H12" s="31" t="str">
        <f>+LEFT(BD_Detalles[[#This Row],[Clase]],2)</f>
        <v>03</v>
      </c>
      <c r="I12" s="32" t="str">
        <f>+IFERROR(VLOOKUP(BD_Detalles[[#This Row],[idcapa]],Capas[[idcapa]:[Tipo]],3,0),"")</f>
        <v>Punto</v>
      </c>
    </row>
    <row r="13" spans="1:9" x14ac:dyDescent="0.3">
      <c r="A13" s="29" t="s">
        <v>127</v>
      </c>
      <c r="B13" s="30" t="str">
        <f>+IFERROR(VLOOKUP(BD_Detalles[[#This Row],[Clase]],'Resumen Capas'!$A$4:$C$1048576,2,0),"COMPLETAR")</f>
        <v>Compras de Tierras</v>
      </c>
      <c r="C13" s="30" t="str">
        <f>+IFERROR(IF(RIGHT(BD_Detalles[[#This Row],[Clase]],1)="0","",VLOOKUP(BD_Detalles[[#This Row],[Clase]],'Resumen Capas'!$A$4:$C$1048576,3,0)),"COMPLETAR")</f>
        <v/>
      </c>
      <c r="D13" s="38" t="s">
        <v>118</v>
      </c>
      <c r="E13" s="53" t="s">
        <v>202</v>
      </c>
      <c r="F13" s="39" t="str">
        <f>+IFERROR(VLOOKUP(BD_Detalles[[#This Row],[Clase]],'Resumen Capas'!$A$4:$C$1048576,2,0),"COMPLETAR")</f>
        <v>Compras de Tierras</v>
      </c>
      <c r="G13" s="33"/>
      <c r="H13" s="37" t="str">
        <f>+LEFT(BD_Detalles[[#This Row],[Clase]],2)</f>
        <v>04</v>
      </c>
      <c r="I13" s="32" t="str">
        <f>+IFERROR(VLOOKUP(BD_Detalles[[#This Row],[idcapa]],Capas[[idcapa]:[Tipo]],3,0),"")</f>
        <v>Polígono</v>
      </c>
    </row>
    <row r="14" spans="1:9" x14ac:dyDescent="0.3">
      <c r="A14" s="49" t="s">
        <v>26</v>
      </c>
      <c r="B14" s="44" t="str">
        <f>+IFERROR(VLOOKUP(BD_Detalles[[#This Row],[Clase]],'Resumen Capas'!$A$4:$C$1048576,2,0),"COMPLETAR")</f>
        <v>Títulos de Merced: Comunidad</v>
      </c>
      <c r="C14" s="45" t="str">
        <f>+IFERROR(IF(RIGHT(BD_Detalles[[#This Row],[Clase]],1)="0","",VLOOKUP(BD_Detalles[[#This Row],[Clase]],'Resumen Capas'!$A$4:$C$1048576,3,0)),"COMPLETAR")</f>
        <v>COMUNIDAD</v>
      </c>
      <c r="D14" s="40" t="s">
        <v>119</v>
      </c>
      <c r="E14" s="51" t="s">
        <v>100</v>
      </c>
      <c r="F14" s="45" t="str">
        <f>+IFERROR(VLOOKUP(BD_Detalles[[#This Row],[Clase]],'Resumen Capas'!$A$4:$C$1048576,2,0),"COMPLETAR")</f>
        <v>Títulos de Merced: Comunidad</v>
      </c>
      <c r="G14" s="46"/>
      <c r="H14" s="47" t="str">
        <f>+LEFT(BD_Detalles[[#This Row],[Clase]],2)</f>
        <v>01</v>
      </c>
      <c r="I14" s="48" t="str">
        <f>+IFERROR(VLOOKUP(BD_Detalles[[#This Row],[idcapa]],Capas[[idcapa]:[Tipo]],3,0),"")</f>
        <v>Polígono</v>
      </c>
    </row>
    <row r="15" spans="1:9" x14ac:dyDescent="0.3">
      <c r="A15" s="50" t="s">
        <v>25</v>
      </c>
      <c r="B15" s="44" t="str">
        <f>+IFERROR(VLOOKUP(BD_Detalles[[#This Row],[Clase]],'Resumen Capas'!$A$4:$C$1048576,2,0),"COMPLETAR")</f>
        <v>Títulos de Merced: TM</v>
      </c>
      <c r="C15" s="45" t="str">
        <f>+IFERROR(IF(RIGHT(BD_Detalles[[#This Row],[Clase]],1)="0","",VLOOKUP(BD_Detalles[[#This Row],[Clase]],'Resumen Capas'!$A$4:$C$1048576,3,0)),"COMPLETAR")</f>
        <v>TM</v>
      </c>
      <c r="D15" s="40" t="s">
        <v>119</v>
      </c>
      <c r="E15" s="51" t="s">
        <v>101</v>
      </c>
      <c r="F15" s="45" t="str">
        <f>+IFERROR(VLOOKUP(BD_Detalles[[#This Row],[Clase]],'Resumen Capas'!$A$4:$C$1048576,2,0),"COMPLETAR")</f>
        <v>Títulos de Merced: TM</v>
      </c>
      <c r="G15" s="46"/>
      <c r="H15" s="47" t="str">
        <f>+LEFT(BD_Detalles[[#This Row],[Clase]],2)</f>
        <v>01</v>
      </c>
      <c r="I15" s="48" t="str">
        <f>+IFERROR(VLOOKUP(BD_Detalles[[#This Row],[idcapa]],Capas[[idcapa]:[Tipo]],3,0),"")</f>
        <v>Polígono</v>
      </c>
    </row>
    <row r="16" spans="1:9" x14ac:dyDescent="0.3">
      <c r="A16" s="50" t="s">
        <v>117</v>
      </c>
      <c r="B16" s="44" t="str">
        <f>+IFERROR(VLOOKUP(BD_Detalles[[#This Row],[Clase]],'Resumen Capas'!$A$4:$C$1048576,2,0),"COMPLETAR")</f>
        <v>ADI: Nombre</v>
      </c>
      <c r="C16" s="45" t="str">
        <f>+IFERROR(IF(RIGHT(BD_Detalles[[#This Row],[Clase]],1)="0","",VLOOKUP(BD_Detalles[[#This Row],[Clase]],'Resumen Capas'!$A$4:$C$1048576,3,0)),"COMPLETAR")</f>
        <v>NOMBRE</v>
      </c>
      <c r="D16" s="40" t="s">
        <v>119</v>
      </c>
      <c r="E16" s="51" t="s">
        <v>102</v>
      </c>
      <c r="F16" s="45" t="str">
        <f>+IFERROR(VLOOKUP(BD_Detalles[[#This Row],[Clase]],'Resumen Capas'!$A$4:$C$1048576,2,0),"COMPLETAR")</f>
        <v>ADI: Nombre</v>
      </c>
      <c r="G16" s="46"/>
      <c r="H16" s="47" t="str">
        <f>+LEFT(BD_Detalles[[#This Row],[Clase]],2)</f>
        <v>02</v>
      </c>
      <c r="I16" s="48" t="str">
        <f>+IFERROR(VLOOKUP(BD_Detalles[[#This Row],[idcapa]],Capas[[idcapa]:[Tipo]],3,0),"")</f>
        <v>Polígono</v>
      </c>
    </row>
    <row r="17" spans="1:9" x14ac:dyDescent="0.3">
      <c r="A17" s="50" t="s">
        <v>121</v>
      </c>
      <c r="B17" s="44" t="str">
        <f>+IFERROR(VLOOKUP(BD_Detalles[[#This Row],[Clase]],'Resumen Capas'!$A$4:$C$1048576,2,0),"COMPLETAR")</f>
        <v>Comunidades Indígenas: Comunidad</v>
      </c>
      <c r="C17" s="45" t="str">
        <f>+IFERROR(IF(RIGHT(BD_Detalles[[#This Row],[Clase]],1)="0","",VLOOKUP(BD_Detalles[[#This Row],[Clase]],'Resumen Capas'!$A$4:$C$1048576,3,0)),"COMPLETAR")</f>
        <v>COMUNIDAD</v>
      </c>
      <c r="D17" s="40" t="s">
        <v>119</v>
      </c>
      <c r="E17" s="51" t="s">
        <v>94</v>
      </c>
      <c r="F17" s="45" t="str">
        <f>+IFERROR(VLOOKUP(BD_Detalles[[#This Row],[Clase]],'Resumen Capas'!$A$4:$C$1048576,2,0),"COMPLETAR")</f>
        <v>Comunidades Indígenas: Comunidad</v>
      </c>
      <c r="G17" s="46"/>
      <c r="H17" s="47" t="str">
        <f>+LEFT(BD_Detalles[[#This Row],[Clase]],2)</f>
        <v>03</v>
      </c>
      <c r="I17" s="48" t="str">
        <f>+IFERROR(VLOOKUP(BD_Detalles[[#This Row],[idcapa]],Capas[[idcapa]:[Tipo]],3,0),"")</f>
        <v>Punto</v>
      </c>
    </row>
    <row r="18" spans="1:9" x14ac:dyDescent="0.3">
      <c r="A18" s="50" t="s">
        <v>122</v>
      </c>
      <c r="B18" s="44" t="str">
        <f>+IFERROR(VLOOKUP(BD_Detalles[[#This Row],[Clase]],'Resumen Capas'!$A$4:$C$1048576,2,0),"COMPLETAR")</f>
        <v>Comunidades Indígenas: Fuente</v>
      </c>
      <c r="C18" s="45" t="str">
        <f>+IFERROR(IF(RIGHT(BD_Detalles[[#This Row],[Clase]],1)="0","",VLOOKUP(BD_Detalles[[#This Row],[Clase]],'Resumen Capas'!$A$4:$C$1048576,3,0)),"COMPLETAR")</f>
        <v>FUENTE_INF</v>
      </c>
      <c r="D18" s="40" t="s">
        <v>119</v>
      </c>
      <c r="E18" s="51" t="s">
        <v>93</v>
      </c>
      <c r="F18" s="45" t="str">
        <f>+IFERROR(VLOOKUP(BD_Detalles[[#This Row],[Clase]],'Resumen Capas'!$A$4:$C$1048576,2,0),"COMPLETAR")</f>
        <v>Comunidades Indígenas: Fuente</v>
      </c>
      <c r="G18" s="46"/>
      <c r="H18" s="47" t="str">
        <f>+LEFT(BD_Detalles[[#This Row],[Clase]],2)</f>
        <v>03</v>
      </c>
      <c r="I18" s="48" t="str">
        <f>+IFERROR(VLOOKUP(BD_Detalles[[#This Row],[idcapa]],Capas[[idcapa]:[Tipo]],3,0),"")</f>
        <v>Punto</v>
      </c>
    </row>
    <row r="19" spans="1:9" x14ac:dyDescent="0.3">
      <c r="A19" s="50" t="s">
        <v>123</v>
      </c>
      <c r="B19" s="44" t="str">
        <f>+IFERROR(VLOOKUP(BD_Detalles[[#This Row],[Clase]],'Resumen Capas'!$A$4:$C$1048576,2,0),"COMPLETAR")</f>
        <v>Compras de Tierras: Beneficiario</v>
      </c>
      <c r="C19" s="45" t="str">
        <f>+IFERROR(IF(RIGHT(BD_Detalles[[#This Row],[Clase]],1)="0","",VLOOKUP(BD_Detalles[[#This Row],[Clase]],'Resumen Capas'!$A$4:$C$1048576,3,0)),"COMPLETAR")</f>
        <v>BENEFICIAR</v>
      </c>
      <c r="D19" s="40" t="s">
        <v>119</v>
      </c>
      <c r="E19" s="51" t="s">
        <v>28</v>
      </c>
      <c r="F19" s="45" t="str">
        <f>+IFERROR(VLOOKUP(BD_Detalles[[#This Row],[Clase]],'Resumen Capas'!$A$4:$C$1048576,2,0),"COMPLETAR")</f>
        <v>Compras de Tierras: Beneficiario</v>
      </c>
      <c r="G19" s="46"/>
      <c r="H19" s="47" t="str">
        <f>+LEFT(BD_Detalles[[#This Row],[Clase]],2)</f>
        <v>04</v>
      </c>
      <c r="I19" s="48" t="str">
        <f>+IFERROR(VLOOKUP(BD_Detalles[[#This Row],[idcapa]],Capas[[idcapa]:[Tipo]],3,0),"")</f>
        <v>Polígono</v>
      </c>
    </row>
    <row r="20" spans="1:9" x14ac:dyDescent="0.3">
      <c r="A20" s="50" t="s">
        <v>124</v>
      </c>
      <c r="B20" s="44" t="str">
        <f>+IFERROR(VLOOKUP(BD_Detalles[[#This Row],[Clase]],'Resumen Capas'!$A$4:$C$1048576,2,0),"COMPLETAR")</f>
        <v>Compras de Tierras: Año</v>
      </c>
      <c r="C20" s="45" t="str">
        <f>+IFERROR(IF(RIGHT(BD_Detalles[[#This Row],[Clase]],1)="0","",VLOOKUP(BD_Detalles[[#This Row],[Clase]],'Resumen Capas'!$A$4:$C$1048576,3,0)),"COMPLETAR")</f>
        <v>A_O</v>
      </c>
      <c r="D20" s="40" t="s">
        <v>119</v>
      </c>
      <c r="E20" s="51" t="s">
        <v>103</v>
      </c>
      <c r="F20" s="45" t="str">
        <f>+IFERROR(VLOOKUP(BD_Detalles[[#This Row],[Clase]],'Resumen Capas'!$A$4:$C$1048576,2,0),"COMPLETAR")</f>
        <v>Compras de Tierras: Año</v>
      </c>
      <c r="G20" s="46"/>
      <c r="H20" s="47" t="str">
        <f>+LEFT(BD_Detalles[[#This Row],[Clase]],2)</f>
        <v>04</v>
      </c>
      <c r="I20" s="48" t="str">
        <f>+IFERROR(VLOOKUP(BD_Detalles[[#This Row],[idcapa]],Capas[[idcapa]:[Tipo]],3,0),"")</f>
        <v>Polígono</v>
      </c>
    </row>
    <row r="21" spans="1:9" x14ac:dyDescent="0.3">
      <c r="A21" s="50" t="s">
        <v>125</v>
      </c>
      <c r="B21" s="44" t="str">
        <f>+IFERROR(VLOOKUP(BD_Detalles[[#This Row],[Clase]],'Resumen Capas'!$A$4:$C$1048576,2,0),"COMPLETAR")</f>
        <v>Compras de Tierras: Sector</v>
      </c>
      <c r="C21" s="45" t="str">
        <f>+IFERROR(IF(RIGHT(BD_Detalles[[#This Row],[Clase]],1)="0","",VLOOKUP(BD_Detalles[[#This Row],[Clase]],'Resumen Capas'!$A$4:$C$1048576,3,0)),"COMPLETAR")</f>
        <v>SECTOR</v>
      </c>
      <c r="D21" s="40" t="s">
        <v>119</v>
      </c>
      <c r="E21" s="51" t="s">
        <v>104</v>
      </c>
      <c r="F21" s="45" t="str">
        <f>+IFERROR(VLOOKUP(BD_Detalles[[#This Row],[Clase]],'Resumen Capas'!$A$4:$C$1048576,2,0),"COMPLETAR")</f>
        <v>Compras de Tierras: Sector</v>
      </c>
      <c r="G21" s="46"/>
      <c r="H21" s="47" t="str">
        <f>+LEFT(BD_Detalles[[#This Row],[Clase]],2)</f>
        <v>04</v>
      </c>
      <c r="I21" s="48" t="str">
        <f>+IFERROR(VLOOKUP(BD_Detalles[[#This Row],[idcapa]],Capas[[idcapa]:[Tipo]],3,0),"")</f>
        <v>Polígono</v>
      </c>
    </row>
  </sheetData>
  <phoneticPr fontId="4" type="noConversion"/>
  <conditionalFormatting sqref="B10:C21">
    <cfRule type="cellIs" dxfId="43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2"/>
  <sheetViews>
    <sheetView showGridLines="0" tabSelected="1" topLeftCell="E1" workbookViewId="0">
      <pane ySplit="1" topLeftCell="A20" activePane="bottomLeft" state="frozen"/>
      <selection pane="bottomLeft" activeCell="C15" sqref="C15"/>
    </sheetView>
  </sheetViews>
  <sheetFormatPr baseColWidth="10" defaultRowHeight="14.4" x14ac:dyDescent="0.3"/>
  <cols>
    <col min="1" max="1" width="8.77734375" bestFit="1" customWidth="1"/>
    <col min="2" max="2" width="12.664062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4.44140625" bestFit="1" customWidth="1"/>
    <col min="7" max="7" width="16.77734375" bestFit="1" customWidth="1"/>
    <col min="8" max="8" width="30.66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9.33203125" bestFit="1" customWidth="1"/>
    <col min="16" max="16" width="30.6640625" bestFit="1" customWidth="1"/>
    <col min="17" max="17" width="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 s="22" t="s">
        <v>29</v>
      </c>
      <c r="B2" s="9" t="s">
        <v>138</v>
      </c>
      <c r="C2">
        <v>1</v>
      </c>
      <c r="D2" s="9" t="s">
        <v>142</v>
      </c>
      <c r="E2">
        <v>1</v>
      </c>
      <c r="F2" s="9" t="s">
        <v>172</v>
      </c>
      <c r="G2">
        <v>50</v>
      </c>
      <c r="H2" s="9" t="s">
        <v>172</v>
      </c>
      <c r="I2" s="9" t="s">
        <v>114</v>
      </c>
      <c r="J2">
        <v>0</v>
      </c>
      <c r="K2" s="9"/>
      <c r="M2" s="9" t="s">
        <v>33</v>
      </c>
      <c r="N2" s="9" t="s">
        <v>118</v>
      </c>
      <c r="O2" s="9" t="s">
        <v>129</v>
      </c>
      <c r="P2" s="9" t="s">
        <v>172</v>
      </c>
      <c r="Q2" s="12"/>
    </row>
    <row r="3" spans="1:17" x14ac:dyDescent="0.3">
      <c r="A3" s="22" t="s">
        <v>29</v>
      </c>
      <c r="B3" s="9" t="s">
        <v>138</v>
      </c>
      <c r="C3">
        <v>4</v>
      </c>
      <c r="D3" s="9" t="s">
        <v>2</v>
      </c>
      <c r="E3">
        <v>1</v>
      </c>
      <c r="F3" s="9" t="s">
        <v>11</v>
      </c>
      <c r="G3">
        <v>5</v>
      </c>
      <c r="H3" s="9"/>
      <c r="I3" s="9"/>
      <c r="K3" s="9"/>
      <c r="M3" s="9"/>
      <c r="N3" s="9"/>
      <c r="O3" s="9"/>
      <c r="P3" s="9"/>
      <c r="Q3" s="12"/>
    </row>
    <row r="4" spans="1:17" x14ac:dyDescent="0.3">
      <c r="A4" s="22" t="s">
        <v>29</v>
      </c>
      <c r="B4" s="9" t="s">
        <v>138</v>
      </c>
      <c r="C4">
        <v>5</v>
      </c>
      <c r="D4" s="9" t="s">
        <v>3</v>
      </c>
      <c r="E4">
        <v>1</v>
      </c>
      <c r="F4" s="9" t="s">
        <v>159</v>
      </c>
      <c r="G4">
        <v>6</v>
      </c>
      <c r="H4" s="9"/>
      <c r="I4" s="9"/>
      <c r="K4" s="9"/>
      <c r="M4" s="9"/>
      <c r="N4" s="9"/>
      <c r="O4" s="9"/>
      <c r="P4" s="9"/>
      <c r="Q4" s="12"/>
    </row>
    <row r="5" spans="1:17" x14ac:dyDescent="0.3">
      <c r="A5" s="22" t="s">
        <v>29</v>
      </c>
      <c r="B5" s="9" t="s">
        <v>138</v>
      </c>
      <c r="C5">
        <v>6</v>
      </c>
      <c r="D5" s="9" t="s">
        <v>110</v>
      </c>
      <c r="E5">
        <v>1</v>
      </c>
      <c r="F5" s="9" t="s">
        <v>12</v>
      </c>
      <c r="G5">
        <v>7</v>
      </c>
      <c r="H5" s="9"/>
      <c r="I5" s="9"/>
      <c r="K5" s="9"/>
      <c r="M5" s="9"/>
      <c r="N5" s="9"/>
      <c r="O5" s="9"/>
      <c r="P5" s="9"/>
      <c r="Q5" s="12"/>
    </row>
    <row r="6" spans="1:17" x14ac:dyDescent="0.3">
      <c r="A6" s="22" t="s">
        <v>29</v>
      </c>
      <c r="B6" s="9" t="s">
        <v>138</v>
      </c>
      <c r="C6">
        <v>10</v>
      </c>
      <c r="D6" s="9" t="s">
        <v>112</v>
      </c>
      <c r="E6">
        <v>1</v>
      </c>
      <c r="F6" s="9" t="s">
        <v>113</v>
      </c>
      <c r="G6">
        <v>8</v>
      </c>
      <c r="H6" s="9"/>
      <c r="I6" s="9"/>
      <c r="K6" s="9"/>
      <c r="M6" s="9"/>
      <c r="N6" s="9"/>
      <c r="O6" s="9"/>
      <c r="P6" s="9"/>
      <c r="Q6" s="12"/>
    </row>
    <row r="7" spans="1:17" x14ac:dyDescent="0.3">
      <c r="A7" s="22" t="s">
        <v>29</v>
      </c>
      <c r="B7" s="9" t="s">
        <v>138</v>
      </c>
      <c r="C7">
        <v>11</v>
      </c>
      <c r="D7" s="9" t="s">
        <v>147</v>
      </c>
      <c r="E7">
        <v>1</v>
      </c>
      <c r="F7" s="9" t="s">
        <v>160</v>
      </c>
      <c r="G7">
        <v>9</v>
      </c>
      <c r="H7" s="9"/>
      <c r="I7" s="9"/>
      <c r="K7" s="9"/>
      <c r="M7" s="9"/>
      <c r="N7" s="9"/>
      <c r="O7" s="9"/>
      <c r="P7" s="9"/>
      <c r="Q7" s="12"/>
    </row>
    <row r="8" spans="1:17" x14ac:dyDescent="0.3">
      <c r="A8" s="22" t="s">
        <v>29</v>
      </c>
      <c r="B8" s="9" t="s">
        <v>138</v>
      </c>
      <c r="C8">
        <v>12</v>
      </c>
      <c r="D8" s="9" t="s">
        <v>148</v>
      </c>
      <c r="E8">
        <v>1</v>
      </c>
      <c r="F8" s="9" t="s">
        <v>161</v>
      </c>
      <c r="G8">
        <v>10</v>
      </c>
      <c r="H8" s="9"/>
      <c r="I8" s="9"/>
      <c r="K8" s="9"/>
      <c r="M8" s="9"/>
      <c r="N8" s="9"/>
      <c r="O8" s="9"/>
      <c r="P8" s="9"/>
      <c r="Q8" s="12"/>
    </row>
    <row r="9" spans="1:17" x14ac:dyDescent="0.3">
      <c r="A9" s="22" t="s">
        <v>29</v>
      </c>
      <c r="B9" s="9" t="s">
        <v>138</v>
      </c>
      <c r="C9">
        <v>13</v>
      </c>
      <c r="D9" s="9" t="s">
        <v>130</v>
      </c>
      <c r="E9">
        <v>1</v>
      </c>
      <c r="F9" s="9" t="s">
        <v>177</v>
      </c>
      <c r="G9">
        <v>11</v>
      </c>
      <c r="H9" s="9"/>
      <c r="I9" s="9"/>
      <c r="K9" s="9"/>
      <c r="M9" s="9"/>
      <c r="N9" s="9"/>
      <c r="O9" s="9"/>
      <c r="P9" s="9"/>
      <c r="Q9" s="12"/>
    </row>
    <row r="10" spans="1:17" x14ac:dyDescent="0.3">
      <c r="A10" s="22" t="s">
        <v>29</v>
      </c>
      <c r="B10" s="9" t="s">
        <v>138</v>
      </c>
      <c r="C10">
        <v>16</v>
      </c>
      <c r="D10" s="9" t="s">
        <v>133</v>
      </c>
      <c r="E10">
        <v>1</v>
      </c>
      <c r="F10" s="9" t="s">
        <v>167</v>
      </c>
      <c r="G10">
        <v>3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29</v>
      </c>
      <c r="B11" s="9" t="s">
        <v>138</v>
      </c>
      <c r="C11">
        <v>18</v>
      </c>
      <c r="D11" s="9" t="s">
        <v>150</v>
      </c>
      <c r="E11">
        <v>1</v>
      </c>
      <c r="F11" s="9" t="s">
        <v>168</v>
      </c>
      <c r="G11">
        <v>4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29</v>
      </c>
      <c r="B12" s="9" t="s">
        <v>138</v>
      </c>
      <c r="C12">
        <v>14</v>
      </c>
      <c r="D12" s="9" t="s">
        <v>131</v>
      </c>
      <c r="E12">
        <v>1</v>
      </c>
      <c r="F12" s="9" t="s">
        <v>162</v>
      </c>
      <c r="G12">
        <v>1</v>
      </c>
      <c r="H12" s="9" t="s">
        <v>178</v>
      </c>
      <c r="I12" s="9" t="s">
        <v>26</v>
      </c>
      <c r="J12">
        <v>1</v>
      </c>
      <c r="K12" s="9"/>
      <c r="M12" s="9" t="s">
        <v>131</v>
      </c>
      <c r="N12" s="9" t="s">
        <v>119</v>
      </c>
      <c r="O12" s="9" t="s">
        <v>100</v>
      </c>
      <c r="P12" s="9" t="s">
        <v>178</v>
      </c>
      <c r="Q12" s="12"/>
    </row>
    <row r="13" spans="1:17" x14ac:dyDescent="0.3">
      <c r="A13" s="22" t="s">
        <v>29</v>
      </c>
      <c r="B13" s="9" t="s">
        <v>138</v>
      </c>
      <c r="C13">
        <v>15</v>
      </c>
      <c r="D13" s="9" t="s">
        <v>132</v>
      </c>
      <c r="E13">
        <v>1</v>
      </c>
      <c r="F13" s="9" t="s">
        <v>166</v>
      </c>
      <c r="G13">
        <v>2</v>
      </c>
      <c r="H13" s="9" t="s">
        <v>181</v>
      </c>
      <c r="I13" s="9" t="s">
        <v>25</v>
      </c>
      <c r="J13">
        <v>2</v>
      </c>
      <c r="K13" s="9"/>
      <c r="M13" s="9" t="s">
        <v>132</v>
      </c>
      <c r="N13" s="9" t="s">
        <v>119</v>
      </c>
      <c r="O13" s="9" t="s">
        <v>101</v>
      </c>
      <c r="P13" s="9" t="s">
        <v>181</v>
      </c>
      <c r="Q13" s="12"/>
    </row>
    <row r="14" spans="1:17" x14ac:dyDescent="0.3">
      <c r="A14" s="22" t="s">
        <v>108</v>
      </c>
      <c r="B14" s="9" t="s">
        <v>141</v>
      </c>
      <c r="C14">
        <v>1</v>
      </c>
      <c r="D14" s="9" t="s">
        <v>142</v>
      </c>
      <c r="E14">
        <v>1</v>
      </c>
      <c r="F14" s="9" t="s">
        <v>173</v>
      </c>
      <c r="G14">
        <v>50</v>
      </c>
      <c r="H14" s="9" t="s">
        <v>173</v>
      </c>
      <c r="I14" s="9" t="s">
        <v>115</v>
      </c>
      <c r="J14">
        <v>0</v>
      </c>
      <c r="K14" s="9"/>
      <c r="M14" s="9" t="s">
        <v>33</v>
      </c>
      <c r="N14" s="9" t="s">
        <v>118</v>
      </c>
      <c r="O14" s="9" t="s">
        <v>128</v>
      </c>
      <c r="P14" s="9" t="s">
        <v>173</v>
      </c>
      <c r="Q14" s="12"/>
    </row>
    <row r="15" spans="1:17" x14ac:dyDescent="0.3">
      <c r="A15" s="22" t="s">
        <v>108</v>
      </c>
      <c r="B15" s="9" t="s">
        <v>141</v>
      </c>
      <c r="C15">
        <v>4</v>
      </c>
      <c r="D15" s="9" t="s">
        <v>2</v>
      </c>
      <c r="E15">
        <v>1</v>
      </c>
      <c r="F15" s="9" t="s">
        <v>11</v>
      </c>
      <c r="G15">
        <v>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108</v>
      </c>
      <c r="B16" s="9" t="s">
        <v>141</v>
      </c>
      <c r="C16">
        <v>5</v>
      </c>
      <c r="D16" s="9" t="s">
        <v>3</v>
      </c>
      <c r="E16">
        <v>1</v>
      </c>
      <c r="F16" s="9" t="s">
        <v>159</v>
      </c>
      <c r="G16">
        <v>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108</v>
      </c>
      <c r="B17" s="9" t="s">
        <v>141</v>
      </c>
      <c r="C17">
        <v>6</v>
      </c>
      <c r="D17" s="9" t="s">
        <v>110</v>
      </c>
      <c r="E17">
        <v>1</v>
      </c>
      <c r="F17" s="9" t="s">
        <v>12</v>
      </c>
      <c r="G17">
        <v>6</v>
      </c>
      <c r="H17" s="9"/>
      <c r="I17" s="9"/>
      <c r="K17" s="9"/>
      <c r="M17" s="9"/>
      <c r="N17" s="9"/>
      <c r="O17" s="9"/>
      <c r="P17" s="9"/>
      <c r="Q17" s="12"/>
    </row>
    <row r="18" spans="1:17" x14ac:dyDescent="0.3">
      <c r="A18" s="22" t="s">
        <v>108</v>
      </c>
      <c r="B18" s="9" t="s">
        <v>141</v>
      </c>
      <c r="C18">
        <v>10</v>
      </c>
      <c r="D18" s="9" t="s">
        <v>112</v>
      </c>
      <c r="E18">
        <v>1</v>
      </c>
      <c r="F18" s="9" t="s">
        <v>113</v>
      </c>
      <c r="G18">
        <v>7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141</v>
      </c>
      <c r="C19">
        <v>11</v>
      </c>
      <c r="D19" s="9" t="s">
        <v>147</v>
      </c>
      <c r="E19">
        <v>1</v>
      </c>
      <c r="F19" s="9" t="s">
        <v>160</v>
      </c>
      <c r="G19">
        <v>8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141</v>
      </c>
      <c r="C20">
        <v>12</v>
      </c>
      <c r="D20" s="9" t="s">
        <v>148</v>
      </c>
      <c r="E20">
        <v>1</v>
      </c>
      <c r="F20" s="9" t="s">
        <v>161</v>
      </c>
      <c r="G20">
        <v>9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141</v>
      </c>
      <c r="C21">
        <v>13</v>
      </c>
      <c r="D21" s="9" t="s">
        <v>134</v>
      </c>
      <c r="E21">
        <v>1</v>
      </c>
      <c r="F21" s="9" t="s">
        <v>169</v>
      </c>
      <c r="G21">
        <v>3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141</v>
      </c>
      <c r="C22">
        <v>14</v>
      </c>
      <c r="D22" s="9" t="s">
        <v>109</v>
      </c>
      <c r="E22">
        <v>1</v>
      </c>
      <c r="F22" s="9" t="s">
        <v>4</v>
      </c>
      <c r="G22">
        <v>1</v>
      </c>
      <c r="H22" s="9" t="s">
        <v>179</v>
      </c>
      <c r="I22" s="9" t="s">
        <v>117</v>
      </c>
      <c r="J22">
        <v>1</v>
      </c>
      <c r="K22" s="9"/>
      <c r="M22" s="9" t="s">
        <v>109</v>
      </c>
      <c r="N22" s="9" t="s">
        <v>119</v>
      </c>
      <c r="O22" s="9" t="s">
        <v>102</v>
      </c>
      <c r="P22" s="9" t="s">
        <v>179</v>
      </c>
      <c r="Q22" s="12"/>
    </row>
    <row r="23" spans="1:17" x14ac:dyDescent="0.3">
      <c r="A23" s="22" t="s">
        <v>108</v>
      </c>
      <c r="B23" s="9" t="s">
        <v>141</v>
      </c>
      <c r="C23">
        <v>15</v>
      </c>
      <c r="D23" s="9" t="s">
        <v>151</v>
      </c>
      <c r="E23">
        <v>1</v>
      </c>
      <c r="F23" s="9" t="s">
        <v>168</v>
      </c>
      <c r="G23">
        <v>2</v>
      </c>
      <c r="H23" s="9"/>
      <c r="I23" s="9"/>
      <c r="K23" s="9"/>
      <c r="M23" s="9"/>
      <c r="N23" s="9"/>
      <c r="O23" s="9"/>
      <c r="P23" s="9"/>
      <c r="Q23" s="12"/>
    </row>
    <row r="24" spans="1:17" x14ac:dyDescent="0.3">
      <c r="A24" s="22" t="s">
        <v>116</v>
      </c>
      <c r="B24" s="9" t="s">
        <v>139</v>
      </c>
      <c r="C24">
        <v>1</v>
      </c>
      <c r="D24" s="9" t="s">
        <v>142</v>
      </c>
      <c r="E24">
        <v>1</v>
      </c>
      <c r="F24" s="9" t="s">
        <v>174</v>
      </c>
      <c r="G24">
        <v>50</v>
      </c>
      <c r="H24" s="9" t="s">
        <v>174</v>
      </c>
      <c r="I24" s="9" t="s">
        <v>126</v>
      </c>
      <c r="J24">
        <v>0</v>
      </c>
      <c r="K24" s="9"/>
      <c r="M24" s="9" t="s">
        <v>33</v>
      </c>
      <c r="N24" s="9" t="s">
        <v>118</v>
      </c>
      <c r="O24" s="9"/>
      <c r="P24" s="9" t="s">
        <v>174</v>
      </c>
      <c r="Q24" s="12" t="s">
        <v>176</v>
      </c>
    </row>
    <row r="25" spans="1:17" x14ac:dyDescent="0.3">
      <c r="A25" s="22" t="s">
        <v>116</v>
      </c>
      <c r="B25" s="9" t="s">
        <v>139</v>
      </c>
      <c r="C25">
        <v>4</v>
      </c>
      <c r="D25" s="9" t="s">
        <v>2</v>
      </c>
      <c r="E25">
        <v>1</v>
      </c>
      <c r="F25" s="9" t="s">
        <v>11</v>
      </c>
      <c r="G25">
        <v>6</v>
      </c>
      <c r="H25" s="9"/>
      <c r="I25" s="9"/>
      <c r="K25" s="9"/>
      <c r="M25" s="9"/>
      <c r="N25" s="9"/>
      <c r="O25" s="9"/>
      <c r="P25" s="9"/>
      <c r="Q25" s="12"/>
    </row>
    <row r="26" spans="1:17" x14ac:dyDescent="0.3">
      <c r="A26" s="22" t="s">
        <v>116</v>
      </c>
      <c r="B26" s="9" t="s">
        <v>139</v>
      </c>
      <c r="C26">
        <v>5</v>
      </c>
      <c r="D26" s="9" t="s">
        <v>3</v>
      </c>
      <c r="E26">
        <v>1</v>
      </c>
      <c r="F26" s="9" t="s">
        <v>159</v>
      </c>
      <c r="G26">
        <v>7</v>
      </c>
      <c r="H26" s="9"/>
      <c r="I26" s="9"/>
      <c r="K26" s="9"/>
      <c r="M26" s="9"/>
      <c r="N26" s="9"/>
      <c r="O26" s="9"/>
      <c r="P26" s="9"/>
      <c r="Q26" s="12"/>
    </row>
    <row r="27" spans="1:17" x14ac:dyDescent="0.3">
      <c r="A27" s="22" t="s">
        <v>116</v>
      </c>
      <c r="B27" s="9" t="s">
        <v>139</v>
      </c>
      <c r="C27">
        <v>6</v>
      </c>
      <c r="D27" s="9" t="s">
        <v>110</v>
      </c>
      <c r="E27">
        <v>1</v>
      </c>
      <c r="F27" s="9" t="s">
        <v>12</v>
      </c>
      <c r="G27">
        <v>8</v>
      </c>
      <c r="H27" s="9"/>
      <c r="I27" s="9"/>
      <c r="K27" s="9"/>
      <c r="M27" s="9"/>
      <c r="N27" s="9"/>
      <c r="O27" s="9"/>
      <c r="P27" s="9"/>
      <c r="Q27" s="12"/>
    </row>
    <row r="28" spans="1:17" x14ac:dyDescent="0.3">
      <c r="A28" s="22" t="s">
        <v>116</v>
      </c>
      <c r="B28" s="9" t="s">
        <v>139</v>
      </c>
      <c r="C28">
        <v>10</v>
      </c>
      <c r="D28" s="9" t="s">
        <v>112</v>
      </c>
      <c r="E28">
        <v>1</v>
      </c>
      <c r="F28" s="9" t="s">
        <v>113</v>
      </c>
      <c r="G28">
        <v>9</v>
      </c>
      <c r="H28" s="9"/>
      <c r="I28" s="9"/>
      <c r="K28" s="9"/>
      <c r="M28" s="9"/>
      <c r="N28" s="9"/>
      <c r="O28" s="9"/>
      <c r="P28" s="9"/>
      <c r="Q28" s="12"/>
    </row>
    <row r="29" spans="1:17" x14ac:dyDescent="0.3">
      <c r="A29" s="22" t="s">
        <v>116</v>
      </c>
      <c r="B29" s="9" t="s">
        <v>139</v>
      </c>
      <c r="C29">
        <v>11</v>
      </c>
      <c r="D29" s="9" t="s">
        <v>147</v>
      </c>
      <c r="E29">
        <v>1</v>
      </c>
      <c r="F29" s="9" t="s">
        <v>160</v>
      </c>
      <c r="G29">
        <v>10</v>
      </c>
      <c r="H29" s="9"/>
      <c r="I29" s="9"/>
      <c r="K29" s="9"/>
      <c r="M29" s="9"/>
      <c r="N29" s="9"/>
      <c r="O29" s="9"/>
      <c r="P29" s="9"/>
      <c r="Q29" s="12"/>
    </row>
    <row r="30" spans="1:17" x14ac:dyDescent="0.3">
      <c r="A30" s="22" t="s">
        <v>116</v>
      </c>
      <c r="B30" s="9" t="s">
        <v>139</v>
      </c>
      <c r="C30">
        <v>12</v>
      </c>
      <c r="D30" s="9" t="s">
        <v>148</v>
      </c>
      <c r="E30">
        <v>1</v>
      </c>
      <c r="F30" s="9" t="s">
        <v>161</v>
      </c>
      <c r="G30">
        <v>11</v>
      </c>
      <c r="H30" s="9"/>
      <c r="I30" s="9"/>
      <c r="K30" s="9"/>
      <c r="M30" s="9"/>
      <c r="N30" s="9"/>
      <c r="O30" s="9"/>
      <c r="P30" s="9"/>
      <c r="Q30" s="12"/>
    </row>
    <row r="31" spans="1:17" x14ac:dyDescent="0.3">
      <c r="A31" s="22" t="s">
        <v>116</v>
      </c>
      <c r="B31" s="9" t="s">
        <v>139</v>
      </c>
      <c r="C31">
        <v>13</v>
      </c>
      <c r="D31" s="9" t="s">
        <v>135</v>
      </c>
      <c r="E31">
        <v>1</v>
      </c>
      <c r="F31" s="9" t="s">
        <v>163</v>
      </c>
      <c r="G31">
        <v>2</v>
      </c>
      <c r="H31" s="9"/>
      <c r="I31" s="9"/>
      <c r="K31" s="9"/>
      <c r="M31" s="9"/>
      <c r="N31" s="9"/>
      <c r="O31" s="9"/>
      <c r="P31" s="9"/>
      <c r="Q31" s="12"/>
    </row>
    <row r="32" spans="1:17" x14ac:dyDescent="0.3">
      <c r="A32" s="22" t="s">
        <v>116</v>
      </c>
      <c r="B32" s="9" t="s">
        <v>139</v>
      </c>
      <c r="C32">
        <v>14</v>
      </c>
      <c r="D32" s="9" t="s">
        <v>131</v>
      </c>
      <c r="E32">
        <v>1</v>
      </c>
      <c r="F32" s="9" t="s">
        <v>162</v>
      </c>
      <c r="G32">
        <v>1</v>
      </c>
      <c r="H32" s="9" t="s">
        <v>180</v>
      </c>
      <c r="I32" s="9" t="s">
        <v>121</v>
      </c>
      <c r="J32">
        <v>1</v>
      </c>
      <c r="K32" s="9"/>
      <c r="M32" s="9" t="s">
        <v>131</v>
      </c>
      <c r="N32" s="9" t="s">
        <v>119</v>
      </c>
      <c r="O32" s="9" t="s">
        <v>94</v>
      </c>
      <c r="P32" s="9" t="s">
        <v>180</v>
      </c>
      <c r="Q32" s="12"/>
    </row>
    <row r="33" spans="1:17" x14ac:dyDescent="0.3">
      <c r="A33" s="22" t="s">
        <v>116</v>
      </c>
      <c r="B33" s="9" t="s">
        <v>139</v>
      </c>
      <c r="C33">
        <v>15</v>
      </c>
      <c r="D33" s="9" t="s">
        <v>136</v>
      </c>
      <c r="E33">
        <v>1</v>
      </c>
      <c r="F33" s="9" t="s">
        <v>164</v>
      </c>
      <c r="G33">
        <v>3</v>
      </c>
      <c r="H33" s="9"/>
      <c r="I33" s="9"/>
      <c r="K33" s="9"/>
      <c r="M33" s="9"/>
      <c r="N33" s="9"/>
      <c r="O33" s="9"/>
      <c r="P33" s="9"/>
      <c r="Q33" s="12"/>
    </row>
    <row r="34" spans="1:17" x14ac:dyDescent="0.3">
      <c r="A34" s="22" t="s">
        <v>116</v>
      </c>
      <c r="B34" s="9" t="s">
        <v>139</v>
      </c>
      <c r="C34">
        <v>16</v>
      </c>
      <c r="D34" s="9" t="s">
        <v>137</v>
      </c>
      <c r="E34">
        <v>1</v>
      </c>
      <c r="F34" s="9" t="s">
        <v>171</v>
      </c>
      <c r="G34">
        <v>5</v>
      </c>
      <c r="H34" s="9"/>
      <c r="I34" s="9"/>
      <c r="K34" s="9"/>
      <c r="M34" s="9"/>
      <c r="N34" s="9"/>
      <c r="O34" s="9"/>
      <c r="P34" s="9"/>
      <c r="Q34" s="12"/>
    </row>
    <row r="35" spans="1:17" x14ac:dyDescent="0.3">
      <c r="A35" s="22" t="s">
        <v>116</v>
      </c>
      <c r="B35" s="9" t="s">
        <v>139</v>
      </c>
      <c r="C35">
        <v>17</v>
      </c>
      <c r="D35" s="9" t="s">
        <v>134</v>
      </c>
      <c r="E35">
        <v>1</v>
      </c>
      <c r="F35" s="9" t="s">
        <v>169</v>
      </c>
      <c r="G35">
        <v>4</v>
      </c>
      <c r="H35" s="9" t="s">
        <v>182</v>
      </c>
      <c r="I35" s="9" t="s">
        <v>122</v>
      </c>
      <c r="J35">
        <v>2</v>
      </c>
      <c r="K35" s="9"/>
      <c r="M35" s="9" t="s">
        <v>134</v>
      </c>
      <c r="N35" s="9" t="s">
        <v>119</v>
      </c>
      <c r="O35" s="9" t="s">
        <v>93</v>
      </c>
      <c r="P35" s="9" t="s">
        <v>182</v>
      </c>
      <c r="Q35" s="12"/>
    </row>
    <row r="36" spans="1:17" x14ac:dyDescent="0.3">
      <c r="A36" s="22" t="s">
        <v>120</v>
      </c>
      <c r="B36" s="9" t="s">
        <v>140</v>
      </c>
      <c r="C36">
        <v>1</v>
      </c>
      <c r="D36" s="9" t="s">
        <v>184</v>
      </c>
      <c r="E36">
        <v>1</v>
      </c>
      <c r="F36" s="9" t="s">
        <v>165</v>
      </c>
      <c r="G36">
        <v>16</v>
      </c>
      <c r="H36" s="9" t="s">
        <v>183</v>
      </c>
      <c r="I36" s="9" t="s">
        <v>124</v>
      </c>
      <c r="J36">
        <v>2</v>
      </c>
      <c r="K36" s="9"/>
      <c r="M36" s="9" t="s">
        <v>184</v>
      </c>
      <c r="N36" s="9" t="s">
        <v>119</v>
      </c>
      <c r="O36" s="9" t="s">
        <v>103</v>
      </c>
      <c r="P36" s="9" t="s">
        <v>183</v>
      </c>
      <c r="Q36" s="12"/>
    </row>
    <row r="37" spans="1:17" x14ac:dyDescent="0.3">
      <c r="A37" s="22" t="s">
        <v>120</v>
      </c>
      <c r="B37" s="9" t="s">
        <v>140</v>
      </c>
      <c r="C37">
        <v>2</v>
      </c>
      <c r="D37" s="9" t="s">
        <v>185</v>
      </c>
      <c r="E37">
        <v>1</v>
      </c>
      <c r="F37" s="9" t="s">
        <v>194</v>
      </c>
      <c r="G37">
        <v>1</v>
      </c>
      <c r="H37" s="9" t="s">
        <v>200</v>
      </c>
      <c r="I37" s="9" t="s">
        <v>123</v>
      </c>
      <c r="J37">
        <v>1</v>
      </c>
      <c r="K37" s="9"/>
      <c r="M37" s="9" t="s">
        <v>185</v>
      </c>
      <c r="N37" s="9" t="s">
        <v>119</v>
      </c>
      <c r="O37" s="9" t="s">
        <v>28</v>
      </c>
      <c r="P37" s="9" t="s">
        <v>200</v>
      </c>
      <c r="Q37" s="12"/>
    </row>
    <row r="38" spans="1:17" x14ac:dyDescent="0.3">
      <c r="A38" s="22" t="s">
        <v>120</v>
      </c>
      <c r="B38" s="9" t="s">
        <v>140</v>
      </c>
      <c r="C38">
        <v>6</v>
      </c>
      <c r="D38" s="9" t="s">
        <v>110</v>
      </c>
      <c r="E38">
        <v>1</v>
      </c>
      <c r="F38" s="9" t="s">
        <v>12</v>
      </c>
      <c r="G38">
        <v>9</v>
      </c>
      <c r="H38" s="9"/>
      <c r="I38" s="9"/>
      <c r="K38" s="9"/>
      <c r="M38" s="9"/>
      <c r="N38" s="9"/>
      <c r="O38" s="9"/>
      <c r="P38" s="9"/>
      <c r="Q38" s="12"/>
    </row>
    <row r="39" spans="1:17" x14ac:dyDescent="0.3">
      <c r="A39" s="22" t="s">
        <v>120</v>
      </c>
      <c r="B39" s="9" t="s">
        <v>140</v>
      </c>
      <c r="C39">
        <v>9</v>
      </c>
      <c r="D39" s="9" t="s">
        <v>142</v>
      </c>
      <c r="E39">
        <v>1</v>
      </c>
      <c r="F39" s="9" t="s">
        <v>175</v>
      </c>
      <c r="G39">
        <v>50</v>
      </c>
      <c r="H39" s="9" t="s">
        <v>175</v>
      </c>
      <c r="I39" s="9" t="s">
        <v>127</v>
      </c>
      <c r="J39">
        <v>0</v>
      </c>
      <c r="K39" s="9"/>
      <c r="M39" s="9" t="s">
        <v>33</v>
      </c>
      <c r="N39" s="9" t="s">
        <v>118</v>
      </c>
      <c r="O39" s="9" t="s">
        <v>203</v>
      </c>
      <c r="P39" s="9" t="s">
        <v>175</v>
      </c>
      <c r="Q39" s="12"/>
    </row>
    <row r="40" spans="1:17" x14ac:dyDescent="0.3">
      <c r="A40" s="22" t="s">
        <v>120</v>
      </c>
      <c r="B40" s="9" t="s">
        <v>140</v>
      </c>
      <c r="C40">
        <v>11</v>
      </c>
      <c r="D40" s="9" t="s">
        <v>187</v>
      </c>
      <c r="E40">
        <v>1</v>
      </c>
      <c r="F40" s="9" t="s">
        <v>199</v>
      </c>
      <c r="G40">
        <v>7</v>
      </c>
      <c r="H40" s="9"/>
      <c r="I40" s="9"/>
      <c r="K40" s="9"/>
      <c r="M40" s="9"/>
      <c r="N40" s="9"/>
      <c r="O40" s="9"/>
      <c r="P40" s="9"/>
      <c r="Q40" s="12"/>
    </row>
    <row r="41" spans="1:17" x14ac:dyDescent="0.3">
      <c r="A41" s="22" t="s">
        <v>120</v>
      </c>
      <c r="B41" s="9" t="s">
        <v>140</v>
      </c>
      <c r="C41">
        <v>12</v>
      </c>
      <c r="D41" s="9" t="s">
        <v>188</v>
      </c>
      <c r="E41">
        <v>1</v>
      </c>
      <c r="F41" s="9" t="s">
        <v>195</v>
      </c>
      <c r="G41">
        <v>4</v>
      </c>
      <c r="H41" s="9"/>
      <c r="I41" s="9"/>
      <c r="K41" s="9"/>
      <c r="M41" s="9"/>
      <c r="N41" s="9"/>
      <c r="O41" s="9"/>
      <c r="P41" s="9"/>
      <c r="Q41" s="12"/>
    </row>
    <row r="42" spans="1:17" x14ac:dyDescent="0.3">
      <c r="A42" s="22" t="s">
        <v>120</v>
      </c>
      <c r="B42" s="9" t="s">
        <v>140</v>
      </c>
      <c r="C42">
        <v>13</v>
      </c>
      <c r="D42" s="9" t="s">
        <v>150</v>
      </c>
      <c r="E42">
        <v>1</v>
      </c>
      <c r="F42" s="9" t="s">
        <v>168</v>
      </c>
      <c r="G42">
        <v>15</v>
      </c>
      <c r="H42" s="9"/>
      <c r="I42" s="9"/>
      <c r="K42" s="9"/>
      <c r="M42" s="9"/>
      <c r="N42" s="9"/>
      <c r="O42" s="9"/>
      <c r="P42" s="9"/>
      <c r="Q42" s="12"/>
    </row>
    <row r="43" spans="1:17" x14ac:dyDescent="0.3">
      <c r="A43" s="22" t="s">
        <v>120</v>
      </c>
      <c r="B43" s="9" t="s">
        <v>140</v>
      </c>
      <c r="C43">
        <v>14</v>
      </c>
      <c r="D43" s="9" t="s">
        <v>189</v>
      </c>
      <c r="E43">
        <v>1</v>
      </c>
      <c r="F43" s="9" t="s">
        <v>196</v>
      </c>
      <c r="G43">
        <v>5</v>
      </c>
      <c r="H43" s="9"/>
      <c r="I43" s="9"/>
      <c r="K43" s="9"/>
      <c r="M43" s="9"/>
      <c r="N43" s="9"/>
      <c r="O43" s="9"/>
      <c r="P43" s="9"/>
      <c r="Q43" s="12"/>
    </row>
    <row r="44" spans="1:17" x14ac:dyDescent="0.3">
      <c r="A44" s="22" t="s">
        <v>120</v>
      </c>
      <c r="B44" s="9" t="s">
        <v>140</v>
      </c>
      <c r="C44">
        <v>15</v>
      </c>
      <c r="D44" s="9" t="s">
        <v>112</v>
      </c>
      <c r="E44">
        <v>1</v>
      </c>
      <c r="F44" s="9" t="s">
        <v>113</v>
      </c>
      <c r="G44">
        <v>12</v>
      </c>
      <c r="H44" s="9"/>
      <c r="I44" s="9"/>
      <c r="K44" s="9"/>
      <c r="M44" s="9"/>
      <c r="N44" s="9"/>
      <c r="O44" s="9"/>
      <c r="P44" s="9"/>
      <c r="Q44" s="12"/>
    </row>
    <row r="45" spans="1:17" x14ac:dyDescent="0.3">
      <c r="A45" s="22" t="s">
        <v>120</v>
      </c>
      <c r="B45" s="9" t="s">
        <v>140</v>
      </c>
      <c r="C45">
        <v>16</v>
      </c>
      <c r="D45" s="9" t="s">
        <v>148</v>
      </c>
      <c r="E45">
        <v>1</v>
      </c>
      <c r="F45" s="9" t="s">
        <v>160</v>
      </c>
      <c r="G45">
        <v>13</v>
      </c>
      <c r="H45" s="9"/>
      <c r="I45" s="9"/>
      <c r="K45" s="9"/>
      <c r="M45" s="9"/>
      <c r="N45" s="9"/>
      <c r="O45" s="9"/>
      <c r="P45" s="9"/>
      <c r="Q45" s="12"/>
    </row>
    <row r="46" spans="1:17" x14ac:dyDescent="0.3">
      <c r="A46" s="22" t="s">
        <v>120</v>
      </c>
      <c r="B46" s="9" t="s">
        <v>140</v>
      </c>
      <c r="C46">
        <v>17</v>
      </c>
      <c r="D46" s="9" t="s">
        <v>147</v>
      </c>
      <c r="E46">
        <v>1</v>
      </c>
      <c r="F46" s="9" t="s">
        <v>161</v>
      </c>
      <c r="G46">
        <v>14</v>
      </c>
      <c r="H46" s="9"/>
      <c r="I46" s="9"/>
      <c r="K46" s="9"/>
      <c r="M46" s="9"/>
      <c r="N46" s="9"/>
      <c r="O46" s="9"/>
      <c r="P46" s="9"/>
      <c r="Q46" s="12"/>
    </row>
    <row r="47" spans="1:17" x14ac:dyDescent="0.3">
      <c r="A47" s="22" t="s">
        <v>120</v>
      </c>
      <c r="B47" s="9" t="s">
        <v>140</v>
      </c>
      <c r="C47">
        <v>18</v>
      </c>
      <c r="D47" s="9" t="s">
        <v>190</v>
      </c>
      <c r="E47">
        <v>1</v>
      </c>
      <c r="F47" s="9" t="s">
        <v>197</v>
      </c>
      <c r="G47">
        <v>2</v>
      </c>
      <c r="H47" s="9"/>
      <c r="I47" s="9"/>
      <c r="K47" s="9"/>
      <c r="M47" s="9"/>
      <c r="N47" s="9"/>
      <c r="O47" s="9"/>
      <c r="P47" s="9"/>
      <c r="Q47" s="12"/>
    </row>
    <row r="48" spans="1:17" x14ac:dyDescent="0.3">
      <c r="A48" s="22" t="s">
        <v>120</v>
      </c>
      <c r="B48" s="9" t="s">
        <v>140</v>
      </c>
      <c r="C48">
        <v>19</v>
      </c>
      <c r="D48" s="9" t="s">
        <v>3</v>
      </c>
      <c r="E48">
        <v>1</v>
      </c>
      <c r="F48" s="9" t="s">
        <v>159</v>
      </c>
      <c r="G48">
        <v>10</v>
      </c>
      <c r="H48" s="9"/>
      <c r="I48" s="9"/>
      <c r="K48" s="9"/>
      <c r="M48" s="9"/>
      <c r="N48" s="9"/>
      <c r="O48" s="9"/>
      <c r="P48" s="9"/>
      <c r="Q48" s="12"/>
    </row>
    <row r="49" spans="1:17" x14ac:dyDescent="0.3">
      <c r="A49" s="22" t="s">
        <v>120</v>
      </c>
      <c r="B49" s="9" t="s">
        <v>140</v>
      </c>
      <c r="C49">
        <v>20</v>
      </c>
      <c r="D49" s="9" t="s">
        <v>2</v>
      </c>
      <c r="E49">
        <v>1</v>
      </c>
      <c r="F49" s="9" t="s">
        <v>11</v>
      </c>
      <c r="G49">
        <v>11</v>
      </c>
      <c r="H49" s="9"/>
      <c r="I49" s="9"/>
      <c r="K49" s="9"/>
      <c r="M49" s="9"/>
      <c r="N49" s="9"/>
      <c r="O49" s="9"/>
      <c r="P49" s="9"/>
      <c r="Q49" s="12"/>
    </row>
    <row r="50" spans="1:17" x14ac:dyDescent="0.3">
      <c r="A50" s="22" t="s">
        <v>120</v>
      </c>
      <c r="B50" s="9" t="s">
        <v>140</v>
      </c>
      <c r="C50">
        <v>21</v>
      </c>
      <c r="D50" s="9" t="s">
        <v>191</v>
      </c>
      <c r="E50">
        <v>1</v>
      </c>
      <c r="F50" s="9" t="s">
        <v>170</v>
      </c>
      <c r="G50">
        <v>6</v>
      </c>
      <c r="H50" s="9"/>
      <c r="I50" s="9"/>
      <c r="K50" s="9"/>
      <c r="M50" s="9"/>
      <c r="N50" s="9"/>
      <c r="O50" s="9"/>
      <c r="P50" s="9"/>
      <c r="Q50" s="12"/>
    </row>
    <row r="51" spans="1:17" x14ac:dyDescent="0.3">
      <c r="A51" s="22" t="s">
        <v>120</v>
      </c>
      <c r="B51" s="9" t="s">
        <v>140</v>
      </c>
      <c r="C51">
        <v>22</v>
      </c>
      <c r="D51" s="9" t="s">
        <v>135</v>
      </c>
      <c r="E51">
        <v>1</v>
      </c>
      <c r="F51" s="9" t="s">
        <v>163</v>
      </c>
      <c r="G51">
        <v>3</v>
      </c>
      <c r="H51" s="9" t="s">
        <v>201</v>
      </c>
      <c r="I51" s="9" t="s">
        <v>125</v>
      </c>
      <c r="J51">
        <v>3</v>
      </c>
      <c r="K51" s="9"/>
      <c r="M51" s="9" t="s">
        <v>135</v>
      </c>
      <c r="N51" s="9" t="s">
        <v>119</v>
      </c>
      <c r="O51" s="9" t="s">
        <v>104</v>
      </c>
      <c r="P51" s="9" t="s">
        <v>201</v>
      </c>
      <c r="Q51" s="12"/>
    </row>
    <row r="52" spans="1:17" x14ac:dyDescent="0.3">
      <c r="A52" s="22" t="s">
        <v>120</v>
      </c>
      <c r="B52" s="9" t="s">
        <v>140</v>
      </c>
      <c r="C52">
        <v>24</v>
      </c>
      <c r="D52" s="9" t="s">
        <v>193</v>
      </c>
      <c r="E52">
        <v>1</v>
      </c>
      <c r="F52" s="9" t="s">
        <v>198</v>
      </c>
      <c r="G52">
        <v>8</v>
      </c>
      <c r="H52" s="9"/>
      <c r="I52" s="9"/>
      <c r="K52" s="9"/>
      <c r="M52" s="9"/>
      <c r="N52" s="9"/>
      <c r="O52" s="9"/>
      <c r="P52" s="9"/>
      <c r="Q5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5"/>
  <sheetViews>
    <sheetView showGridLines="0" workbookViewId="0">
      <pane ySplit="3" topLeftCell="A4" activePane="bottomLeft" state="frozen"/>
      <selection pane="bottomLeft" activeCell="B5" sqref="B5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1.88671875" bestFit="1" customWidth="1"/>
  </cols>
  <sheetData>
    <row r="3" spans="1:3" x14ac:dyDescent="0.3">
      <c r="A3" s="25" t="s">
        <v>7</v>
      </c>
      <c r="B3" s="25" t="s">
        <v>5</v>
      </c>
      <c r="C3" s="25" t="s">
        <v>1</v>
      </c>
    </row>
    <row r="4" spans="1:3" x14ac:dyDescent="0.3">
      <c r="A4" s="1" t="s">
        <v>114</v>
      </c>
      <c r="B4" s="23" t="s">
        <v>172</v>
      </c>
      <c r="C4" s="24" t="s">
        <v>142</v>
      </c>
    </row>
    <row r="5" spans="1:3" x14ac:dyDescent="0.3">
      <c r="A5" s="1" t="s">
        <v>26</v>
      </c>
      <c r="B5" s="23" t="s">
        <v>178</v>
      </c>
      <c r="C5" s="24" t="s">
        <v>131</v>
      </c>
    </row>
    <row r="6" spans="1:3" x14ac:dyDescent="0.3">
      <c r="A6" s="1" t="s">
        <v>25</v>
      </c>
      <c r="B6" s="23" t="s">
        <v>181</v>
      </c>
      <c r="C6" s="24" t="s">
        <v>132</v>
      </c>
    </row>
    <row r="7" spans="1:3" x14ac:dyDescent="0.3">
      <c r="A7" s="1" t="s">
        <v>115</v>
      </c>
      <c r="B7" s="23" t="s">
        <v>173</v>
      </c>
      <c r="C7" s="24" t="s">
        <v>142</v>
      </c>
    </row>
    <row r="8" spans="1:3" x14ac:dyDescent="0.3">
      <c r="A8" s="1" t="s">
        <v>117</v>
      </c>
      <c r="B8" s="23" t="s">
        <v>179</v>
      </c>
      <c r="C8" s="24" t="s">
        <v>109</v>
      </c>
    </row>
    <row r="9" spans="1:3" x14ac:dyDescent="0.3">
      <c r="A9" s="1" t="s">
        <v>126</v>
      </c>
      <c r="B9" s="23" t="s">
        <v>174</v>
      </c>
      <c r="C9" s="24" t="s">
        <v>142</v>
      </c>
    </row>
    <row r="10" spans="1:3" x14ac:dyDescent="0.3">
      <c r="A10" s="1" t="s">
        <v>121</v>
      </c>
      <c r="B10" s="23" t="s">
        <v>180</v>
      </c>
      <c r="C10" s="24" t="s">
        <v>131</v>
      </c>
    </row>
    <row r="11" spans="1:3" x14ac:dyDescent="0.3">
      <c r="A11" s="1" t="s">
        <v>122</v>
      </c>
      <c r="B11" s="23" t="s">
        <v>182</v>
      </c>
      <c r="C11" s="24" t="s">
        <v>134</v>
      </c>
    </row>
    <row r="12" spans="1:3" x14ac:dyDescent="0.3">
      <c r="A12" s="1" t="s">
        <v>127</v>
      </c>
      <c r="B12" s="23" t="s">
        <v>175</v>
      </c>
      <c r="C12" s="24" t="s">
        <v>142</v>
      </c>
    </row>
    <row r="13" spans="1:3" x14ac:dyDescent="0.3">
      <c r="A13" s="1" t="s">
        <v>123</v>
      </c>
      <c r="B13" s="23" t="s">
        <v>200</v>
      </c>
      <c r="C13" s="24" t="s">
        <v>185</v>
      </c>
    </row>
    <row r="14" spans="1:3" x14ac:dyDescent="0.3">
      <c r="A14" s="1" t="s">
        <v>124</v>
      </c>
      <c r="B14" s="23" t="s">
        <v>183</v>
      </c>
      <c r="C14" s="24" t="s">
        <v>184</v>
      </c>
    </row>
    <row r="15" spans="1:3" x14ac:dyDescent="0.3">
      <c r="A15" s="1" t="s">
        <v>125</v>
      </c>
      <c r="B15" s="23" t="s">
        <v>201</v>
      </c>
      <c r="C15" s="24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39" sqref="A39:A41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hidden="1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8" t="s">
        <v>84</v>
      </c>
      <c r="L9" s="28" t="s">
        <v>66</v>
      </c>
      <c r="M9" s="28" t="s">
        <v>83</v>
      </c>
    </row>
    <row r="10" spans="1:13" hidden="1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8" t="s">
        <v>86</v>
      </c>
      <c r="L10" s="28" t="s">
        <v>66</v>
      </c>
      <c r="M10" s="28" t="s">
        <v>85</v>
      </c>
    </row>
    <row r="11" spans="1:13" hidden="1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8" t="s">
        <v>90</v>
      </c>
      <c r="L11" s="28" t="s">
        <v>60</v>
      </c>
      <c r="M11" s="28" t="s">
        <v>93</v>
      </c>
    </row>
    <row r="12" spans="1:13" hidden="1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8" t="s">
        <v>90</v>
      </c>
      <c r="L12" s="28" t="s">
        <v>106</v>
      </c>
      <c r="M12" s="28" t="s">
        <v>94</v>
      </c>
    </row>
    <row r="13" spans="1:13" hidden="1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8" t="s">
        <v>75</v>
      </c>
      <c r="L13" s="28" t="s">
        <v>105</v>
      </c>
      <c r="M13" s="28" t="s">
        <v>77</v>
      </c>
    </row>
    <row r="14" spans="1:13" hidden="1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8" t="s">
        <v>75</v>
      </c>
      <c r="L14" s="28" t="s">
        <v>106</v>
      </c>
      <c r="M14" s="28" t="s">
        <v>78</v>
      </c>
    </row>
    <row r="15" spans="1:13" hidden="1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8" t="s">
        <v>75</v>
      </c>
      <c r="L15" s="28" t="s">
        <v>60</v>
      </c>
      <c r="M15" s="28" t="s">
        <v>79</v>
      </c>
    </row>
    <row r="16" spans="1:13" hidden="1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8" t="s">
        <v>90</v>
      </c>
      <c r="L16" s="28" t="s">
        <v>105</v>
      </c>
      <c r="M16" s="28" t="s">
        <v>92</v>
      </c>
    </row>
    <row r="17" spans="1:13" hidden="1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8" t="s">
        <v>90</v>
      </c>
      <c r="L17" s="28" t="s">
        <v>66</v>
      </c>
      <c r="M17" s="28" t="s">
        <v>89</v>
      </c>
    </row>
    <row r="18" spans="1:13" hidden="1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8" t="s">
        <v>75</v>
      </c>
      <c r="L18" s="28" t="s">
        <v>66</v>
      </c>
      <c r="M18" s="28" t="s">
        <v>74</v>
      </c>
    </row>
    <row r="19" spans="1:13" hidden="1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8" t="s">
        <v>97</v>
      </c>
      <c r="L19" s="28" t="s">
        <v>66</v>
      </c>
      <c r="M19" s="28" t="s">
        <v>96</v>
      </c>
    </row>
    <row r="20" spans="1:13" hidden="1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8" t="s">
        <v>56</v>
      </c>
      <c r="L20" s="28" t="s">
        <v>55</v>
      </c>
      <c r="M20" s="28" t="s">
        <v>54</v>
      </c>
    </row>
    <row r="21" spans="1:13" hidden="1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8" t="s">
        <v>56</v>
      </c>
      <c r="L21" s="28" t="s">
        <v>64</v>
      </c>
      <c r="M21" s="28" t="s">
        <v>63</v>
      </c>
    </row>
    <row r="22" spans="1:13" hidden="1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8" t="s">
        <v>56</v>
      </c>
      <c r="L22" s="28" t="s">
        <v>105</v>
      </c>
      <c r="M22" s="28" t="s">
        <v>57</v>
      </c>
    </row>
    <row r="23" spans="1:13" hidden="1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8" t="s">
        <v>73</v>
      </c>
      <c r="L23" s="28" t="s">
        <v>66</v>
      </c>
      <c r="M23" s="28" t="s">
        <v>72</v>
      </c>
    </row>
    <row r="24" spans="1:13" hidden="1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8" t="s">
        <v>99</v>
      </c>
      <c r="L24" s="28" t="s">
        <v>66</v>
      </c>
      <c r="M24" s="28" t="s">
        <v>98</v>
      </c>
    </row>
    <row r="25" spans="1:13" hidden="1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8" t="s">
        <v>56</v>
      </c>
      <c r="L25" s="28" t="s">
        <v>60</v>
      </c>
      <c r="M25" s="28" t="s">
        <v>59</v>
      </c>
    </row>
    <row r="26" spans="1:13" hidden="1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8" t="s">
        <v>56</v>
      </c>
      <c r="L26" s="28" t="s">
        <v>62</v>
      </c>
      <c r="M26" s="28" t="s">
        <v>61</v>
      </c>
    </row>
    <row r="27" spans="1:13" hidden="1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8" t="s">
        <v>90</v>
      </c>
      <c r="L27" s="28" t="s">
        <v>55</v>
      </c>
      <c r="M27" s="28" t="s">
        <v>91</v>
      </c>
    </row>
    <row r="28" spans="1:13" hidden="1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8" t="s">
        <v>90</v>
      </c>
      <c r="L28" s="28" t="s">
        <v>64</v>
      </c>
      <c r="M28" s="28" t="s">
        <v>95</v>
      </c>
    </row>
    <row r="29" spans="1:13" hidden="1" x14ac:dyDescent="0.3">
      <c r="A29" t="s">
        <v>91</v>
      </c>
      <c r="B29" t="s">
        <v>55</v>
      </c>
      <c r="C29" t="s">
        <v>90</v>
      </c>
      <c r="D29" t="s">
        <v>20</v>
      </c>
    </row>
    <row r="30" spans="1:13" hidden="1" x14ac:dyDescent="0.3">
      <c r="A30" t="s">
        <v>92</v>
      </c>
      <c r="B30" t="s">
        <v>58</v>
      </c>
      <c r="C30" t="s">
        <v>90</v>
      </c>
      <c r="D30" t="s">
        <v>20</v>
      </c>
    </row>
    <row r="31" spans="1:13" hidden="1" x14ac:dyDescent="0.3">
      <c r="A31" t="s">
        <v>93</v>
      </c>
      <c r="B31" t="s">
        <v>60</v>
      </c>
      <c r="C31" t="s">
        <v>90</v>
      </c>
      <c r="D31" t="s">
        <v>20</v>
      </c>
    </row>
    <row r="32" spans="1:13" hidden="1" x14ac:dyDescent="0.3">
      <c r="A32" t="s">
        <v>94</v>
      </c>
      <c r="B32" t="s">
        <v>62</v>
      </c>
      <c r="C32" t="s">
        <v>90</v>
      </c>
      <c r="D32" t="s">
        <v>20</v>
      </c>
    </row>
    <row r="33" spans="1:4" hidden="1" x14ac:dyDescent="0.3">
      <c r="A33" t="s">
        <v>95</v>
      </c>
      <c r="B33" t="s">
        <v>64</v>
      </c>
      <c r="C33" t="s">
        <v>90</v>
      </c>
      <c r="D33" t="s">
        <v>20</v>
      </c>
    </row>
    <row r="34" spans="1:4" hidden="1" x14ac:dyDescent="0.3">
      <c r="A34" t="s">
        <v>96</v>
      </c>
      <c r="B34" t="s">
        <v>66</v>
      </c>
      <c r="C34" t="s">
        <v>97</v>
      </c>
      <c r="D34" t="s">
        <v>20</v>
      </c>
    </row>
    <row r="35" spans="1:4" hidden="1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2.664062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9" t="s">
        <v>138</v>
      </c>
      <c r="C2" s="9" t="s">
        <v>107</v>
      </c>
      <c r="E2" t="s">
        <v>155</v>
      </c>
    </row>
    <row r="3" spans="1:5" x14ac:dyDescent="0.3">
      <c r="A3">
        <v>2</v>
      </c>
      <c r="B3" s="9" t="s">
        <v>141</v>
      </c>
      <c r="C3" s="9" t="s">
        <v>107</v>
      </c>
      <c r="E3" t="s">
        <v>156</v>
      </c>
    </row>
    <row r="4" spans="1:5" x14ac:dyDescent="0.3">
      <c r="A4">
        <v>3</v>
      </c>
      <c r="B4" s="9" t="s">
        <v>139</v>
      </c>
      <c r="C4" s="9" t="s">
        <v>154</v>
      </c>
      <c r="E4" t="s">
        <v>157</v>
      </c>
    </row>
    <row r="5" spans="1:5" x14ac:dyDescent="0.3">
      <c r="A5">
        <v>4</v>
      </c>
      <c r="B5" s="9" t="s">
        <v>140</v>
      </c>
      <c r="C5" s="9" t="s">
        <v>107</v>
      </c>
      <c r="E5" t="s">
        <v>158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2.664062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4.44140625" bestFit="1" customWidth="1"/>
    <col min="7" max="7" width="16.77734375" bestFit="1" customWidth="1"/>
    <col min="8" max="8" width="30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9" t="s">
        <v>29</v>
      </c>
      <c r="B2" s="9" t="s">
        <v>138</v>
      </c>
      <c r="C2">
        <v>1</v>
      </c>
      <c r="D2" s="9" t="s">
        <v>142</v>
      </c>
      <c r="E2">
        <v>1</v>
      </c>
      <c r="F2" s="9" t="s">
        <v>172</v>
      </c>
      <c r="G2">
        <v>50</v>
      </c>
      <c r="H2" s="9" t="s">
        <v>172</v>
      </c>
      <c r="I2" s="9" t="s">
        <v>114</v>
      </c>
      <c r="J2">
        <v>0</v>
      </c>
    </row>
    <row r="3" spans="1:10" x14ac:dyDescent="0.3">
      <c r="A3" s="9" t="s">
        <v>29</v>
      </c>
      <c r="B3" s="9" t="s">
        <v>138</v>
      </c>
      <c r="C3">
        <v>2</v>
      </c>
      <c r="D3" s="9" t="s">
        <v>143</v>
      </c>
      <c r="F3" s="9"/>
      <c r="H3" s="9"/>
      <c r="I3" s="9"/>
    </row>
    <row r="4" spans="1:10" x14ac:dyDescent="0.3">
      <c r="A4" s="9" t="s">
        <v>29</v>
      </c>
      <c r="B4" s="9" t="s">
        <v>138</v>
      </c>
      <c r="C4">
        <v>3</v>
      </c>
      <c r="D4" s="9" t="s">
        <v>144</v>
      </c>
      <c r="F4" s="9"/>
      <c r="H4" s="9"/>
      <c r="I4" s="9"/>
    </row>
    <row r="5" spans="1:10" x14ac:dyDescent="0.3">
      <c r="A5" s="9" t="s">
        <v>29</v>
      </c>
      <c r="B5" s="9" t="s">
        <v>138</v>
      </c>
      <c r="C5">
        <v>4</v>
      </c>
      <c r="D5" s="9" t="s">
        <v>2</v>
      </c>
      <c r="E5">
        <v>1</v>
      </c>
      <c r="F5" s="9" t="s">
        <v>11</v>
      </c>
      <c r="G5">
        <v>5</v>
      </c>
      <c r="H5" s="9"/>
      <c r="I5" s="9"/>
    </row>
    <row r="6" spans="1:10" x14ac:dyDescent="0.3">
      <c r="A6" s="9" t="s">
        <v>29</v>
      </c>
      <c r="B6" s="9" t="s">
        <v>138</v>
      </c>
      <c r="C6">
        <v>5</v>
      </c>
      <c r="D6" s="9" t="s">
        <v>3</v>
      </c>
      <c r="E6">
        <v>1</v>
      </c>
      <c r="F6" s="9" t="s">
        <v>159</v>
      </c>
      <c r="G6">
        <v>6</v>
      </c>
      <c r="H6" s="9"/>
      <c r="I6" s="9"/>
    </row>
    <row r="7" spans="1:10" x14ac:dyDescent="0.3">
      <c r="A7" s="9" t="s">
        <v>29</v>
      </c>
      <c r="B7" s="9" t="s">
        <v>138</v>
      </c>
      <c r="C7">
        <v>6</v>
      </c>
      <c r="D7" s="9" t="s">
        <v>110</v>
      </c>
      <c r="E7">
        <v>1</v>
      </c>
      <c r="F7" s="9" t="s">
        <v>12</v>
      </c>
      <c r="G7">
        <v>7</v>
      </c>
      <c r="H7" s="9"/>
      <c r="I7" s="9"/>
    </row>
    <row r="8" spans="1:10" x14ac:dyDescent="0.3">
      <c r="A8" s="9" t="s">
        <v>29</v>
      </c>
      <c r="B8" s="9" t="s">
        <v>138</v>
      </c>
      <c r="C8">
        <v>7</v>
      </c>
      <c r="D8" s="9" t="s">
        <v>111</v>
      </c>
      <c r="F8" s="9"/>
      <c r="H8" s="9"/>
      <c r="I8" s="9"/>
    </row>
    <row r="9" spans="1:10" x14ac:dyDescent="0.3">
      <c r="A9" s="9" t="s">
        <v>29</v>
      </c>
      <c r="B9" s="9" t="s">
        <v>138</v>
      </c>
      <c r="C9">
        <v>8</v>
      </c>
      <c r="D9" s="9" t="s">
        <v>145</v>
      </c>
      <c r="F9" s="9"/>
      <c r="H9" s="9"/>
      <c r="I9" s="9"/>
    </row>
    <row r="10" spans="1:10" x14ac:dyDescent="0.3">
      <c r="A10" s="9" t="s">
        <v>29</v>
      </c>
      <c r="B10" s="9" t="s">
        <v>138</v>
      </c>
      <c r="C10">
        <v>9</v>
      </c>
      <c r="D10" s="9" t="s">
        <v>146</v>
      </c>
      <c r="F10" s="9"/>
      <c r="H10" s="9"/>
      <c r="I10" s="9"/>
    </row>
    <row r="11" spans="1:10" x14ac:dyDescent="0.3">
      <c r="A11" s="9" t="s">
        <v>29</v>
      </c>
      <c r="B11" s="9" t="s">
        <v>138</v>
      </c>
      <c r="C11">
        <v>10</v>
      </c>
      <c r="D11" s="9" t="s">
        <v>112</v>
      </c>
      <c r="E11">
        <v>1</v>
      </c>
      <c r="F11" s="9" t="s">
        <v>113</v>
      </c>
      <c r="G11">
        <v>8</v>
      </c>
      <c r="H11" s="9"/>
      <c r="I11" s="9"/>
    </row>
    <row r="12" spans="1:10" x14ac:dyDescent="0.3">
      <c r="A12" s="9" t="s">
        <v>29</v>
      </c>
      <c r="B12" s="9" t="s">
        <v>138</v>
      </c>
      <c r="C12">
        <v>11</v>
      </c>
      <c r="D12" s="9" t="s">
        <v>147</v>
      </c>
      <c r="E12">
        <v>1</v>
      </c>
      <c r="F12" s="9" t="s">
        <v>160</v>
      </c>
      <c r="G12">
        <v>9</v>
      </c>
      <c r="H12" s="9"/>
      <c r="I12" s="9"/>
    </row>
    <row r="13" spans="1:10" x14ac:dyDescent="0.3">
      <c r="A13" s="9" t="s">
        <v>29</v>
      </c>
      <c r="B13" s="9" t="s">
        <v>138</v>
      </c>
      <c r="C13">
        <v>12</v>
      </c>
      <c r="D13" s="9" t="s">
        <v>148</v>
      </c>
      <c r="E13">
        <v>1</v>
      </c>
      <c r="F13" s="9" t="s">
        <v>161</v>
      </c>
      <c r="G13">
        <v>10</v>
      </c>
      <c r="H13" s="9"/>
      <c r="I13" s="9"/>
    </row>
    <row r="14" spans="1:10" x14ac:dyDescent="0.3">
      <c r="A14" s="9" t="s">
        <v>29</v>
      </c>
      <c r="B14" s="9" t="s">
        <v>138</v>
      </c>
      <c r="C14">
        <v>13</v>
      </c>
      <c r="D14" s="9" t="s">
        <v>130</v>
      </c>
      <c r="E14">
        <v>1</v>
      </c>
      <c r="F14" s="9" t="s">
        <v>177</v>
      </c>
      <c r="G14">
        <v>11</v>
      </c>
      <c r="H14" s="9"/>
      <c r="I14" s="9"/>
    </row>
    <row r="15" spans="1:10" x14ac:dyDescent="0.3">
      <c r="A15" s="9" t="s">
        <v>29</v>
      </c>
      <c r="B15" s="9" t="s">
        <v>138</v>
      </c>
      <c r="C15">
        <v>14</v>
      </c>
      <c r="D15" s="9" t="s">
        <v>131</v>
      </c>
      <c r="E15">
        <v>1</v>
      </c>
      <c r="F15" s="9" t="s">
        <v>162</v>
      </c>
      <c r="G15">
        <v>1</v>
      </c>
      <c r="H15" s="9" t="s">
        <v>178</v>
      </c>
      <c r="I15" s="9" t="s">
        <v>26</v>
      </c>
      <c r="J15">
        <v>1</v>
      </c>
    </row>
    <row r="16" spans="1:10" x14ac:dyDescent="0.3">
      <c r="A16" s="9" t="s">
        <v>29</v>
      </c>
      <c r="B16" s="9" t="s">
        <v>138</v>
      </c>
      <c r="C16">
        <v>15</v>
      </c>
      <c r="D16" s="9" t="s">
        <v>132</v>
      </c>
      <c r="E16">
        <v>1</v>
      </c>
      <c r="F16" s="9" t="s">
        <v>166</v>
      </c>
      <c r="G16">
        <v>2</v>
      </c>
      <c r="H16" s="9" t="s">
        <v>181</v>
      </c>
      <c r="I16" s="9" t="s">
        <v>25</v>
      </c>
      <c r="J16">
        <v>2</v>
      </c>
    </row>
    <row r="17" spans="1:10" x14ac:dyDescent="0.3">
      <c r="A17" s="9" t="s">
        <v>29</v>
      </c>
      <c r="B17" s="9" t="s">
        <v>138</v>
      </c>
      <c r="C17">
        <v>16</v>
      </c>
      <c r="D17" s="9" t="s">
        <v>133</v>
      </c>
      <c r="E17">
        <v>1</v>
      </c>
      <c r="F17" s="9" t="s">
        <v>167</v>
      </c>
      <c r="G17">
        <v>3</v>
      </c>
      <c r="H17" s="9"/>
      <c r="I17" s="9"/>
    </row>
    <row r="18" spans="1:10" x14ac:dyDescent="0.3">
      <c r="A18" s="9" t="s">
        <v>29</v>
      </c>
      <c r="B18" s="9" t="s">
        <v>138</v>
      </c>
      <c r="C18">
        <v>17</v>
      </c>
      <c r="D18" s="9" t="s">
        <v>149</v>
      </c>
      <c r="F18" s="9"/>
      <c r="H18" s="9"/>
      <c r="I18" s="9"/>
    </row>
    <row r="19" spans="1:10" x14ac:dyDescent="0.3">
      <c r="A19" s="9" t="s">
        <v>29</v>
      </c>
      <c r="B19" s="9" t="s">
        <v>138</v>
      </c>
      <c r="C19">
        <v>18</v>
      </c>
      <c r="D19" s="9" t="s">
        <v>150</v>
      </c>
      <c r="E19">
        <v>1</v>
      </c>
      <c r="F19" s="9" t="s">
        <v>168</v>
      </c>
      <c r="G19">
        <v>4</v>
      </c>
      <c r="H19" s="9"/>
      <c r="I19" s="9"/>
    </row>
    <row r="20" spans="1:10" x14ac:dyDescent="0.3">
      <c r="A20" s="9" t="s">
        <v>108</v>
      </c>
      <c r="B20" s="9" t="s">
        <v>141</v>
      </c>
      <c r="C20">
        <v>1</v>
      </c>
      <c r="D20" s="9" t="s">
        <v>142</v>
      </c>
      <c r="E20">
        <v>1</v>
      </c>
      <c r="F20" s="9" t="s">
        <v>173</v>
      </c>
      <c r="G20">
        <v>50</v>
      </c>
      <c r="H20" s="9" t="s">
        <v>173</v>
      </c>
      <c r="I20" s="9" t="s">
        <v>115</v>
      </c>
      <c r="J20">
        <v>0</v>
      </c>
    </row>
    <row r="21" spans="1:10" x14ac:dyDescent="0.3">
      <c r="A21" s="9" t="s">
        <v>108</v>
      </c>
      <c r="B21" s="9" t="s">
        <v>141</v>
      </c>
      <c r="C21">
        <v>2</v>
      </c>
      <c r="D21" s="9" t="s">
        <v>143</v>
      </c>
      <c r="F21" s="9"/>
      <c r="H21" s="9"/>
      <c r="I21" s="9"/>
    </row>
    <row r="22" spans="1:10" x14ac:dyDescent="0.3">
      <c r="A22" s="9" t="s">
        <v>108</v>
      </c>
      <c r="B22" s="9" t="s">
        <v>141</v>
      </c>
      <c r="C22">
        <v>3</v>
      </c>
      <c r="D22" s="9" t="s">
        <v>144</v>
      </c>
      <c r="F22" s="9"/>
      <c r="H22" s="9"/>
      <c r="I22" s="9"/>
    </row>
    <row r="23" spans="1:10" x14ac:dyDescent="0.3">
      <c r="A23" s="9" t="s">
        <v>108</v>
      </c>
      <c r="B23" s="9" t="s">
        <v>141</v>
      </c>
      <c r="C23">
        <v>4</v>
      </c>
      <c r="D23" s="9" t="s">
        <v>2</v>
      </c>
      <c r="E23">
        <v>1</v>
      </c>
      <c r="F23" s="9" t="s">
        <v>11</v>
      </c>
      <c r="G23">
        <v>4</v>
      </c>
      <c r="H23" s="9"/>
      <c r="I23" s="9"/>
    </row>
    <row r="24" spans="1:10" x14ac:dyDescent="0.3">
      <c r="A24" s="9" t="s">
        <v>108</v>
      </c>
      <c r="B24" s="9" t="s">
        <v>141</v>
      </c>
      <c r="C24">
        <v>5</v>
      </c>
      <c r="D24" s="9" t="s">
        <v>3</v>
      </c>
      <c r="E24">
        <v>1</v>
      </c>
      <c r="F24" s="9" t="s">
        <v>159</v>
      </c>
      <c r="G24">
        <v>5</v>
      </c>
      <c r="H24" s="9"/>
      <c r="I24" s="9"/>
    </row>
    <row r="25" spans="1:10" x14ac:dyDescent="0.3">
      <c r="A25" s="9" t="s">
        <v>108</v>
      </c>
      <c r="B25" s="9" t="s">
        <v>141</v>
      </c>
      <c r="C25">
        <v>6</v>
      </c>
      <c r="D25" s="9" t="s">
        <v>110</v>
      </c>
      <c r="E25">
        <v>1</v>
      </c>
      <c r="F25" s="9" t="s">
        <v>12</v>
      </c>
      <c r="G25">
        <v>6</v>
      </c>
      <c r="H25" s="9"/>
      <c r="I25" s="9"/>
    </row>
    <row r="26" spans="1:10" x14ac:dyDescent="0.3">
      <c r="A26" s="9" t="s">
        <v>108</v>
      </c>
      <c r="B26" s="9" t="s">
        <v>141</v>
      </c>
      <c r="C26">
        <v>7</v>
      </c>
      <c r="D26" s="9" t="s">
        <v>111</v>
      </c>
      <c r="F26" s="9"/>
      <c r="H26" s="9"/>
      <c r="I26" s="9"/>
    </row>
    <row r="27" spans="1:10" x14ac:dyDescent="0.3">
      <c r="A27" s="9" t="s">
        <v>108</v>
      </c>
      <c r="B27" s="9" t="s">
        <v>141</v>
      </c>
      <c r="C27">
        <v>8</v>
      </c>
      <c r="D27" s="9" t="s">
        <v>145</v>
      </c>
      <c r="F27" s="9"/>
      <c r="H27" s="9"/>
      <c r="I27" s="9"/>
    </row>
    <row r="28" spans="1:10" x14ac:dyDescent="0.3">
      <c r="A28" s="9" t="s">
        <v>108</v>
      </c>
      <c r="B28" s="9" t="s">
        <v>141</v>
      </c>
      <c r="C28">
        <v>9</v>
      </c>
      <c r="D28" s="9" t="s">
        <v>146</v>
      </c>
      <c r="F28" s="9"/>
      <c r="H28" s="9"/>
      <c r="I28" s="9"/>
    </row>
    <row r="29" spans="1:10" x14ac:dyDescent="0.3">
      <c r="A29" s="9" t="s">
        <v>108</v>
      </c>
      <c r="B29" s="9" t="s">
        <v>141</v>
      </c>
      <c r="C29">
        <v>10</v>
      </c>
      <c r="D29" s="9" t="s">
        <v>112</v>
      </c>
      <c r="E29">
        <v>1</v>
      </c>
      <c r="F29" s="9" t="s">
        <v>113</v>
      </c>
      <c r="G29">
        <v>7</v>
      </c>
      <c r="H29" s="9"/>
      <c r="I29" s="9"/>
    </row>
    <row r="30" spans="1:10" x14ac:dyDescent="0.3">
      <c r="A30" s="9" t="s">
        <v>108</v>
      </c>
      <c r="B30" s="9" t="s">
        <v>141</v>
      </c>
      <c r="C30">
        <v>11</v>
      </c>
      <c r="D30" s="9" t="s">
        <v>147</v>
      </c>
      <c r="E30">
        <v>1</v>
      </c>
      <c r="F30" s="9" t="s">
        <v>160</v>
      </c>
      <c r="G30">
        <v>8</v>
      </c>
      <c r="H30" s="9"/>
      <c r="I30" s="9"/>
    </row>
    <row r="31" spans="1:10" x14ac:dyDescent="0.3">
      <c r="A31" s="9" t="s">
        <v>108</v>
      </c>
      <c r="B31" s="9" t="s">
        <v>141</v>
      </c>
      <c r="C31">
        <v>12</v>
      </c>
      <c r="D31" s="9" t="s">
        <v>148</v>
      </c>
      <c r="E31">
        <v>1</v>
      </c>
      <c r="F31" s="9" t="s">
        <v>161</v>
      </c>
      <c r="G31">
        <v>9</v>
      </c>
      <c r="H31" s="9"/>
      <c r="I31" s="9"/>
    </row>
    <row r="32" spans="1:10" x14ac:dyDescent="0.3">
      <c r="A32" s="9" t="s">
        <v>108</v>
      </c>
      <c r="B32" s="9" t="s">
        <v>141</v>
      </c>
      <c r="C32">
        <v>13</v>
      </c>
      <c r="D32" s="9" t="s">
        <v>134</v>
      </c>
      <c r="E32">
        <v>1</v>
      </c>
      <c r="F32" s="9" t="s">
        <v>169</v>
      </c>
      <c r="G32">
        <v>3</v>
      </c>
      <c r="H32" s="9"/>
      <c r="I32" s="9"/>
    </row>
    <row r="33" spans="1:10" x14ac:dyDescent="0.3">
      <c r="A33" s="9" t="s">
        <v>108</v>
      </c>
      <c r="B33" s="9" t="s">
        <v>141</v>
      </c>
      <c r="C33">
        <v>14</v>
      </c>
      <c r="D33" s="9" t="s">
        <v>109</v>
      </c>
      <c r="E33">
        <v>1</v>
      </c>
      <c r="F33" s="9" t="s">
        <v>4</v>
      </c>
      <c r="G33">
        <v>1</v>
      </c>
      <c r="H33" s="9" t="s">
        <v>179</v>
      </c>
      <c r="I33" s="9" t="s">
        <v>117</v>
      </c>
      <c r="J33">
        <v>1</v>
      </c>
    </row>
    <row r="34" spans="1:10" x14ac:dyDescent="0.3">
      <c r="A34" s="9" t="s">
        <v>108</v>
      </c>
      <c r="B34" s="9" t="s">
        <v>141</v>
      </c>
      <c r="C34">
        <v>15</v>
      </c>
      <c r="D34" s="9" t="s">
        <v>151</v>
      </c>
      <c r="E34">
        <v>1</v>
      </c>
      <c r="F34" s="9" t="s">
        <v>168</v>
      </c>
      <c r="G34">
        <v>2</v>
      </c>
      <c r="H34" s="9"/>
      <c r="I34" s="9"/>
    </row>
    <row r="35" spans="1:10" x14ac:dyDescent="0.3">
      <c r="A35" s="9" t="s">
        <v>116</v>
      </c>
      <c r="B35" s="9" t="s">
        <v>139</v>
      </c>
      <c r="C35">
        <v>1</v>
      </c>
      <c r="D35" s="9" t="s">
        <v>142</v>
      </c>
      <c r="E35">
        <v>1</v>
      </c>
      <c r="F35" s="9" t="s">
        <v>174</v>
      </c>
      <c r="G35">
        <v>50</v>
      </c>
      <c r="H35" s="9" t="s">
        <v>174</v>
      </c>
      <c r="I35" s="9" t="s">
        <v>126</v>
      </c>
      <c r="J35">
        <v>0</v>
      </c>
    </row>
    <row r="36" spans="1:10" x14ac:dyDescent="0.3">
      <c r="A36" s="9" t="s">
        <v>116</v>
      </c>
      <c r="B36" s="9" t="s">
        <v>139</v>
      </c>
      <c r="C36">
        <v>2</v>
      </c>
      <c r="D36" s="9" t="s">
        <v>143</v>
      </c>
      <c r="F36" s="9"/>
      <c r="H36" s="9"/>
      <c r="I36" s="9"/>
    </row>
    <row r="37" spans="1:10" x14ac:dyDescent="0.3">
      <c r="A37" s="9" t="s">
        <v>116</v>
      </c>
      <c r="B37" s="9" t="s">
        <v>139</v>
      </c>
      <c r="C37">
        <v>3</v>
      </c>
      <c r="D37" s="9" t="s">
        <v>144</v>
      </c>
      <c r="F37" s="9"/>
      <c r="H37" s="9"/>
      <c r="I37" s="9"/>
    </row>
    <row r="38" spans="1:10" x14ac:dyDescent="0.3">
      <c r="A38" s="9" t="s">
        <v>116</v>
      </c>
      <c r="B38" s="9" t="s">
        <v>139</v>
      </c>
      <c r="C38">
        <v>4</v>
      </c>
      <c r="D38" s="9" t="s">
        <v>2</v>
      </c>
      <c r="E38">
        <v>1</v>
      </c>
      <c r="F38" s="9" t="s">
        <v>11</v>
      </c>
      <c r="G38">
        <v>6</v>
      </c>
      <c r="H38" s="9"/>
      <c r="I38" s="9"/>
    </row>
    <row r="39" spans="1:10" x14ac:dyDescent="0.3">
      <c r="A39" s="9" t="s">
        <v>116</v>
      </c>
      <c r="B39" s="9" t="s">
        <v>139</v>
      </c>
      <c r="C39">
        <v>5</v>
      </c>
      <c r="D39" s="9" t="s">
        <v>3</v>
      </c>
      <c r="E39">
        <v>1</v>
      </c>
      <c r="F39" s="9" t="s">
        <v>159</v>
      </c>
      <c r="G39">
        <v>7</v>
      </c>
      <c r="H39" s="9"/>
      <c r="I39" s="9"/>
    </row>
    <row r="40" spans="1:10" x14ac:dyDescent="0.3">
      <c r="A40" s="9" t="s">
        <v>116</v>
      </c>
      <c r="B40" s="9" t="s">
        <v>139</v>
      </c>
      <c r="C40">
        <v>6</v>
      </c>
      <c r="D40" s="9" t="s">
        <v>110</v>
      </c>
      <c r="E40">
        <v>1</v>
      </c>
      <c r="F40" s="9" t="s">
        <v>12</v>
      </c>
      <c r="G40">
        <v>8</v>
      </c>
      <c r="H40" s="9"/>
      <c r="I40" s="9"/>
    </row>
    <row r="41" spans="1:10" x14ac:dyDescent="0.3">
      <c r="A41" s="9" t="s">
        <v>116</v>
      </c>
      <c r="B41" s="9" t="s">
        <v>139</v>
      </c>
      <c r="C41">
        <v>7</v>
      </c>
      <c r="D41" s="9" t="s">
        <v>111</v>
      </c>
      <c r="F41" s="9"/>
      <c r="H41" s="9"/>
      <c r="I41" s="9"/>
    </row>
    <row r="42" spans="1:10" x14ac:dyDescent="0.3">
      <c r="A42" s="9" t="s">
        <v>116</v>
      </c>
      <c r="B42" s="9" t="s">
        <v>139</v>
      </c>
      <c r="C42">
        <v>8</v>
      </c>
      <c r="D42" s="9" t="s">
        <v>145</v>
      </c>
      <c r="F42" s="9"/>
      <c r="H42" s="9"/>
      <c r="I42" s="9"/>
    </row>
    <row r="43" spans="1:10" x14ac:dyDescent="0.3">
      <c r="A43" s="9" t="s">
        <v>116</v>
      </c>
      <c r="B43" s="9" t="s">
        <v>139</v>
      </c>
      <c r="C43">
        <v>9</v>
      </c>
      <c r="D43" s="9" t="s">
        <v>146</v>
      </c>
      <c r="F43" s="9"/>
      <c r="H43" s="9"/>
      <c r="I43" s="9"/>
    </row>
    <row r="44" spans="1:10" x14ac:dyDescent="0.3">
      <c r="A44" s="9" t="s">
        <v>116</v>
      </c>
      <c r="B44" s="9" t="s">
        <v>139</v>
      </c>
      <c r="C44">
        <v>10</v>
      </c>
      <c r="D44" s="9" t="s">
        <v>112</v>
      </c>
      <c r="E44">
        <v>1</v>
      </c>
      <c r="F44" s="9" t="s">
        <v>113</v>
      </c>
      <c r="G44">
        <v>9</v>
      </c>
      <c r="H44" s="9"/>
      <c r="I44" s="9"/>
    </row>
    <row r="45" spans="1:10" x14ac:dyDescent="0.3">
      <c r="A45" s="9" t="s">
        <v>116</v>
      </c>
      <c r="B45" s="9" t="s">
        <v>139</v>
      </c>
      <c r="C45">
        <v>11</v>
      </c>
      <c r="D45" s="9" t="s">
        <v>147</v>
      </c>
      <c r="E45">
        <v>1</v>
      </c>
      <c r="F45" s="9" t="s">
        <v>160</v>
      </c>
      <c r="G45">
        <v>10</v>
      </c>
      <c r="H45" s="9"/>
      <c r="I45" s="9"/>
    </row>
    <row r="46" spans="1:10" x14ac:dyDescent="0.3">
      <c r="A46" s="9" t="s">
        <v>116</v>
      </c>
      <c r="B46" s="9" t="s">
        <v>139</v>
      </c>
      <c r="C46">
        <v>12</v>
      </c>
      <c r="D46" s="9" t="s">
        <v>148</v>
      </c>
      <c r="E46">
        <v>1</v>
      </c>
      <c r="F46" s="9" t="s">
        <v>161</v>
      </c>
      <c r="G46">
        <v>11</v>
      </c>
      <c r="H46" s="9"/>
      <c r="I46" s="9"/>
    </row>
    <row r="47" spans="1:10" x14ac:dyDescent="0.3">
      <c r="A47" s="9" t="s">
        <v>116</v>
      </c>
      <c r="B47" s="9" t="s">
        <v>139</v>
      </c>
      <c r="C47">
        <v>13</v>
      </c>
      <c r="D47" s="9" t="s">
        <v>135</v>
      </c>
      <c r="E47">
        <v>1</v>
      </c>
      <c r="F47" s="9" t="s">
        <v>163</v>
      </c>
      <c r="G47">
        <v>2</v>
      </c>
      <c r="H47" s="9"/>
      <c r="I47" s="9"/>
    </row>
    <row r="48" spans="1:10" x14ac:dyDescent="0.3">
      <c r="A48" s="9" t="s">
        <v>116</v>
      </c>
      <c r="B48" s="9" t="s">
        <v>139</v>
      </c>
      <c r="C48">
        <v>14</v>
      </c>
      <c r="D48" s="9" t="s">
        <v>131</v>
      </c>
      <c r="E48">
        <v>1</v>
      </c>
      <c r="F48" s="9" t="s">
        <v>162</v>
      </c>
      <c r="G48">
        <v>1</v>
      </c>
      <c r="H48" s="9" t="s">
        <v>180</v>
      </c>
      <c r="I48" s="9" t="s">
        <v>121</v>
      </c>
      <c r="J48">
        <v>1</v>
      </c>
    </row>
    <row r="49" spans="1:10" x14ac:dyDescent="0.3">
      <c r="A49" s="9" t="s">
        <v>116</v>
      </c>
      <c r="B49" s="9" t="s">
        <v>139</v>
      </c>
      <c r="C49">
        <v>15</v>
      </c>
      <c r="D49" s="9" t="s">
        <v>136</v>
      </c>
      <c r="E49">
        <v>1</v>
      </c>
      <c r="F49" s="9" t="s">
        <v>164</v>
      </c>
      <c r="G49">
        <v>3</v>
      </c>
      <c r="H49" s="9"/>
      <c r="I49" s="9"/>
    </row>
    <row r="50" spans="1:10" x14ac:dyDescent="0.3">
      <c r="A50" s="9" t="s">
        <v>116</v>
      </c>
      <c r="B50" s="9" t="s">
        <v>139</v>
      </c>
      <c r="C50">
        <v>16</v>
      </c>
      <c r="D50" s="9" t="s">
        <v>137</v>
      </c>
      <c r="E50">
        <v>1</v>
      </c>
      <c r="F50" s="9" t="s">
        <v>171</v>
      </c>
      <c r="G50">
        <v>5</v>
      </c>
      <c r="H50" s="9"/>
      <c r="I50" s="9"/>
    </row>
    <row r="51" spans="1:10" x14ac:dyDescent="0.3">
      <c r="A51" s="9" t="s">
        <v>116</v>
      </c>
      <c r="B51" s="9" t="s">
        <v>139</v>
      </c>
      <c r="C51">
        <v>17</v>
      </c>
      <c r="D51" s="9" t="s">
        <v>134</v>
      </c>
      <c r="E51">
        <v>1</v>
      </c>
      <c r="F51" s="9" t="s">
        <v>169</v>
      </c>
      <c r="G51">
        <v>4</v>
      </c>
      <c r="H51" s="9" t="s">
        <v>182</v>
      </c>
      <c r="I51" s="9" t="s">
        <v>122</v>
      </c>
      <c r="J51">
        <v>2</v>
      </c>
    </row>
    <row r="52" spans="1:10" x14ac:dyDescent="0.3">
      <c r="A52" s="9" t="s">
        <v>116</v>
      </c>
      <c r="B52" s="9" t="s">
        <v>139</v>
      </c>
      <c r="C52">
        <v>18</v>
      </c>
      <c r="D52" s="9" t="s">
        <v>152</v>
      </c>
      <c r="F52" s="9"/>
      <c r="H52" s="9"/>
      <c r="I52" s="9"/>
    </row>
    <row r="53" spans="1:10" x14ac:dyDescent="0.3">
      <c r="A53" s="9" t="s">
        <v>116</v>
      </c>
      <c r="B53" s="9" t="s">
        <v>139</v>
      </c>
      <c r="C53">
        <v>19</v>
      </c>
      <c r="D53" s="9" t="s">
        <v>153</v>
      </c>
      <c r="F53" s="9"/>
      <c r="H53" s="9"/>
      <c r="I53" s="9"/>
    </row>
    <row r="54" spans="1:10" x14ac:dyDescent="0.3">
      <c r="A54" s="9" t="s">
        <v>120</v>
      </c>
      <c r="B54" s="9" t="s">
        <v>140</v>
      </c>
      <c r="C54">
        <v>1</v>
      </c>
      <c r="D54" s="9" t="s">
        <v>184</v>
      </c>
      <c r="E54">
        <v>1</v>
      </c>
      <c r="F54" s="9" t="s">
        <v>165</v>
      </c>
      <c r="G54">
        <v>16</v>
      </c>
      <c r="H54" s="9" t="s">
        <v>183</v>
      </c>
      <c r="I54" s="9" t="s">
        <v>124</v>
      </c>
      <c r="J54">
        <v>2</v>
      </c>
    </row>
    <row r="55" spans="1:10" x14ac:dyDescent="0.3">
      <c r="A55" s="9" t="s">
        <v>120</v>
      </c>
      <c r="B55" s="9" t="s">
        <v>140</v>
      </c>
      <c r="C55">
        <v>2</v>
      </c>
      <c r="D55" s="9" t="s">
        <v>185</v>
      </c>
      <c r="E55">
        <v>1</v>
      </c>
      <c r="F55" s="9" t="s">
        <v>194</v>
      </c>
      <c r="G55">
        <v>1</v>
      </c>
      <c r="H55" s="9" t="s">
        <v>200</v>
      </c>
      <c r="I55" s="9" t="s">
        <v>123</v>
      </c>
      <c r="J55">
        <v>1</v>
      </c>
    </row>
    <row r="56" spans="1:10" x14ac:dyDescent="0.3">
      <c r="A56" s="9" t="s">
        <v>120</v>
      </c>
      <c r="B56" s="9" t="s">
        <v>140</v>
      </c>
      <c r="C56">
        <v>3</v>
      </c>
      <c r="D56" s="9" t="s">
        <v>111</v>
      </c>
      <c r="F56" s="9"/>
      <c r="H56" s="9"/>
      <c r="I56" s="9"/>
    </row>
    <row r="57" spans="1:10" x14ac:dyDescent="0.3">
      <c r="A57" s="9" t="s">
        <v>120</v>
      </c>
      <c r="B57" s="9" t="s">
        <v>140</v>
      </c>
      <c r="C57">
        <v>4</v>
      </c>
      <c r="D57" s="9" t="s">
        <v>146</v>
      </c>
      <c r="F57" s="9"/>
      <c r="H57" s="9"/>
      <c r="I57" s="9"/>
    </row>
    <row r="58" spans="1:10" x14ac:dyDescent="0.3">
      <c r="A58" s="9" t="s">
        <v>120</v>
      </c>
      <c r="B58" s="9" t="s">
        <v>140</v>
      </c>
      <c r="C58">
        <v>5</v>
      </c>
      <c r="D58" s="9" t="s">
        <v>145</v>
      </c>
      <c r="F58" s="9"/>
      <c r="H58" s="9"/>
      <c r="I58" s="9"/>
    </row>
    <row r="59" spans="1:10" x14ac:dyDescent="0.3">
      <c r="A59" s="9" t="s">
        <v>120</v>
      </c>
      <c r="B59" s="9" t="s">
        <v>140</v>
      </c>
      <c r="C59">
        <v>6</v>
      </c>
      <c r="D59" s="9" t="s">
        <v>110</v>
      </c>
      <c r="E59">
        <v>1</v>
      </c>
      <c r="F59" s="9" t="s">
        <v>12</v>
      </c>
      <c r="G59">
        <v>9</v>
      </c>
      <c r="H59" s="9"/>
      <c r="I59" s="9"/>
    </row>
    <row r="60" spans="1:10" x14ac:dyDescent="0.3">
      <c r="A60" s="9" t="s">
        <v>120</v>
      </c>
      <c r="B60" s="9" t="s">
        <v>140</v>
      </c>
      <c r="C60">
        <v>7</v>
      </c>
      <c r="D60" s="9" t="s">
        <v>144</v>
      </c>
      <c r="F60" s="9"/>
      <c r="H60" s="9"/>
      <c r="I60" s="9"/>
    </row>
    <row r="61" spans="1:10" x14ac:dyDescent="0.3">
      <c r="A61" s="9" t="s">
        <v>120</v>
      </c>
      <c r="B61" s="9" t="s">
        <v>140</v>
      </c>
      <c r="C61">
        <v>8</v>
      </c>
      <c r="D61" s="9" t="s">
        <v>143</v>
      </c>
      <c r="F61" s="9"/>
      <c r="H61" s="9"/>
      <c r="I61" s="9"/>
    </row>
    <row r="62" spans="1:10" x14ac:dyDescent="0.3">
      <c r="A62" s="9" t="s">
        <v>120</v>
      </c>
      <c r="B62" s="9" t="s">
        <v>140</v>
      </c>
      <c r="C62">
        <v>9</v>
      </c>
      <c r="D62" s="9" t="s">
        <v>142</v>
      </c>
      <c r="E62">
        <v>1</v>
      </c>
      <c r="F62" s="9" t="s">
        <v>175</v>
      </c>
      <c r="G62">
        <v>50</v>
      </c>
      <c r="H62" s="9" t="s">
        <v>175</v>
      </c>
      <c r="I62" s="9" t="s">
        <v>127</v>
      </c>
      <c r="J62">
        <v>0</v>
      </c>
    </row>
    <row r="63" spans="1:10" x14ac:dyDescent="0.3">
      <c r="A63" s="9" t="s">
        <v>120</v>
      </c>
      <c r="B63" s="9" t="s">
        <v>140</v>
      </c>
      <c r="C63">
        <v>10</v>
      </c>
      <c r="D63" s="9" t="s">
        <v>186</v>
      </c>
      <c r="F63" s="9"/>
      <c r="H63" s="9"/>
      <c r="I63" s="9"/>
    </row>
    <row r="64" spans="1:10" x14ac:dyDescent="0.3">
      <c r="A64" s="9" t="s">
        <v>120</v>
      </c>
      <c r="B64" s="9" t="s">
        <v>140</v>
      </c>
      <c r="C64">
        <v>11</v>
      </c>
      <c r="D64" s="9" t="s">
        <v>187</v>
      </c>
      <c r="E64">
        <v>1</v>
      </c>
      <c r="F64" s="9" t="s">
        <v>199</v>
      </c>
      <c r="G64">
        <v>7</v>
      </c>
      <c r="H64" s="9"/>
      <c r="I64" s="9"/>
    </row>
    <row r="65" spans="1:10" x14ac:dyDescent="0.3">
      <c r="A65" s="9" t="s">
        <v>120</v>
      </c>
      <c r="B65" s="9" t="s">
        <v>140</v>
      </c>
      <c r="C65">
        <v>12</v>
      </c>
      <c r="D65" s="9" t="s">
        <v>188</v>
      </c>
      <c r="E65">
        <v>1</v>
      </c>
      <c r="F65" s="9" t="s">
        <v>195</v>
      </c>
      <c r="G65">
        <v>4</v>
      </c>
      <c r="H65" s="9"/>
      <c r="I65" s="9"/>
    </row>
    <row r="66" spans="1:10" x14ac:dyDescent="0.3">
      <c r="A66" s="9" t="s">
        <v>120</v>
      </c>
      <c r="B66" s="9" t="s">
        <v>140</v>
      </c>
      <c r="C66">
        <v>13</v>
      </c>
      <c r="D66" s="9" t="s">
        <v>150</v>
      </c>
      <c r="E66">
        <v>1</v>
      </c>
      <c r="F66" s="9" t="s">
        <v>168</v>
      </c>
      <c r="G66">
        <v>15</v>
      </c>
      <c r="H66" s="9"/>
      <c r="I66" s="9"/>
    </row>
    <row r="67" spans="1:10" x14ac:dyDescent="0.3">
      <c r="A67" s="9" t="s">
        <v>120</v>
      </c>
      <c r="B67" s="9" t="s">
        <v>140</v>
      </c>
      <c r="C67">
        <v>14</v>
      </c>
      <c r="D67" s="9" t="s">
        <v>189</v>
      </c>
      <c r="E67">
        <v>1</v>
      </c>
      <c r="F67" s="9" t="s">
        <v>196</v>
      </c>
      <c r="G67">
        <v>5</v>
      </c>
      <c r="H67" s="9"/>
      <c r="I67" s="9"/>
    </row>
    <row r="68" spans="1:10" x14ac:dyDescent="0.3">
      <c r="A68" s="9" t="s">
        <v>120</v>
      </c>
      <c r="B68" s="9" t="s">
        <v>140</v>
      </c>
      <c r="C68">
        <v>15</v>
      </c>
      <c r="D68" s="9" t="s">
        <v>112</v>
      </c>
      <c r="E68">
        <v>1</v>
      </c>
      <c r="F68" s="9" t="s">
        <v>113</v>
      </c>
      <c r="G68">
        <v>12</v>
      </c>
      <c r="H68" s="9"/>
      <c r="I68" s="9"/>
    </row>
    <row r="69" spans="1:10" x14ac:dyDescent="0.3">
      <c r="A69" s="9" t="s">
        <v>120</v>
      </c>
      <c r="B69" s="9" t="s">
        <v>140</v>
      </c>
      <c r="C69">
        <v>16</v>
      </c>
      <c r="D69" s="9" t="s">
        <v>148</v>
      </c>
      <c r="E69">
        <v>1</v>
      </c>
      <c r="F69" s="9" t="s">
        <v>160</v>
      </c>
      <c r="G69">
        <v>13</v>
      </c>
      <c r="H69" s="9"/>
      <c r="I69" s="9"/>
    </row>
    <row r="70" spans="1:10" x14ac:dyDescent="0.3">
      <c r="A70" s="9" t="s">
        <v>120</v>
      </c>
      <c r="B70" s="9" t="s">
        <v>140</v>
      </c>
      <c r="C70">
        <v>17</v>
      </c>
      <c r="D70" s="9" t="s">
        <v>147</v>
      </c>
      <c r="E70">
        <v>1</v>
      </c>
      <c r="F70" s="9" t="s">
        <v>161</v>
      </c>
      <c r="G70">
        <v>14</v>
      </c>
      <c r="H70" s="9"/>
      <c r="I70" s="9"/>
    </row>
    <row r="71" spans="1:10" x14ac:dyDescent="0.3">
      <c r="A71" s="9" t="s">
        <v>120</v>
      </c>
      <c r="B71" s="9" t="s">
        <v>140</v>
      </c>
      <c r="C71">
        <v>18</v>
      </c>
      <c r="D71" s="9" t="s">
        <v>190</v>
      </c>
      <c r="E71">
        <v>1</v>
      </c>
      <c r="F71" s="9" t="s">
        <v>197</v>
      </c>
      <c r="G71">
        <v>2</v>
      </c>
      <c r="H71" s="9"/>
      <c r="I71" s="9"/>
    </row>
    <row r="72" spans="1:10" x14ac:dyDescent="0.3">
      <c r="A72" s="9" t="s">
        <v>120</v>
      </c>
      <c r="B72" s="9" t="s">
        <v>140</v>
      </c>
      <c r="C72">
        <v>19</v>
      </c>
      <c r="D72" s="9" t="s">
        <v>3</v>
      </c>
      <c r="E72">
        <v>1</v>
      </c>
      <c r="F72" s="9" t="s">
        <v>159</v>
      </c>
      <c r="G72">
        <v>10</v>
      </c>
      <c r="H72" s="9"/>
      <c r="I72" s="9"/>
    </row>
    <row r="73" spans="1:10" x14ac:dyDescent="0.3">
      <c r="A73" s="9" t="s">
        <v>120</v>
      </c>
      <c r="B73" s="9" t="s">
        <v>140</v>
      </c>
      <c r="C73">
        <v>20</v>
      </c>
      <c r="D73" s="9" t="s">
        <v>2</v>
      </c>
      <c r="E73">
        <v>1</v>
      </c>
      <c r="F73" s="9" t="s">
        <v>11</v>
      </c>
      <c r="G73">
        <v>11</v>
      </c>
      <c r="H73" s="9"/>
      <c r="I73" s="9"/>
    </row>
    <row r="74" spans="1:10" x14ac:dyDescent="0.3">
      <c r="A74" s="9" t="s">
        <v>120</v>
      </c>
      <c r="B74" s="9" t="s">
        <v>140</v>
      </c>
      <c r="C74">
        <v>21</v>
      </c>
      <c r="D74" s="9" t="s">
        <v>191</v>
      </c>
      <c r="E74">
        <v>1</v>
      </c>
      <c r="F74" s="9" t="s">
        <v>170</v>
      </c>
      <c r="G74">
        <v>6</v>
      </c>
      <c r="H74" s="9"/>
      <c r="I74" s="9"/>
    </row>
    <row r="75" spans="1:10" x14ac:dyDescent="0.3">
      <c r="A75" s="9" t="s">
        <v>120</v>
      </c>
      <c r="B75" s="9" t="s">
        <v>140</v>
      </c>
      <c r="C75">
        <v>22</v>
      </c>
      <c r="D75" s="9" t="s">
        <v>135</v>
      </c>
      <c r="E75">
        <v>1</v>
      </c>
      <c r="F75" s="9" t="s">
        <v>163</v>
      </c>
      <c r="G75">
        <v>3</v>
      </c>
      <c r="H75" s="9" t="s">
        <v>201</v>
      </c>
      <c r="I75" s="9" t="s">
        <v>125</v>
      </c>
      <c r="J75">
        <v>3</v>
      </c>
    </row>
    <row r="76" spans="1:10" x14ac:dyDescent="0.3">
      <c r="A76" s="9" t="s">
        <v>120</v>
      </c>
      <c r="B76" s="9" t="s">
        <v>140</v>
      </c>
      <c r="C76">
        <v>23</v>
      </c>
      <c r="D76" s="9" t="s">
        <v>192</v>
      </c>
      <c r="F76" s="9"/>
      <c r="H76" s="9"/>
      <c r="I76" s="9"/>
    </row>
    <row r="77" spans="1:10" x14ac:dyDescent="0.3">
      <c r="A77" s="9" t="s">
        <v>120</v>
      </c>
      <c r="B77" s="9" t="s">
        <v>140</v>
      </c>
      <c r="C77">
        <v>24</v>
      </c>
      <c r="D77" s="9" t="s">
        <v>193</v>
      </c>
      <c r="E77">
        <v>1</v>
      </c>
      <c r="F77" s="9" t="s">
        <v>198</v>
      </c>
      <c r="G77">
        <v>8</v>
      </c>
      <c r="H77" s="9"/>
      <c r="I77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3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0.6640625" bestFit="1" customWidth="1"/>
    <col min="3" max="3" width="11.88671875" bestFit="1" customWidth="1"/>
    <col min="4" max="4" width="10.109375" bestFit="1" customWidth="1"/>
    <col min="5" max="5" width="9.33203125" bestFit="1" customWidth="1"/>
    <col min="6" max="6" width="30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9" t="s">
        <v>114</v>
      </c>
      <c r="B2" t="s">
        <v>172</v>
      </c>
      <c r="C2" s="9" t="s">
        <v>33</v>
      </c>
      <c r="D2" s="9" t="s">
        <v>118</v>
      </c>
      <c r="E2" s="9" t="s">
        <v>129</v>
      </c>
      <c r="F2" s="9" t="s">
        <v>172</v>
      </c>
      <c r="H2" t="s">
        <v>29</v>
      </c>
      <c r="I2" t="s">
        <v>107</v>
      </c>
    </row>
    <row r="3" spans="1:9" x14ac:dyDescent="0.3">
      <c r="A3" s="9" t="s">
        <v>115</v>
      </c>
      <c r="B3" t="s">
        <v>173</v>
      </c>
      <c r="C3" s="9" t="s">
        <v>33</v>
      </c>
      <c r="D3" s="9" t="s">
        <v>118</v>
      </c>
      <c r="E3" s="9" t="s">
        <v>128</v>
      </c>
      <c r="F3" s="9" t="s">
        <v>173</v>
      </c>
      <c r="H3" t="s">
        <v>108</v>
      </c>
      <c r="I3" t="s">
        <v>107</v>
      </c>
    </row>
    <row r="4" spans="1:9" x14ac:dyDescent="0.3">
      <c r="A4" s="9" t="s">
        <v>126</v>
      </c>
      <c r="B4" t="s">
        <v>174</v>
      </c>
      <c r="C4" s="9" t="s">
        <v>33</v>
      </c>
      <c r="D4" s="9" t="s">
        <v>118</v>
      </c>
      <c r="E4" s="9"/>
      <c r="F4" s="9" t="s">
        <v>174</v>
      </c>
      <c r="G4" t="s">
        <v>176</v>
      </c>
      <c r="H4" t="s">
        <v>116</v>
      </c>
      <c r="I4" t="s">
        <v>154</v>
      </c>
    </row>
    <row r="5" spans="1:9" x14ac:dyDescent="0.3">
      <c r="A5" s="9" t="s">
        <v>127</v>
      </c>
      <c r="B5" t="s">
        <v>175</v>
      </c>
      <c r="C5" s="9" t="s">
        <v>33</v>
      </c>
      <c r="D5" s="9" t="s">
        <v>118</v>
      </c>
      <c r="E5" s="9" t="s">
        <v>203</v>
      </c>
      <c r="F5" s="9" t="s">
        <v>175</v>
      </c>
      <c r="H5" t="s">
        <v>120</v>
      </c>
      <c r="I5" t="s">
        <v>107</v>
      </c>
    </row>
    <row r="6" spans="1:9" x14ac:dyDescent="0.3">
      <c r="A6" s="9" t="s">
        <v>26</v>
      </c>
      <c r="B6" t="s">
        <v>178</v>
      </c>
      <c r="C6" s="9" t="s">
        <v>131</v>
      </c>
      <c r="D6" s="9" t="s">
        <v>119</v>
      </c>
      <c r="E6" s="9" t="s">
        <v>100</v>
      </c>
      <c r="F6" s="9" t="s">
        <v>178</v>
      </c>
      <c r="H6" t="s">
        <v>29</v>
      </c>
      <c r="I6" t="s">
        <v>107</v>
      </c>
    </row>
    <row r="7" spans="1:9" x14ac:dyDescent="0.3">
      <c r="A7" s="9" t="s">
        <v>25</v>
      </c>
      <c r="B7" t="s">
        <v>181</v>
      </c>
      <c r="C7" s="9" t="s">
        <v>132</v>
      </c>
      <c r="D7" s="9" t="s">
        <v>119</v>
      </c>
      <c r="E7" s="9" t="s">
        <v>101</v>
      </c>
      <c r="F7" s="9" t="s">
        <v>181</v>
      </c>
      <c r="H7" t="s">
        <v>29</v>
      </c>
      <c r="I7" t="s">
        <v>107</v>
      </c>
    </row>
    <row r="8" spans="1:9" x14ac:dyDescent="0.3">
      <c r="A8" s="9" t="s">
        <v>117</v>
      </c>
      <c r="B8" t="s">
        <v>179</v>
      </c>
      <c r="C8" s="9" t="s">
        <v>109</v>
      </c>
      <c r="D8" s="9" t="s">
        <v>119</v>
      </c>
      <c r="E8" s="9" t="s">
        <v>102</v>
      </c>
      <c r="F8" s="9" t="s">
        <v>179</v>
      </c>
      <c r="H8" t="s">
        <v>108</v>
      </c>
      <c r="I8" t="s">
        <v>107</v>
      </c>
    </row>
    <row r="9" spans="1:9" x14ac:dyDescent="0.3">
      <c r="A9" s="9" t="s">
        <v>121</v>
      </c>
      <c r="B9" t="s">
        <v>180</v>
      </c>
      <c r="C9" s="9" t="s">
        <v>131</v>
      </c>
      <c r="D9" s="9" t="s">
        <v>119</v>
      </c>
      <c r="E9" s="9" t="s">
        <v>94</v>
      </c>
      <c r="F9" s="9" t="s">
        <v>180</v>
      </c>
      <c r="H9" t="s">
        <v>116</v>
      </c>
      <c r="I9" t="s">
        <v>154</v>
      </c>
    </row>
    <row r="10" spans="1:9" x14ac:dyDescent="0.3">
      <c r="A10" s="9" t="s">
        <v>122</v>
      </c>
      <c r="B10" t="s">
        <v>182</v>
      </c>
      <c r="C10" s="9" t="s">
        <v>134</v>
      </c>
      <c r="D10" s="9" t="s">
        <v>119</v>
      </c>
      <c r="E10" s="9" t="s">
        <v>93</v>
      </c>
      <c r="F10" s="9" t="s">
        <v>182</v>
      </c>
      <c r="H10" t="s">
        <v>116</v>
      </c>
      <c r="I10" t="s">
        <v>154</v>
      </c>
    </row>
    <row r="11" spans="1:9" x14ac:dyDescent="0.3">
      <c r="A11" s="9" t="s">
        <v>123</v>
      </c>
      <c r="B11" t="s">
        <v>200</v>
      </c>
      <c r="C11" s="9" t="s">
        <v>185</v>
      </c>
      <c r="D11" s="9" t="s">
        <v>119</v>
      </c>
      <c r="E11" s="9" t="s">
        <v>28</v>
      </c>
      <c r="F11" s="9" t="s">
        <v>200</v>
      </c>
      <c r="H11" t="s">
        <v>120</v>
      </c>
      <c r="I11" t="s">
        <v>107</v>
      </c>
    </row>
    <row r="12" spans="1:9" x14ac:dyDescent="0.3">
      <c r="A12" s="9" t="s">
        <v>124</v>
      </c>
      <c r="B12" t="s">
        <v>183</v>
      </c>
      <c r="C12" s="9" t="s">
        <v>184</v>
      </c>
      <c r="D12" s="9" t="s">
        <v>119</v>
      </c>
      <c r="E12" s="9" t="s">
        <v>103</v>
      </c>
      <c r="F12" s="9" t="s">
        <v>183</v>
      </c>
      <c r="H12" t="s">
        <v>120</v>
      </c>
      <c r="I12" t="s">
        <v>107</v>
      </c>
    </row>
    <row r="13" spans="1:9" x14ac:dyDescent="0.3">
      <c r="A13" s="9" t="s">
        <v>125</v>
      </c>
      <c r="B13" t="s">
        <v>201</v>
      </c>
      <c r="C13" s="9" t="s">
        <v>135</v>
      </c>
      <c r="D13" s="9" t="s">
        <v>119</v>
      </c>
      <c r="E13" s="9" t="s">
        <v>104</v>
      </c>
      <c r="F13" s="9" t="s">
        <v>201</v>
      </c>
      <c r="H13" t="s">
        <v>120</v>
      </c>
      <c r="I13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A F A A B Q S w M E F A A C A A g A e p w p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e p w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c K V V f p x F V G g I A A C s H A A A T A B w A R m 9 y b X V s Y X M v U 2 V j d G l v b j E u b S C i G A A o o B Q A A A A A A A A A A A A A A A A A A A A A A A A A A A C 1 V d t q 2 0 A Q f T f 4 H x b l x Q Z X 1 F D 6 k q b Q K G 7 p h a T U J n 0 w R q x 3 x 8 2 S 9 c 6 y u 6 I 2 R p / U p 3 5 C f q x r K b p Z c m h M q x f L M z p n d s 4 c j S w w J 1 C R a f 4 7 P u / 3 + j 1 7 R w 1 w E l F N L b k g E l y / R / x 1 Y 8 Q P U D 4 y 2 T C Q Y Z Q Y A 8 p 9 R 3 O / R L w f D H f z a 7 q G i y A D B o t 0 H q F y / o n F K M e f B T O h k T C 6 X g r K M f B M M 7 q U E M 4 M V X a F Z h 2 h T N Z q t t V g B 3 m 1 0 W 4 X C M 4 8 Y z A i H 5 V 7 / S r c p 9 M R 2 W V 1 f N T 5 / 8 T B x m X B f Y l W M D E y f v j F U J U p q r Z p O u z 3 h O o + W 1 2 I y 6 v 4 Z C 0 K 7 P + Q o 9 l j p x q C a 4 N a A K e 8 r d / X W q o J 0 6 g T H b + M x 2 0 Q B 8 u M 0 M y 7 J f a P v U h 0 B 9 q K I p + l n 6 D o b I V J a u E I 7 c P v E l S j f c Y o r 8 B R K e H U a R b w f z j Q q L P d 4 9 O 5 p U b s e d s W Q I m m F X X C J R J j C V t Q v C n 2 3 8 p 2 F l y + m 0 7 I B 4 l L K o N O 5 f J O r 8 E 6 4 J 9 Q q E H h / N y G 2 c j 8 c T p C j / t i R P a w z 0 L x 8 A u s 3 E 3 i w A x L Z a d A Y K O p 4 t 4 A O U k l 7 y R L Z P e 5 w I W 2 F X W 5 F + q r I D 0 W r 8 r 6 C d t E O v / u M / S 6 K M r r h W v d d p 6 w 8 r I v V f N O N q s i 3 j D V M 0 S o w 5 6 Q 4 k g P r b p N w 9 U 9 V t q q 7 a R M N V G J W V K E 4 9 N I q l 7 f C y 8 Q W Q n p T F P 0 K U j / s f q G P + 2 h 6 M 2 G g L I 7 M i 8 3 2 c I T j A k a M j 9 c P w v y 5 i 1 R i Z S N l + G w / v k f U E s B A i 0 A F A A C A A g A e p w p V Z f J w b K k A A A A 9 g A A A B I A A A A A A A A A A A A A A A A A A A A A A E N v b m Z p Z y 9 Q Y W N r Y W d l L n h t b F B L A Q I t A B Q A A g A I A H q c K V U P y u m r p A A A A O k A A A A T A A A A A A A A A A A A A A A A A P A A A A B b Q 2 9 u d G V u d F 9 U e X B l c 1 0 u e G 1 s U E s B A i 0 A F A A C A A g A e p w p V V + n E V U a A g A A K w c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z U A A A A A A A C F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M Y X N 0 V X B k Y X R l Z C I g V m F s d W U 9 I m Q y M D I y L T A 5 L T A 5 V D I y O j M 1 O j U y L j M 2 O D M 1 N D d a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D k t M D l U M j I 6 M z U 6 N T M u N D I z N j I 1 O F o i I C 8 + P E V u d H J 5 I F R 5 c G U 9 I k Z p b G x D b 2 x 1 b W 5 U e X B l c y I g V m F s d W U 9 I n N C Z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A 5 V D I y O j M 1 O j U z L j Q x N D Y 1 M D N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w O S 0 w O V Q y M j o z N T o 1 M y 4 0 M z Y 1 O T E y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u w p X q X D c T W R V a O o + u S 9 t J s W X R 0 u I k 9 7 h N s L J + E M C h x Q A A A A A O g A A A A A I A A C A A A A B f G t C 7 I q y f x b p F k n k v T / M T M N 5 s A K c B e + U w 4 q W 6 p 2 z o c V A A A A B v 1 i 2 p R L o 8 u G c J S P R F C O f X j 8 n + X C N i 5 p U r E k P h a 3 / M N U l H r I L z / R a i U p e X y U 5 8 f 5 8 3 Z w y r b 0 I L U / 5 6 F 5 R E m b E M R V R 2 4 G A P p v b H / c I 1 O v D r G 0 A A A A C 4 H 8 c E I j D R 9 S i D e d Z V Q U F 6 s x 7 Q y b A V j q y 8 p G U i q J v L e F 6 a L T K c 0 8 G C S 4 z 3 y W g q F M P y u G b d 0 s d 4 2 F O y l 3 8 W S U W 5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2022-09-09T22:36:00Z</dcterms:modified>
</cp:coreProperties>
</file>