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EED76CCE-119B-4E97-BC48-422D1FEACEFD}"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3" i="2" l="1"/>
  <c r="B133" i="2"/>
  <c r="BC133" i="2"/>
  <c r="A132" i="2"/>
  <c r="B132" i="2"/>
  <c r="BC132" i="2"/>
  <c r="A131" i="2"/>
  <c r="B131" i="2"/>
  <c r="BC131" i="2"/>
  <c r="A130" i="2"/>
  <c r="B130" i="2"/>
  <c r="BC130" i="2"/>
  <c r="A129" i="2"/>
  <c r="B129" i="2"/>
  <c r="BC129" i="2"/>
  <c r="A128" i="2"/>
  <c r="B128" i="2"/>
  <c r="BC128" i="2"/>
  <c r="AC7" i="8"/>
  <c r="AB7" i="8"/>
  <c r="AA7" i="8"/>
  <c r="F133" i="2" l="1"/>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24" i="8" l="1"/>
  <c r="T28" i="8"/>
  <c r="T36" i="8"/>
  <c r="T96" i="8"/>
  <c r="U22" i="8"/>
  <c r="U29" i="8"/>
  <c r="U36" i="8"/>
  <c r="U63" i="8"/>
  <c r="U71" i="8"/>
  <c r="T23" i="8"/>
  <c r="T63" i="8"/>
  <c r="U19" i="8"/>
  <c r="U62" i="8"/>
  <c r="T29" i="8"/>
  <c r="T61" i="8"/>
  <c r="T69" i="8"/>
  <c r="T77" i="8"/>
  <c r="U15" i="8"/>
  <c r="U23" i="8"/>
  <c r="U30" i="8"/>
  <c r="U46" i="8"/>
  <c r="U66" i="8"/>
  <c r="U77" i="8"/>
  <c r="U28" i="8"/>
  <c r="T18" i="8"/>
  <c r="T22" i="8"/>
  <c r="T30" i="8"/>
  <c r="T34" i="8"/>
  <c r="T46" i="8"/>
  <c r="T62" i="8"/>
  <c r="T66" i="8"/>
  <c r="T70" i="8"/>
  <c r="U18" i="8"/>
  <c r="U24" i="8"/>
  <c r="U34" i="8"/>
  <c r="U61" i="8"/>
  <c r="U69" i="8"/>
  <c r="U96" i="8"/>
  <c r="T15" i="8"/>
  <c r="T19" i="8"/>
  <c r="T35" i="8"/>
  <c r="T71" i="8"/>
  <c r="U35" i="8"/>
  <c r="U70" i="8"/>
  <c r="U153" i="8"/>
  <c r="U154" i="8"/>
  <c r="T153" i="8"/>
  <c r="T154" i="8"/>
  <c r="U150" i="8"/>
  <c r="U151" i="8"/>
  <c r="T150" i="8"/>
  <c r="T151" i="8"/>
  <c r="U148" i="8"/>
  <c r="U145" i="8"/>
  <c r="U152" i="8"/>
  <c r="U144" i="8"/>
  <c r="U155" i="8"/>
  <c r="T148" i="8"/>
  <c r="T145" i="8"/>
  <c r="T152" i="8"/>
  <c r="T144" i="8"/>
  <c r="T155" i="8"/>
  <c r="U147" i="8"/>
  <c r="U149" i="8"/>
  <c r="U140" i="8"/>
  <c r="U146" i="8"/>
  <c r="T147" i="8"/>
  <c r="T149" i="8"/>
  <c r="T140" i="8"/>
  <c r="T146" i="8"/>
  <c r="U122" i="8"/>
  <c r="U121" i="8"/>
  <c r="U125" i="8"/>
  <c r="U124" i="8"/>
  <c r="T122" i="8"/>
  <c r="T130" i="8"/>
  <c r="T121" i="8"/>
  <c r="T136" i="8"/>
  <c r="T131" i="8"/>
  <c r="T125" i="8"/>
  <c r="T133" i="8"/>
  <c r="T124" i="8"/>
  <c r="T128" i="8"/>
  <c r="U132" i="8"/>
  <c r="U129" i="8"/>
  <c r="U126" i="8"/>
  <c r="U44" i="8"/>
  <c r="U123" i="8"/>
  <c r="U127" i="8"/>
  <c r="U137" i="8"/>
  <c r="U134" i="8"/>
  <c r="U135" i="8"/>
  <c r="T127" i="8"/>
  <c r="T132" i="8"/>
  <c r="T137" i="8"/>
  <c r="T129" i="8"/>
  <c r="T126" i="8"/>
  <c r="T134" i="8"/>
  <c r="T44" i="8"/>
  <c r="T135" i="8"/>
  <c r="T123" i="8"/>
  <c r="U130" i="8"/>
  <c r="U136" i="8"/>
  <c r="U131" i="8"/>
  <c r="U133" i="8"/>
  <c r="U128" i="8"/>
  <c r="U120" i="8"/>
  <c r="T120" i="8"/>
  <c r="U118" i="8"/>
  <c r="U117" i="8"/>
  <c r="T119" i="8"/>
  <c r="T118" i="8"/>
  <c r="U119" i="8"/>
  <c r="T117" i="8"/>
  <c r="U116" i="8"/>
  <c r="T115" i="8"/>
  <c r="T116" i="8"/>
  <c r="U115" i="8"/>
  <c r="T114" i="8"/>
  <c r="U114" i="8"/>
  <c r="U113" i="8"/>
  <c r="T113" i="8"/>
  <c r="U79" i="8"/>
  <c r="T79" i="8"/>
  <c r="U109" i="8"/>
  <c r="U108" i="8"/>
  <c r="U138" i="8"/>
  <c r="U38" i="8"/>
  <c r="T38" i="8"/>
  <c r="T109" i="8"/>
  <c r="T108" i="8"/>
  <c r="U57" i="8"/>
  <c r="T57" i="8"/>
  <c r="T138" i="8"/>
  <c r="U110" i="8"/>
  <c r="T110" i="8"/>
  <c r="U111" i="8"/>
  <c r="T111" i="8"/>
  <c r="U55" i="8"/>
  <c r="U99" i="8"/>
  <c r="T55" i="8"/>
  <c r="T99" i="8"/>
  <c r="U56" i="8"/>
  <c r="U112" i="8"/>
  <c r="T56" i="8"/>
  <c r="T112" i="8"/>
  <c r="U107" i="8"/>
  <c r="U106" i="8"/>
  <c r="T107" i="8"/>
  <c r="T106" i="8"/>
  <c r="U105" i="8"/>
  <c r="T105" i="8"/>
  <c r="U104" i="8"/>
  <c r="T104" i="8"/>
  <c r="U102" i="8"/>
  <c r="T102" i="8"/>
  <c r="U101" i="8"/>
  <c r="U58" i="8"/>
  <c r="T58" i="8"/>
  <c r="T101" i="8"/>
  <c r="U103" i="8"/>
  <c r="T103" i="8"/>
  <c r="U100" i="8"/>
  <c r="T100" i="8"/>
  <c r="U143" i="8"/>
  <c r="T143" i="8"/>
  <c r="T95" i="8"/>
  <c r="T98" i="8"/>
  <c r="U142" i="8"/>
  <c r="T142" i="8"/>
  <c r="U95" i="8"/>
  <c r="U98" i="8"/>
  <c r="T13" i="8"/>
  <c r="T14" i="8"/>
  <c r="T97" i="8"/>
  <c r="U13" i="8"/>
  <c r="U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U75" i="8" l="1"/>
  <c r="T75" i="8"/>
  <c r="U45" i="8"/>
  <c r="T45" i="8"/>
  <c r="U68" i="8"/>
  <c r="T68" i="8"/>
  <c r="U85" i="8"/>
  <c r="T85" i="8"/>
  <c r="U74" i="8"/>
  <c r="T74" i="8"/>
  <c r="U42" i="8"/>
  <c r="T42" i="8"/>
  <c r="U76" i="8"/>
  <c r="T76" i="8"/>
  <c r="U83" i="8"/>
  <c r="T83" i="8"/>
  <c r="U139" i="8"/>
  <c r="T139" i="8"/>
  <c r="U86" i="8"/>
  <c r="T86" i="8"/>
  <c r="U82" i="8"/>
  <c r="T82" i="8"/>
  <c r="U67" i="8"/>
  <c r="T67" i="8"/>
  <c r="U84" i="8"/>
  <c r="T84" i="8"/>
  <c r="U78" i="8"/>
  <c r="T78" i="8"/>
  <c r="U21" i="8"/>
  <c r="T21" i="8"/>
  <c r="U72" i="8"/>
  <c r="T72" i="8"/>
  <c r="U54" i="8"/>
  <c r="T54" i="8"/>
  <c r="U81" i="8"/>
  <c r="T81" i="8"/>
  <c r="U94" i="8"/>
  <c r="T94" i="8"/>
  <c r="U93" i="8"/>
  <c r="T93" i="8"/>
  <c r="U88" i="8"/>
  <c r="T88" i="8"/>
  <c r="U37" i="8"/>
  <c r="T37" i="8"/>
  <c r="U40" i="8"/>
  <c r="T40" i="8"/>
  <c r="U73" i="8"/>
  <c r="T73" i="8"/>
  <c r="U60" i="8"/>
  <c r="T60" i="8"/>
  <c r="U27" i="8"/>
  <c r="T27" i="8"/>
  <c r="U141" i="8"/>
  <c r="T141" i="8"/>
  <c r="U33" i="8"/>
  <c r="T33" i="8"/>
  <c r="U59" i="8"/>
  <c r="T59" i="8"/>
  <c r="U64" i="8"/>
  <c r="T64" i="8"/>
  <c r="U53" i="8"/>
  <c r="T5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26" i="8" l="1"/>
  <c r="T26" i="8"/>
  <c r="U65" i="8"/>
  <c r="T65" i="8"/>
  <c r="U52" i="8"/>
  <c r="T52" i="8"/>
  <c r="U80" i="8"/>
  <c r="T80" i="8"/>
  <c r="T12" i="8"/>
  <c r="U12" i="8"/>
  <c r="U92" i="8"/>
  <c r="T92" i="8"/>
  <c r="U20" i="8"/>
  <c r="T20" i="8"/>
  <c r="U91" i="8"/>
  <c r="T91" i="8"/>
  <c r="U25" i="8"/>
  <c r="T25" i="8"/>
  <c r="U87" i="8"/>
  <c r="T87" i="8"/>
  <c r="U16" i="8"/>
  <c r="T16" i="8"/>
  <c r="U17" i="8"/>
  <c r="T17" i="8"/>
  <c r="U89" i="8"/>
  <c r="T89" i="8"/>
  <c r="U90" i="8"/>
  <c r="T90"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U50" i="8" l="1"/>
  <c r="T50" i="8"/>
  <c r="U32" i="8"/>
  <c r="T32" i="8"/>
  <c r="U47" i="8"/>
  <c r="T47" i="8"/>
  <c r="U43" i="8"/>
  <c r="T43" i="8"/>
  <c r="U48" i="8"/>
  <c r="T48" i="8"/>
  <c r="U31" i="8"/>
  <c r="T31" i="8"/>
  <c r="U49" i="8"/>
  <c r="T49" i="8"/>
  <c r="U51" i="8"/>
  <c r="T51" i="8"/>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<sst xmlns="http://schemas.openxmlformats.org/spreadsheetml/2006/main" count="8396" uniqueCount="1972">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</sst>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5" fillId="10" borderId="1" xfId="0" applyFont="1" applyFill="1" applyBorder="1" applyAlignment="1">
      <alignment horizontal="left" vertical="top" wrapText="1"/>
    </xf>
    <xf numFmtId="0" fontId="3" fillId="31"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164647</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3">
  <autoFilter ref="B7:M38" xr:uid="{A0E2A789-D79F-4DB7-90A3-654E5E441AF8}"/>
  <tableColumns count="12">
    <tableColumn id="1" xr3:uid="{7076C6AD-6717-404D-96C6-53FBA68C1EBC}" name="Data" dataDxfId="312"/>
    <tableColumn id="2" xr3:uid="{B68EB833-5A56-4B1F-8BF1-E83CF0F5B1BA}" name="id_data" dataDxfId="311"/>
    <tableColumn id="4" xr3:uid="{35F21F0F-CEDD-4627-8F3A-B243E93A29A8}" name="Desarrollo" dataDxfId="310"/>
    <tableColumn id="5" xr3:uid="{55D616E3-D0F3-464E-B32C-8DF920812CBC}" name="Investigación" dataDxfId="309"/>
    <tableColumn id="6" xr3:uid="{C1D2156E-87B8-470E-9168-7A6E5AE31CC2}" name="Breve Descripción" dataDxfId="308"/>
    <tableColumn id="8" xr3:uid="{57861CEA-0BDC-4179-9FF2-0E59F48A2157}" name="Repositorio Dropbox" dataDxfId="307"/>
    <tableColumn id="15" xr3:uid="{736DCAAC-0D87-4D40-B97A-38F25DD5D6D3}" name="Link Logo AMB" dataDxfId="306"/>
    <tableColumn id="14" xr3:uid="{C2118F37-EF62-43B9-A48B-C53C0DEF56B6}" name="Link Logo SOC" dataDxfId="305"/>
    <tableColumn id="13" xr3:uid="{29B55AFA-1B3F-4C5A-A539-6F8468DE89DD}" name="Link Logo ECO" dataDxfId="304"/>
    <tableColumn id="9" xr3:uid="{0E50183B-22E4-424B-96DD-18AC3480E706}" name="Link Logo INST" dataDxfId="303"/>
    <tableColumn id="11" xr3:uid="{6B0301A8-D469-4BD9-A2DE-43F3498DBD43}" name="odoo" dataDxfId="302"/>
    <tableColumn id="12" xr3:uid="{D00C32D6-31E3-4651-A173-A5C259FA7585}" name="shopify" dataDxfId="3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231" dataDxfId="230">
  <autoFilter ref="A7:BM133" xr:uid="{B45D9B6D-7E6E-4374-A7A8-688EAA2C002B}"/>
  <tableColumns count="65">
    <tableColumn id="1" xr3:uid="{01CFB9DB-FBAD-4A9E-9D8F-5FB3EB42A9EB}" name="id_data" dataDxfId="229" totalsRowDxfId="228">
      <calculatedColumnFormula>+VLOOKUP(D8,'DATA`S'!$B$8:$C$1000,2,0)</calculatedColumnFormula>
    </tableColumn>
    <tableColumn id="31" xr3:uid="{296D6B07-CE01-4CBF-8413-B4A08E3AF372}" name="id_pais" dataDxfId="227" totalsRowDxfId="226">
      <calculatedColumnFormula>VLOOKUP(PRODUCTOS[[#This Row],[País]],PAISES!$B$4:$C$20,2,0)</calculatedColumnFormula>
    </tableColumn>
    <tableColumn id="2" xr3:uid="{07061539-DFF5-4A11-BADD-2A240074A56A}" name="Corr_Producto" dataDxfId="225" totalsRowDxfId="224"/>
    <tableColumn id="3" xr3:uid="{56D80777-3871-4DBF-8856-DFDA54440D55}" name="Data" dataDxfId="223" totalsRowDxfId="222"/>
    <tableColumn id="27" xr3:uid="{0BD20D97-CBB4-4212-9EB7-3F3B3FA483E6}" name="País" dataDxfId="221" totalsRowDxfId="220"/>
    <tableColumn id="4" xr3:uid="{73D49374-8912-4C27-A2AF-E0476A8E9AEE}" name="id_producto" dataDxfId="219">
      <calculatedColumnFormula>A8&amp;"-"&amp;B8&amp;"-"&amp;C8</calculatedColumnFormula>
    </tableColumn>
    <tableColumn id="5" xr3:uid="{71534AA1-DF8C-466C-AAA8-87DA9F119341}" name="Producto asociado  (nombre interno)" dataDxfId="218" totalsRowDxfId="217"/>
    <tableColumn id="26" xr3:uid="{8B686EE2-348B-48C2-990B-424A8FB284BC}" name="Nombre comercial" dataDxfId="216" totalsRowDxfId="215"/>
    <tableColumn id="57" xr3:uid="{1B134745-3C22-4CD1-BDF0-E9AFDB76FA7C}" name="Párrafo portada producto" dataDxfId="214" totalsRowDxfId="213"/>
    <tableColumn id="63" xr3:uid="{D522B4A5-2934-4029-AE25-ABFF6C5CD1BE}" name="Dimensión Ambiental" dataDxfId="212" totalsRowDxfId="211"/>
    <tableColumn id="62" xr3:uid="{9C7FD939-B733-4CD2-A30B-04AC04131CF5}" name="Dimensión Económica" dataDxfId="210" totalsRowDxfId="209"/>
    <tableColumn id="61" xr3:uid="{C7C3EFB8-CF2E-4951-940C-7AE3EEA3163F}" name="Dimensión Institucional" dataDxfId="208" totalsRowDxfId="207"/>
    <tableColumn id="60" xr3:uid="{BE01A91F-2A4F-4025-A4EA-8354241A98BC}" name="Dimensión Social" dataDxfId="206" totalsRowDxfId="205"/>
    <tableColumn id="6" xr3:uid="{75779DBD-8A91-4D7A-8A36-000CEDC599B6}" name="Estado" dataDxfId="204" totalsRowDxfId="203">
      <calculatedColumnFormula>+VLOOKUP(PRODUCTOS[[#This Row],[id_producto]],PRIORIZACION!$G$11:$J$990,3,0)</calculatedColumnFormula>
    </tableColumn>
    <tableColumn id="25" xr3:uid="{E03A0489-5A50-4DA9-A8DF-999E6DC669EA}" name="Avance" dataDxfId="202" totalsRowDxfId="201" dataCellStyle="Porcentaje" totalsRowCellStyle="Porcentaje">
      <calculatedColumnFormula>+VLOOKUP(PRODUCTOS[[#This Row],[id_producto]],PRIORIZACION!$G$11:$J$990,4,0)</calculatedColumnFormula>
    </tableColumn>
    <tableColumn id="7" xr3:uid="{2699BB10-9D24-4629-8F45-4A2526A4D39A}" name="Responsable Desarrollo" dataDxfId="200" totalsRowDxfId="199">
      <calculatedColumnFormula>+VLOOKUP(PRODUCTOS[[#This Row],[id_producto]],PRIORIZACION!$G$11:$K$990,5,0)</calculatedColumnFormula>
    </tableColumn>
    <tableColumn id="8" xr3:uid="{69F4BEA1-A9B4-4421-A0EE-47BCAF12AAB2}" name="Responsable Información" dataDxfId="198" totalsRowDxfId="197">
      <calculatedColumnFormula>+VLOOKUP(PRODUCTOS[[#This Row],[id_producto]],PRIORIZACION!$G$11:$L$990,6,0)</calculatedColumnFormula>
    </tableColumn>
    <tableColumn id="10" xr3:uid="{03C8A422-EE9B-494A-A440-9110009A358E}" name="Tecnología" dataDxfId="196" totalsRowDxfId="195">
      <calculatedColumnFormula>+VLOOKUP(PRODUCTOS[[#This Row],[id_producto]],PRIORIZACION!$G$11:$S$990,7,0)</calculatedColumnFormula>
    </tableColumn>
    <tableColumn id="11" xr3:uid="{1A081205-19B8-4238-8F9E-1836061C2D4F}" name="Host " dataDxfId="194" totalsRowDxfId="193"/>
    <tableColumn id="12" xr3:uid="{6BCD6CB8-BA53-40A7-9F90-7EBA78E345DA}" name="Link Odoo" dataDxfId="192" totalsRowDxfId="191"/>
    <tableColumn id="13" xr3:uid="{502BD7B7-DD01-471A-8E5E-C527F983E20E}" name="Fecha Publicación" dataDxfId="190" totalsRowDxfId="189"/>
    <tableColumn id="15" xr3:uid="{00014923-35F8-4A24-9B8B-A626BE90EC3E}" name="Escala " dataDxfId="188" totalsRowDxfId="187"/>
    <tableColumn id="16" xr3:uid="{D32995C9-2CA4-4BD7-A181-0CE6434624DC}" name="Periodo" dataDxfId="186" totalsRowDxfId="185"/>
    <tableColumn id="17" xr3:uid="{5F683DA7-34DC-43D1-A154-FB5C17AB82E4}" name="Actualizaciones" dataDxfId="184" totalsRowDxfId="183"/>
    <tableColumn id="18" xr3:uid="{D0F7DA38-1DAE-48DF-8725-440804E511ED}" name="Tipo Producto" dataDxfId="182" totalsRowDxfId="181"/>
    <tableColumn id="19" xr3:uid="{6345440E-6C11-4DE3-9F30-57AA749130A3}" name="Fuentes " dataDxfId="180" totalsRowDxfId="179"/>
    <tableColumn id="20" xr3:uid="{06F6F5BE-A8B5-450A-B890-E5272AC160CB}" name="Ref principal " dataDxfId="178" totalsRowDxfId="177"/>
    <tableColumn id="21" xr3:uid="{F22EE5BC-B966-49EB-A843-F1384A77D7A0}" name="Competencia o material vinculado " dataDxfId="176" totalsRowDxfId="175"/>
    <tableColumn id="22" xr3:uid="{E445C8DD-86CC-41A9-9E49-D3492783FCB1}" name="Link producto" dataDxfId="174"/>
    <tableColumn id="23" xr3:uid="{DBAFBD3B-B406-46F5-B2E9-B69F6F70645B}" name="Repositorio Dropbox" dataDxfId="173"/>
    <tableColumn id="24" xr3:uid="{629986D1-249B-44FE-82F1-FCA6183BF20E}" name="Link Logo" dataDxfId="172"/>
    <tableColumn id="28" xr3:uid="{4F7861D7-1E20-4E49-BAAB-9731305CDBE5}" name="Observaciones" dataDxfId="171" totalsRowDxfId="170"/>
    <tableColumn id="29" xr3:uid="{B82AF5FC-FE01-4F10-8B3A-A6B205199D0A}" name="Miniatura" dataDxfId="169" totalsRowDxfId="168"/>
    <tableColumn id="59" xr3:uid="{9B18E2C8-BFCD-4F7E-B934-15380BC15575}" name="Publicación" dataDxfId="167" totalsRowDxfId="166"/>
    <tableColumn id="67" xr3:uid="{BFDE79A6-93DD-49EF-A9C5-AC0ECA0D7881}" name="Link shopify" dataDxfId="165" totalsRowDxfId="164"/>
    <tableColumn id="37" xr3:uid="{447BFD0A-721F-47C8-9615-3D9B196F979F}" name="PORTADA SHOPIFY" dataDxfId="163"/>
    <tableColumn id="64" xr3:uid="{AE5B9766-E678-41EB-9DEA-727974782579}" name="Vistas internas" dataDxfId="162"/>
    <tableColumn id="65" xr3:uid="{447EF8BB-5234-4ABA-BA86-266AD78FF79D}" name="PORTADA ODOO" dataDxfId="161"/>
    <tableColumn id="69" xr3:uid="{4AE24005-CD0C-4F11-BC90-22678A80133E}" name="Texto &quot;Párrafo enganche&quot; en odoo" dataDxfId="160"/>
    <tableColumn id="68" xr3:uid="{7EADAC4A-968C-4DC3-9058-EDF83141D625}" name="Link Odoo-Shopify" dataDxfId="159"/>
    <tableColumn id="38" xr3:uid="{95D4D5AF-6660-4044-A5A8-E516ADA5D063}" name="Párrafo enganche ODOO" dataDxfId="158"/>
    <tableColumn id="39" xr3:uid="{2963E916-25CA-4C30-A173-915A5CD940D3}" name="Variante_1" dataDxfId="157"/>
    <tableColumn id="40" xr3:uid="{50FEFE18-B7AA-4094-B4D1-D7296380363B}" name="Precio_1 (USD)" dataDxfId="156"/>
    <tableColumn id="41" xr3:uid="{9CECDB40-D2E7-44AF-BA17-FB2CD006F0D3}" name="Variante_2" dataDxfId="155"/>
    <tableColumn id="42" xr3:uid="{449802E5-0F23-40E3-AC14-547C4516D33C}" name="Precio_2 (USD)" dataDxfId="154"/>
    <tableColumn id="43" xr3:uid="{A11B456F-7DEA-431F-9CA5-03E3B83EB3CF}" name="Variante_3" dataDxfId="153"/>
    <tableColumn id="44" xr3:uid="{AD9F480D-9D0B-4C43-A518-40F7085DC688}" name="Precio_3 (USD)"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5" totalsRowShown="0" headerRowDxfId="121" tableBorderDxfId="120">
  <autoFilter ref="B11:W155" xr:uid="{488C7ADA-DF10-4033-BE01-B6478A789716}">
    <filterColumn colId="18">
      <filters>
        <filter val="Sí"/>
      </filters>
    </filterColumn>
  </autoFilter>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Row],[id_producto]],PRODUCTOS!$F$8:$BK$131,58,FALSE)="Sin actualización","No",IF(VLOOKUP(BORRADOR_PRODUCTOS[[#This Row],[id_producto]],PRODUCTOS!$F$8:$BK$131,58,FALSE)="",0,"Sí"))</calculatedColumnFormula>
    </tableColumn>
    <tableColumn id="12" xr3:uid="{3BF12B37-4956-4751-AFCF-37371051B363}" name="Frecuencia" dataDxfId="100">
      <calculatedColumnFormula>VLOOKUP(BORRADOR_PRODUCTOS[[#This Row],[id_producto]],PRODUCTOS!$F$8:$BK$131,58,FALSE)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1594</v>
      </c>
      <c r="I7" t="s">
        <v>1595</v>
      </c>
      <c r="J7" t="s">
        <v>1596</v>
      </c>
      <c r="K7" t="s">
        <v>1597</v>
      </c>
      <c r="L7" s="214" t="s">
        <v>1589</v>
      </c>
      <c r="M7" s="214" t="s">
        <v>1590</v>
      </c>
    </row>
    <row r="8" spans="2:13" ht="103" customHeight="1" x14ac:dyDescent="0.35">
      <c r="B8" s="1" t="s">
        <v>1</v>
      </c>
      <c r="C8" s="4" t="s">
        <v>51</v>
      </c>
      <c r="D8" s="6" t="s">
        <v>126</v>
      </c>
      <c r="E8" s="6" t="s">
        <v>87</v>
      </c>
      <c r="F8" s="2" t="s">
        <v>1583</v>
      </c>
      <c r="G8" s="3" t="s">
        <v>144</v>
      </c>
      <c r="H8" s="3"/>
      <c r="I8" s="44" t="s">
        <v>1592</v>
      </c>
      <c r="J8" s="3"/>
      <c r="K8" s="3"/>
      <c r="L8" s="44" t="s">
        <v>1353</v>
      </c>
      <c r="M8" s="44" t="s">
        <v>1353</v>
      </c>
    </row>
    <row r="9" spans="2:13" ht="143.5" customHeight="1" x14ac:dyDescent="0.35">
      <c r="B9" s="1" t="s">
        <v>2</v>
      </c>
      <c r="C9" s="4" t="s">
        <v>52</v>
      </c>
      <c r="D9" s="6" t="s">
        <v>154</v>
      </c>
      <c r="E9" s="6" t="s">
        <v>88</v>
      </c>
      <c r="F9" s="2" t="s">
        <v>1263</v>
      </c>
      <c r="G9" s="44" t="s">
        <v>140</v>
      </c>
      <c r="H9" s="44" t="s">
        <v>1593</v>
      </c>
      <c r="I9" s="44" t="s">
        <v>1598</v>
      </c>
      <c r="J9" s="3"/>
      <c r="K9" s="3"/>
      <c r="L9" s="44" t="s">
        <v>1353</v>
      </c>
      <c r="M9" s="44" t="s">
        <v>1353</v>
      </c>
    </row>
    <row r="10" spans="2:13" ht="161.5" customHeight="1" x14ac:dyDescent="0.35">
      <c r="B10" s="1" t="s">
        <v>3</v>
      </c>
      <c r="C10" s="4" t="s">
        <v>53</v>
      </c>
      <c r="D10" s="6" t="s">
        <v>126</v>
      </c>
      <c r="E10" s="6" t="s">
        <v>112</v>
      </c>
      <c r="F10" s="96" t="s">
        <v>1584</v>
      </c>
      <c r="G10" s="3" t="s">
        <v>133</v>
      </c>
      <c r="H10" s="44" t="s">
        <v>1599</v>
      </c>
      <c r="I10" s="3"/>
      <c r="J10" s="3"/>
      <c r="K10" s="3"/>
      <c r="L10" s="44" t="s">
        <v>1353</v>
      </c>
      <c r="M10" s="44" t="s">
        <v>1353</v>
      </c>
    </row>
    <row r="11" spans="2:13" ht="128" customHeight="1" x14ac:dyDescent="0.35">
      <c r="B11" s="1" t="s">
        <v>4</v>
      </c>
      <c r="C11" s="4" t="s">
        <v>54</v>
      </c>
      <c r="D11" s="6" t="s">
        <v>153</v>
      </c>
      <c r="E11" s="6" t="s">
        <v>114</v>
      </c>
      <c r="F11" s="2" t="s">
        <v>1591</v>
      </c>
      <c r="G11" s="3" t="s">
        <v>142</v>
      </c>
      <c r="H11" s="3"/>
      <c r="I11" s="44" t="s">
        <v>1601</v>
      </c>
      <c r="J11" s="3"/>
      <c r="K11" s="44" t="s">
        <v>1600</v>
      </c>
      <c r="L11" s="44" t="s">
        <v>1353</v>
      </c>
      <c r="M11" s="44" t="s">
        <v>1353</v>
      </c>
    </row>
    <row r="12" spans="2:13" ht="133.5" customHeight="1" x14ac:dyDescent="0.35">
      <c r="B12" s="1" t="s">
        <v>1056</v>
      </c>
      <c r="C12" s="4" t="s">
        <v>55</v>
      </c>
      <c r="D12" s="6" t="s">
        <v>126</v>
      </c>
      <c r="E12" s="6" t="s">
        <v>120</v>
      </c>
      <c r="F12" s="2" t="s">
        <v>1265</v>
      </c>
      <c r="G12" s="3" t="s">
        <v>145</v>
      </c>
      <c r="H12" s="44" t="s">
        <v>1602</v>
      </c>
      <c r="I12" s="44" t="s">
        <v>1603</v>
      </c>
      <c r="J12" s="3"/>
      <c r="K12" s="3"/>
      <c r="L12" s="17" t="s">
        <v>1755</v>
      </c>
      <c r="M12" s="17" t="s">
        <v>1626</v>
      </c>
    </row>
    <row r="13" spans="2:13" ht="99" customHeight="1" x14ac:dyDescent="0.35">
      <c r="B13" s="1" t="s">
        <v>5</v>
      </c>
      <c r="C13" s="4" t="s">
        <v>56</v>
      </c>
      <c r="D13" s="6" t="s">
        <v>126</v>
      </c>
      <c r="E13" s="6" t="s">
        <v>116</v>
      </c>
      <c r="F13" s="2" t="s">
        <v>1266</v>
      </c>
      <c r="G13" s="44" t="s">
        <v>138</v>
      </c>
      <c r="H13" s="251" t="s">
        <v>1900</v>
      </c>
      <c r="I13" s="251" t="s">
        <v>1897</v>
      </c>
      <c r="J13" s="251" t="s">
        <v>1899</v>
      </c>
      <c r="K13" s="251" t="s">
        <v>1898</v>
      </c>
      <c r="L13" s="155" t="s">
        <v>1676</v>
      </c>
      <c r="M13" s="155" t="s">
        <v>1676</v>
      </c>
    </row>
    <row r="14" spans="2:13" ht="87" x14ac:dyDescent="0.35">
      <c r="B14" s="1" t="s">
        <v>6</v>
      </c>
      <c r="C14" s="4" t="s">
        <v>57</v>
      </c>
      <c r="D14" s="6" t="s">
        <v>126</v>
      </c>
      <c r="E14" s="6" t="s">
        <v>84</v>
      </c>
      <c r="F14" s="2" t="s">
        <v>1262</v>
      </c>
      <c r="G14" s="3" t="s">
        <v>143</v>
      </c>
      <c r="H14" s="3"/>
      <c r="I14" s="3"/>
      <c r="J14" s="44" t="s">
        <v>1604</v>
      </c>
      <c r="K14" s="3"/>
      <c r="L14" s="44" t="s">
        <v>1353</v>
      </c>
      <c r="M14" s="44" t="s">
        <v>1353</v>
      </c>
    </row>
    <row r="15" spans="2:13" ht="130.5" x14ac:dyDescent="0.35">
      <c r="B15" s="1" t="s">
        <v>7</v>
      </c>
      <c r="C15" s="4" t="s">
        <v>58</v>
      </c>
      <c r="D15" s="6" t="s">
        <v>151</v>
      </c>
      <c r="E15" s="6" t="s">
        <v>151</v>
      </c>
      <c r="F15" s="2" t="s">
        <v>1366</v>
      </c>
      <c r="G15" s="3" t="s">
        <v>146</v>
      </c>
      <c r="H15" s="3"/>
      <c r="I15" s="44" t="s">
        <v>1605</v>
      </c>
      <c r="J15" s="3"/>
      <c r="K15" s="3"/>
      <c r="L15" s="17" t="s">
        <v>1755</v>
      </c>
      <c r="M15" s="17" t="s">
        <v>1626</v>
      </c>
    </row>
    <row r="16" spans="2:13" ht="101.5" x14ac:dyDescent="0.35">
      <c r="B16" s="1" t="s">
        <v>8</v>
      </c>
      <c r="C16" s="4" t="s">
        <v>59</v>
      </c>
      <c r="D16" s="6" t="s">
        <v>122</v>
      </c>
      <c r="E16" s="6" t="s">
        <v>157</v>
      </c>
      <c r="F16" s="2" t="s">
        <v>1264</v>
      </c>
      <c r="G16" s="3"/>
      <c r="H16" s="3"/>
      <c r="I16" s="44" t="s">
        <v>1606</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1607</v>
      </c>
      <c r="J17" s="3"/>
      <c r="K17" s="3"/>
      <c r="L17" s="44" t="s">
        <v>1353</v>
      </c>
      <c r="M17" s="44" t="s">
        <v>1353</v>
      </c>
    </row>
    <row r="18" spans="2:13" ht="101.5" x14ac:dyDescent="0.35">
      <c r="B18" s="1" t="s">
        <v>10</v>
      </c>
      <c r="C18" s="4" t="s">
        <v>61</v>
      </c>
      <c r="D18" s="6" t="s">
        <v>126</v>
      </c>
      <c r="E18" s="6" t="s">
        <v>84</v>
      </c>
      <c r="F18" s="159" t="s">
        <v>1360</v>
      </c>
      <c r="G18" s="3" t="s">
        <v>141</v>
      </c>
      <c r="H18" s="44" t="s">
        <v>1608</v>
      </c>
      <c r="I18" s="3"/>
      <c r="J18" s="3"/>
      <c r="K18" s="44" t="s">
        <v>1609</v>
      </c>
      <c r="L18" s="44" t="s">
        <v>1353</v>
      </c>
      <c r="M18" s="44" t="s">
        <v>1353</v>
      </c>
    </row>
    <row r="19" spans="2:13" ht="91" x14ac:dyDescent="0.35">
      <c r="B19" s="1" t="s">
        <v>11</v>
      </c>
      <c r="C19" s="4" t="s">
        <v>62</v>
      </c>
      <c r="D19" s="6" t="s">
        <v>126</v>
      </c>
      <c r="E19" s="6" t="s">
        <v>128</v>
      </c>
      <c r="F19" s="171" t="s">
        <v>1475</v>
      </c>
      <c r="G19" s="3" t="s">
        <v>132</v>
      </c>
      <c r="H19" s="44" t="s">
        <v>1610</v>
      </c>
      <c r="I19" s="44" t="s">
        <v>1611</v>
      </c>
      <c r="J19" s="3"/>
      <c r="K19" s="3"/>
      <c r="L19" s="44" t="s">
        <v>1353</v>
      </c>
      <c r="M19" s="44" t="s">
        <v>1353</v>
      </c>
    </row>
    <row r="20" spans="2:13" ht="131.5" customHeight="1" x14ac:dyDescent="0.35">
      <c r="B20" s="1" t="s">
        <v>12</v>
      </c>
      <c r="C20" s="4" t="s">
        <v>63</v>
      </c>
      <c r="D20" s="6" t="s">
        <v>118</v>
      </c>
      <c r="E20" s="6" t="s">
        <v>118</v>
      </c>
      <c r="F20" s="2" t="s">
        <v>1361</v>
      </c>
      <c r="G20" s="3"/>
      <c r="H20" s="44" t="s">
        <v>1612</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1614</v>
      </c>
      <c r="J21" s="3"/>
      <c r="K21" s="44" t="s">
        <v>1613</v>
      </c>
      <c r="L21" s="17" t="s">
        <v>1755</v>
      </c>
      <c r="M21" s="17" t="s">
        <v>1626</v>
      </c>
    </row>
    <row r="22" spans="2:13" ht="157" customHeight="1" x14ac:dyDescent="0.35">
      <c r="B22" s="1" t="s">
        <v>14</v>
      </c>
      <c r="C22" s="4" t="s">
        <v>65</v>
      </c>
      <c r="D22" s="6" t="s">
        <v>152</v>
      </c>
      <c r="E22" s="6" t="s">
        <v>152</v>
      </c>
      <c r="F22" s="2" t="s">
        <v>1367</v>
      </c>
      <c r="G22" s="3" t="s">
        <v>139</v>
      </c>
      <c r="H22" s="44" t="s">
        <v>1615</v>
      </c>
      <c r="I22" s="3"/>
      <c r="J22" s="3"/>
      <c r="K22" s="3"/>
      <c r="L22" s="17" t="s">
        <v>1755</v>
      </c>
      <c r="M22" s="17" t="s">
        <v>1626</v>
      </c>
    </row>
    <row r="23" spans="2:13" ht="87" x14ac:dyDescent="0.35">
      <c r="B23" s="1" t="s">
        <v>15</v>
      </c>
      <c r="C23" s="4" t="s">
        <v>66</v>
      </c>
      <c r="D23" s="6" t="s">
        <v>126</v>
      </c>
      <c r="E23" s="6" t="s">
        <v>82</v>
      </c>
      <c r="F23" s="159" t="s">
        <v>1359</v>
      </c>
      <c r="G23" s="3" t="s">
        <v>134</v>
      </c>
      <c r="H23" s="3"/>
      <c r="I23" s="44" t="s">
        <v>1616</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1676</v>
      </c>
      <c r="M24" s="155" t="s">
        <v>1676</v>
      </c>
    </row>
    <row r="25" spans="2:13" ht="122.5" customHeight="1" x14ac:dyDescent="0.35">
      <c r="B25" s="1" t="s">
        <v>19</v>
      </c>
      <c r="C25" s="4" t="s">
        <v>68</v>
      </c>
      <c r="D25" s="6" t="s">
        <v>126</v>
      </c>
      <c r="E25" s="6" t="s">
        <v>157</v>
      </c>
      <c r="F25" s="96" t="s">
        <v>1582</v>
      </c>
      <c r="G25" s="3" t="s">
        <v>137</v>
      </c>
      <c r="H25" s="3"/>
      <c r="I25" s="3"/>
      <c r="J25" s="3"/>
      <c r="K25" s="44" t="s">
        <v>1617</v>
      </c>
      <c r="L25" s="44" t="s">
        <v>1353</v>
      </c>
      <c r="M25" s="44" t="s">
        <v>1353</v>
      </c>
    </row>
    <row r="26" spans="2:13" ht="87" x14ac:dyDescent="0.35">
      <c r="B26" s="1" t="s">
        <v>798</v>
      </c>
      <c r="C26" s="4" t="s">
        <v>162</v>
      </c>
      <c r="D26" s="6" t="s">
        <v>153</v>
      </c>
      <c r="E26" s="6" t="s">
        <v>114</v>
      </c>
      <c r="F26" s="123" t="s">
        <v>1364</v>
      </c>
      <c r="G26" s="3" t="s">
        <v>163</v>
      </c>
      <c r="H26" s="3"/>
      <c r="I26" s="44" t="s">
        <v>1618</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1585</v>
      </c>
      <c r="G33" s="3"/>
      <c r="H33" s="44" t="s">
        <v>1619</v>
      </c>
      <c r="I33" s="44" t="s">
        <v>1620</v>
      </c>
      <c r="J33" s="3"/>
      <c r="K33" s="3"/>
      <c r="L33" s="44" t="s">
        <v>1353</v>
      </c>
      <c r="M33" s="44" t="s">
        <v>1353</v>
      </c>
    </row>
    <row r="34" spans="2:13" ht="145.5" customHeight="1" x14ac:dyDescent="0.35">
      <c r="B34" s="135" t="s">
        <v>1638</v>
      </c>
      <c r="C34" s="187" t="s">
        <v>1384</v>
      </c>
      <c r="D34" s="9"/>
      <c r="E34" s="9"/>
      <c r="F34" s="96" t="s">
        <v>1643</v>
      </c>
      <c r="G34" s="3"/>
      <c r="H34" s="3"/>
      <c r="I34" s="3"/>
      <c r="J34" s="218" t="s">
        <v>1644</v>
      </c>
      <c r="K34" s="3"/>
      <c r="L34" s="17" t="s">
        <v>1755</v>
      </c>
      <c r="M34" s="17" t="s">
        <v>1891</v>
      </c>
    </row>
    <row r="35" spans="2:13" ht="101.5" x14ac:dyDescent="0.35">
      <c r="B35" s="1" t="s">
        <v>1547</v>
      </c>
      <c r="C35" s="187" t="s">
        <v>1546</v>
      </c>
      <c r="D35" s="9"/>
      <c r="E35" s="9"/>
      <c r="F35" s="96" t="s">
        <v>1625</v>
      </c>
      <c r="G35" s="3"/>
      <c r="H35" s="44" t="s">
        <v>1621</v>
      </c>
      <c r="I35" s="3"/>
      <c r="J35" s="3"/>
      <c r="K35" s="3"/>
      <c r="L35" s="44" t="s">
        <v>1353</v>
      </c>
      <c r="M35" s="44" t="s">
        <v>1353</v>
      </c>
    </row>
    <row r="36" spans="2:13" x14ac:dyDescent="0.35">
      <c r="B36" s="1" t="s">
        <v>1627</v>
      </c>
      <c r="C36" s="187" t="s">
        <v>1630</v>
      </c>
      <c r="D36" s="9"/>
      <c r="E36" s="9"/>
      <c r="F36" s="1"/>
      <c r="G36" s="3"/>
      <c r="H36" s="3"/>
      <c r="I36" s="3"/>
      <c r="J36" s="216"/>
      <c r="K36" s="3"/>
      <c r="L36" s="17"/>
      <c r="M36" s="17"/>
    </row>
    <row r="37" spans="2:13" x14ac:dyDescent="0.35">
      <c r="B37" s="1" t="s">
        <v>1628</v>
      </c>
      <c r="C37" s="187" t="s">
        <v>1631</v>
      </c>
      <c r="D37" s="9"/>
      <c r="E37" s="9"/>
      <c r="F37" s="1"/>
      <c r="G37" s="3"/>
      <c r="H37" s="3"/>
      <c r="I37" s="216"/>
      <c r="J37" s="3"/>
      <c r="K37" s="3"/>
      <c r="L37" s="17"/>
      <c r="M37" s="17"/>
    </row>
    <row r="38" spans="2:13" x14ac:dyDescent="0.35">
      <c r="B38" s="1" t="s">
        <v>1629</v>
      </c>
      <c r="C38" s="187" t="s">
        <v>1632</v>
      </c>
      <c r="D38" s="9"/>
      <c r="E38" s="9"/>
      <c r="F38" s="1"/>
      <c r="G38" s="3"/>
      <c r="H38" s="3"/>
      <c r="I38" s="3"/>
      <c r="J38" s="216"/>
      <c r="K38" s="3"/>
      <c r="L38" s="17"/>
      <c r="M38" s="17"/>
    </row>
  </sheetData>
  <phoneticPr fontId="2" type="noConversion"/>
  <conditionalFormatting sqref="L8:M38">
    <cfRule type="containsText" dxfId="318" priority="1" operator="containsText" text="Doble">
      <formula>NOT(ISERROR(SEARCH("Doble",L8)))</formula>
    </cfRule>
    <cfRule type="containsText" dxfId="317" priority="2" operator="containsText" text="Crear">
      <formula>NOT(ISERROR(SEARCH("Crear",L8)))</formula>
    </cfRule>
    <cfRule type="containsText" dxfId="316" priority="3" operator="containsText" text="No aún">
      <formula>NOT(ISERROR(SEARCH("No aún",L8)))</formula>
    </cfRule>
    <cfRule type="containsText" dxfId="315" priority="4" operator="containsText" text="ok">
      <formula>NOT(ISERROR(SEARCH("ok",L8)))</formula>
    </cfRule>
    <cfRule type="containsText" dxfId="31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1633</v>
      </c>
      <c r="C11" s="110" t="s">
        <v>1191</v>
      </c>
    </row>
    <row r="12" spans="2:3" x14ac:dyDescent="0.35">
      <c r="B12" s="217" t="s">
        <v>1635</v>
      </c>
      <c r="C12" s="110" t="s">
        <v>1636</v>
      </c>
    </row>
    <row r="13" spans="2:3" x14ac:dyDescent="0.35">
      <c r="B13" s="217" t="s">
        <v>1634</v>
      </c>
      <c r="C13" s="110" t="s">
        <v>1637</v>
      </c>
    </row>
    <row r="14" spans="2:3" x14ac:dyDescent="0.35">
      <c r="B14" s="217" t="s">
        <v>1708</v>
      </c>
      <c r="C14" s="110" t="s">
        <v>1709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tabSelected="1" zoomScale="70" zoomScaleNormal="70" workbookViewId="0">
      <pane xSplit="7" ySplit="7" topLeftCell="AV74" activePane="bottomRight" state="frozen"/>
      <selection activeCell="J19" sqref="J19"/>
      <selection pane="topRight" activeCell="J19" sqref="J19"/>
      <selection pane="bottomLeft" activeCell="J19" sqref="J19"/>
      <selection pane="bottomRight" activeCell="AV79" sqref="AV79"/>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1559</v>
      </c>
      <c r="K7" s="212" t="s">
        <v>1560</v>
      </c>
      <c r="L7" s="212" t="s">
        <v>1561</v>
      </c>
      <c r="M7" s="212" t="s">
        <v>1562</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1650</v>
      </c>
      <c r="AD7" s="12" t="s">
        <v>21</v>
      </c>
      <c r="AE7" s="12" t="s">
        <v>0</v>
      </c>
      <c r="AF7" s="13" t="s">
        <v>180</v>
      </c>
      <c r="AG7" s="13" t="s">
        <v>182</v>
      </c>
      <c r="AH7" s="13" t="s">
        <v>1557</v>
      </c>
      <c r="AI7" s="13" t="s">
        <v>1651</v>
      </c>
      <c r="AJ7" s="219" t="s">
        <v>1079</v>
      </c>
      <c r="AK7" s="219" t="s">
        <v>1645</v>
      </c>
      <c r="AL7" s="219" t="s">
        <v>1728</v>
      </c>
      <c r="AM7" s="219" t="s">
        <v>1737</v>
      </c>
      <c r="AN7" s="219" t="s">
        <v>1736</v>
      </c>
      <c r="AO7" s="231" t="s">
        <v>1729</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1963</v>
      </c>
      <c r="H8" s="2" t="s">
        <v>1964</v>
      </c>
      <c r="I8" s="95"/>
      <c r="J8" s="2">
        <v>0</v>
      </c>
      <c r="K8" s="2">
        <v>0</v>
      </c>
      <c r="L8" s="2">
        <v>0</v>
      </c>
      <c r="M8" s="2">
        <v>1</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270"/>
      <c r="AD8" s="10" t="s">
        <v>132</v>
      </c>
      <c r="AE8" s="166" t="s">
        <v>18</v>
      </c>
      <c r="AF8" s="7"/>
      <c r="AG8" s="11" t="s">
        <v>183</v>
      </c>
      <c r="AH8" s="259" t="s">
        <v>1733</v>
      </c>
      <c r="AI8" s="189"/>
      <c r="AJ8" s="7"/>
      <c r="AK8" s="7"/>
      <c r="AL8" s="7"/>
      <c r="AM8" s="7"/>
      <c r="AN8" s="7"/>
      <c r="AO8" s="97"/>
      <c r="AP8" s="7" t="s">
        <v>170</v>
      </c>
      <c r="AQ8" s="118"/>
      <c r="AR8" s="7" t="s">
        <v>1204</v>
      </c>
      <c r="AS8" s="7" t="s">
        <v>1204</v>
      </c>
      <c r="AT8" s="7" t="s">
        <v>1204</v>
      </c>
      <c r="AU8" s="7" t="s">
        <v>1204</v>
      </c>
      <c r="AV8" s="271" t="s">
        <v>1967</v>
      </c>
      <c r="AW8" s="7" t="s">
        <v>1101</v>
      </c>
      <c r="AX8" s="7" t="s">
        <v>169</v>
      </c>
      <c r="AY8" s="7" t="s">
        <v>1204</v>
      </c>
      <c r="AZ8" s="7" t="s">
        <v>1204</v>
      </c>
      <c r="BA8" s="175" t="s">
        <v>1966</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1965</v>
      </c>
    </row>
    <row r="9" spans="1:65" ht="115.5"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1772</v>
      </c>
      <c r="AF19" s="7"/>
      <c r="AG19" s="11"/>
      <c r="AH19" s="259" t="s">
        <v>1558</v>
      </c>
      <c r="AI19" s="220" t="s">
        <v>1652</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1101</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1773</v>
      </c>
      <c r="AF21" s="7"/>
      <c r="AG21" s="36"/>
      <c r="AH21" s="259" t="s">
        <v>1558</v>
      </c>
      <c r="AI21" s="220" t="s">
        <v>1656</v>
      </c>
      <c r="AJ21" s="97" t="s">
        <v>1353</v>
      </c>
      <c r="AK21" s="7" t="s">
        <v>1353</v>
      </c>
      <c r="AL21" s="7" t="s">
        <v>1353</v>
      </c>
      <c r="AM21" s="7" t="s">
        <v>1353</v>
      </c>
      <c r="AN21" s="7" t="s">
        <v>1353</v>
      </c>
      <c r="AO21" s="209" t="s">
        <v>1570</v>
      </c>
      <c r="AP21" s="17" t="s">
        <v>170</v>
      </c>
      <c r="AQ21" s="190">
        <v>9990</v>
      </c>
      <c r="AR21" s="17" t="s">
        <v>1104</v>
      </c>
      <c r="AS21" s="195">
        <v>990</v>
      </c>
      <c r="AT21" s="17" t="s">
        <v>1105</v>
      </c>
      <c r="AU21" s="190">
        <v>50</v>
      </c>
      <c r="AV21" s="17" t="s">
        <v>1576</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1857</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1774</v>
      </c>
      <c r="AF23" s="7"/>
      <c r="AG23" s="11"/>
      <c r="AH23" s="259" t="s">
        <v>1558</v>
      </c>
      <c r="AI23" s="220" t="s">
        <v>1658</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1577</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1775</v>
      </c>
      <c r="AF24" s="7"/>
      <c r="AG24" s="36"/>
      <c r="AH24" s="259" t="s">
        <v>1558</v>
      </c>
      <c r="AI24" s="220" t="s">
        <v>1654</v>
      </c>
      <c r="AJ24" s="97" t="s">
        <v>1353</v>
      </c>
      <c r="AK24" s="7" t="s">
        <v>1353</v>
      </c>
      <c r="AL24" s="7" t="s">
        <v>1353</v>
      </c>
      <c r="AM24" s="7" t="s">
        <v>1353</v>
      </c>
      <c r="AN24" s="7" t="s">
        <v>1353</v>
      </c>
      <c r="AO24" s="209" t="s">
        <v>1573</v>
      </c>
      <c r="AP24" s="17" t="s">
        <v>170</v>
      </c>
      <c r="AQ24" s="190">
        <v>3500</v>
      </c>
      <c r="AR24" s="17" t="s">
        <v>1204</v>
      </c>
      <c r="AS24" s="196" t="s">
        <v>1204</v>
      </c>
      <c r="AT24" s="17" t="s">
        <v>1204</v>
      </c>
      <c r="AU24" s="203" t="s">
        <v>1204</v>
      </c>
      <c r="AV24" s="17" t="s">
        <v>1578</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1775</v>
      </c>
      <c r="AF30" s="7"/>
      <c r="AG30" s="36"/>
      <c r="AH30" s="259" t="s">
        <v>1558</v>
      </c>
      <c r="AI30" s="220" t="s">
        <v>1668</v>
      </c>
      <c r="AJ30" s="7" t="s">
        <v>1353</v>
      </c>
      <c r="AK30" s="7" t="s">
        <v>1353</v>
      </c>
      <c r="AL30" s="7" t="s">
        <v>1353</v>
      </c>
      <c r="AM30" s="7" t="s">
        <v>1353</v>
      </c>
      <c r="AN30" s="7" t="s">
        <v>1353</v>
      </c>
      <c r="AO30" s="98" t="s">
        <v>1727</v>
      </c>
      <c r="AP30" s="7" t="s">
        <v>170</v>
      </c>
      <c r="AQ30" s="190">
        <v>3500</v>
      </c>
      <c r="AR30" s="7" t="s">
        <v>1104</v>
      </c>
      <c r="AS30" s="195">
        <v>200</v>
      </c>
      <c r="AT30" s="17" t="s">
        <v>1204</v>
      </c>
      <c r="AU30" s="204" t="s">
        <v>1204</v>
      </c>
      <c r="AV30" s="17" t="s">
        <v>1579</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1776</v>
      </c>
      <c r="AF32" s="7"/>
      <c r="AG32" s="36"/>
      <c r="AH32" s="259" t="s">
        <v>1558</v>
      </c>
      <c r="AI32" s="220" t="s">
        <v>1667</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1580</v>
      </c>
      <c r="AW32" s="98" t="s">
        <v>1101</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1731</v>
      </c>
      <c r="I33" s="184"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1777</v>
      </c>
      <c r="AF33" s="7"/>
      <c r="AG33" s="11"/>
      <c r="AH33" s="259" t="s">
        <v>1558</v>
      </c>
      <c r="AI33" s="220" t="s">
        <v>1662</v>
      </c>
      <c r="AJ33" s="7" t="s">
        <v>1353</v>
      </c>
      <c r="AK33" s="7" t="s">
        <v>1353</v>
      </c>
      <c r="AL33" s="7" t="s">
        <v>1353</v>
      </c>
      <c r="AM33" s="7" t="s">
        <v>1353</v>
      </c>
      <c r="AN33" s="7" t="s">
        <v>1353</v>
      </c>
      <c r="AO33" s="98" t="s">
        <v>1719</v>
      </c>
      <c r="AP33" s="7" t="s">
        <v>170</v>
      </c>
      <c r="AQ33" s="191">
        <v>3500</v>
      </c>
      <c r="AR33" s="14" t="s">
        <v>1333</v>
      </c>
      <c r="AS33" s="197">
        <v>200</v>
      </c>
      <c r="AT33" s="14" t="s">
        <v>1204</v>
      </c>
      <c r="AU33" s="205" t="s">
        <v>1204</v>
      </c>
      <c r="AV33" s="17" t="s">
        <v>1581</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1778</v>
      </c>
      <c r="AF36" s="7"/>
      <c r="AG36" s="36"/>
      <c r="AH36" s="259" t="s">
        <v>1558</v>
      </c>
      <c r="AI36" s="220" t="s">
        <v>1657</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1828</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1968</v>
      </c>
      <c r="BL36" s="7">
        <v>1</v>
      </c>
      <c r="BM36" s="7" t="s">
        <v>1426</v>
      </c>
    </row>
    <row r="37" spans="1:65" ht="150"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1779</v>
      </c>
      <c r="AF37" s="7"/>
      <c r="AG37" s="11"/>
      <c r="AH37" s="259" t="s">
        <v>1558</v>
      </c>
      <c r="AI37" s="220" t="s">
        <v>1659</v>
      </c>
      <c r="AJ37" s="7" t="s">
        <v>1353</v>
      </c>
      <c r="AK37" s="7" t="s">
        <v>1353</v>
      </c>
      <c r="AL37" s="7" t="s">
        <v>1353</v>
      </c>
      <c r="AM37" s="7" t="s">
        <v>1353</v>
      </c>
      <c r="AN37" s="7" t="s">
        <v>1353</v>
      </c>
      <c r="AO37" s="7" t="s">
        <v>1726</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1780</v>
      </c>
      <c r="AF39" s="7"/>
      <c r="AG39" s="11"/>
      <c r="AH39" s="259" t="s">
        <v>1558</v>
      </c>
      <c r="AI39" s="220" t="s">
        <v>1665</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1571</v>
      </c>
      <c r="AW39" s="7" t="s">
        <v>1101</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1764</v>
      </c>
    </row>
    <row r="40" spans="1:65" ht="83"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1563</v>
      </c>
      <c r="H40" s="2" t="s">
        <v>1675</v>
      </c>
      <c r="I40" s="96" t="s">
        <v>1019</v>
      </c>
      <c r="J40" s="43">
        <v>1</v>
      </c>
      <c r="K40" s="247">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1781</v>
      </c>
      <c r="AF40" s="7"/>
      <c r="AG40" s="36"/>
      <c r="AH40" s="259" t="s">
        <v>1558</v>
      </c>
      <c r="AI40" s="220" t="s">
        <v>1829</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1823</v>
      </c>
      <c r="AW40" s="7" t="s">
        <v>1108</v>
      </c>
      <c r="AX40" s="98" t="s">
        <v>169</v>
      </c>
      <c r="AY40" s="98" t="s">
        <v>1328</v>
      </c>
      <c r="AZ40" s="98" t="s">
        <v>1204</v>
      </c>
      <c r="BA40" s="234" t="s">
        <v>1824</v>
      </c>
      <c r="BB40" s="7" t="s">
        <v>839</v>
      </c>
      <c r="BC40" s="7" t="str">
        <f>PRODUCTOS[[#This Row],[Data]]</f>
        <v>DATAAGRO</v>
      </c>
      <c r="BD40" s="7" t="str">
        <f>PRODUCTOS[[#This Row],[Tecnología]]</f>
        <v>POWER BI</v>
      </c>
      <c r="BE40" s="7" t="s">
        <v>1825</v>
      </c>
      <c r="BF40" s="7" t="s">
        <v>923</v>
      </c>
      <c r="BG40" s="98" t="s">
        <v>1826</v>
      </c>
      <c r="BH40" s="98"/>
      <c r="BI40" s="7" t="s">
        <v>841</v>
      </c>
      <c r="BJ40" s="7" t="s">
        <v>842</v>
      </c>
      <c r="BK40" s="7" t="s">
        <v>1395</v>
      </c>
      <c r="BL40" s="7">
        <v>1</v>
      </c>
      <c r="BM40" s="7" t="s">
        <v>1827</v>
      </c>
    </row>
    <row r="41" spans="1:65" ht="50.5"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1730</v>
      </c>
      <c r="H41" s="96" t="s">
        <v>1730</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1865</v>
      </c>
      <c r="AF41" s="7"/>
      <c r="AG41" s="36"/>
      <c r="AH41" s="259" t="s">
        <v>1558</v>
      </c>
      <c r="AI41" s="220" t="s">
        <v>1851</v>
      </c>
      <c r="AJ41" s="7" t="s">
        <v>1353</v>
      </c>
      <c r="AK41" s="252" t="s">
        <v>1413</v>
      </c>
      <c r="AL41" s="7" t="s">
        <v>1353</v>
      </c>
      <c r="AM41" s="7" t="s">
        <v>1353</v>
      </c>
      <c r="AN41" s="7" t="s">
        <v>1353</v>
      </c>
      <c r="AO41" s="98" t="s">
        <v>1854</v>
      </c>
      <c r="AP41" s="7" t="s">
        <v>1104</v>
      </c>
      <c r="AQ41" s="118">
        <v>1480</v>
      </c>
      <c r="AR41" s="7" t="s">
        <v>1204</v>
      </c>
      <c r="AS41" s="7" t="s">
        <v>1204</v>
      </c>
      <c r="AT41" s="7" t="s">
        <v>1204</v>
      </c>
      <c r="AU41" s="7" t="s">
        <v>1204</v>
      </c>
      <c r="AV41" s="171" t="s">
        <v>1867</v>
      </c>
      <c r="AW41" s="98" t="s">
        <v>1828</v>
      </c>
      <c r="AX41" s="98" t="s">
        <v>1328</v>
      </c>
      <c r="AY41" s="98" t="s">
        <v>1204</v>
      </c>
      <c r="AZ41" s="7" t="s">
        <v>1204</v>
      </c>
      <c r="BA41" s="234" t="s">
        <v>1725</v>
      </c>
      <c r="BB41" s="7" t="s">
        <v>839</v>
      </c>
      <c r="BC41" s="7" t="str">
        <f>PRODUCTOS[[#This Row],[Data]]</f>
        <v>DATAAGRO</v>
      </c>
      <c r="BD41" s="7" t="str">
        <f>PRODUCTOS[[#This Row],[Tecnología]]</f>
        <v>GEE</v>
      </c>
      <c r="BE41" s="98" t="s">
        <v>840</v>
      </c>
      <c r="BF41" s="98" t="s">
        <v>1852</v>
      </c>
      <c r="BG41" s="98" t="s">
        <v>1866</v>
      </c>
      <c r="BH41" s="7"/>
      <c r="BI41" s="7" t="s">
        <v>841</v>
      </c>
      <c r="BJ41" s="7" t="s">
        <v>842</v>
      </c>
      <c r="BK41" s="97" t="s">
        <v>1395</v>
      </c>
      <c r="BL41" s="7">
        <v>1</v>
      </c>
      <c r="BM41" s="97" t="s">
        <v>1853</v>
      </c>
    </row>
    <row r="42" spans="1:65" ht="24"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x14ac:dyDescent="0.35">
      <c r="A45" s="2" t="str">
        <f>+VLOOKUP(D45,'DATA`S'!$B$8:$C$1000,2,0)</f>
        <v>0009</v>
      </c>
      <c r="B45" s="40" t="str">
        <f>VLOOKUP(PRODUCTOS[[#This Row],[País]],PAISES!$B$4:$C$20,2,0)</f>
        <v>01</v>
      </c>
      <c r="C45" s="8" t="s">
        <v>872</v>
      </c>
      <c r="D45" s="2" t="s">
        <v>8</v>
      </c>
      <c r="E45" s="2" t="s">
        <v>169</v>
      </c>
      <c r="F45" s="2" t="str">
        <f t="shared" si="1"/>
        <v>0009-01-00038</v>
      </c>
      <c r="G45" s="213" t="s">
        <v>1732</v>
      </c>
      <c r="H45" s="96" t="s">
        <v>1734</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59" t="s">
        <v>1558</v>
      </c>
      <c r="AI45" s="220" t="s">
        <v>1830</v>
      </c>
      <c r="AJ45" s="7" t="s">
        <v>1353</v>
      </c>
      <c r="AK45" s="252" t="s">
        <v>1889</v>
      </c>
      <c r="AL45" s="7" t="s">
        <v>1353</v>
      </c>
      <c r="AM45" s="7" t="s">
        <v>1353</v>
      </c>
      <c r="AN45" s="7" t="s">
        <v>1353</v>
      </c>
      <c r="AO45" s="98" t="s">
        <v>1770</v>
      </c>
      <c r="AP45" s="17" t="s">
        <v>170</v>
      </c>
      <c r="AQ45" s="190">
        <v>9990</v>
      </c>
      <c r="AR45" s="171" t="s">
        <v>1104</v>
      </c>
      <c r="AS45" s="190">
        <v>3000</v>
      </c>
      <c r="AT45" s="17" t="s">
        <v>1204</v>
      </c>
      <c r="AU45" s="17" t="s">
        <v>1204</v>
      </c>
      <c r="AV45" s="17" t="s">
        <v>1771</v>
      </c>
      <c r="AW45" s="7" t="s">
        <v>1828</v>
      </c>
      <c r="AX45" s="7" t="s">
        <v>1073</v>
      </c>
      <c r="AY45" s="7" t="s">
        <v>1204</v>
      </c>
      <c r="AZ45" s="7" t="s">
        <v>1204</v>
      </c>
      <c r="BA45" s="175" t="s">
        <v>1801</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59" t="s">
        <v>1733</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1892</v>
      </c>
      <c r="H49" s="2" t="s">
        <v>1893</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59" t="s">
        <v>1733</v>
      </c>
      <c r="AI49" s="189"/>
      <c r="AJ49" s="7"/>
      <c r="AK49" s="7"/>
      <c r="AL49" s="7"/>
      <c r="AM49" s="7"/>
      <c r="AN49" s="7"/>
      <c r="AO49" s="97"/>
      <c r="AP49" s="17" t="s">
        <v>170</v>
      </c>
      <c r="AQ49" s="154"/>
      <c r="AR49" s="17" t="s">
        <v>1104</v>
      </c>
      <c r="AS49" s="155"/>
      <c r="AT49" s="17" t="s">
        <v>1204</v>
      </c>
      <c r="AU49" s="17" t="s">
        <v>1204</v>
      </c>
      <c r="AV49" s="155"/>
      <c r="AW49" s="253" t="s">
        <v>1828</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1894</v>
      </c>
    </row>
    <row r="50" spans="1:65" ht="78"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1782</v>
      </c>
      <c r="AF50" s="7"/>
      <c r="AG50" s="11"/>
      <c r="AH50" s="259" t="s">
        <v>1558</v>
      </c>
      <c r="AI50" s="220" t="s">
        <v>1672</v>
      </c>
      <c r="AJ50" s="7" t="s">
        <v>1353</v>
      </c>
      <c r="AK50" s="7" t="s">
        <v>1353</v>
      </c>
      <c r="AL50" s="7" t="s">
        <v>1353</v>
      </c>
      <c r="AM50" s="7" t="s">
        <v>1353</v>
      </c>
      <c r="AN50" s="7" t="s">
        <v>1353</v>
      </c>
      <c r="AO50" s="209" t="s">
        <v>1574</v>
      </c>
      <c r="AP50" s="17" t="s">
        <v>170</v>
      </c>
      <c r="AQ50" s="190">
        <v>0</v>
      </c>
      <c r="AR50" s="17" t="s">
        <v>1204</v>
      </c>
      <c r="AS50" s="196" t="s">
        <v>1204</v>
      </c>
      <c r="AT50" s="17" t="s">
        <v>1204</v>
      </c>
      <c r="AU50" s="203" t="s">
        <v>1204</v>
      </c>
      <c r="AV50" s="17" t="s">
        <v>1336</v>
      </c>
      <c r="AW50" s="17" t="s">
        <v>1108</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1783</v>
      </c>
      <c r="AF51" s="7"/>
      <c r="AG51" s="11"/>
      <c r="AH51" s="259" t="s">
        <v>1558</v>
      </c>
      <c r="AI51" s="220" t="s">
        <v>1671</v>
      </c>
      <c r="AJ51" s="7" t="s">
        <v>1353</v>
      </c>
      <c r="AK51" s="7" t="s">
        <v>1353</v>
      </c>
      <c r="AL51" s="7" t="s">
        <v>1353</v>
      </c>
      <c r="AM51" s="7" t="s">
        <v>1353</v>
      </c>
      <c r="AN51" s="7" t="s">
        <v>1353</v>
      </c>
      <c r="AO51" s="209" t="s">
        <v>1575</v>
      </c>
      <c r="AP51" s="17" t="s">
        <v>170</v>
      </c>
      <c r="AQ51" s="190">
        <v>0</v>
      </c>
      <c r="AR51" s="17" t="s">
        <v>1204</v>
      </c>
      <c r="AS51" s="196" t="s">
        <v>1204</v>
      </c>
      <c r="AT51" s="17" t="s">
        <v>1204</v>
      </c>
      <c r="AU51" s="203" t="s">
        <v>1204</v>
      </c>
      <c r="AV51" s="17" t="s">
        <v>1337</v>
      </c>
      <c r="AW51" s="17" t="s">
        <v>1108</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1929</v>
      </c>
      <c r="H53" s="2" t="s">
        <v>1903</v>
      </c>
      <c r="I53" s="96" t="s">
        <v>1905</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C53" s="12" t="s">
        <v>1951</v>
      </c>
      <c r="AF53" s="7"/>
      <c r="AG53" s="36"/>
      <c r="AH53" s="259" t="s">
        <v>1733</v>
      </c>
      <c r="AI53" s="189"/>
      <c r="AJ53" s="7"/>
      <c r="AK53" s="7"/>
      <c r="AL53" s="7"/>
      <c r="AM53" s="7"/>
      <c r="AN53" s="7"/>
      <c r="AO53" s="264" t="s">
        <v>1953</v>
      </c>
      <c r="AP53" s="7" t="s">
        <v>170</v>
      </c>
      <c r="AQ53" s="118"/>
      <c r="AR53" s="7" t="s">
        <v>1104</v>
      </c>
      <c r="AS53" s="97"/>
      <c r="AT53" s="7" t="s">
        <v>1204</v>
      </c>
      <c r="AU53" s="7" t="s">
        <v>1204</v>
      </c>
      <c r="AV53" s="263" t="s">
        <v>1952</v>
      </c>
      <c r="AW53" s="98" t="s">
        <v>1101</v>
      </c>
      <c r="AX53" s="7" t="s">
        <v>169</v>
      </c>
      <c r="AY53" s="7" t="s">
        <v>1328</v>
      </c>
      <c r="AZ53" s="7" t="s">
        <v>1204</v>
      </c>
      <c r="BA53" s="175" t="s">
        <v>1901</v>
      </c>
      <c r="BB53" s="7" t="s">
        <v>839</v>
      </c>
      <c r="BC53" s="7" t="str">
        <f>PRODUCTOS[[#This Row],[Data]]</f>
        <v>DATAELECCIONES</v>
      </c>
      <c r="BD53" s="7" t="str">
        <f>PRODUCTOS[[#This Row],[Tecnología]]</f>
        <v>POWER BI</v>
      </c>
      <c r="BE53" s="7" t="s">
        <v>1825</v>
      </c>
      <c r="BF53" s="7" t="s">
        <v>923</v>
      </c>
      <c r="BG53" s="98" t="s">
        <v>1890</v>
      </c>
      <c r="BH53" s="7"/>
      <c r="BI53" s="7" t="s">
        <v>841</v>
      </c>
      <c r="BJ53" s="98" t="s">
        <v>842</v>
      </c>
      <c r="BK53" s="7" t="s">
        <v>1395</v>
      </c>
      <c r="BL53" s="7">
        <v>1</v>
      </c>
      <c r="BM53" s="7" t="s">
        <v>1902</v>
      </c>
    </row>
    <row r="54" spans="1:65" ht="24" x14ac:dyDescent="0.35">
      <c r="A54" s="2" t="str">
        <f>+VLOOKUP(D54,'DATA`S'!$B$8:$C$1000,2,0)</f>
        <v>0003</v>
      </c>
      <c r="B54" s="40" t="str">
        <f>VLOOKUP(PRODUCTOS[[#This Row],[País]],PAISES!$B$4:$C$20,2,0)</f>
        <v>08</v>
      </c>
      <c r="C54" s="8" t="s">
        <v>878</v>
      </c>
      <c r="D54" s="2" t="s">
        <v>3</v>
      </c>
      <c r="E54" s="2" t="s">
        <v>1634</v>
      </c>
      <c r="F54" s="2" t="str">
        <f t="shared" si="1"/>
        <v>0003-08-00047</v>
      </c>
      <c r="G54" s="188" t="s">
        <v>1892</v>
      </c>
      <c r="H54" s="2" t="s">
        <v>1893</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59" t="s">
        <v>1733</v>
      </c>
      <c r="AI54" s="189"/>
      <c r="AJ54" s="7"/>
      <c r="AK54" s="7"/>
      <c r="AL54" s="7"/>
      <c r="AM54" s="7"/>
      <c r="AN54" s="7"/>
      <c r="AO54" s="97"/>
      <c r="AP54" s="17" t="s">
        <v>170</v>
      </c>
      <c r="AQ54" s="154"/>
      <c r="AR54" s="17" t="s">
        <v>1756</v>
      </c>
      <c r="AS54" s="155"/>
      <c r="AT54" s="17" t="s">
        <v>1204</v>
      </c>
      <c r="AU54" s="17" t="s">
        <v>1204</v>
      </c>
      <c r="AV54" s="155"/>
      <c r="AW54" s="253" t="s">
        <v>1828</v>
      </c>
      <c r="AX54" s="7" t="s">
        <v>1634</v>
      </c>
      <c r="AY54" s="12" t="s">
        <v>1758</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customHeight="1" x14ac:dyDescent="0.35">
      <c r="A58" s="2" t="str">
        <f>+VLOOKUP(D58,'DATA`S'!$B$8:$C$1000,2,0)</f>
        <v>0003</v>
      </c>
      <c r="B58" s="40" t="str">
        <f>VLOOKUP(PRODUCTOS[[#This Row],[País]],PAISES!$B$4:$C$20,2,0)</f>
        <v>07</v>
      </c>
      <c r="C58" s="8" t="s">
        <v>882</v>
      </c>
      <c r="D58" s="2" t="s">
        <v>3</v>
      </c>
      <c r="E58" s="2" t="s">
        <v>1635</v>
      </c>
      <c r="F58" s="2" t="str">
        <f t="shared" si="1"/>
        <v>0003-07-00051</v>
      </c>
      <c r="G58" s="188" t="s">
        <v>1892</v>
      </c>
      <c r="H58" s="2" t="s">
        <v>1893</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59" t="s">
        <v>1733</v>
      </c>
      <c r="AI58" s="189"/>
      <c r="AJ58" s="7"/>
      <c r="AK58" s="7"/>
      <c r="AL58" s="7"/>
      <c r="AM58" s="7"/>
      <c r="AN58" s="7"/>
      <c r="AO58" s="97"/>
      <c r="AP58" s="17" t="s">
        <v>170</v>
      </c>
      <c r="AQ58" s="154"/>
      <c r="AR58" s="17" t="s">
        <v>1757</v>
      </c>
      <c r="AS58" s="155"/>
      <c r="AT58" s="17" t="s">
        <v>1204</v>
      </c>
      <c r="AU58" s="17" t="s">
        <v>1204</v>
      </c>
      <c r="AV58" s="155"/>
      <c r="AW58" s="253" t="s">
        <v>1828</v>
      </c>
      <c r="AX58" s="7" t="s">
        <v>1635</v>
      </c>
      <c r="AY58" s="12" t="s">
        <v>1759</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customHeight="1" x14ac:dyDescent="0.35">
      <c r="A59" s="2" t="str">
        <f>+VLOOKUP(D59,'DATA`S'!$B$8:$C$1000,2,0)</f>
        <v>0009</v>
      </c>
      <c r="B59" s="40" t="str">
        <f>VLOOKUP(PRODUCTOS[[#This Row],[País]],PAISES!$B$4:$C$20,2,0)</f>
        <v>01</v>
      </c>
      <c r="C59" s="8" t="s">
        <v>883</v>
      </c>
      <c r="D59" s="2" t="s">
        <v>8</v>
      </c>
      <c r="E59" s="2" t="s">
        <v>169</v>
      </c>
      <c r="F59" s="2" t="str">
        <f t="shared" si="1"/>
        <v>0009-01-00052</v>
      </c>
      <c r="G59" s="188" t="s">
        <v>1856</v>
      </c>
      <c r="H59" s="2" t="s">
        <v>1895</v>
      </c>
      <c r="I59" s="2" t="s">
        <v>1904</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1735</v>
      </c>
      <c r="AF59" s="7"/>
      <c r="AG59" s="11"/>
      <c r="AH59" s="259" t="s">
        <v>1733</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1784</v>
      </c>
      <c r="AF60" s="7"/>
      <c r="AG60" s="11"/>
      <c r="AH60" s="259" t="s">
        <v>1558</v>
      </c>
      <c r="AI60" s="220" t="s">
        <v>1655</v>
      </c>
      <c r="AJ60" s="7" t="s">
        <v>1353</v>
      </c>
      <c r="AK60" s="7" t="s">
        <v>1353</v>
      </c>
      <c r="AL60" s="7" t="s">
        <v>1353</v>
      </c>
      <c r="AM60" s="7" t="s">
        <v>1353</v>
      </c>
      <c r="AN60" s="7" t="s">
        <v>1353</v>
      </c>
      <c r="AO60" s="182" t="s">
        <v>1723</v>
      </c>
      <c r="AP60" s="17" t="s">
        <v>170</v>
      </c>
      <c r="AQ60" s="190">
        <v>0</v>
      </c>
      <c r="AR60" s="17" t="s">
        <v>1204</v>
      </c>
      <c r="AS60" s="194" t="s">
        <v>1204</v>
      </c>
      <c r="AT60" s="17" t="s">
        <v>1204</v>
      </c>
      <c r="AU60" s="203" t="s">
        <v>1204</v>
      </c>
      <c r="AV60" s="17" t="s">
        <v>1586</v>
      </c>
      <c r="AW60" s="17" t="s">
        <v>1101</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1572</v>
      </c>
      <c r="BL60" s="7">
        <v>1</v>
      </c>
      <c r="BM60" s="7" t="s">
        <v>1420</v>
      </c>
    </row>
    <row r="61" spans="1:65" ht="24"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1855</v>
      </c>
      <c r="I66" s="2" t="s">
        <v>1884</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1879</v>
      </c>
      <c r="AF66" s="7"/>
      <c r="AG66" s="36"/>
      <c r="AH66" s="259" t="s">
        <v>1733</v>
      </c>
      <c r="AI66" s="250"/>
      <c r="AJ66" s="97"/>
      <c r="AK66" s="97"/>
      <c r="AL66" s="97"/>
      <c r="AM66" s="97"/>
      <c r="AN66" s="97"/>
      <c r="AO66" s="97"/>
      <c r="AP66" s="7" t="s">
        <v>1174</v>
      </c>
      <c r="AQ66" s="118"/>
      <c r="AR66" s="7" t="s">
        <v>1204</v>
      </c>
      <c r="AS66" s="97" t="s">
        <v>1204</v>
      </c>
      <c r="AT66" s="7" t="s">
        <v>1204</v>
      </c>
      <c r="AU66" s="7" t="s">
        <v>1204</v>
      </c>
      <c r="AV66" s="17" t="s">
        <v>1880</v>
      </c>
      <c r="AW66" s="97"/>
      <c r="AX66" s="7" t="s">
        <v>1174</v>
      </c>
      <c r="AY66" s="7" t="s">
        <v>1204</v>
      </c>
      <c r="AZ66" s="7" t="s">
        <v>1204</v>
      </c>
      <c r="BA66" s="175" t="s">
        <v>1881</v>
      </c>
      <c r="BB66" s="7" t="s">
        <v>839</v>
      </c>
      <c r="BC66" s="7" t="str">
        <f>PRODUCTOS[[#This Row],[Data]]</f>
        <v>DATAGLOBAL</v>
      </c>
      <c r="BD66" s="7" t="str">
        <f>PRODUCTOS[[#This Row],[Tecnología]]</f>
        <v>POWER BI</v>
      </c>
      <c r="BE66" s="7" t="s">
        <v>1825</v>
      </c>
      <c r="BF66" s="7" t="s">
        <v>923</v>
      </c>
      <c r="BG66" s="97" t="s">
        <v>1882</v>
      </c>
      <c r="BH66" s="7"/>
      <c r="BI66" s="7" t="s">
        <v>841</v>
      </c>
      <c r="BJ66" s="7" t="s">
        <v>842</v>
      </c>
      <c r="BK66" s="7" t="s">
        <v>1395</v>
      </c>
      <c r="BL66" s="7">
        <v>1</v>
      </c>
      <c r="BM66" s="7" t="s">
        <v>1883</v>
      </c>
    </row>
    <row r="67" spans="1:65" ht="24"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customHeight="1" x14ac:dyDescent="0.35">
      <c r="A68" s="2" t="str">
        <f>+VLOOKUP(D68,'DATA`S'!$B$8:$C$1000,2,0)</f>
        <v>0003</v>
      </c>
      <c r="B68" s="2" t="str">
        <f>VLOOKUP(PRODUCTOS[[#This Row],[País]],PAISES!$B$4:$C$20,2,0)</f>
        <v>03</v>
      </c>
      <c r="C68" s="8" t="s">
        <v>897</v>
      </c>
      <c r="D68" s="2" t="s">
        <v>3</v>
      </c>
      <c r="E68" s="2" t="s">
        <v>1005</v>
      </c>
      <c r="F68" s="2" t="str">
        <f t="shared" si="1"/>
        <v>0003-03-00061</v>
      </c>
      <c r="G68" s="188" t="s">
        <v>1892</v>
      </c>
      <c r="H68" s="2" t="s">
        <v>1893</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59" t="s">
        <v>1733</v>
      </c>
      <c r="AI68" s="189"/>
      <c r="AJ68" s="7"/>
      <c r="AK68" s="7"/>
      <c r="AL68" s="7"/>
      <c r="AM68" s="7"/>
      <c r="AN68" s="7"/>
      <c r="AO68" s="97"/>
      <c r="AP68" s="17" t="s">
        <v>170</v>
      </c>
      <c r="AQ68" s="154"/>
      <c r="AR68" s="17" t="s">
        <v>1333</v>
      </c>
      <c r="AS68" s="155"/>
      <c r="AT68" s="17" t="s">
        <v>1204</v>
      </c>
      <c r="AU68" s="17" t="s">
        <v>1204</v>
      </c>
      <c r="AV68" s="155"/>
      <c r="AW68" s="253" t="s">
        <v>1828</v>
      </c>
      <c r="AX68" s="98" t="s">
        <v>1005</v>
      </c>
      <c r="AY68" s="12" t="s">
        <v>1760</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x14ac:dyDescent="0.35">
      <c r="A70" s="2" t="str">
        <f>+VLOOKUP(D70,'DATA`S'!$B$8:$C$1000,2,0)</f>
        <v>0028</v>
      </c>
      <c r="B70" s="40" t="str">
        <f>VLOOKUP(PRODUCTOS[[#This Row],[País]],PAISES!$B$4:$C$20,2,0)</f>
        <v>01</v>
      </c>
      <c r="C70" s="8" t="s">
        <v>1050</v>
      </c>
      <c r="D70" s="2" t="s">
        <v>1547</v>
      </c>
      <c r="E70" s="2" t="s">
        <v>169</v>
      </c>
      <c r="F70" s="2" t="str">
        <f t="shared" si="1"/>
        <v>0028-01-00063</v>
      </c>
      <c r="G70" s="2" t="s">
        <v>1869</v>
      </c>
      <c r="H70" s="2" t="s">
        <v>1871</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1873</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x14ac:dyDescent="0.35">
      <c r="A72" s="2" t="str">
        <f>+VLOOKUP(D72,'DATA`S'!$B$8:$C$1000,2,0)</f>
        <v>0003</v>
      </c>
      <c r="B72" s="40" t="str">
        <f>VLOOKUP(PRODUCTOS[[#This Row],[País]],PAISES!$B$4:$C$20,2,0)</f>
        <v>02</v>
      </c>
      <c r="C72" s="8" t="s">
        <v>1052</v>
      </c>
      <c r="D72" s="2" t="s">
        <v>3</v>
      </c>
      <c r="E72" s="2" t="s">
        <v>741</v>
      </c>
      <c r="F72" s="2" t="str">
        <f t="shared" si="1"/>
        <v>0003-02-00065</v>
      </c>
      <c r="G72" s="188" t="s">
        <v>1892</v>
      </c>
      <c r="H72" s="2" t="s">
        <v>1893</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59" t="s">
        <v>1733</v>
      </c>
      <c r="AI72" s="189"/>
      <c r="AJ72" s="7"/>
      <c r="AK72" s="7"/>
      <c r="AL72" s="7"/>
      <c r="AM72" s="7"/>
      <c r="AN72" s="7"/>
      <c r="AO72" s="97"/>
      <c r="AP72" s="17" t="s">
        <v>170</v>
      </c>
      <c r="AQ72" s="154"/>
      <c r="AR72" s="17" t="s">
        <v>1333</v>
      </c>
      <c r="AS72" s="155"/>
      <c r="AT72" s="17" t="s">
        <v>1204</v>
      </c>
      <c r="AU72" s="17" t="s">
        <v>1204</v>
      </c>
      <c r="AV72" s="155"/>
      <c r="AW72" s="253" t="s">
        <v>1828</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x14ac:dyDescent="0.35">
      <c r="A74" s="2" t="str">
        <f>+VLOOKUP(D74,'DATA`S'!$B$8:$C$1000,2,0)</f>
        <v>0028</v>
      </c>
      <c r="B74" s="40" t="str">
        <f>VLOOKUP(PRODUCTOS[[#This Row],[País]],PAISES!$B$4:$C$20,2,0)</f>
        <v>01</v>
      </c>
      <c r="C74" s="8" t="s">
        <v>1054</v>
      </c>
      <c r="D74" s="2" t="s">
        <v>1547</v>
      </c>
      <c r="E74" s="2" t="s">
        <v>169</v>
      </c>
      <c r="F74" s="2" t="str">
        <f t="shared" si="1"/>
        <v>0028-01-00067</v>
      </c>
      <c r="G74" s="2" t="s">
        <v>1870</v>
      </c>
      <c r="H74" s="2" t="s">
        <v>1872</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1874</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1785</v>
      </c>
      <c r="AF75" s="7"/>
      <c r="AG75" s="11"/>
      <c r="AH75" s="259" t="s">
        <v>1558</v>
      </c>
      <c r="AI75" s="220" t="s">
        <v>1669</v>
      </c>
      <c r="AJ75" s="7" t="s">
        <v>1353</v>
      </c>
      <c r="AK75" s="7" t="s">
        <v>1353</v>
      </c>
      <c r="AL75" s="7" t="s">
        <v>1353</v>
      </c>
      <c r="AM75" s="7" t="s">
        <v>1353</v>
      </c>
      <c r="AN75" s="7" t="s">
        <v>1353</v>
      </c>
      <c r="AO75" s="209" t="s">
        <v>1575</v>
      </c>
      <c r="AP75" s="17" t="s">
        <v>170</v>
      </c>
      <c r="AQ75" s="190">
        <v>0</v>
      </c>
      <c r="AR75" s="17" t="s">
        <v>1204</v>
      </c>
      <c r="AS75" s="196" t="s">
        <v>1204</v>
      </c>
      <c r="AT75" s="17" t="s">
        <v>1204</v>
      </c>
      <c r="AU75" s="203" t="s">
        <v>1204</v>
      </c>
      <c r="AV75" s="17" t="s">
        <v>1338</v>
      </c>
      <c r="AW75" s="17" t="s">
        <v>1108</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1588</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1786</v>
      </c>
      <c r="AF77" s="7"/>
      <c r="AG77" s="11"/>
      <c r="AH77" s="259" t="s">
        <v>1558</v>
      </c>
      <c r="AI77" s="220" t="s">
        <v>1677</v>
      </c>
      <c r="AJ77" s="7" t="s">
        <v>1353</v>
      </c>
      <c r="AK77" s="7" t="s">
        <v>1353</v>
      </c>
      <c r="AL77" s="7" t="s">
        <v>1353</v>
      </c>
      <c r="AM77" s="7" t="s">
        <v>1353</v>
      </c>
      <c r="AN77" s="7" t="s">
        <v>1353</v>
      </c>
      <c r="AO77" s="182" t="s">
        <v>1724</v>
      </c>
      <c r="AP77" s="7" t="s">
        <v>170</v>
      </c>
      <c r="AQ77" s="190">
        <v>9990</v>
      </c>
      <c r="AR77" s="7" t="s">
        <v>1104</v>
      </c>
      <c r="AS77" s="190">
        <v>3000</v>
      </c>
      <c r="AT77" s="7" t="s">
        <v>1204</v>
      </c>
      <c r="AU77" s="7" t="s">
        <v>1204</v>
      </c>
      <c r="AV77" s="171" t="s">
        <v>1646</v>
      </c>
      <c r="AW77" s="14" t="s">
        <v>1828</v>
      </c>
      <c r="AX77" s="7" t="s">
        <v>1328</v>
      </c>
      <c r="AY77" s="7" t="s">
        <v>1204</v>
      </c>
      <c r="AZ77" s="7" t="s">
        <v>1204</v>
      </c>
      <c r="BA77" s="234">
        <v>2017</v>
      </c>
      <c r="BB77" s="7" t="s">
        <v>839</v>
      </c>
      <c r="BC77" s="99" t="str">
        <f>PRODUCTOS[[#This Row],[Data]]</f>
        <v>DATAVIVIENDA</v>
      </c>
      <c r="BD77" s="7" t="str">
        <f>PRODUCTOS[[#This Row],[Tecnología]]</f>
        <v>MAPSTORE</v>
      </c>
      <c r="BE77" s="7" t="s">
        <v>1647</v>
      </c>
      <c r="BF77" s="7" t="s">
        <v>1623</v>
      </c>
      <c r="BG77" s="7" t="s">
        <v>1624</v>
      </c>
      <c r="BH77" s="7" t="s">
        <v>1624</v>
      </c>
      <c r="BI77" s="7" t="s">
        <v>841</v>
      </c>
      <c r="BJ77" s="7" t="s">
        <v>842</v>
      </c>
      <c r="BK77" s="7" t="s">
        <v>1395</v>
      </c>
      <c r="BL77" s="7">
        <v>1</v>
      </c>
      <c r="BM77" s="7" t="s">
        <v>1648</v>
      </c>
    </row>
    <row r="78" spans="1:65" ht="26"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1564</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1565</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1787</v>
      </c>
      <c r="AF90" s="7"/>
      <c r="AG90" s="11"/>
      <c r="AH90" s="259" t="s">
        <v>1558</v>
      </c>
      <c r="AI90" s="220" t="s">
        <v>1670</v>
      </c>
      <c r="AJ90" s="7" t="s">
        <v>1353</v>
      </c>
      <c r="AK90" s="7" t="s">
        <v>1353</v>
      </c>
      <c r="AL90" s="7" t="s">
        <v>1353</v>
      </c>
      <c r="AM90" s="7" t="s">
        <v>1353</v>
      </c>
      <c r="AN90" s="7" t="s">
        <v>1353</v>
      </c>
      <c r="AO90" s="209" t="s">
        <v>1575</v>
      </c>
      <c r="AP90" s="54" t="s">
        <v>170</v>
      </c>
      <c r="AQ90" s="192">
        <v>0</v>
      </c>
      <c r="AR90" s="54" t="s">
        <v>1204</v>
      </c>
      <c r="AS90" s="199" t="s">
        <v>1204</v>
      </c>
      <c r="AT90" s="17" t="s">
        <v>1204</v>
      </c>
      <c r="AU90" s="207" t="s">
        <v>1204</v>
      </c>
      <c r="AV90" s="17" t="s">
        <v>1339</v>
      </c>
      <c r="AW90" s="54" t="s">
        <v>1108</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59" t="s">
        <v>1733</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1788</v>
      </c>
      <c r="AF93" s="7"/>
      <c r="AG93" s="11"/>
      <c r="AH93" s="259" t="s">
        <v>1558</v>
      </c>
      <c r="AI93" s="220" t="s">
        <v>1664</v>
      </c>
      <c r="AJ93" s="7" t="s">
        <v>1353</v>
      </c>
      <c r="AK93" s="252" t="s">
        <v>1353</v>
      </c>
      <c r="AL93" s="7" t="s">
        <v>1353</v>
      </c>
      <c r="AM93" s="7" t="s">
        <v>1353</v>
      </c>
      <c r="AN93" s="7" t="s">
        <v>1353</v>
      </c>
      <c r="AO93" s="182" t="s">
        <v>1721</v>
      </c>
      <c r="AP93" s="14" t="s">
        <v>170</v>
      </c>
      <c r="AQ93" s="193">
        <v>0</v>
      </c>
      <c r="AR93" s="14" t="s">
        <v>1204</v>
      </c>
      <c r="AS93" s="200" t="s">
        <v>1204</v>
      </c>
      <c r="AT93" s="14" t="s">
        <v>1204</v>
      </c>
      <c r="AU93" s="205" t="s">
        <v>1204</v>
      </c>
      <c r="AV93" s="66" t="s">
        <v>1393</v>
      </c>
      <c r="AW93" s="14" t="s">
        <v>1101</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1789</v>
      </c>
      <c r="AF94" s="7"/>
      <c r="AG94" s="11"/>
      <c r="AH94" s="259" t="s">
        <v>1558</v>
      </c>
      <c r="AI94" s="220" t="s">
        <v>1663</v>
      </c>
      <c r="AJ94" s="7" t="s">
        <v>1353</v>
      </c>
      <c r="AK94" s="252" t="s">
        <v>1820</v>
      </c>
      <c r="AL94" s="7" t="s">
        <v>1353</v>
      </c>
      <c r="AM94" s="7" t="s">
        <v>1353</v>
      </c>
      <c r="AN94" s="7" t="s">
        <v>1353</v>
      </c>
      <c r="AO94" s="182" t="s">
        <v>1720</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0" t="s">
        <v>1790</v>
      </c>
      <c r="AF96" s="7"/>
      <c r="AG96" s="11"/>
      <c r="AH96" s="259" t="s">
        <v>1558</v>
      </c>
      <c r="AI96" s="220" t="s">
        <v>1661</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1108</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1587</v>
      </c>
      <c r="I97" s="183"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1791</v>
      </c>
      <c r="AD97" s="7"/>
      <c r="AE97" s="17"/>
      <c r="AF97" s="7"/>
      <c r="AG97" s="7"/>
      <c r="AH97" s="260" t="s">
        <v>1558</v>
      </c>
      <c r="AI97" s="221" t="s">
        <v>1660</v>
      </c>
      <c r="AJ97" s="222" t="s">
        <v>1353</v>
      </c>
      <c r="AK97" s="252" t="s">
        <v>1820</v>
      </c>
      <c r="AL97" s="7" t="s">
        <v>1353</v>
      </c>
      <c r="AM97" s="7" t="s">
        <v>1353</v>
      </c>
      <c r="AN97" s="7" t="s">
        <v>1353</v>
      </c>
      <c r="AO97" s="98" t="s">
        <v>1722</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1792</v>
      </c>
      <c r="AF98" s="7"/>
      <c r="AG98" s="11"/>
      <c r="AH98" s="259" t="s">
        <v>1558</v>
      </c>
      <c r="AI98" s="44" t="s">
        <v>1666</v>
      </c>
      <c r="AJ98" s="7" t="s">
        <v>1353</v>
      </c>
      <c r="AK98" s="7" t="s">
        <v>1353</v>
      </c>
      <c r="AL98" s="7" t="s">
        <v>1353</v>
      </c>
      <c r="AM98" s="7" t="s">
        <v>1353</v>
      </c>
      <c r="AN98" s="7" t="s">
        <v>1353</v>
      </c>
      <c r="AO98" s="12" t="s">
        <v>1821</v>
      </c>
      <c r="AP98" s="14" t="s">
        <v>170</v>
      </c>
      <c r="AQ98" s="193">
        <v>9990</v>
      </c>
      <c r="AR98" s="12" t="s">
        <v>1333</v>
      </c>
      <c r="AS98" s="197">
        <v>732</v>
      </c>
      <c r="AT98" s="7" t="s">
        <v>1204</v>
      </c>
      <c r="AU98" s="204" t="s">
        <v>1204</v>
      </c>
      <c r="AV98" s="59" t="s">
        <v>1814</v>
      </c>
      <c r="AW98" s="14" t="s">
        <v>1828</v>
      </c>
      <c r="AX98" s="14" t="s">
        <v>801</v>
      </c>
      <c r="AY98" s="12" t="s">
        <v>1489</v>
      </c>
      <c r="AZ98" s="14" t="s">
        <v>1204</v>
      </c>
      <c r="BA98" s="141" t="s">
        <v>1725</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1793</v>
      </c>
      <c r="AF99" s="7"/>
      <c r="AG99" s="11"/>
      <c r="AH99" s="259" t="s">
        <v>1558</v>
      </c>
      <c r="AI99" s="220" t="s">
        <v>1653</v>
      </c>
      <c r="AJ99" s="7" t="s">
        <v>1353</v>
      </c>
      <c r="AK99" s="7" t="s">
        <v>1353</v>
      </c>
      <c r="AL99" s="7" t="s">
        <v>1353</v>
      </c>
      <c r="AM99" s="7" t="s">
        <v>1353</v>
      </c>
      <c r="AN99" s="7" t="s">
        <v>1353</v>
      </c>
      <c r="AO99" s="12" t="s">
        <v>1810</v>
      </c>
      <c r="AP99" s="14" t="s">
        <v>170</v>
      </c>
      <c r="AQ99" s="193">
        <v>8989</v>
      </c>
      <c r="AR99" s="12" t="s">
        <v>1333</v>
      </c>
      <c r="AS99" s="197">
        <v>624</v>
      </c>
      <c r="AT99" s="7" t="s">
        <v>1204</v>
      </c>
      <c r="AU99" s="204" t="s">
        <v>1204</v>
      </c>
      <c r="AV99" s="59" t="s">
        <v>1815</v>
      </c>
      <c r="AW99" s="14" t="s">
        <v>1828</v>
      </c>
      <c r="AX99" s="14" t="s">
        <v>801</v>
      </c>
      <c r="AY99" s="12" t="s">
        <v>1489</v>
      </c>
      <c r="AZ99" s="14" t="s">
        <v>1204</v>
      </c>
      <c r="BA99" s="141" t="s">
        <v>1725</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1743</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1793</v>
      </c>
      <c r="AF100" s="7"/>
      <c r="AG100" s="11"/>
      <c r="AH100" s="259" t="s">
        <v>1558</v>
      </c>
      <c r="AI100" s="220" t="s">
        <v>1842</v>
      </c>
      <c r="AJ100" s="222" t="s">
        <v>1353</v>
      </c>
      <c r="AK100" s="7" t="s">
        <v>1353</v>
      </c>
      <c r="AL100" s="222" t="s">
        <v>1353</v>
      </c>
      <c r="AM100" s="7" t="s">
        <v>1353</v>
      </c>
      <c r="AN100" s="7" t="s">
        <v>1353</v>
      </c>
      <c r="AO100" s="182" t="s">
        <v>1740</v>
      </c>
      <c r="AP100" s="14" t="s">
        <v>170</v>
      </c>
      <c r="AQ100" s="193">
        <v>0</v>
      </c>
      <c r="AR100" s="14" t="s">
        <v>1204</v>
      </c>
      <c r="AS100" s="14" t="s">
        <v>1204</v>
      </c>
      <c r="AT100" s="14" t="s">
        <v>1204</v>
      </c>
      <c r="AU100" s="14" t="s">
        <v>1204</v>
      </c>
      <c r="AV100" s="235" t="s">
        <v>1797</v>
      </c>
      <c r="AW100" s="138" t="s">
        <v>1101</v>
      </c>
      <c r="AX100" s="14" t="s">
        <v>1172</v>
      </c>
      <c r="AY100" s="14" t="s">
        <v>1204</v>
      </c>
      <c r="AZ100" s="14" t="s">
        <v>1204</v>
      </c>
      <c r="BA100" s="141" t="s">
        <v>1738</v>
      </c>
      <c r="BB100" s="14" t="s">
        <v>839</v>
      </c>
      <c r="BC100" s="174" t="str">
        <f>PRODUCTOS[[#This Row],[Data]]</f>
        <v>DATARIESGO</v>
      </c>
      <c r="BD100" s="174" t="str">
        <f>PRODUCTOS[[#This Row],[Tecnología]]</f>
        <v>POWER BI</v>
      </c>
      <c r="BE100" s="7" t="s">
        <v>1478</v>
      </c>
      <c r="BF100" s="182" t="s">
        <v>923</v>
      </c>
      <c r="BG100" s="182" t="s">
        <v>1739</v>
      </c>
      <c r="BH100" s="138"/>
      <c r="BI100" s="14" t="s">
        <v>841</v>
      </c>
      <c r="BJ100" s="14" t="s">
        <v>842</v>
      </c>
      <c r="BK100" s="156" t="s">
        <v>1103</v>
      </c>
      <c r="BL100" s="9">
        <v>1</v>
      </c>
      <c r="BM100" s="182" t="s">
        <v>1765</v>
      </c>
    </row>
    <row r="101" spans="1:65" ht="97"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1746</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1794</v>
      </c>
      <c r="AF101" s="7"/>
      <c r="AG101" s="11"/>
      <c r="AH101" s="259" t="s">
        <v>1558</v>
      </c>
      <c r="AI101" s="220" t="s">
        <v>1841</v>
      </c>
      <c r="AJ101" s="222" t="s">
        <v>1353</v>
      </c>
      <c r="AK101" s="7" t="s">
        <v>1353</v>
      </c>
      <c r="AL101" s="222" t="s">
        <v>1353</v>
      </c>
      <c r="AM101" s="7" t="s">
        <v>1353</v>
      </c>
      <c r="AN101" s="7" t="s">
        <v>1353</v>
      </c>
      <c r="AO101" s="182" t="s">
        <v>1753</v>
      </c>
      <c r="AP101" s="14" t="s">
        <v>170</v>
      </c>
      <c r="AQ101" s="193">
        <v>0</v>
      </c>
      <c r="AR101" s="14" t="s">
        <v>1204</v>
      </c>
      <c r="AS101" s="14" t="s">
        <v>1204</v>
      </c>
      <c r="AT101" s="14" t="s">
        <v>1204</v>
      </c>
      <c r="AU101" s="14" t="s">
        <v>1204</v>
      </c>
      <c r="AV101" s="235" t="s">
        <v>1798</v>
      </c>
      <c r="AW101" s="138" t="s">
        <v>1101</v>
      </c>
      <c r="AX101" s="14" t="s">
        <v>741</v>
      </c>
      <c r="AY101" s="14" t="s">
        <v>1204</v>
      </c>
      <c r="AZ101" s="14" t="s">
        <v>1204</v>
      </c>
      <c r="BA101" s="141" t="s">
        <v>1738</v>
      </c>
      <c r="BB101" s="14" t="s">
        <v>839</v>
      </c>
      <c r="BC101" s="174" t="str">
        <f>PRODUCTOS[[#This Row],[Data]]</f>
        <v>DATARIESGO</v>
      </c>
      <c r="BD101" s="174" t="str">
        <f>PRODUCTOS[[#This Row],[Tecnología]]</f>
        <v>POWER BI</v>
      </c>
      <c r="BE101" s="7" t="s">
        <v>1478</v>
      </c>
      <c r="BF101" s="182" t="s">
        <v>923</v>
      </c>
      <c r="BG101" s="182" t="s">
        <v>1749</v>
      </c>
      <c r="BH101" s="138"/>
      <c r="BI101" s="14" t="s">
        <v>841</v>
      </c>
      <c r="BJ101" s="14" t="s">
        <v>842</v>
      </c>
      <c r="BK101" s="138" t="s">
        <v>1395</v>
      </c>
      <c r="BL101" s="9">
        <v>1</v>
      </c>
      <c r="BM101" s="12" t="s">
        <v>1768</v>
      </c>
    </row>
    <row r="102" spans="1:65" ht="101.5"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1744</v>
      </c>
      <c r="H102" s="2" t="s">
        <v>1742</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1795</v>
      </c>
      <c r="AF102" s="7"/>
      <c r="AG102" s="11"/>
      <c r="AH102" s="259" t="s">
        <v>1558</v>
      </c>
      <c r="AI102" s="220" t="s">
        <v>1840</v>
      </c>
      <c r="AJ102" s="236" t="s">
        <v>1353</v>
      </c>
      <c r="AK102" s="7" t="s">
        <v>1353</v>
      </c>
      <c r="AL102" s="222" t="s">
        <v>1353</v>
      </c>
      <c r="AM102" s="7" t="s">
        <v>1353</v>
      </c>
      <c r="AN102" s="7" t="s">
        <v>1353</v>
      </c>
      <c r="AO102" s="182" t="s">
        <v>1752</v>
      </c>
      <c r="AP102" s="14" t="s">
        <v>170</v>
      </c>
      <c r="AQ102" s="193">
        <v>0</v>
      </c>
      <c r="AR102" s="14" t="s">
        <v>1204</v>
      </c>
      <c r="AS102" s="14" t="s">
        <v>1204</v>
      </c>
      <c r="AT102" s="14" t="s">
        <v>1204</v>
      </c>
      <c r="AU102" s="14" t="s">
        <v>1204</v>
      </c>
      <c r="AV102" s="235" t="s">
        <v>1799</v>
      </c>
      <c r="AW102" s="138" t="s">
        <v>1101</v>
      </c>
      <c r="AX102" s="14" t="s">
        <v>801</v>
      </c>
      <c r="AY102" s="14" t="s">
        <v>1204</v>
      </c>
      <c r="AZ102" s="14" t="s">
        <v>1204</v>
      </c>
      <c r="BA102" s="141" t="s">
        <v>1741</v>
      </c>
      <c r="BB102" s="14" t="s">
        <v>839</v>
      </c>
      <c r="BC102" s="174" t="str">
        <f>PRODUCTOS[[#This Row],[Data]]</f>
        <v>DATARIESGO</v>
      </c>
      <c r="BD102" s="174" t="str">
        <f>PRODUCTOS[[#This Row],[Tecnología]]</f>
        <v>POWER BI</v>
      </c>
      <c r="BE102" s="7" t="s">
        <v>1478</v>
      </c>
      <c r="BF102" s="182" t="s">
        <v>923</v>
      </c>
      <c r="BG102" s="182" t="s">
        <v>1751</v>
      </c>
      <c r="BH102" s="138"/>
      <c r="BI102" s="14" t="s">
        <v>841</v>
      </c>
      <c r="BJ102" s="14" t="s">
        <v>842</v>
      </c>
      <c r="BK102" s="138" t="s">
        <v>1395</v>
      </c>
      <c r="BL102" s="9">
        <v>1</v>
      </c>
      <c r="BM102" s="182" t="s">
        <v>1766</v>
      </c>
    </row>
    <row r="103" spans="1:65" ht="78"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1747</v>
      </c>
      <c r="H103" s="2" t="s">
        <v>1745</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1796</v>
      </c>
      <c r="AF103" s="7"/>
      <c r="AG103" s="11"/>
      <c r="AH103" s="259" t="s">
        <v>1558</v>
      </c>
      <c r="AI103" s="44" t="s">
        <v>1839</v>
      </c>
      <c r="AJ103" s="222" t="s">
        <v>1353</v>
      </c>
      <c r="AK103" s="7" t="s">
        <v>1353</v>
      </c>
      <c r="AL103" s="222" t="s">
        <v>1353</v>
      </c>
      <c r="AM103" s="7" t="s">
        <v>1353</v>
      </c>
      <c r="AN103" s="7" t="s">
        <v>1353</v>
      </c>
      <c r="AO103" s="182" t="s">
        <v>1754</v>
      </c>
      <c r="AP103" s="14" t="s">
        <v>170</v>
      </c>
      <c r="AQ103" s="193">
        <v>0</v>
      </c>
      <c r="AR103" s="14" t="s">
        <v>1204</v>
      </c>
      <c r="AS103" s="14" t="s">
        <v>1204</v>
      </c>
      <c r="AT103" s="14" t="s">
        <v>1204</v>
      </c>
      <c r="AU103" s="14" t="s">
        <v>1204</v>
      </c>
      <c r="AV103" s="235" t="s">
        <v>1800</v>
      </c>
      <c r="AW103" s="138" t="s">
        <v>1101</v>
      </c>
      <c r="AX103" s="14" t="s">
        <v>1005</v>
      </c>
      <c r="AY103" s="14" t="s">
        <v>1204</v>
      </c>
      <c r="AZ103" s="14" t="s">
        <v>1204</v>
      </c>
      <c r="BA103" s="141" t="s">
        <v>1748</v>
      </c>
      <c r="BB103" s="14" t="s">
        <v>839</v>
      </c>
      <c r="BC103" s="174" t="str">
        <f>PRODUCTOS[[#This Row],[Data]]</f>
        <v>DATARIESGO</v>
      </c>
      <c r="BD103" s="174" t="str">
        <f>PRODUCTOS[[#This Row],[Tecnología]]</f>
        <v>POWER BI</v>
      </c>
      <c r="BE103" s="7" t="s">
        <v>1415</v>
      </c>
      <c r="BF103" s="182" t="s">
        <v>923</v>
      </c>
      <c r="BG103" s="182" t="s">
        <v>1750</v>
      </c>
      <c r="BH103" s="138"/>
      <c r="BI103" s="14" t="s">
        <v>841</v>
      </c>
      <c r="BJ103" s="14" t="s">
        <v>842</v>
      </c>
      <c r="BK103" s="138" t="s">
        <v>1395</v>
      </c>
      <c r="BL103" s="9">
        <v>1</v>
      </c>
      <c r="BM103" s="182" t="s">
        <v>1767</v>
      </c>
    </row>
    <row r="104" spans="1:65" ht="101.5" x14ac:dyDescent="0.35">
      <c r="A104" s="40" t="str">
        <f>+VLOOKUP(D104,'DATA`S'!$B$8:$C$1000,2,0)</f>
        <v>0003</v>
      </c>
      <c r="B104" s="40" t="str">
        <f>VLOOKUP(PRODUCTOS[[#This Row],[País]],PAISES!$B$4:$C$20,2,0)</f>
        <v>01</v>
      </c>
      <c r="C104" s="8" t="s">
        <v>1566</v>
      </c>
      <c r="D104" s="2" t="s">
        <v>3</v>
      </c>
      <c r="E104" s="2" t="s">
        <v>169</v>
      </c>
      <c r="F104" s="40" t="str">
        <f>A104&amp;"-"&amp;B104&amp;"-"&amp;C104</f>
        <v>0003-01-00097</v>
      </c>
      <c r="G104" s="2" t="s">
        <v>1567</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1568</v>
      </c>
      <c r="AF104" s="7"/>
      <c r="AG104" s="11"/>
      <c r="AH104" s="260"/>
      <c r="AI104" s="3"/>
      <c r="AJ104" s="7">
        <f>PRODUCTOS[[#This Row],[Nombre comercial]]</f>
        <v>0</v>
      </c>
      <c r="AK104" s="7"/>
      <c r="AL104" s="7"/>
      <c r="AM104" s="7"/>
      <c r="AN104" s="7"/>
      <c r="AQ104" s="210"/>
      <c r="AV104" s="54"/>
      <c r="BB104" s="14" t="s">
        <v>839</v>
      </c>
      <c r="BC104" s="174" t="str">
        <f>PRODUCTOS[[#This Row],[Data]]</f>
        <v>DATAAGRO</v>
      </c>
      <c r="BD104" s="174" t="str">
        <f>PRODUCTOS[[#This Row],[Tecnología]]</f>
        <v>POWER BI</v>
      </c>
    </row>
    <row r="105" spans="1:65" ht="87" x14ac:dyDescent="0.35">
      <c r="A105" s="40" t="str">
        <f>+VLOOKUP(D105,'DATA`S'!$B$8:$C$1000,2,0)</f>
        <v>0027</v>
      </c>
      <c r="B105" s="40" t="str">
        <f>VLOOKUP(PRODUCTOS[[#This Row],[País]],PAISES!$B$4:$C$20,2,0)</f>
        <v>01</v>
      </c>
      <c r="C105" s="8" t="s">
        <v>1640</v>
      </c>
      <c r="D105" s="2" t="s">
        <v>1638</v>
      </c>
      <c r="E105" s="2" t="s">
        <v>169</v>
      </c>
      <c r="F105" s="40" t="str">
        <f>A105&amp;"-"&amp;B105&amp;"-"&amp;C105</f>
        <v>0027-01-00098</v>
      </c>
      <c r="G105" s="188" t="s">
        <v>1639</v>
      </c>
      <c r="H105" s="2" t="s">
        <v>1641</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0" t="s">
        <v>1733</v>
      </c>
      <c r="AI105" s="3" t="s">
        <v>1676</v>
      </c>
      <c r="AJ105" s="14" t="s">
        <v>1649</v>
      </c>
      <c r="AK105" s="14" t="s">
        <v>1678</v>
      </c>
      <c r="AO105" s="12" t="s">
        <v>1642</v>
      </c>
      <c r="AP105" s="14" t="s">
        <v>1104</v>
      </c>
      <c r="AQ105" s="193">
        <v>1500</v>
      </c>
      <c r="AR105" s="14" t="s">
        <v>1204</v>
      </c>
      <c r="AS105" s="14" t="s">
        <v>1204</v>
      </c>
      <c r="AT105" s="14" t="s">
        <v>1204</v>
      </c>
      <c r="AU105" s="14" t="s">
        <v>1204</v>
      </c>
      <c r="AV105" s="227" t="s">
        <v>1413</v>
      </c>
      <c r="AX105" s="14" t="s">
        <v>169</v>
      </c>
      <c r="AY105" s="14" t="s">
        <v>1204</v>
      </c>
      <c r="AZ105" s="14" t="s">
        <v>1204</v>
      </c>
      <c r="BA105" s="9" t="s">
        <v>1673</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1674</v>
      </c>
    </row>
    <row r="106" spans="1:65" ht="145" x14ac:dyDescent="0.35">
      <c r="A106" s="40" t="str">
        <f>+VLOOKUP(D106,'DATA`S'!$B$8:$C$1000,2,0)</f>
        <v>0013</v>
      </c>
      <c r="B106" s="40" t="str">
        <f>VLOOKUP(PRODUCTOS[[#This Row],[País]],PAISES!$B$4:$C$20,2,0)</f>
        <v>08</v>
      </c>
      <c r="C106" s="8" t="s">
        <v>1679</v>
      </c>
      <c r="D106" s="2" t="s">
        <v>12</v>
      </c>
      <c r="E106" s="2" t="s">
        <v>1634</v>
      </c>
      <c r="F106" s="40" t="str">
        <f>A106&amp;"-"&amp;B106&amp;"-"&amp;C106</f>
        <v>0013-08-00099</v>
      </c>
      <c r="G106" s="213" t="s">
        <v>12</v>
      </c>
      <c r="H106" s="2" t="s">
        <v>1680</v>
      </c>
      <c r="I106" s="183"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0" t="s">
        <v>1558</v>
      </c>
      <c r="AI106" s="44" t="s">
        <v>1834</v>
      </c>
      <c r="AJ106" s="222" t="s">
        <v>1353</v>
      </c>
      <c r="AK106" s="7" t="s">
        <v>1413</v>
      </c>
      <c r="AL106" s="7" t="s">
        <v>1353</v>
      </c>
      <c r="AM106" s="7" t="s">
        <v>1353</v>
      </c>
      <c r="AN106" s="7" t="s">
        <v>1353</v>
      </c>
      <c r="AO106" s="12" t="s">
        <v>1802</v>
      </c>
      <c r="AP106" s="14" t="s">
        <v>170</v>
      </c>
      <c r="AQ106" s="193">
        <v>8989</v>
      </c>
      <c r="AR106" s="182" t="s">
        <v>1756</v>
      </c>
      <c r="AS106" s="197">
        <v>624</v>
      </c>
      <c r="AT106" s="7" t="s">
        <v>1204</v>
      </c>
      <c r="AU106" s="204" t="s">
        <v>1204</v>
      </c>
      <c r="AV106" s="59" t="s">
        <v>1815</v>
      </c>
      <c r="AW106" s="14" t="s">
        <v>1828</v>
      </c>
      <c r="AX106" s="14" t="s">
        <v>1634</v>
      </c>
      <c r="AY106" s="12" t="s">
        <v>1758</v>
      </c>
      <c r="AZ106" s="14" t="s">
        <v>1204</v>
      </c>
      <c r="BA106" s="9" t="s">
        <v>1725</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x14ac:dyDescent="0.35">
      <c r="A107" s="40" t="str">
        <f>+VLOOKUP(D107,'DATA`S'!$B$8:$C$1000,2,0)</f>
        <v>0013</v>
      </c>
      <c r="B107" s="40" t="str">
        <f>VLOOKUP(PRODUCTOS[[#This Row],[País]],PAISES!$B$4:$C$20,2,0)</f>
        <v>01</v>
      </c>
      <c r="C107" s="8" t="s">
        <v>1682</v>
      </c>
      <c r="D107" s="2" t="s">
        <v>12</v>
      </c>
      <c r="E107" s="2" t="s">
        <v>169</v>
      </c>
      <c r="F107" s="40" t="str">
        <f>A107&amp;"-"&amp;B107&amp;"-"&amp;C107</f>
        <v>0013-01-00100</v>
      </c>
      <c r="G107" s="213" t="s">
        <v>12</v>
      </c>
      <c r="H107" s="2" t="s">
        <v>1681</v>
      </c>
      <c r="I107" s="183"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0" t="s">
        <v>1558</v>
      </c>
      <c r="AI107" s="44" t="s">
        <v>1833</v>
      </c>
      <c r="AJ107" s="222" t="s">
        <v>1353</v>
      </c>
      <c r="AK107" s="7" t="s">
        <v>1413</v>
      </c>
      <c r="AL107" s="7" t="s">
        <v>1353</v>
      </c>
      <c r="AM107" s="7" t="s">
        <v>1353</v>
      </c>
      <c r="AN107" s="7" t="s">
        <v>1353</v>
      </c>
      <c r="AO107" s="12" t="s">
        <v>1805</v>
      </c>
      <c r="AP107" s="14" t="s">
        <v>170</v>
      </c>
      <c r="AQ107" s="193">
        <v>8989</v>
      </c>
      <c r="AR107" s="182" t="s">
        <v>1104</v>
      </c>
      <c r="AS107" s="197">
        <v>624</v>
      </c>
      <c r="AT107" s="7" t="s">
        <v>1204</v>
      </c>
      <c r="AU107" s="204" t="s">
        <v>1204</v>
      </c>
      <c r="AV107" s="59" t="s">
        <v>1815</v>
      </c>
      <c r="AW107" s="138" t="s">
        <v>1828</v>
      </c>
      <c r="AX107" s="14" t="s">
        <v>169</v>
      </c>
      <c r="AY107" s="12" t="s">
        <v>1328</v>
      </c>
      <c r="AZ107" s="14" t="s">
        <v>1204</v>
      </c>
      <c r="BA107" s="9" t="s">
        <v>1725</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x14ac:dyDescent="0.35">
      <c r="A108" s="40" t="str">
        <f>+VLOOKUP(D108,'DATA`S'!$B$8:$C$1000,2,0)</f>
        <v>0013</v>
      </c>
      <c r="B108" s="40" t="str">
        <f>VLOOKUP(PRODUCTOS[[#This Row],[País]],PAISES!$B$4:$C$20,2,0)</f>
        <v>07</v>
      </c>
      <c r="C108" s="8" t="s">
        <v>1683</v>
      </c>
      <c r="D108" s="2" t="s">
        <v>12</v>
      </c>
      <c r="E108" s="2" t="s">
        <v>1635</v>
      </c>
      <c r="F108" s="40" t="str">
        <f t="shared" ref="F108:F127" si="7">A108&amp;"-"&amp;B108&amp;"-"&amp;C108</f>
        <v>0013-07-00101</v>
      </c>
      <c r="G108" s="213" t="s">
        <v>12</v>
      </c>
      <c r="H108" s="2" t="s">
        <v>1703</v>
      </c>
      <c r="I108" s="183"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0" t="s">
        <v>1558</v>
      </c>
      <c r="AI108" s="44" t="s">
        <v>1836</v>
      </c>
      <c r="AJ108" s="222" t="s">
        <v>1353</v>
      </c>
      <c r="AK108" s="7" t="s">
        <v>1413</v>
      </c>
      <c r="AL108" s="7" t="s">
        <v>1353</v>
      </c>
      <c r="AM108" s="7" t="s">
        <v>1353</v>
      </c>
      <c r="AN108" s="7" t="s">
        <v>1353</v>
      </c>
      <c r="AO108" s="12" t="s">
        <v>1804</v>
      </c>
      <c r="AP108" s="14" t="s">
        <v>170</v>
      </c>
      <c r="AQ108" s="193">
        <v>8989</v>
      </c>
      <c r="AR108" s="182" t="s">
        <v>1757</v>
      </c>
      <c r="AS108" s="197">
        <v>624</v>
      </c>
      <c r="AT108" s="7" t="s">
        <v>1204</v>
      </c>
      <c r="AU108" s="204" t="s">
        <v>1204</v>
      </c>
      <c r="AV108" s="59" t="s">
        <v>1815</v>
      </c>
      <c r="AW108" s="138" t="s">
        <v>1828</v>
      </c>
      <c r="AX108" s="14" t="s">
        <v>1635</v>
      </c>
      <c r="AY108" s="12" t="s">
        <v>1759</v>
      </c>
      <c r="AZ108" s="14" t="s">
        <v>1204</v>
      </c>
      <c r="BA108" s="9" t="s">
        <v>1725</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x14ac:dyDescent="0.35">
      <c r="A109" s="40" t="str">
        <f>+VLOOKUP(D109,'DATA`S'!$B$8:$C$1000,2,0)</f>
        <v>0013</v>
      </c>
      <c r="B109" s="40" t="str">
        <f>VLOOKUP(PRODUCTOS[[#This Row],[País]],PAISES!$B$4:$C$20,2,0)</f>
        <v>03</v>
      </c>
      <c r="C109" s="8" t="s">
        <v>1684</v>
      </c>
      <c r="D109" s="2" t="s">
        <v>12</v>
      </c>
      <c r="E109" s="2" t="s">
        <v>1005</v>
      </c>
      <c r="F109" s="40" t="str">
        <f>A109&amp;"-"&amp;B109&amp;"-"&amp;C109</f>
        <v>0013-03-00102</v>
      </c>
      <c r="G109" s="213" t="s">
        <v>12</v>
      </c>
      <c r="H109" s="2" t="s">
        <v>1704</v>
      </c>
      <c r="I109" s="183"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0" t="s">
        <v>1558</v>
      </c>
      <c r="AI109" s="220" t="s">
        <v>1835</v>
      </c>
      <c r="AJ109" s="222" t="s">
        <v>1353</v>
      </c>
      <c r="AK109" s="7" t="s">
        <v>1413</v>
      </c>
      <c r="AL109" s="7" t="s">
        <v>1353</v>
      </c>
      <c r="AM109" s="7" t="s">
        <v>1353</v>
      </c>
      <c r="AN109" s="7" t="s">
        <v>1353</v>
      </c>
      <c r="AO109" s="12" t="s">
        <v>1803</v>
      </c>
      <c r="AP109" s="14" t="s">
        <v>170</v>
      </c>
      <c r="AQ109" s="193">
        <v>8989</v>
      </c>
      <c r="AR109" s="182" t="s">
        <v>1333</v>
      </c>
      <c r="AS109" s="197">
        <v>624</v>
      </c>
      <c r="AT109" s="7" t="s">
        <v>1204</v>
      </c>
      <c r="AU109" s="204" t="s">
        <v>1204</v>
      </c>
      <c r="AV109" s="59" t="s">
        <v>1815</v>
      </c>
      <c r="AW109" s="138" t="s">
        <v>1828</v>
      </c>
      <c r="AX109" s="14" t="s">
        <v>1005</v>
      </c>
      <c r="AY109" s="12" t="s">
        <v>1760</v>
      </c>
      <c r="AZ109" s="14" t="s">
        <v>1204</v>
      </c>
      <c r="BA109" s="9" t="s">
        <v>1725</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x14ac:dyDescent="0.35">
      <c r="A110" s="40" t="str">
        <f>+VLOOKUP(D110,'DATA`S'!$B$8:$C$1000,2,0)</f>
        <v>0013</v>
      </c>
      <c r="B110" s="40" t="str">
        <f>VLOOKUP(PRODUCTOS[[#This Row],[País]],PAISES!$B$4:$C$20,2,0)</f>
        <v>02</v>
      </c>
      <c r="C110" s="8" t="s">
        <v>1685</v>
      </c>
      <c r="D110" s="2" t="s">
        <v>12</v>
      </c>
      <c r="E110" s="2" t="s">
        <v>741</v>
      </c>
      <c r="F110" s="40" t="str">
        <f>A110&amp;"-"&amp;B110&amp;"-"&amp;C110</f>
        <v>0013-02-00103</v>
      </c>
      <c r="G110" s="213" t="s">
        <v>12</v>
      </c>
      <c r="H110" s="2" t="s">
        <v>1705</v>
      </c>
      <c r="I110" s="183"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0" t="s">
        <v>1558</v>
      </c>
      <c r="AI110" s="44" t="s">
        <v>1832</v>
      </c>
      <c r="AJ110" s="222" t="s">
        <v>1353</v>
      </c>
      <c r="AK110" s="7" t="s">
        <v>1413</v>
      </c>
      <c r="AL110" s="7" t="s">
        <v>1353</v>
      </c>
      <c r="AM110" s="7" t="s">
        <v>1353</v>
      </c>
      <c r="AN110" s="7" t="s">
        <v>1353</v>
      </c>
      <c r="AO110" s="12" t="s">
        <v>1806</v>
      </c>
      <c r="AP110" s="14" t="s">
        <v>170</v>
      </c>
      <c r="AQ110" s="193">
        <v>8989</v>
      </c>
      <c r="AR110" s="182" t="s">
        <v>1333</v>
      </c>
      <c r="AS110" s="197">
        <v>624</v>
      </c>
      <c r="AT110" s="7" t="s">
        <v>1204</v>
      </c>
      <c r="AU110" s="204" t="s">
        <v>1204</v>
      </c>
      <c r="AV110" s="59" t="s">
        <v>1815</v>
      </c>
      <c r="AW110" s="138" t="s">
        <v>1828</v>
      </c>
      <c r="AX110" s="14" t="s">
        <v>741</v>
      </c>
      <c r="AY110" s="12" t="s">
        <v>1335</v>
      </c>
      <c r="AZ110" s="14" t="s">
        <v>1204</v>
      </c>
      <c r="BA110" s="9" t="s">
        <v>1725</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x14ac:dyDescent="0.35">
      <c r="A111" s="40" t="str">
        <f>+VLOOKUP(D111,'DATA`S'!$B$8:$C$1000,2,0)</f>
        <v>0013</v>
      </c>
      <c r="B111" s="40" t="str">
        <f>VLOOKUP(PRODUCTOS[[#This Row],[País]],PAISES!$B$4:$C$20,2,0)</f>
        <v>06</v>
      </c>
      <c r="C111" s="8" t="s">
        <v>1686</v>
      </c>
      <c r="D111" s="2" t="s">
        <v>12</v>
      </c>
      <c r="E111" s="2" t="s">
        <v>1633</v>
      </c>
      <c r="F111" s="40" t="str">
        <f>A111&amp;"-"&amp;B111&amp;"-"&amp;C111</f>
        <v>0013-06-00104</v>
      </c>
      <c r="G111" s="213" t="s">
        <v>12</v>
      </c>
      <c r="H111" s="2" t="s">
        <v>1706</v>
      </c>
      <c r="I111" s="183"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0" t="s">
        <v>1558</v>
      </c>
      <c r="AI111" s="44" t="s">
        <v>1837</v>
      </c>
      <c r="AJ111" s="222" t="s">
        <v>1353</v>
      </c>
      <c r="AK111" s="7" t="s">
        <v>1413</v>
      </c>
      <c r="AL111" s="7" t="s">
        <v>1353</v>
      </c>
      <c r="AM111" s="7" t="s">
        <v>1353</v>
      </c>
      <c r="AN111" s="7" t="s">
        <v>1353</v>
      </c>
      <c r="AO111" s="12" t="s">
        <v>1807</v>
      </c>
      <c r="AP111" s="14" t="s">
        <v>170</v>
      </c>
      <c r="AQ111" s="193">
        <v>8989</v>
      </c>
      <c r="AR111" s="182" t="s">
        <v>1333</v>
      </c>
      <c r="AS111" s="197">
        <v>624</v>
      </c>
      <c r="AT111" s="7" t="s">
        <v>1204</v>
      </c>
      <c r="AU111" s="204" t="s">
        <v>1204</v>
      </c>
      <c r="AV111" s="59" t="s">
        <v>1815</v>
      </c>
      <c r="AW111" s="138" t="s">
        <v>1828</v>
      </c>
      <c r="AX111" s="14" t="s">
        <v>1633</v>
      </c>
      <c r="AY111" s="12" t="s">
        <v>1761</v>
      </c>
      <c r="AZ111" s="14" t="s">
        <v>1204</v>
      </c>
      <c r="BA111" s="9" t="s">
        <v>1725</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x14ac:dyDescent="0.35">
      <c r="A112" s="40" t="str">
        <f>+VLOOKUP(D112,'DATA`S'!$B$8:$C$1000,2,0)</f>
        <v>0013</v>
      </c>
      <c r="B112" s="40" t="str">
        <f>VLOOKUP(PRODUCTOS[[#This Row],[País]],PAISES!$B$4:$C$20,2,0)</f>
        <v>05</v>
      </c>
      <c r="C112" s="8" t="s">
        <v>1687</v>
      </c>
      <c r="D112" s="2" t="s">
        <v>12</v>
      </c>
      <c r="E112" s="2" t="s">
        <v>1172</v>
      </c>
      <c r="F112" s="40" t="str">
        <f>A112&amp;"-"&amp;B112&amp;"-"&amp;C112</f>
        <v>0013-05-00105</v>
      </c>
      <c r="G112" s="213" t="s">
        <v>12</v>
      </c>
      <c r="H112" s="2" t="s">
        <v>1707</v>
      </c>
      <c r="I112" s="183"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0" t="s">
        <v>1558</v>
      </c>
      <c r="AI112" s="44" t="s">
        <v>1831</v>
      </c>
      <c r="AJ112" s="222" t="s">
        <v>1353</v>
      </c>
      <c r="AK112" s="7" t="s">
        <v>1413</v>
      </c>
      <c r="AL112" s="7" t="s">
        <v>1353</v>
      </c>
      <c r="AM112" s="7" t="s">
        <v>1353</v>
      </c>
      <c r="AN112" s="7" t="s">
        <v>1353</v>
      </c>
      <c r="AO112" s="12" t="s">
        <v>1808</v>
      </c>
      <c r="AP112" s="14" t="s">
        <v>170</v>
      </c>
      <c r="AQ112" s="193">
        <v>8989</v>
      </c>
      <c r="AR112" s="182" t="s">
        <v>1757</v>
      </c>
      <c r="AS112" s="197">
        <v>624</v>
      </c>
      <c r="AT112" s="7" t="s">
        <v>1204</v>
      </c>
      <c r="AU112" s="204" t="s">
        <v>1204</v>
      </c>
      <c r="AV112" s="59" t="s">
        <v>1815</v>
      </c>
      <c r="AW112" s="138" t="s">
        <v>1828</v>
      </c>
      <c r="AX112" s="14" t="s">
        <v>1172</v>
      </c>
      <c r="AY112" s="12" t="s">
        <v>1762</v>
      </c>
      <c r="AZ112" s="14" t="s">
        <v>1204</v>
      </c>
      <c r="BA112" s="9" t="s">
        <v>1725</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x14ac:dyDescent="0.35">
      <c r="A113" s="40" t="str">
        <f>+VLOOKUP(D113,'DATA`S'!$B$8:$C$1000,2,0)</f>
        <v>0013</v>
      </c>
      <c r="B113" s="40" t="str">
        <f>VLOOKUP(PRODUCTOS[[#This Row],[País]],PAISES!$B$4:$C$20,2,0)</f>
        <v>09</v>
      </c>
      <c r="C113" s="8" t="s">
        <v>1688</v>
      </c>
      <c r="D113" s="2" t="s">
        <v>12</v>
      </c>
      <c r="E113" s="2" t="s">
        <v>1708</v>
      </c>
      <c r="F113" s="40" t="str">
        <f t="shared" si="7"/>
        <v>0013-09-00106</v>
      </c>
      <c r="G113" s="213" t="s">
        <v>12</v>
      </c>
      <c r="H113" s="2" t="s">
        <v>1710</v>
      </c>
      <c r="I113" s="183"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0" t="s">
        <v>1558</v>
      </c>
      <c r="AI113" s="44" t="s">
        <v>1838</v>
      </c>
      <c r="AJ113" s="222" t="s">
        <v>1353</v>
      </c>
      <c r="AK113" s="7" t="s">
        <v>1413</v>
      </c>
      <c r="AL113" s="7" t="s">
        <v>1353</v>
      </c>
      <c r="AM113" s="7" t="s">
        <v>1353</v>
      </c>
      <c r="AN113" s="7" t="s">
        <v>1353</v>
      </c>
      <c r="AO113" s="12" t="s">
        <v>1809</v>
      </c>
      <c r="AP113" s="14" t="s">
        <v>170</v>
      </c>
      <c r="AQ113" s="193">
        <v>8989</v>
      </c>
      <c r="AR113" s="182" t="s">
        <v>1757</v>
      </c>
      <c r="AS113" s="197">
        <v>624</v>
      </c>
      <c r="AT113" s="7" t="s">
        <v>1204</v>
      </c>
      <c r="AU113" s="204" t="s">
        <v>1204</v>
      </c>
      <c r="AV113" s="59" t="s">
        <v>1815</v>
      </c>
      <c r="AW113" s="138" t="s">
        <v>1828</v>
      </c>
      <c r="AX113" s="14" t="s">
        <v>1708</v>
      </c>
      <c r="AY113" s="12" t="s">
        <v>1763</v>
      </c>
      <c r="AZ113" s="14" t="s">
        <v>1204</v>
      </c>
      <c r="BA113" s="9" t="s">
        <v>1725</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x14ac:dyDescent="0.35">
      <c r="A114" s="40" t="str">
        <f>+VLOOKUP(D114,'DATA`S'!$B$8:$C$1000,2,0)</f>
        <v>0012</v>
      </c>
      <c r="B114" s="40" t="str">
        <f>VLOOKUP(PRODUCTOS[[#This Row],[País]],PAISES!$B$4:$C$20,2,0)</f>
        <v>08</v>
      </c>
      <c r="C114" s="8" t="s">
        <v>1689</v>
      </c>
      <c r="D114" s="2" t="s">
        <v>11</v>
      </c>
      <c r="E114" s="2" t="s">
        <v>1634</v>
      </c>
      <c r="F114" s="40" t="str">
        <f t="shared" ref="F114:F121" si="8">A114&amp;"-"&amp;B114&amp;"-"&amp;C114</f>
        <v>0012-08-00107</v>
      </c>
      <c r="G114" s="213" t="s">
        <v>1482</v>
      </c>
      <c r="H114" s="2" t="s">
        <v>1711</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0" t="s">
        <v>1558</v>
      </c>
      <c r="AI114" s="44" t="s">
        <v>1848</v>
      </c>
      <c r="AJ114" s="222" t="s">
        <v>1353</v>
      </c>
      <c r="AK114" s="7" t="s">
        <v>1413</v>
      </c>
      <c r="AL114" s="222" t="s">
        <v>1353</v>
      </c>
      <c r="AM114" s="209" t="s">
        <v>1353</v>
      </c>
      <c r="AN114" s="7" t="s">
        <v>1353</v>
      </c>
      <c r="AO114" s="12" t="s">
        <v>1811</v>
      </c>
      <c r="AP114" s="14" t="s">
        <v>170</v>
      </c>
      <c r="AQ114" s="193">
        <v>9990</v>
      </c>
      <c r="AR114" s="182" t="s">
        <v>1756</v>
      </c>
      <c r="AS114" s="197">
        <v>732</v>
      </c>
      <c r="AT114" s="7" t="s">
        <v>1204</v>
      </c>
      <c r="AU114" s="204" t="s">
        <v>1204</v>
      </c>
      <c r="AV114" s="59" t="s">
        <v>1814</v>
      </c>
      <c r="AW114" s="138" t="s">
        <v>1828</v>
      </c>
      <c r="AX114" s="14" t="s">
        <v>1634</v>
      </c>
      <c r="AY114" s="12" t="s">
        <v>1758</v>
      </c>
      <c r="AZ114" s="14" t="s">
        <v>1204</v>
      </c>
      <c r="BA114" s="9" t="s">
        <v>1725</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x14ac:dyDescent="0.35">
      <c r="A115" s="40" t="str">
        <f>+VLOOKUP(D115,'DATA`S'!$B$8:$C$1000,2,0)</f>
        <v>0012</v>
      </c>
      <c r="B115" s="40" t="str">
        <f>VLOOKUP(PRODUCTOS[[#This Row],[País]],PAISES!$B$4:$C$20,2,0)</f>
        <v>01</v>
      </c>
      <c r="C115" s="8" t="s">
        <v>1690</v>
      </c>
      <c r="D115" s="2" t="s">
        <v>11</v>
      </c>
      <c r="E115" s="2" t="s">
        <v>169</v>
      </c>
      <c r="F115" s="40" t="str">
        <f t="shared" si="8"/>
        <v>0012-01-00108</v>
      </c>
      <c r="G115" s="213" t="s">
        <v>1482</v>
      </c>
      <c r="H115" s="2" t="s">
        <v>1712</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0" t="s">
        <v>1558</v>
      </c>
      <c r="AI115" s="44" t="s">
        <v>1850</v>
      </c>
      <c r="AJ115" s="222" t="s">
        <v>1353</v>
      </c>
      <c r="AK115" s="7" t="s">
        <v>1413</v>
      </c>
      <c r="AL115" s="222" t="s">
        <v>1353</v>
      </c>
      <c r="AM115" s="209" t="s">
        <v>1353</v>
      </c>
      <c r="AN115" s="7" t="s">
        <v>1353</v>
      </c>
      <c r="AO115" s="12" t="s">
        <v>1812</v>
      </c>
      <c r="AP115" s="14" t="s">
        <v>170</v>
      </c>
      <c r="AQ115" s="193">
        <v>9990</v>
      </c>
      <c r="AR115" s="182" t="s">
        <v>1104</v>
      </c>
      <c r="AS115" s="197">
        <v>732</v>
      </c>
      <c r="AT115" s="7" t="s">
        <v>1204</v>
      </c>
      <c r="AU115" s="204" t="s">
        <v>1204</v>
      </c>
      <c r="AV115" s="59" t="s">
        <v>1814</v>
      </c>
      <c r="AW115" s="138" t="s">
        <v>1828</v>
      </c>
      <c r="AX115" s="14" t="s">
        <v>169</v>
      </c>
      <c r="AY115" s="12" t="s">
        <v>1328</v>
      </c>
      <c r="AZ115" s="14" t="s">
        <v>1204</v>
      </c>
      <c r="BA115" s="9" t="s">
        <v>1725</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x14ac:dyDescent="0.35">
      <c r="A116" s="40" t="str">
        <f>+VLOOKUP(D116,'DATA`S'!$B$8:$C$1000,2,0)</f>
        <v>0012</v>
      </c>
      <c r="B116" s="40" t="str">
        <f>VLOOKUP(PRODUCTOS[[#This Row],[País]],PAISES!$B$4:$C$20,2,0)</f>
        <v>07</v>
      </c>
      <c r="C116" s="8" t="s">
        <v>1691</v>
      </c>
      <c r="D116" s="2" t="s">
        <v>11</v>
      </c>
      <c r="E116" s="2" t="s">
        <v>1635</v>
      </c>
      <c r="F116" s="40" t="str">
        <f t="shared" si="8"/>
        <v>0012-07-00109</v>
      </c>
      <c r="G116" s="213" t="s">
        <v>1482</v>
      </c>
      <c r="H116" s="2" t="s">
        <v>1713</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0" t="s">
        <v>1558</v>
      </c>
      <c r="AI116" s="44" t="s">
        <v>1846</v>
      </c>
      <c r="AJ116" s="222" t="s">
        <v>1353</v>
      </c>
      <c r="AK116" s="7" t="s">
        <v>1413</v>
      </c>
      <c r="AL116" s="7" t="s">
        <v>1353</v>
      </c>
      <c r="AM116" s="7" t="s">
        <v>1353</v>
      </c>
      <c r="AN116" s="7" t="s">
        <v>1353</v>
      </c>
      <c r="AO116" s="12" t="s">
        <v>1813</v>
      </c>
      <c r="AP116" s="14" t="s">
        <v>170</v>
      </c>
      <c r="AQ116" s="193">
        <v>9990</v>
      </c>
      <c r="AR116" s="182" t="s">
        <v>1757</v>
      </c>
      <c r="AS116" s="197">
        <v>732</v>
      </c>
      <c r="AT116" s="7" t="s">
        <v>1204</v>
      </c>
      <c r="AU116" s="204" t="s">
        <v>1204</v>
      </c>
      <c r="AV116" s="59" t="s">
        <v>1814</v>
      </c>
      <c r="AW116" s="138" t="s">
        <v>1828</v>
      </c>
      <c r="AX116" s="14" t="s">
        <v>1635</v>
      </c>
      <c r="AY116" s="12" t="s">
        <v>1759</v>
      </c>
      <c r="AZ116" s="14" t="s">
        <v>1204</v>
      </c>
      <c r="BA116" s="9" t="s">
        <v>1725</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x14ac:dyDescent="0.35">
      <c r="A117" s="40" t="str">
        <f>+VLOOKUP(D117,'DATA`S'!$B$8:$C$1000,2,0)</f>
        <v>0012</v>
      </c>
      <c r="B117" s="40" t="str">
        <f>VLOOKUP(PRODUCTOS[[#This Row],[País]],PAISES!$B$4:$C$20,2,0)</f>
        <v>03</v>
      </c>
      <c r="C117" s="8" t="s">
        <v>1692</v>
      </c>
      <c r="D117" s="2" t="s">
        <v>11</v>
      </c>
      <c r="E117" s="2" t="s">
        <v>1005</v>
      </c>
      <c r="F117" s="40" t="str">
        <f t="shared" si="8"/>
        <v>0012-03-00110</v>
      </c>
      <c r="G117" s="213" t="s">
        <v>1482</v>
      </c>
      <c r="H117" s="2" t="s">
        <v>1714</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0" t="s">
        <v>1558</v>
      </c>
      <c r="AI117" s="44" t="s">
        <v>1847</v>
      </c>
      <c r="AJ117" s="222" t="s">
        <v>1353</v>
      </c>
      <c r="AK117" s="7" t="s">
        <v>1413</v>
      </c>
      <c r="AL117" s="7" t="s">
        <v>1353</v>
      </c>
      <c r="AM117" s="7" t="s">
        <v>1353</v>
      </c>
      <c r="AN117" s="7" t="s">
        <v>1353</v>
      </c>
      <c r="AO117" s="12" t="s">
        <v>1816</v>
      </c>
      <c r="AP117" s="14" t="s">
        <v>170</v>
      </c>
      <c r="AQ117" s="193">
        <v>9990</v>
      </c>
      <c r="AR117" s="182" t="s">
        <v>1333</v>
      </c>
      <c r="AS117" s="197">
        <v>732</v>
      </c>
      <c r="AT117" s="7" t="s">
        <v>1204</v>
      </c>
      <c r="AU117" s="204" t="s">
        <v>1204</v>
      </c>
      <c r="AV117" s="59" t="s">
        <v>1814</v>
      </c>
      <c r="AW117" s="138" t="s">
        <v>1828</v>
      </c>
      <c r="AX117" s="14" t="s">
        <v>1005</v>
      </c>
      <c r="AY117" s="12" t="s">
        <v>1760</v>
      </c>
      <c r="AZ117" s="14" t="s">
        <v>1204</v>
      </c>
      <c r="BA117" s="9" t="s">
        <v>1725</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x14ac:dyDescent="0.35">
      <c r="A118" s="40" t="str">
        <f>+VLOOKUP(D118,'DATA`S'!$B$8:$C$1000,2,0)</f>
        <v>0012</v>
      </c>
      <c r="B118" s="40" t="str">
        <f>VLOOKUP(PRODUCTOS[[#This Row],[País]],PAISES!$B$4:$C$20,2,0)</f>
        <v>02</v>
      </c>
      <c r="C118" s="8" t="s">
        <v>1693</v>
      </c>
      <c r="D118" s="2" t="s">
        <v>11</v>
      </c>
      <c r="E118" s="2" t="s">
        <v>741</v>
      </c>
      <c r="F118" s="40" t="str">
        <f t="shared" si="8"/>
        <v>0012-02-00111</v>
      </c>
      <c r="G118" s="213" t="s">
        <v>1482</v>
      </c>
      <c r="H118" s="2" t="s">
        <v>1715</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0" t="s">
        <v>1558</v>
      </c>
      <c r="AI118" s="44" t="s">
        <v>1849</v>
      </c>
      <c r="AJ118" s="222" t="s">
        <v>1353</v>
      </c>
      <c r="AK118" s="7" t="s">
        <v>1413</v>
      </c>
      <c r="AL118" s="7" t="s">
        <v>1353</v>
      </c>
      <c r="AM118" s="7" t="s">
        <v>1353</v>
      </c>
      <c r="AN118" s="7" t="s">
        <v>1353</v>
      </c>
      <c r="AO118" s="12" t="s">
        <v>1817</v>
      </c>
      <c r="AP118" s="14" t="s">
        <v>170</v>
      </c>
      <c r="AQ118" s="193">
        <v>9990</v>
      </c>
      <c r="AR118" s="182" t="s">
        <v>1333</v>
      </c>
      <c r="AS118" s="197">
        <v>732</v>
      </c>
      <c r="AT118" s="7" t="s">
        <v>1204</v>
      </c>
      <c r="AU118" s="204" t="s">
        <v>1204</v>
      </c>
      <c r="AV118" s="59" t="s">
        <v>1814</v>
      </c>
      <c r="AW118" s="138" t="s">
        <v>1828</v>
      </c>
      <c r="AX118" s="14" t="s">
        <v>741</v>
      </c>
      <c r="AY118" s="12" t="s">
        <v>1335</v>
      </c>
      <c r="AZ118" s="14" t="s">
        <v>1204</v>
      </c>
      <c r="BA118" s="9" t="s">
        <v>1725</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x14ac:dyDescent="0.35">
      <c r="A119" s="40" t="str">
        <f>+VLOOKUP(D119,'DATA`S'!$B$8:$C$1000,2,0)</f>
        <v>0012</v>
      </c>
      <c r="B119" s="40" t="str">
        <f>VLOOKUP(PRODUCTOS[[#This Row],[País]],PAISES!$B$4:$C$20,2,0)</f>
        <v>06</v>
      </c>
      <c r="C119" s="8" t="s">
        <v>1694</v>
      </c>
      <c r="D119" s="2" t="s">
        <v>11</v>
      </c>
      <c r="E119" s="2" t="s">
        <v>1633</v>
      </c>
      <c r="F119" s="40" t="str">
        <f t="shared" si="8"/>
        <v>0012-06-00112</v>
      </c>
      <c r="G119" s="213" t="s">
        <v>1482</v>
      </c>
      <c r="H119" s="2" t="s">
        <v>1716</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0" t="s">
        <v>1558</v>
      </c>
      <c r="AI119" s="44" t="s">
        <v>1845</v>
      </c>
      <c r="AJ119" s="222" t="s">
        <v>1353</v>
      </c>
      <c r="AK119" s="7" t="s">
        <v>1413</v>
      </c>
      <c r="AL119" s="7" t="s">
        <v>1353</v>
      </c>
      <c r="AM119" s="7" t="s">
        <v>1353</v>
      </c>
      <c r="AN119" s="7" t="s">
        <v>1353</v>
      </c>
      <c r="AO119" s="12" t="s">
        <v>1818</v>
      </c>
      <c r="AP119" s="14" t="s">
        <v>170</v>
      </c>
      <c r="AQ119" s="193">
        <v>9990</v>
      </c>
      <c r="AR119" s="182" t="s">
        <v>1333</v>
      </c>
      <c r="AS119" s="197">
        <v>732</v>
      </c>
      <c r="AT119" s="7" t="s">
        <v>1204</v>
      </c>
      <c r="AU119" s="204" t="s">
        <v>1204</v>
      </c>
      <c r="AV119" s="59" t="s">
        <v>1814</v>
      </c>
      <c r="AW119" s="138" t="s">
        <v>1828</v>
      </c>
      <c r="AX119" s="14" t="s">
        <v>1633</v>
      </c>
      <c r="AY119" s="12" t="s">
        <v>1761</v>
      </c>
      <c r="AZ119" s="14" t="s">
        <v>1204</v>
      </c>
      <c r="BA119" s="9" t="s">
        <v>1725</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x14ac:dyDescent="0.35">
      <c r="A120" s="40" t="str">
        <f>+VLOOKUP(D120,'DATA`S'!$B$8:$C$1000,2,0)</f>
        <v>0012</v>
      </c>
      <c r="B120" s="40" t="str">
        <f>VLOOKUP(PRODUCTOS[[#This Row],[País]],PAISES!$B$4:$C$20,2,0)</f>
        <v>05</v>
      </c>
      <c r="C120" s="8" t="s">
        <v>1695</v>
      </c>
      <c r="D120" s="2" t="s">
        <v>11</v>
      </c>
      <c r="E120" s="2" t="s">
        <v>1172</v>
      </c>
      <c r="F120" s="40" t="str">
        <f t="shared" si="8"/>
        <v>0012-05-00113</v>
      </c>
      <c r="G120" s="213" t="s">
        <v>1482</v>
      </c>
      <c r="H120" s="2" t="s">
        <v>1717</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0" t="s">
        <v>1558</v>
      </c>
      <c r="AI120" s="44" t="s">
        <v>1843</v>
      </c>
      <c r="AJ120" s="222" t="s">
        <v>1353</v>
      </c>
      <c r="AK120" s="7" t="s">
        <v>1413</v>
      </c>
      <c r="AL120" s="7" t="s">
        <v>1353</v>
      </c>
      <c r="AM120" s="7" t="s">
        <v>1353</v>
      </c>
      <c r="AN120" s="7" t="s">
        <v>1353</v>
      </c>
      <c r="AO120" s="12" t="s">
        <v>1822</v>
      </c>
      <c r="AP120" s="14" t="s">
        <v>170</v>
      </c>
      <c r="AQ120" s="193">
        <v>9990</v>
      </c>
      <c r="AR120" s="182" t="s">
        <v>1757</v>
      </c>
      <c r="AS120" s="197">
        <v>732</v>
      </c>
      <c r="AT120" s="7" t="s">
        <v>1204</v>
      </c>
      <c r="AU120" s="204" t="s">
        <v>1204</v>
      </c>
      <c r="AV120" s="59" t="s">
        <v>1814</v>
      </c>
      <c r="AW120" s="138" t="s">
        <v>1828</v>
      </c>
      <c r="AX120" s="14" t="s">
        <v>1172</v>
      </c>
      <c r="AY120" s="12" t="s">
        <v>1762</v>
      </c>
      <c r="AZ120" s="14" t="s">
        <v>1204</v>
      </c>
      <c r="BA120" s="9" t="s">
        <v>1725</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x14ac:dyDescent="0.35">
      <c r="A121" s="40" t="str">
        <f>+VLOOKUP(D121,'DATA`S'!$B$8:$C$1000,2,0)</f>
        <v>0012</v>
      </c>
      <c r="B121" s="40" t="str">
        <f>VLOOKUP(PRODUCTOS[[#This Row],[País]],PAISES!$B$4:$C$20,2,0)</f>
        <v>09</v>
      </c>
      <c r="C121" s="8" t="s">
        <v>1696</v>
      </c>
      <c r="D121" s="2" t="s">
        <v>11</v>
      </c>
      <c r="E121" s="2" t="s">
        <v>1708</v>
      </c>
      <c r="F121" s="40" t="str">
        <f t="shared" si="8"/>
        <v>0012-09-00114</v>
      </c>
      <c r="G121" s="213" t="s">
        <v>1482</v>
      </c>
      <c r="H121" s="2" t="s">
        <v>1718</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0" t="s">
        <v>1558</v>
      </c>
      <c r="AI121" s="44" t="s">
        <v>1844</v>
      </c>
      <c r="AJ121" s="222" t="s">
        <v>1353</v>
      </c>
      <c r="AK121" s="7" t="s">
        <v>1413</v>
      </c>
      <c r="AL121" s="7" t="s">
        <v>1353</v>
      </c>
      <c r="AM121" s="7" t="s">
        <v>1353</v>
      </c>
      <c r="AN121" s="7" t="s">
        <v>1353</v>
      </c>
      <c r="AO121" s="12" t="s">
        <v>1819</v>
      </c>
      <c r="AP121" s="14" t="s">
        <v>170</v>
      </c>
      <c r="AQ121" s="193">
        <v>9990</v>
      </c>
      <c r="AR121" s="182" t="s">
        <v>1757</v>
      </c>
      <c r="AS121" s="197">
        <v>732</v>
      </c>
      <c r="AT121" s="7" t="s">
        <v>1204</v>
      </c>
      <c r="AU121" s="204" t="s">
        <v>1204</v>
      </c>
      <c r="AV121" s="59" t="s">
        <v>1814</v>
      </c>
      <c r="AW121" s="138" t="s">
        <v>1828</v>
      </c>
      <c r="AX121" s="14" t="s">
        <v>1708</v>
      </c>
      <c r="AY121" s="12" t="s">
        <v>1763</v>
      </c>
      <c r="AZ121" s="14" t="s">
        <v>1204</v>
      </c>
      <c r="BA121" s="9" t="s">
        <v>1725</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x14ac:dyDescent="0.35">
      <c r="A122" s="40" t="str">
        <f>+VLOOKUP(D122,'DATA`S'!$B$8:$C$1000,2,0)</f>
        <v>0003</v>
      </c>
      <c r="B122" s="40" t="str">
        <f>VLOOKUP(PRODUCTOS[[#This Row],[País]],PAISES!$B$4:$C$20,2,0)</f>
        <v>04</v>
      </c>
      <c r="C122" s="8" t="s">
        <v>1697</v>
      </c>
      <c r="D122" s="2" t="s">
        <v>3</v>
      </c>
      <c r="E122" s="2" t="s">
        <v>801</v>
      </c>
      <c r="F122" s="40" t="str">
        <f t="shared" si="7"/>
        <v>0003-04-00115</v>
      </c>
      <c r="G122" s="188" t="s">
        <v>1892</v>
      </c>
      <c r="H122" s="2" t="s">
        <v>1893</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0" t="s">
        <v>1733</v>
      </c>
      <c r="AI122" s="3"/>
      <c r="AK122" s="7"/>
      <c r="AL122" s="7"/>
      <c r="AM122" s="7"/>
      <c r="AN122" s="7"/>
      <c r="AO122" s="97"/>
      <c r="AP122" s="17" t="s">
        <v>170</v>
      </c>
      <c r="AQ122" s="154"/>
      <c r="AR122" s="17" t="s">
        <v>1333</v>
      </c>
      <c r="AS122" s="155"/>
      <c r="AT122" s="17" t="s">
        <v>1204</v>
      </c>
      <c r="AU122" s="17" t="s">
        <v>1204</v>
      </c>
      <c r="AV122" s="155"/>
      <c r="AW122" s="253" t="s">
        <v>1828</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x14ac:dyDescent="0.35">
      <c r="A123" s="40" t="str">
        <f>+VLOOKUP(D123,'DATA`S'!$B$8:$C$1000,2,0)</f>
        <v>0003</v>
      </c>
      <c r="B123" s="40" t="str">
        <f>VLOOKUP(PRODUCTOS[[#This Row],[País]],PAISES!$B$4:$C$20,2,0)</f>
        <v>06</v>
      </c>
      <c r="C123" s="8" t="s">
        <v>1698</v>
      </c>
      <c r="D123" s="2" t="s">
        <v>3</v>
      </c>
      <c r="E123" s="2" t="s">
        <v>1633</v>
      </c>
      <c r="F123" s="40" t="str">
        <f t="shared" si="7"/>
        <v>0003-06-00116</v>
      </c>
      <c r="G123" s="188" t="s">
        <v>1892</v>
      </c>
      <c r="H123" s="2" t="s">
        <v>1893</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0" t="s">
        <v>1733</v>
      </c>
      <c r="AI123" s="3"/>
      <c r="AK123" s="7"/>
      <c r="AL123" s="7"/>
      <c r="AM123" s="7"/>
      <c r="AN123" s="7"/>
      <c r="AO123" s="97"/>
      <c r="AP123" s="17" t="s">
        <v>170</v>
      </c>
      <c r="AQ123" s="154"/>
      <c r="AR123" s="17" t="s">
        <v>1333</v>
      </c>
      <c r="AS123" s="155"/>
      <c r="AT123" s="17" t="s">
        <v>1204</v>
      </c>
      <c r="AU123" s="17" t="s">
        <v>1204</v>
      </c>
      <c r="AV123" s="155"/>
      <c r="AW123" s="253" t="s">
        <v>1828</v>
      </c>
      <c r="AX123" s="14" t="s">
        <v>1633</v>
      </c>
      <c r="AY123" s="12" t="s">
        <v>1761</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x14ac:dyDescent="0.35">
      <c r="A124" s="40" t="str">
        <f>+VLOOKUP(D124,'DATA`S'!$B$8:$C$1000,2,0)</f>
        <v>0003</v>
      </c>
      <c r="B124" s="40" t="str">
        <f>VLOOKUP(PRODUCTOS[[#This Row],[País]],PAISES!$B$4:$C$20,2,0)</f>
        <v>05</v>
      </c>
      <c r="C124" s="8" t="s">
        <v>1699</v>
      </c>
      <c r="D124" s="2" t="s">
        <v>3</v>
      </c>
      <c r="E124" s="2" t="s">
        <v>1172</v>
      </c>
      <c r="F124" s="40" t="str">
        <f t="shared" si="7"/>
        <v>0003-05-00117</v>
      </c>
      <c r="G124" s="188" t="s">
        <v>1892</v>
      </c>
      <c r="H124" s="2" t="s">
        <v>1893</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0" t="s">
        <v>1733</v>
      </c>
      <c r="AI124" s="3"/>
      <c r="AK124" s="7"/>
      <c r="AL124" s="7"/>
      <c r="AM124" s="7"/>
      <c r="AN124" s="7"/>
      <c r="AO124" s="97"/>
      <c r="AP124" s="17" t="s">
        <v>170</v>
      </c>
      <c r="AQ124" s="154"/>
      <c r="AR124" s="17" t="s">
        <v>1757</v>
      </c>
      <c r="AS124" s="155"/>
      <c r="AT124" s="17" t="s">
        <v>1204</v>
      </c>
      <c r="AU124" s="17" t="s">
        <v>1204</v>
      </c>
      <c r="AV124" s="155"/>
      <c r="AW124" s="253" t="s">
        <v>1828</v>
      </c>
      <c r="AX124" s="14" t="s">
        <v>1172</v>
      </c>
      <c r="AY124" s="12" t="s">
        <v>1762</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x14ac:dyDescent="0.35">
      <c r="A125" s="40" t="str">
        <f>+VLOOKUP(D125,'DATA`S'!$B$8:$C$1000,2,0)</f>
        <v>0003</v>
      </c>
      <c r="B125" s="40" t="str">
        <f>VLOOKUP(PRODUCTOS[[#This Row],[País]],PAISES!$B$4:$C$20,2,0)</f>
        <v>09</v>
      </c>
      <c r="C125" s="8" t="s">
        <v>1700</v>
      </c>
      <c r="D125" s="2" t="s">
        <v>3</v>
      </c>
      <c r="E125" s="2" t="s">
        <v>1708</v>
      </c>
      <c r="F125" s="223" t="str">
        <f t="shared" si="7"/>
        <v>0003-09-00118</v>
      </c>
      <c r="G125" s="188" t="s">
        <v>1892</v>
      </c>
      <c r="H125" s="2" t="s">
        <v>1893</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0" t="s">
        <v>1733</v>
      </c>
      <c r="AI125" s="3"/>
      <c r="AK125" s="7"/>
      <c r="AL125" s="7"/>
      <c r="AM125" s="7"/>
      <c r="AN125" s="7"/>
      <c r="AO125" s="97"/>
      <c r="AP125" s="17" t="s">
        <v>170</v>
      </c>
      <c r="AQ125" s="154"/>
      <c r="AR125" s="17" t="s">
        <v>1757</v>
      </c>
      <c r="AS125" s="155"/>
      <c r="AT125" s="17" t="s">
        <v>1204</v>
      </c>
      <c r="AU125" s="17" t="s">
        <v>1204</v>
      </c>
      <c r="AV125" s="155"/>
      <c r="AW125" s="253" t="s">
        <v>1828</v>
      </c>
      <c r="AX125" s="14" t="s">
        <v>1708</v>
      </c>
      <c r="AY125" s="12" t="s">
        <v>1763</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customHeight="1" x14ac:dyDescent="0.35">
      <c r="A126" s="40" t="str">
        <f>+VLOOKUP(D126,'DATA`S'!$B$8:$C$1000,2,0)</f>
        <v>0017</v>
      </c>
      <c r="B126" s="40" t="str">
        <f>VLOOKUP(PRODUCTOS[[#This Row],[País]],PAISES!$B$4:$C$20,2,0)</f>
        <v>01</v>
      </c>
      <c r="C126" s="8" t="s">
        <v>1701</v>
      </c>
      <c r="D126" s="2" t="s">
        <v>644</v>
      </c>
      <c r="E126" s="2" t="s">
        <v>169</v>
      </c>
      <c r="F126" s="40" t="str">
        <f t="shared" si="7"/>
        <v>0017-01-00119</v>
      </c>
      <c r="G126" s="2" t="s">
        <v>1923</v>
      </c>
      <c r="H126" s="2" t="s">
        <v>1910</v>
      </c>
      <c r="I126" s="96" t="s">
        <v>1954</v>
      </c>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C126" s="12" t="s">
        <v>1941</v>
      </c>
      <c r="AF126" s="7"/>
      <c r="AG126" s="11"/>
      <c r="AH126" s="260" t="s">
        <v>1733</v>
      </c>
      <c r="AI126" s="3"/>
      <c r="AK126" s="7"/>
      <c r="AL126" s="7"/>
      <c r="AM126" s="7"/>
      <c r="AN126" s="7"/>
      <c r="AO126" s="264" t="s">
        <v>1939</v>
      </c>
      <c r="AP126" s="14" t="s">
        <v>170</v>
      </c>
      <c r="AQ126" s="262"/>
      <c r="AR126" s="14" t="s">
        <v>1104</v>
      </c>
      <c r="AS126" s="156"/>
      <c r="AT126" s="14" t="s">
        <v>1204</v>
      </c>
      <c r="AU126" s="14" t="s">
        <v>1204</v>
      </c>
      <c r="AV126" s="263" t="s">
        <v>1930</v>
      </c>
      <c r="AW126" s="14" t="s">
        <v>1108</v>
      </c>
      <c r="AX126" s="14" t="s">
        <v>169</v>
      </c>
      <c r="AY126" s="7" t="s">
        <v>1328</v>
      </c>
      <c r="AZ126" s="14" t="s">
        <v>1204</v>
      </c>
      <c r="BA126" s="9" t="s">
        <v>1919</v>
      </c>
      <c r="BB126" s="59" t="s">
        <v>839</v>
      </c>
      <c r="BC126" s="174" t="str">
        <f>PRODUCTOS[[#This Row],[Data]]</f>
        <v>DATAELECCIONES</v>
      </c>
      <c r="BD126" s="174" t="str">
        <f>PRODUCTOS[[#This Row],[Tecnología]]</f>
        <v>POWER BI</v>
      </c>
      <c r="BE126" s="7" t="s">
        <v>1945</v>
      </c>
      <c r="BF126" s="7" t="s">
        <v>923</v>
      </c>
      <c r="BG126" s="98" t="s">
        <v>1890</v>
      </c>
      <c r="BI126" s="7" t="s">
        <v>841</v>
      </c>
      <c r="BJ126" s="98" t="s">
        <v>842</v>
      </c>
      <c r="BK126" s="7" t="s">
        <v>1395</v>
      </c>
      <c r="BL126" s="7">
        <v>1</v>
      </c>
      <c r="BM126" s="12" t="s">
        <v>1946</v>
      </c>
    </row>
    <row r="127" spans="1:65" ht="159.5" x14ac:dyDescent="0.35">
      <c r="A127" s="40" t="str">
        <f>+VLOOKUP(D127,'DATA`S'!$B$8:$C$1000,2,0)</f>
        <v>0017</v>
      </c>
      <c r="B127" s="40" t="str">
        <f>VLOOKUP(PRODUCTOS[[#This Row],[País]],PAISES!$B$4:$C$20,2,0)</f>
        <v>01</v>
      </c>
      <c r="C127" s="8" t="s">
        <v>1702</v>
      </c>
      <c r="D127" s="2" t="s">
        <v>644</v>
      </c>
      <c r="E127" s="2" t="s">
        <v>169</v>
      </c>
      <c r="F127" s="40" t="str">
        <f t="shared" si="7"/>
        <v>0017-01-00120</v>
      </c>
      <c r="G127" s="2" t="s">
        <v>1911</v>
      </c>
      <c r="H127" s="2" t="s">
        <v>1915</v>
      </c>
      <c r="I127" s="96" t="s">
        <v>1955</v>
      </c>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C127" s="12" t="s">
        <v>1942</v>
      </c>
      <c r="AF127" s="7"/>
      <c r="AG127" s="11"/>
      <c r="AH127" s="260" t="s">
        <v>1733</v>
      </c>
      <c r="AI127" s="3"/>
      <c r="AK127" s="7"/>
      <c r="AL127" s="7"/>
      <c r="AM127" s="7"/>
      <c r="AN127" s="7"/>
      <c r="AO127" s="264" t="s">
        <v>1938</v>
      </c>
      <c r="AP127" s="14" t="s">
        <v>170</v>
      </c>
      <c r="AQ127" s="262"/>
      <c r="AR127" s="14" t="s">
        <v>1204</v>
      </c>
      <c r="AS127" s="14" t="s">
        <v>1204</v>
      </c>
      <c r="AT127" s="14" t="s">
        <v>1204</v>
      </c>
      <c r="AU127" s="14" t="s">
        <v>1204</v>
      </c>
      <c r="AV127" s="263" t="s">
        <v>1931</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1825</v>
      </c>
      <c r="BF127" s="7" t="s">
        <v>923</v>
      </c>
      <c r="BG127" s="98" t="s">
        <v>1890</v>
      </c>
      <c r="BI127" s="7" t="s">
        <v>841</v>
      </c>
      <c r="BJ127" s="98" t="s">
        <v>842</v>
      </c>
      <c r="BK127" s="7" t="s">
        <v>1395</v>
      </c>
      <c r="BL127" s="7">
        <v>1</v>
      </c>
      <c r="BM127" s="12" t="s">
        <v>1947</v>
      </c>
    </row>
    <row r="128" spans="1:65" ht="159.5" x14ac:dyDescent="0.35">
      <c r="A128" s="40" t="str">
        <f>+VLOOKUP(D128,'DATA`S'!$B$8:$C$1000,2,0)</f>
        <v>0017</v>
      </c>
      <c r="B128" s="40" t="str">
        <f>VLOOKUP(PRODUCTOS[[#This Row],[País]],PAISES!$B$4:$C$20,2,0)</f>
        <v>01</v>
      </c>
      <c r="C128" s="8" t="s">
        <v>1906</v>
      </c>
      <c r="D128" s="2" t="s">
        <v>644</v>
      </c>
      <c r="E128" s="2" t="s">
        <v>169</v>
      </c>
      <c r="F128" s="40" t="str">
        <f t="shared" ref="F128:F133" si="9">A128&amp;"-"&amp;B128&amp;"-"&amp;C128</f>
        <v>0017-01-00121</v>
      </c>
      <c r="G128" s="2" t="s">
        <v>1912</v>
      </c>
      <c r="H128" s="2" t="s">
        <v>1916</v>
      </c>
      <c r="I128" s="96" t="s">
        <v>1956</v>
      </c>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C128" s="12" t="s">
        <v>1943</v>
      </c>
      <c r="AF128" s="7"/>
      <c r="AG128" s="10"/>
      <c r="AH128" s="260" t="s">
        <v>1733</v>
      </c>
      <c r="AI128" s="3"/>
      <c r="AK128" s="7"/>
      <c r="AL128" s="7"/>
      <c r="AM128" s="7"/>
      <c r="AN128" s="7"/>
      <c r="AO128" s="264" t="s">
        <v>1937</v>
      </c>
      <c r="AP128" s="14" t="s">
        <v>170</v>
      </c>
      <c r="AQ128" s="262"/>
      <c r="AR128" s="14" t="s">
        <v>1204</v>
      </c>
      <c r="AS128" s="14" t="s">
        <v>1204</v>
      </c>
      <c r="AT128" s="14" t="s">
        <v>1204</v>
      </c>
      <c r="AU128" s="14" t="s">
        <v>1204</v>
      </c>
      <c r="AV128" s="263" t="s">
        <v>1932</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1825</v>
      </c>
      <c r="BF128" s="7" t="s">
        <v>923</v>
      </c>
      <c r="BG128" s="98" t="s">
        <v>1890</v>
      </c>
      <c r="BI128" s="7" t="s">
        <v>841</v>
      </c>
      <c r="BJ128" s="98" t="s">
        <v>842</v>
      </c>
      <c r="BK128" s="7" t="s">
        <v>1395</v>
      </c>
      <c r="BL128" s="7">
        <v>1</v>
      </c>
      <c r="BM128" s="12" t="s">
        <v>1948</v>
      </c>
    </row>
    <row r="129" spans="1:65" ht="159.5" x14ac:dyDescent="0.35">
      <c r="A129" s="40" t="str">
        <f>+VLOOKUP(D129,'DATA`S'!$B$8:$C$1000,2,0)</f>
        <v>0017</v>
      </c>
      <c r="B129" s="40" t="str">
        <f>VLOOKUP(PRODUCTOS[[#This Row],[País]],PAISES!$B$4:$C$20,2,0)</f>
        <v>01</v>
      </c>
      <c r="C129" s="8" t="s">
        <v>1907</v>
      </c>
      <c r="D129" s="2" t="s">
        <v>644</v>
      </c>
      <c r="E129" s="2" t="s">
        <v>169</v>
      </c>
      <c r="F129" s="40" t="str">
        <f t="shared" si="9"/>
        <v>0017-01-00122</v>
      </c>
      <c r="G129" s="2" t="s">
        <v>1913</v>
      </c>
      <c r="H129" s="2" t="s">
        <v>1917</v>
      </c>
      <c r="I129" s="96" t="s">
        <v>1957</v>
      </c>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C129" s="12" t="s">
        <v>1944</v>
      </c>
      <c r="AF129" s="7"/>
      <c r="AG129" s="10"/>
      <c r="AH129" s="260" t="s">
        <v>1733</v>
      </c>
      <c r="AI129" s="3"/>
      <c r="AK129" s="7"/>
      <c r="AL129" s="7"/>
      <c r="AM129" s="7"/>
      <c r="AN129" s="7"/>
      <c r="AO129" s="264" t="s">
        <v>1936</v>
      </c>
      <c r="AP129" s="14" t="s">
        <v>170</v>
      </c>
      <c r="AQ129" s="262"/>
      <c r="AR129" s="14" t="s">
        <v>1204</v>
      </c>
      <c r="AS129" s="14" t="s">
        <v>1204</v>
      </c>
      <c r="AT129" s="14" t="s">
        <v>1204</v>
      </c>
      <c r="AU129" s="14" t="s">
        <v>1204</v>
      </c>
      <c r="AV129" s="263" t="s">
        <v>1933</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1825</v>
      </c>
      <c r="BF129" s="7" t="s">
        <v>923</v>
      </c>
      <c r="BG129" s="98" t="s">
        <v>1890</v>
      </c>
      <c r="BI129" s="7" t="s">
        <v>841</v>
      </c>
      <c r="BJ129" s="98" t="s">
        <v>842</v>
      </c>
      <c r="BK129" s="7" t="s">
        <v>1395</v>
      </c>
      <c r="BL129" s="7">
        <v>1</v>
      </c>
      <c r="BM129" s="12" t="s">
        <v>1949</v>
      </c>
    </row>
    <row r="130" spans="1:65" ht="174" x14ac:dyDescent="0.35">
      <c r="A130" s="40" t="str">
        <f>+VLOOKUP(D130,'DATA`S'!$B$8:$C$1000,2,0)</f>
        <v>0017</v>
      </c>
      <c r="B130" s="40" t="str">
        <f>VLOOKUP(PRODUCTOS[[#This Row],[País]],PAISES!$B$4:$C$20,2,0)</f>
        <v>01</v>
      </c>
      <c r="C130" s="8" t="s">
        <v>1908</v>
      </c>
      <c r="D130" s="2" t="s">
        <v>644</v>
      </c>
      <c r="E130" s="2" t="s">
        <v>169</v>
      </c>
      <c r="F130" s="40" t="str">
        <f t="shared" si="9"/>
        <v>0017-01-00123</v>
      </c>
      <c r="G130" s="2" t="s">
        <v>1914</v>
      </c>
      <c r="H130" s="2" t="s">
        <v>1918</v>
      </c>
      <c r="I130" s="96" t="s">
        <v>1958</v>
      </c>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C130" s="12" t="s">
        <v>1940</v>
      </c>
      <c r="AF130" s="7"/>
      <c r="AG130" s="10"/>
      <c r="AH130" s="260" t="s">
        <v>1733</v>
      </c>
      <c r="AI130" s="3"/>
      <c r="AK130" s="7"/>
      <c r="AL130" s="7"/>
      <c r="AM130" s="7"/>
      <c r="AN130" s="7"/>
      <c r="AO130" s="264" t="s">
        <v>1935</v>
      </c>
      <c r="AP130" s="14" t="s">
        <v>170</v>
      </c>
      <c r="AQ130" s="262"/>
      <c r="AR130" s="14" t="s">
        <v>1204</v>
      </c>
      <c r="AS130" s="14" t="s">
        <v>1204</v>
      </c>
      <c r="AT130" s="14" t="s">
        <v>1204</v>
      </c>
      <c r="AU130" s="14" t="s">
        <v>1204</v>
      </c>
      <c r="AV130" s="263" t="s">
        <v>1934</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1825</v>
      </c>
      <c r="BF130" s="7" t="s">
        <v>923</v>
      </c>
      <c r="BG130" s="98" t="s">
        <v>1890</v>
      </c>
      <c r="BI130" s="7" t="s">
        <v>841</v>
      </c>
      <c r="BJ130" s="98" t="s">
        <v>842</v>
      </c>
      <c r="BK130" s="7" t="s">
        <v>1395</v>
      </c>
      <c r="BL130" s="7">
        <v>1</v>
      </c>
      <c r="BM130" s="12" t="s">
        <v>1950</v>
      </c>
    </row>
    <row r="131" spans="1:65" ht="130.5" x14ac:dyDescent="0.35">
      <c r="A131" s="40" t="str">
        <f>+VLOOKUP(D131,'DATA`S'!$B$8:$C$1000,2,0)</f>
        <v>0017</v>
      </c>
      <c r="B131" s="40" t="str">
        <f>VLOOKUP(PRODUCTOS[[#This Row],[País]],PAISES!$B$4:$C$20,2,0)</f>
        <v>01</v>
      </c>
      <c r="C131" s="8" t="s">
        <v>1920</v>
      </c>
      <c r="D131" s="2" t="s">
        <v>644</v>
      </c>
      <c r="E131" s="2" t="s">
        <v>169</v>
      </c>
      <c r="F131" s="40" t="str">
        <f t="shared" si="9"/>
        <v>0017-01-00124</v>
      </c>
      <c r="G131" s="2" t="s">
        <v>1922</v>
      </c>
      <c r="H131" s="2" t="s">
        <v>1959</v>
      </c>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C131" s="12" t="s">
        <v>1971</v>
      </c>
      <c r="AF131" s="7"/>
      <c r="AG131" s="10"/>
      <c r="AH131" s="260" t="s">
        <v>1733</v>
      </c>
      <c r="AI131" s="3"/>
      <c r="AK131" s="7"/>
      <c r="AL131" s="7"/>
      <c r="AM131" s="7"/>
      <c r="AN131" s="7"/>
      <c r="AO131" s="264" t="s">
        <v>1960</v>
      </c>
      <c r="AP131" s="14" t="s">
        <v>170</v>
      </c>
      <c r="AQ131" s="262"/>
      <c r="AR131" s="14" t="s">
        <v>1204</v>
      </c>
      <c r="AS131" s="14" t="s">
        <v>1204</v>
      </c>
      <c r="AT131" s="14" t="s">
        <v>1204</v>
      </c>
      <c r="AU131" s="14" t="s">
        <v>1204</v>
      </c>
      <c r="AV131" s="263" t="s">
        <v>1961</v>
      </c>
      <c r="AW131" s="14" t="s">
        <v>1108</v>
      </c>
      <c r="AX131" s="14" t="s">
        <v>169</v>
      </c>
      <c r="AY131" s="14" t="s">
        <v>1204</v>
      </c>
      <c r="AZ131" s="14" t="s">
        <v>1204</v>
      </c>
      <c r="BA131" s="9" t="s">
        <v>1928</v>
      </c>
      <c r="BB131" s="59" t="s">
        <v>839</v>
      </c>
      <c r="BC131" s="174" t="str">
        <f>PRODUCTOS[[#This Row],[Data]]</f>
        <v>DATAELECCIONES</v>
      </c>
      <c r="BD131" s="174" t="str">
        <f>PRODUCTOS[[#This Row],[Tecnología]]</f>
        <v>POWER BI</v>
      </c>
      <c r="BE131" s="7" t="s">
        <v>1825</v>
      </c>
      <c r="BF131" s="7" t="s">
        <v>923</v>
      </c>
      <c r="BG131" s="98" t="s">
        <v>1890</v>
      </c>
      <c r="BI131" s="7" t="s">
        <v>841</v>
      </c>
      <c r="BJ131" s="98" t="s">
        <v>842</v>
      </c>
      <c r="BK131" s="7" t="s">
        <v>1395</v>
      </c>
      <c r="BL131" s="7">
        <v>1</v>
      </c>
      <c r="BM131" s="12" t="s">
        <v>1962</v>
      </c>
    </row>
    <row r="132" spans="1:65" ht="60" x14ac:dyDescent="0.35">
      <c r="A132" s="40" t="str">
        <f>+VLOOKUP(D132,'DATA`S'!$B$8:$C$1000,2,0)</f>
        <v>0017</v>
      </c>
      <c r="B132" s="40" t="str">
        <f>VLOOKUP(PRODUCTOS[[#This Row],[País]],PAISES!$B$4:$C$20,2,0)</f>
        <v>01</v>
      </c>
      <c r="C132" s="8" t="s">
        <v>1921</v>
      </c>
      <c r="D132" s="2" t="s">
        <v>644</v>
      </c>
      <c r="E132" s="2" t="s">
        <v>169</v>
      </c>
      <c r="F132" s="40" t="str">
        <f t="shared" si="9"/>
        <v>0017-01-00125</v>
      </c>
      <c r="G132" s="2" t="s">
        <v>1925</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0" t="s">
        <v>1733</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1919</v>
      </c>
      <c r="BB132" s="59" t="s">
        <v>839</v>
      </c>
      <c r="BC132" s="174" t="str">
        <f>PRODUCTOS[[#This Row],[Data]]</f>
        <v>DATAELECCIONES</v>
      </c>
      <c r="BD132" s="174" t="str">
        <f>PRODUCTOS[[#This Row],[Tecnología]]</f>
        <v>POWER BI</v>
      </c>
      <c r="BE132" s="7" t="s">
        <v>1825</v>
      </c>
      <c r="BF132" s="7" t="s">
        <v>923</v>
      </c>
      <c r="BG132" s="98" t="s">
        <v>1890</v>
      </c>
      <c r="BI132" s="7" t="s">
        <v>841</v>
      </c>
      <c r="BJ132" s="98" t="s">
        <v>842</v>
      </c>
      <c r="BK132" s="7" t="s">
        <v>1395</v>
      </c>
      <c r="BL132" s="7">
        <v>1</v>
      </c>
    </row>
    <row r="133" spans="1:65" ht="48.5" customHeight="1" x14ac:dyDescent="0.35">
      <c r="A133" s="40" t="str">
        <f>+VLOOKUP(D133,'DATA`S'!$B$8:$C$1000,2,0)</f>
        <v>0017</v>
      </c>
      <c r="B133" s="40" t="str">
        <f>VLOOKUP(PRODUCTOS[[#This Row],[País]],PAISES!$B$4:$C$20,2,0)</f>
        <v>01</v>
      </c>
      <c r="C133" s="8" t="s">
        <v>1924</v>
      </c>
      <c r="D133" s="2" t="s">
        <v>644</v>
      </c>
      <c r="E133" s="2" t="s">
        <v>169</v>
      </c>
      <c r="F133" s="40" t="str">
        <f t="shared" si="9"/>
        <v>0017-01-00126</v>
      </c>
      <c r="G133" s="2" t="s">
        <v>1926</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0" t="s">
        <v>1733</v>
      </c>
      <c r="AI133" s="3"/>
      <c r="AK133" s="7"/>
      <c r="AL133" s="7"/>
      <c r="AM133" s="7"/>
      <c r="AN133" s="7"/>
      <c r="AO133" s="156"/>
      <c r="AP133" s="14" t="s">
        <v>927</v>
      </c>
      <c r="AQ133" s="262"/>
      <c r="AR133" s="14" t="s">
        <v>1204</v>
      </c>
      <c r="AS133" s="14" t="s">
        <v>1204</v>
      </c>
      <c r="AT133" s="14" t="s">
        <v>1204</v>
      </c>
      <c r="AU133" s="14" t="s">
        <v>1204</v>
      </c>
      <c r="AV133" s="227"/>
      <c r="AW133" s="14" t="s">
        <v>1828</v>
      </c>
      <c r="AX133" s="14" t="s">
        <v>927</v>
      </c>
      <c r="AY133" s="14" t="s">
        <v>1204</v>
      </c>
      <c r="AZ133" s="14" t="s">
        <v>1204</v>
      </c>
      <c r="BA133" s="9" t="s">
        <v>1901</v>
      </c>
      <c r="BB133" s="59" t="s">
        <v>839</v>
      </c>
      <c r="BC133" s="174" t="str">
        <f>PRODUCTOS[[#This Row],[Data]]</f>
        <v>DATAELECCIONES</v>
      </c>
      <c r="BD133" s="174" t="str">
        <f>PRODUCTOS[[#This Row],[Tecnología]]</f>
        <v>POWER BI</v>
      </c>
      <c r="BE133" s="7" t="s">
        <v>1825</v>
      </c>
      <c r="BF133" s="7" t="s">
        <v>923</v>
      </c>
      <c r="BG133" s="98" t="s">
        <v>1927</v>
      </c>
      <c r="BI133" s="7" t="s">
        <v>841</v>
      </c>
      <c r="BJ133" s="98" t="s">
        <v>842</v>
      </c>
      <c r="BK133" s="7" t="s">
        <v>1395</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300" priority="72" operator="containsText" text="En Desarrollo">
      <formula>NOT(ISERROR(SEARCH("En Desarrollo",N8)))</formula>
    </cfRule>
    <cfRule type="containsText" dxfId="299" priority="73" operator="containsText" text="Listo">
      <formula>NOT(ISERROR(SEARCH("Listo",N8)))</formula>
    </cfRule>
    <cfRule type="containsText" dxfId="298" priority="74" operator="containsText" text="No iniciado">
      <formula>NOT(ISERROR(SEARCH("No iniciado",N8)))</formula>
    </cfRule>
    <cfRule type="containsText" dxfId="297" priority="75" operator="containsText" text="En pausa">
      <formula>NOT(ISERROR(SEARCH("En pausa",N8)))</formula>
    </cfRule>
    <cfRule type="containsText" dxfId="296" priority="76" operator="containsText" text="Publicado">
      <formula>NOT(ISERROR(SEARCH("Publicado",N8)))</formula>
    </cfRule>
    <cfRule type="containsText" dxfId="295" priority="77" operator="containsText" text="Caída">
      <formula>NOT(ISERROR(SEARCH("Caída",N8)))</formula>
    </cfRule>
  </conditionalFormatting>
  <conditionalFormatting sqref="J8:M53 J55:M57 J59:M67 J69:M71 J73:M121 J127:M127">
    <cfRule type="cellIs" dxfId="294" priority="70" operator="equal">
      <formula>1</formula>
    </cfRule>
    <cfRule type="cellIs" dxfId="293" priority="71" operator="equal">
      <formula>0</formula>
    </cfRule>
  </conditionalFormatting>
  <conditionalFormatting sqref="AP8:AU53 AP55:AU57 AP59:AU67 AP69:AU71 AP73:AU121 AP127:AQ127 AP126:AU126">
    <cfRule type="containsText" dxfId="292" priority="69" operator="containsText" text="N/A">
      <formula>NOT(ISERROR(SEARCH("N/A",AP8)))</formula>
    </cfRule>
  </conditionalFormatting>
  <conditionalFormatting sqref="AJ8:AN133">
    <cfRule type="containsText" dxfId="291" priority="63" operator="containsText" text="logo">
      <formula>NOT(ISERROR(SEARCH("logo",AJ8)))</formula>
    </cfRule>
    <cfRule type="containsText" dxfId="290" priority="64" operator="containsText" text="sacar pantallazo">
      <formula>NOT(ISERROR(SEARCH("sacar pantallazo",AJ8)))</formula>
    </cfRule>
    <cfRule type="containsText" dxfId="289" priority="66" operator="containsText" text="ok">
      <formula>NOT(ISERROR(SEARCH("ok",AJ8)))</formula>
    </cfRule>
  </conditionalFormatting>
  <conditionalFormatting sqref="AO111:AO121 AO8:AO52 AO55:AO57 AO59:AO67 AO69:AO71 AO73:AO108">
    <cfRule type="containsText" dxfId="288" priority="62" operator="containsText" text="pendiente">
      <formula>NOT(ISERROR(SEARCH("pendiente",AO8)))</formula>
    </cfRule>
  </conditionalFormatting>
  <conditionalFormatting sqref="AO109">
    <cfRule type="containsText" dxfId="287" priority="61" operator="containsText" text="pendiente">
      <formula>NOT(ISERROR(SEARCH("pendiente",AO109)))</formula>
    </cfRule>
  </conditionalFormatting>
  <conditionalFormatting sqref="AO110">
    <cfRule type="containsText" dxfId="286" priority="60" operator="containsText" text="pendiente">
      <formula>NOT(ISERROR(SEARCH("pendiente",AO110)))</formula>
    </cfRule>
  </conditionalFormatting>
  <conditionalFormatting sqref="J54:M54">
    <cfRule type="cellIs" dxfId="285" priority="58" operator="equal">
      <formula>1</formula>
    </cfRule>
    <cfRule type="cellIs" dxfId="284" priority="59" operator="equal">
      <formula>0</formula>
    </cfRule>
  </conditionalFormatting>
  <conditionalFormatting sqref="J58:M58">
    <cfRule type="cellIs" dxfId="283" priority="56" operator="equal">
      <formula>1</formula>
    </cfRule>
    <cfRule type="cellIs" dxfId="282" priority="57" operator="equal">
      <formula>0</formula>
    </cfRule>
  </conditionalFormatting>
  <conditionalFormatting sqref="J68:M68">
    <cfRule type="cellIs" dxfId="281" priority="54" operator="equal">
      <formula>1</formula>
    </cfRule>
    <cfRule type="cellIs" dxfId="280" priority="55" operator="equal">
      <formula>0</formula>
    </cfRule>
  </conditionalFormatting>
  <conditionalFormatting sqref="J72:M72">
    <cfRule type="cellIs" dxfId="279" priority="52" operator="equal">
      <formula>1</formula>
    </cfRule>
    <cfRule type="cellIs" dxfId="278" priority="53" operator="equal">
      <formula>0</formula>
    </cfRule>
  </conditionalFormatting>
  <conditionalFormatting sqref="J122:M122">
    <cfRule type="cellIs" dxfId="277" priority="50" operator="equal">
      <formula>1</formula>
    </cfRule>
    <cfRule type="cellIs" dxfId="276" priority="51" operator="equal">
      <formula>0</formula>
    </cfRule>
  </conditionalFormatting>
  <conditionalFormatting sqref="J123:M123">
    <cfRule type="cellIs" dxfId="275" priority="48" operator="equal">
      <formula>1</formula>
    </cfRule>
    <cfRule type="cellIs" dxfId="274" priority="49" operator="equal">
      <formula>0</formula>
    </cfRule>
  </conditionalFormatting>
  <conditionalFormatting sqref="J124:M124">
    <cfRule type="cellIs" dxfId="273" priority="46" operator="equal">
      <formula>1</formula>
    </cfRule>
    <cfRule type="cellIs" dxfId="272" priority="47" operator="equal">
      <formula>0</formula>
    </cfRule>
  </conditionalFormatting>
  <conditionalFormatting sqref="J125:M125">
    <cfRule type="cellIs" dxfId="271" priority="44" operator="equal">
      <formula>1</formula>
    </cfRule>
    <cfRule type="cellIs" dxfId="270" priority="45" operator="equal">
      <formula>0</formula>
    </cfRule>
  </conditionalFormatting>
  <conditionalFormatting sqref="AP54:AU54">
    <cfRule type="containsText" dxfId="269" priority="41" operator="containsText" text="N/A">
      <formula>NOT(ISERROR(SEARCH("N/A",AP54)))</formula>
    </cfRule>
  </conditionalFormatting>
  <conditionalFormatting sqref="AO54">
    <cfRule type="containsText" dxfId="268" priority="40" operator="containsText" text="pendiente">
      <formula>NOT(ISERROR(SEARCH("pendiente",AO54)))</formula>
    </cfRule>
  </conditionalFormatting>
  <conditionalFormatting sqref="AP58:AU58">
    <cfRule type="containsText" dxfId="267" priority="39" operator="containsText" text="N/A">
      <formula>NOT(ISERROR(SEARCH("N/A",AP58)))</formula>
    </cfRule>
  </conditionalFormatting>
  <conditionalFormatting sqref="AO58">
    <cfRule type="containsText" dxfId="266" priority="38" operator="containsText" text="pendiente">
      <formula>NOT(ISERROR(SEARCH("pendiente",AO58)))</formula>
    </cfRule>
  </conditionalFormatting>
  <conditionalFormatting sqref="AP68:AU68">
    <cfRule type="containsText" dxfId="265" priority="37" operator="containsText" text="N/A">
      <formula>NOT(ISERROR(SEARCH("N/A",AP68)))</formula>
    </cfRule>
  </conditionalFormatting>
  <conditionalFormatting sqref="AO68">
    <cfRule type="containsText" dxfId="264" priority="36" operator="containsText" text="pendiente">
      <formula>NOT(ISERROR(SEARCH("pendiente",AO68)))</formula>
    </cfRule>
  </conditionalFormatting>
  <conditionalFormatting sqref="AP72:AU72">
    <cfRule type="containsText" dxfId="263" priority="35" operator="containsText" text="N/A">
      <formula>NOT(ISERROR(SEARCH("N/A",AP72)))</formula>
    </cfRule>
  </conditionalFormatting>
  <conditionalFormatting sqref="AO72">
    <cfRule type="containsText" dxfId="262" priority="34" operator="containsText" text="pendiente">
      <formula>NOT(ISERROR(SEARCH("pendiente",AO72)))</formula>
    </cfRule>
  </conditionalFormatting>
  <conditionalFormatting sqref="AP122:AU122">
    <cfRule type="containsText" dxfId="261" priority="33" operator="containsText" text="N/A">
      <formula>NOT(ISERROR(SEARCH("N/A",AP122)))</formula>
    </cfRule>
  </conditionalFormatting>
  <conditionalFormatting sqref="AO122">
    <cfRule type="containsText" dxfId="260" priority="32" operator="containsText" text="pendiente">
      <formula>NOT(ISERROR(SEARCH("pendiente",AO122)))</formula>
    </cfRule>
  </conditionalFormatting>
  <conditionalFormatting sqref="AP123:AU123">
    <cfRule type="containsText" dxfId="259" priority="31" operator="containsText" text="N/A">
      <formula>NOT(ISERROR(SEARCH("N/A",AP123)))</formula>
    </cfRule>
  </conditionalFormatting>
  <conditionalFormatting sqref="AO123">
    <cfRule type="containsText" dxfId="258" priority="30" operator="containsText" text="pendiente">
      <formula>NOT(ISERROR(SEARCH("pendiente",AO123)))</formula>
    </cfRule>
  </conditionalFormatting>
  <conditionalFormatting sqref="AP124:AU124">
    <cfRule type="containsText" dxfId="257" priority="29" operator="containsText" text="N/A">
      <formula>NOT(ISERROR(SEARCH("N/A",AP124)))</formula>
    </cfRule>
  </conditionalFormatting>
  <conditionalFormatting sqref="AO124">
    <cfRule type="containsText" dxfId="256" priority="28" operator="containsText" text="pendiente">
      <formula>NOT(ISERROR(SEARCH("pendiente",AO124)))</formula>
    </cfRule>
  </conditionalFormatting>
  <conditionalFormatting sqref="AP125:AU125">
    <cfRule type="containsText" dxfId="255" priority="27" operator="containsText" text="N/A">
      <formula>NOT(ISERROR(SEARCH("N/A",AP125)))</formula>
    </cfRule>
  </conditionalFormatting>
  <conditionalFormatting sqref="AO125">
    <cfRule type="containsText" dxfId="254" priority="26" operator="containsText" text="pendiente">
      <formula>NOT(ISERROR(SEARCH("pendiente",AO125)))</formula>
    </cfRule>
  </conditionalFormatting>
  <conditionalFormatting sqref="J126:M126">
    <cfRule type="cellIs" dxfId="253" priority="24" operator="equal">
      <formula>1</formula>
    </cfRule>
    <cfRule type="cellIs" dxfId="252" priority="25" operator="equal">
      <formula>0</formula>
    </cfRule>
  </conditionalFormatting>
  <conditionalFormatting sqref="J128:M128">
    <cfRule type="cellIs" dxfId="251" priority="22" operator="equal">
      <formula>1</formula>
    </cfRule>
    <cfRule type="cellIs" dxfId="250" priority="23" operator="equal">
      <formula>0</formula>
    </cfRule>
  </conditionalFormatting>
  <conditionalFormatting sqref="J129:M129">
    <cfRule type="cellIs" dxfId="249" priority="20" operator="equal">
      <formula>1</formula>
    </cfRule>
    <cfRule type="cellIs" dxfId="248" priority="21" operator="equal">
      <formula>0</formula>
    </cfRule>
  </conditionalFormatting>
  <conditionalFormatting sqref="J130:M130">
    <cfRule type="cellIs" dxfId="247" priority="18" operator="equal">
      <formula>1</formula>
    </cfRule>
    <cfRule type="cellIs" dxfId="246" priority="19" operator="equal">
      <formula>0</formula>
    </cfRule>
  </conditionalFormatting>
  <conditionalFormatting sqref="AR127:AU127">
    <cfRule type="containsText" dxfId="245" priority="14" operator="containsText" text="N/A">
      <formula>NOT(ISERROR(SEARCH("N/A",AR127)))</formula>
    </cfRule>
  </conditionalFormatting>
  <conditionalFormatting sqref="AR128:AU128">
    <cfRule type="containsText" dxfId="244" priority="13" operator="containsText" text="N/A">
      <formula>NOT(ISERROR(SEARCH("N/A",AR128)))</formula>
    </cfRule>
  </conditionalFormatting>
  <conditionalFormatting sqref="AR129:AU129">
    <cfRule type="containsText" dxfId="243" priority="12" operator="containsText" text="N/A">
      <formula>NOT(ISERROR(SEARCH("N/A",AR129)))</formula>
    </cfRule>
  </conditionalFormatting>
  <conditionalFormatting sqref="AR130:AU130">
    <cfRule type="containsText" dxfId="242" priority="11" operator="containsText" text="N/A">
      <formula>NOT(ISERROR(SEARCH("N/A",AR130)))</formula>
    </cfRule>
  </conditionalFormatting>
  <conditionalFormatting sqref="AP132:AU132">
    <cfRule type="containsText" dxfId="241" priority="10" operator="containsText" text="N/A">
      <formula>NOT(ISERROR(SEARCH("N/A",AP132)))</formula>
    </cfRule>
  </conditionalFormatting>
  <conditionalFormatting sqref="AR133:AS133">
    <cfRule type="containsText" dxfId="240" priority="9" operator="containsText" text="N/A">
      <formula>NOT(ISERROR(SEARCH("N/A",AR133)))</formula>
    </cfRule>
  </conditionalFormatting>
  <conditionalFormatting sqref="AT133:AU133">
    <cfRule type="containsText" dxfId="239" priority="8" operator="containsText" text="N/A">
      <formula>NOT(ISERROR(SEARCH("N/A",AT133)))</formula>
    </cfRule>
  </conditionalFormatting>
  <conditionalFormatting sqref="J131:M131">
    <cfRule type="cellIs" dxfId="238" priority="6" operator="equal">
      <formula>1</formula>
    </cfRule>
    <cfRule type="cellIs" dxfId="237" priority="7" operator="equal">
      <formula>0</formula>
    </cfRule>
  </conditionalFormatting>
  <conditionalFormatting sqref="J132:M132">
    <cfRule type="cellIs" dxfId="236" priority="4" operator="equal">
      <formula>1</formula>
    </cfRule>
    <cfRule type="cellIs" dxfId="235" priority="5" operator="equal">
      <formula>0</formula>
    </cfRule>
  </conditionalFormatting>
  <conditionalFormatting sqref="J133:M133">
    <cfRule type="cellIs" dxfId="234" priority="2" operator="equal">
      <formula>1</formula>
    </cfRule>
    <cfRule type="cellIs" dxfId="233" priority="3" operator="equal">
      <formula>0</formula>
    </cfRule>
  </conditionalFormatting>
  <conditionalFormatting sqref="AR131:AU131">
    <cfRule type="containsText" dxfId="232"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5"/>
  <sheetViews>
    <sheetView showGridLines="0" zoomScale="80" zoomScaleNormal="80" workbookViewId="0">
      <pane ySplit="11" topLeftCell="A65" activePane="bottomLeft" state="frozen"/>
      <selection activeCell="I8" sqref="I8"/>
      <selection pane="bottomLeft" activeCell="N116" sqref="N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20</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72</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89</v>
      </c>
      <c r="AB8" s="181">
        <f>COUNTIF(BORRADOR_PRODUCTOS[Odoo],"")</f>
        <v>106</v>
      </c>
      <c r="AC8" s="181">
        <f>COUNTIF(BORRADOR_PRODUCTOS[Shopify],"")</f>
        <v>96</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1970</v>
      </c>
      <c r="U11" s="162" t="s">
        <v>1969</v>
      </c>
      <c r="V11" s="30" t="s">
        <v>722</v>
      </c>
      <c r="W11" s="30" t="s">
        <v>723</v>
      </c>
    </row>
    <row r="12" spans="2:29" hidden="1" x14ac:dyDescent="0.35">
      <c r="B12" s="25" t="s">
        <v>3</v>
      </c>
      <c r="C12" s="22" t="s">
        <v>1862</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Row],[id_producto]],PRODUCTOS!$F$8:$BK$131,58,FALSE)="Sin actualización","No",IF(VLOOKUP(BORRADOR_PRODUCTOS[[#This Row],[id_producto]],PRODUCTOS!$F$8:$BK$131,58,FALSE)="",0,"Sí"))</f>
        <v>No</v>
      </c>
      <c r="U12" s="22" t="str">
        <f>VLOOKUP(BORRADOR_PRODUCTOS[[#This Row],[id_producto]],PRODUCTOS!$F$8:$BK$131,58,FALSE)</f>
        <v>Sin actualización</v>
      </c>
      <c r="V12" s="26"/>
      <c r="W12" s="26">
        <v>44235</v>
      </c>
    </row>
    <row r="13" spans="2:29" ht="24" hidden="1"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1877</v>
      </c>
      <c r="O13" s="22"/>
      <c r="P13" s="22"/>
      <c r="Q13" s="22"/>
      <c r="R13" s="22"/>
      <c r="S13" s="22"/>
      <c r="T13" s="22" t="str">
        <f>IF(VLOOKUP(BORRADOR_PRODUCTOS[[#This Row],[id_producto]],PRODUCTOS!$F$8:$BK$131,58,FALSE)="Sin actualización","No",IF(VLOOKUP(BORRADOR_PRODUCTOS[[#This Row],[id_producto]],PRODUCTOS!$F$8:$BK$131,58,FALSE)="",0,"Sí"))</f>
        <v>No</v>
      </c>
      <c r="U13" s="22" t="str">
        <f>VLOOKUP(BORRADOR_PRODUCTOS[[#This Row],[id_producto]],PRODUCTOS!$F$8:$BK$131,58,FALSE)</f>
        <v>Sin Actualización</v>
      </c>
      <c r="V13" s="26"/>
      <c r="W13" s="26">
        <v>44133</v>
      </c>
    </row>
    <row r="14" spans="2:29" ht="37.5" hidden="1" customHeight="1" x14ac:dyDescent="0.35">
      <c r="B14" s="25" t="s">
        <v>1547</v>
      </c>
      <c r="C14" s="238" t="s">
        <v>1869</v>
      </c>
      <c r="D14" s="21">
        <v>3</v>
      </c>
      <c r="E14" s="21" t="s">
        <v>169</v>
      </c>
      <c r="F14" s="21" t="s">
        <v>725</v>
      </c>
      <c r="G14" s="21" t="str">
        <f>PRODUCTOS!F70</f>
        <v>0028-01-00063</v>
      </c>
      <c r="H14" s="21"/>
      <c r="I14" s="27" t="s">
        <v>148</v>
      </c>
      <c r="J14" s="23">
        <v>0.3</v>
      </c>
      <c r="K14" s="22" t="s">
        <v>126</v>
      </c>
      <c r="L14" s="22" t="s">
        <v>112</v>
      </c>
      <c r="M14" s="24" t="s">
        <v>165</v>
      </c>
      <c r="N14" s="22" t="s">
        <v>1877</v>
      </c>
      <c r="O14" s="22"/>
      <c r="P14" s="22"/>
      <c r="Q14" s="22"/>
      <c r="R14" s="22"/>
      <c r="S14" s="22"/>
      <c r="T14" s="22" t="str">
        <f>IF(VLOOKUP(BORRADOR_PRODUCTOS[[#This Row],[id_producto]],PRODUCTOS!$F$8:$BK$131,58,FALSE)="Sin actualización","No",IF(VLOOKUP(BORRADOR_PRODUCTOS[[#This Row],[id_producto]],PRODUCTOS!$F$8:$BK$131,58,FALSE)="",0,"Sí"))</f>
        <v>No</v>
      </c>
      <c r="U14" s="22" t="str">
        <f>VLOOKUP(BORRADOR_PRODUCTOS[[#This Row],[id_producto]],PRODUCTOS!$F$8:$BK$131,58,FALSE)</f>
        <v>Sin Actualización</v>
      </c>
      <c r="V14" s="26"/>
      <c r="W14" s="26">
        <v>44133</v>
      </c>
    </row>
    <row r="15" spans="2:29" hidden="1" x14ac:dyDescent="0.35">
      <c r="B15" s="239" t="s">
        <v>3</v>
      </c>
      <c r="C15" s="240" t="s">
        <v>1440</v>
      </c>
      <c r="D15" s="241">
        <v>4</v>
      </c>
      <c r="E15" s="241" t="s">
        <v>169</v>
      </c>
      <c r="F15" s="241" t="s">
        <v>726</v>
      </c>
      <c r="G15" s="241"/>
      <c r="H15" s="241"/>
      <c r="I15" s="242" t="s">
        <v>1875</v>
      </c>
      <c r="J15" s="243"/>
      <c r="K15" s="244"/>
      <c r="L15" s="244" t="s">
        <v>112</v>
      </c>
      <c r="M15" s="245" t="s">
        <v>727</v>
      </c>
      <c r="N15" s="246" t="s">
        <v>1864</v>
      </c>
      <c r="O15" s="22"/>
      <c r="P15" s="22"/>
      <c r="Q15" s="22"/>
      <c r="R15" s="22"/>
      <c r="S15" s="22"/>
      <c r="T15" s="22" t="e">
        <f>IF(VLOOKUP(BORRADOR_PRODUCTOS[[#This Row],[id_producto]],PRODUCTOS!$F$8:$BK$131,58,FALSE)="Sin actualización","No",IF(VLOOKUP(BORRADOR_PRODUCTOS[[#This Row],[id_producto]],PRODUCTOS!$F$8:$BK$131,58,FALSE)="",0,"Sí"))</f>
        <v>#N/A</v>
      </c>
      <c r="U15" s="22" t="e">
        <f>VLOOKUP(BORRADOR_PRODUCTOS[[#This Row],[id_producto]],PRODUCTOS!$F$8:$BK$131,58,FALSE)</f>
        <v>#N/A</v>
      </c>
      <c r="V15" s="26"/>
      <c r="W15" s="26">
        <v>44235</v>
      </c>
    </row>
    <row r="16" spans="2:29" ht="28" hidden="1"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1878</v>
      </c>
      <c r="O16" s="22"/>
      <c r="P16" s="22"/>
      <c r="Q16" s="22"/>
      <c r="R16" s="22"/>
      <c r="S16" s="22"/>
      <c r="T16" s="22">
        <f>IF(VLOOKUP(BORRADOR_PRODUCTOS[[#This Row],[id_producto]],PRODUCTOS!$F$8:$BK$131,58,FALSE)="Sin actualización","No",IF(VLOOKUP(BORRADOR_PRODUCTOS[[#This Row],[id_producto]],PRODUCTOS!$F$8:$BK$131,58,FALSE)="",0,"Sí"))</f>
        <v>0</v>
      </c>
      <c r="U16" s="22">
        <f>VLOOKUP(BORRADOR_PRODUCTOS[[#This Row],[id_producto]],PRODUCTOS!$F$8:$BK$131,58,FALSE)</f>
        <v>0</v>
      </c>
      <c r="V16" s="26"/>
      <c r="W16" s="26">
        <v>44133</v>
      </c>
    </row>
    <row r="17" spans="2:23"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Row],[id_producto]],PRODUCTOS!$F$8:$BK$131,58,FALSE)="Sin actualización","No",IF(VLOOKUP(BORRADOR_PRODUCTOS[[#This Row],[id_producto]],PRODUCTOS!$F$8:$BK$131,58,FALSE)="",0,"Sí"))</f>
        <v>No</v>
      </c>
      <c r="U17" s="22" t="str">
        <f>VLOOKUP(BORRADOR_PRODUCTOS[[#This Row],[id_producto]],PRODUCTOS!$F$8:$BK$131,58,FALSE)</f>
        <v>Sin actualización</v>
      </c>
      <c r="V17" s="26"/>
      <c r="W17" s="26">
        <v>44235</v>
      </c>
    </row>
    <row r="18" spans="2:23"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Row],[id_producto]],PRODUCTOS!$F$8:$BK$131,58,FALSE)="Sin actualización","No",IF(VLOOKUP(BORRADOR_PRODUCTOS[[#This Row],[id_producto]],PRODUCTOS!$F$8:$BK$131,58,FALSE)="",0,"Sí"))</f>
        <v>#N/A</v>
      </c>
      <c r="U18" s="22" t="e">
        <f>VLOOKUP(BORRADOR_PRODUCTOS[[#This Row],[id_producto]],PRODUCTOS!$F$8:$BK$131,58,FALSE)</f>
        <v>#N/A</v>
      </c>
      <c r="V18" s="26"/>
      <c r="W18" s="26">
        <v>44133</v>
      </c>
    </row>
    <row r="19" spans="2:23"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Row],[id_producto]],PRODUCTOS!$F$8:$BK$131,58,FALSE)="Sin actualización","No",IF(VLOOKUP(BORRADOR_PRODUCTOS[[#This Row],[id_producto]],PRODUCTOS!$F$8:$BK$131,58,FALSE)="",0,"Sí"))</f>
        <v>#N/A</v>
      </c>
      <c r="U19" s="22" t="e">
        <f>VLOOKUP(BORRADOR_PRODUCTOS[[#This Row],[id_producto]],PRODUCTOS!$F$8:$BK$131,58,FALSE)</f>
        <v>#N/A</v>
      </c>
      <c r="V19" s="26"/>
      <c r="W19" s="26">
        <v>44133</v>
      </c>
    </row>
    <row r="20" spans="2:23"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Row],[id_producto]],PRODUCTOS!$F$8:$BK$131,58,FALSE)="Sin actualización","No",IF(VLOOKUP(BORRADOR_PRODUCTOS[[#This Row],[id_producto]],PRODUCTOS!$F$8:$BK$131,58,FALSE)="",0,"Sí"))</f>
        <v>0</v>
      </c>
      <c r="U20" s="22">
        <f>VLOOKUP(BORRADOR_PRODUCTOS[[#This Row],[id_producto]],PRODUCTOS!$F$8:$BK$131,58,FALSE)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Row],[id_producto]],PRODUCTOS!$F$8:$BK$131,58,FALSE)="Sin actualización","No",IF(VLOOKUP(BORRADOR_PRODUCTOS[[#This Row],[id_producto]],PRODUCTOS!$F$8:$BK$131,58,FALSE)="",0,"Sí"))</f>
        <v>Sí</v>
      </c>
      <c r="U21" s="22" t="str">
        <f>VLOOKUP(BORRADOR_PRODUCTOS[[#This Row],[id_producto]],PRODUCTOS!$F$8:$BK$131,58,FALSE)</f>
        <v xml:space="preserve">Trimestrales </v>
      </c>
      <c r="V21" s="26"/>
      <c r="W21" s="26">
        <v>44235</v>
      </c>
    </row>
    <row r="22" spans="2:23"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Row],[id_producto]],PRODUCTOS!$F$8:$BK$131,58,FALSE)="Sin actualización","No",IF(VLOOKUP(BORRADOR_PRODUCTOS[[#This Row],[id_producto]],PRODUCTOS!$F$8:$BK$131,58,FALSE)="",0,"Sí"))</f>
        <v>#N/A</v>
      </c>
      <c r="U22" s="22" t="e">
        <f>VLOOKUP(BORRADOR_PRODUCTOS[[#This Row],[id_producto]],PRODUCTOS!$F$8:$BK$131,58,FALSE)</f>
        <v>#N/A</v>
      </c>
      <c r="V22" s="26"/>
      <c r="W22" s="26">
        <v>44133</v>
      </c>
    </row>
    <row r="23" spans="2:23"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Row],[id_producto]],PRODUCTOS!$F$8:$BK$131,58,FALSE)="Sin actualización","No",IF(VLOOKUP(BORRADOR_PRODUCTOS[[#This Row],[id_producto]],PRODUCTOS!$F$8:$BK$131,58,FALSE)="",0,"Sí"))</f>
        <v>#N/A</v>
      </c>
      <c r="U23" s="22" t="e">
        <f>VLOOKUP(BORRADOR_PRODUCTOS[[#This Row],[id_producto]],PRODUCTOS!$F$8:$BK$131,58,FALSE)</f>
        <v>#N/A</v>
      </c>
      <c r="V23" s="26"/>
      <c r="W23" s="26">
        <v>44133</v>
      </c>
    </row>
    <row r="24" spans="2:23"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Row],[id_producto]],PRODUCTOS!$F$8:$BK$131,58,FALSE)="Sin actualización","No",IF(VLOOKUP(BORRADOR_PRODUCTOS[[#This Row],[id_producto]],PRODUCTOS!$F$8:$BK$131,58,FALSE)="",0,"Sí"))</f>
        <v>#N/A</v>
      </c>
      <c r="U24" s="22" t="e">
        <f>VLOOKUP(BORRADOR_PRODUCTOS[[#This Row],[id_producto]],PRODUCTOS!$F$8:$BK$131,58,FALSE)</f>
        <v>#N/A</v>
      </c>
      <c r="V24" s="26"/>
      <c r="W24" s="26">
        <v>44133</v>
      </c>
    </row>
    <row r="25" spans="2:23"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Row],[id_producto]],PRODUCTOS!$F$8:$BK$131,58,FALSE)="Sin actualización","No",IF(VLOOKUP(BORRADOR_PRODUCTOS[[#This Row],[id_producto]],PRODUCTOS!$F$8:$BK$131,58,FALSE)="",0,"Sí"))</f>
        <v>No</v>
      </c>
      <c r="U25" s="22" t="str">
        <f>VLOOKUP(BORRADOR_PRODUCTOS[[#This Row],[id_producto]],PRODUCTOS!$F$8:$BK$131,58,FALSE)</f>
        <v>Sin actualización</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Row],[id_producto]],PRODUCTOS!$F$8:$BK$131,58,FALSE)="Sin actualización","No",IF(VLOOKUP(BORRADOR_PRODUCTOS[[#This Row],[id_producto]],PRODUCTOS!$F$8:$BK$131,58,FALSE)="",0,"Sí"))</f>
        <v>Sí</v>
      </c>
      <c r="U26" s="22" t="str">
        <f>VLOOKUP(BORRADOR_PRODUCTOS[[#This Row],[id_producto]],PRODUCTOS!$F$8:$BK$131,58,FALSE)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Row],[id_producto]],PRODUCTOS!$F$8:$BK$131,58,FALSE)="Sin actualización","No",IF(VLOOKUP(BORRADOR_PRODUCTOS[[#This Row],[id_producto]],PRODUCTOS!$F$8:$BK$131,58,FALSE)="",0,"Sí"))</f>
        <v>Sí</v>
      </c>
      <c r="U27" s="22" t="str">
        <f>VLOOKUP(BORRADOR_PRODUCTOS[[#This Row],[id_producto]],PRODUCTOS!$F$8:$BK$131,58,FALSE)</f>
        <v>Por definir</v>
      </c>
      <c r="V27" s="26"/>
      <c r="W27" s="26">
        <v>44167</v>
      </c>
    </row>
    <row r="28" spans="2:23"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Row],[id_producto]],PRODUCTOS!$F$8:$BK$131,58,FALSE)="Sin actualización","No",IF(VLOOKUP(BORRADOR_PRODUCTOS[[#This Row],[id_producto]],PRODUCTOS!$F$8:$BK$131,58,FALSE)="",0,"Sí"))</f>
        <v>#N/A</v>
      </c>
      <c r="U28" s="22" t="e">
        <f>VLOOKUP(BORRADOR_PRODUCTOS[[#This Row],[id_producto]],PRODUCTOS!$F$8:$BK$131,58,FALSE)</f>
        <v>#N/A</v>
      </c>
      <c r="V28" s="26"/>
      <c r="W28" s="26">
        <v>44167</v>
      </c>
    </row>
    <row r="29" spans="2:23"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Row],[id_producto]],PRODUCTOS!$F$8:$BK$131,58,FALSE)="Sin actualización","No",IF(VLOOKUP(BORRADOR_PRODUCTOS[[#This Row],[id_producto]],PRODUCTOS!$F$8:$BK$131,58,FALSE)="",0,"Sí"))</f>
        <v>#N/A</v>
      </c>
      <c r="U29" s="22" t="e">
        <f>VLOOKUP(BORRADOR_PRODUCTOS[[#This Row],[id_producto]],PRODUCTOS!$F$8:$BK$131,58,FALSE)</f>
        <v>#N/A</v>
      </c>
      <c r="V29" s="26"/>
      <c r="W29" s="26">
        <v>44167</v>
      </c>
    </row>
    <row r="30" spans="2:23"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Row],[id_producto]],PRODUCTOS!$F$8:$BK$131,58,FALSE)="Sin actualización","No",IF(VLOOKUP(BORRADOR_PRODUCTOS[[#This Row],[id_producto]],PRODUCTOS!$F$8:$BK$131,58,FALSE)="",0,"Sí"))</f>
        <v>#N/A</v>
      </c>
      <c r="U30" s="22" t="e">
        <f>VLOOKUP(BORRADOR_PRODUCTOS[[#This Row],[id_producto]],PRODUCTOS!$F$8:$BK$131,58,FALSE)</f>
        <v>#N/A</v>
      </c>
      <c r="V30" s="26"/>
      <c r="W30" s="26">
        <v>44133</v>
      </c>
    </row>
    <row r="31" spans="2:23"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Row],[id_producto]],PRODUCTOS!$F$8:$BK$131,58,FALSE)="Sin actualización","No",IF(VLOOKUP(BORRADOR_PRODUCTOS[[#This Row],[id_producto]],PRODUCTOS!$F$8:$BK$131,58,FALSE)="",0,"Sí"))</f>
        <v>0</v>
      </c>
      <c r="U31" s="22">
        <f>VLOOKUP(BORRADOR_PRODUCTOS[[#This Row],[id_producto]],PRODUCTOS!$F$8:$BK$131,58,FALSE)</f>
        <v>0</v>
      </c>
      <c r="V31" s="26"/>
      <c r="W31" s="26">
        <v>44167</v>
      </c>
    </row>
    <row r="32" spans="2:23"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Row],[id_producto]],PRODUCTOS!$F$8:$BK$131,58,FALSE)="Sin actualización","No",IF(VLOOKUP(BORRADOR_PRODUCTOS[[#This Row],[id_producto]],PRODUCTOS!$F$8:$BK$131,58,FALSE)="",0,"Sí"))</f>
        <v>0</v>
      </c>
      <c r="U32" s="22">
        <f>VLOOKUP(BORRADOR_PRODUCTOS[[#This Row],[id_producto]],PRODUCTOS!$F$8:$BK$131,58,FALSE)</f>
        <v>0</v>
      </c>
      <c r="V32" s="26"/>
      <c r="W32" s="26">
        <v>44133</v>
      </c>
    </row>
    <row r="33" spans="2:23" ht="36"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1888</v>
      </c>
      <c r="O33" s="22" t="s">
        <v>1403</v>
      </c>
      <c r="P33" s="22" t="s">
        <v>1403</v>
      </c>
      <c r="Q33" s="22" t="s">
        <v>1095</v>
      </c>
      <c r="R33" s="22" t="s">
        <v>1095</v>
      </c>
      <c r="S33" s="22" t="s">
        <v>1095</v>
      </c>
      <c r="T33" s="22" t="str">
        <f>IF(VLOOKUP(BORRADOR_PRODUCTOS[[#This Row],[id_producto]],PRODUCTOS!$F$8:$BK$131,58,FALSE)="Sin actualización","No",IF(VLOOKUP(BORRADOR_PRODUCTOS[[#This Row],[id_producto]],PRODUCTOS!$F$8:$BK$131,58,FALSE)="",0,"Sí"))</f>
        <v>Sí</v>
      </c>
      <c r="U33" s="22" t="str">
        <f>VLOOKUP(BORRADOR_PRODUCTOS[[#This Row],[id_producto]],PRODUCTOS!$F$8:$BK$131,58,FALSE)</f>
        <v>Sin actualización. En el mes de octubre se lanza nueva versión del producto.</v>
      </c>
      <c r="V33" s="26"/>
      <c r="W33" s="26">
        <v>44235</v>
      </c>
    </row>
    <row r="34" spans="2:23"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Row],[id_producto]],PRODUCTOS!$F$8:$BK$131,58,FALSE)="Sin actualización","No",IF(VLOOKUP(BORRADOR_PRODUCTOS[[#This Row],[id_producto]],PRODUCTOS!$F$8:$BK$131,58,FALSE)="",0,"Sí"))</f>
        <v>#N/A</v>
      </c>
      <c r="U34" s="22" t="e">
        <f>VLOOKUP(BORRADOR_PRODUCTOS[[#This Row],[id_producto]],PRODUCTOS!$F$8:$BK$131,58,FALSE)</f>
        <v>#N/A</v>
      </c>
      <c r="V34" s="26"/>
      <c r="W34" s="26">
        <v>44133</v>
      </c>
    </row>
    <row r="35" spans="2:23"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Row],[id_producto]],PRODUCTOS!$F$8:$BK$131,58,FALSE)="Sin actualización","No",IF(VLOOKUP(BORRADOR_PRODUCTOS[[#This Row],[id_producto]],PRODUCTOS!$F$8:$BK$131,58,FALSE)="",0,"Sí"))</f>
        <v>#N/A</v>
      </c>
      <c r="U35" s="22" t="e">
        <f>VLOOKUP(BORRADOR_PRODUCTOS[[#This Row],[id_producto]],PRODUCTOS!$F$8:$BK$131,58,FALSE)</f>
        <v>#N/A</v>
      </c>
      <c r="V35" s="26"/>
      <c r="W35" s="26">
        <v>44133</v>
      </c>
    </row>
    <row r="36" spans="2:23"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Row],[id_producto]],PRODUCTOS!$F$8:$BK$131,58,FALSE)="Sin actualización","No",IF(VLOOKUP(BORRADOR_PRODUCTOS[[#This Row],[id_producto]],PRODUCTOS!$F$8:$BK$131,58,FALSE)="",0,"Sí"))</f>
        <v>#N/A</v>
      </c>
      <c r="U36" s="22" t="e">
        <f>VLOOKUP(BORRADOR_PRODUCTOS[[#This Row],[id_producto]],PRODUCTOS!$F$8:$BK$131,58,FALSE)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Row],[id_producto]],PRODUCTOS!$F$8:$BK$131,58,FALSE)="Sin actualización","No",IF(VLOOKUP(BORRADOR_PRODUCTOS[[#This Row],[id_producto]],PRODUCTOS!$F$8:$BK$131,58,FALSE)="",0,"Sí"))</f>
        <v>Sí</v>
      </c>
      <c r="U37" s="22" t="str">
        <f>VLOOKUP(BORRADOR_PRODUCTOS[[#This Row],[id_producto]],PRODUCTOS!$F$8:$BK$131,58,FALSE)</f>
        <v xml:space="preserve">Sin actualización </v>
      </c>
      <c r="V37" s="26"/>
      <c r="W37" s="26">
        <v>44235</v>
      </c>
    </row>
    <row r="38" spans="2:23"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Row],[id_producto]],PRODUCTOS!$F$8:$BK$131,58,FALSE)="Sin actualización","No",IF(VLOOKUP(BORRADOR_PRODUCTOS[[#This Row],[id_producto]],PRODUCTOS!$F$8:$BK$131,58,FALSE)="",0,"Sí"))</f>
        <v>0</v>
      </c>
      <c r="U38" s="22">
        <f>VLOOKUP(BORRADOR_PRODUCTOS[[#This Row],[id_producto]],PRODUCTOS!$F$8:$BK$131,58,FALSE)</f>
        <v>0</v>
      </c>
      <c r="V38" s="26"/>
      <c r="W38" s="26">
        <v>44133</v>
      </c>
    </row>
    <row r="39" spans="2:23"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Row],[id_producto]],PRODUCTOS!$F$8:$BK$131,58,FALSE)="Sin actualización","No",IF(VLOOKUP(BORRADOR_PRODUCTOS[[#This Row],[id_producto]],PRODUCTOS!$F$8:$BK$131,58,FALSE)="",0,"Sí"))</f>
        <v>0</v>
      </c>
      <c r="U39" s="22">
        <f>VLOOKUP(BORRADOR_PRODUCTOS[[#This Row],[id_producto]],PRODUCTOS!$F$8:$BK$131,58,FALSE)</f>
        <v>0</v>
      </c>
      <c r="V39" s="26"/>
      <c r="W39" s="26">
        <v>44167</v>
      </c>
    </row>
    <row r="40" spans="2:23"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Row],[id_producto]],PRODUCTOS!$F$8:$BK$131,58,FALSE)="Sin actualización","No",IF(VLOOKUP(BORRADOR_PRODUCTOS[[#This Row],[id_producto]],PRODUCTOS!$F$8:$BK$131,58,FALSE)="",0,"Sí"))</f>
        <v>0</v>
      </c>
      <c r="U40" s="22">
        <f>VLOOKUP(BORRADOR_PRODUCTOS[[#This Row],[id_producto]],PRODUCTOS!$F$8:$BK$131,58,FALSE)</f>
        <v>0</v>
      </c>
      <c r="V40" s="26"/>
      <c r="W40" s="26">
        <v>44133</v>
      </c>
    </row>
    <row r="41" spans="2:23"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Row],[id_producto]],PRODUCTOS!$F$8:$BK$131,58,FALSE)="Sin actualización","No",IF(VLOOKUP(BORRADOR_PRODUCTOS[[#This Row],[id_producto]],PRODUCTOS!$F$8:$BK$131,58,FALSE)="",0,"Sí"))</f>
        <v>0</v>
      </c>
      <c r="U41" s="22">
        <f>VLOOKUP(BORRADOR_PRODUCTOS[[#This Row],[id_producto]],PRODUCTOS!$F$8:$BK$131,58,FALSE)</f>
        <v>0</v>
      </c>
      <c r="V41" s="26"/>
      <c r="W41" s="26">
        <v>44167</v>
      </c>
    </row>
    <row r="42" spans="2:23"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1887</v>
      </c>
      <c r="O42" s="22" t="s">
        <v>1403</v>
      </c>
      <c r="P42" s="22" t="s">
        <v>1403</v>
      </c>
      <c r="Q42" s="22" t="s">
        <v>1095</v>
      </c>
      <c r="R42" s="22" t="s">
        <v>1095</v>
      </c>
      <c r="S42" s="22" t="s">
        <v>1095</v>
      </c>
      <c r="T42" s="22" t="str">
        <f>IF(VLOOKUP(BORRADOR_PRODUCTOS[[#This Row],[id_producto]],PRODUCTOS!$F$8:$BK$131,58,FALSE)="Sin actualización","No",IF(VLOOKUP(BORRADOR_PRODUCTOS[[#This Row],[id_producto]],PRODUCTOS!$F$8:$BK$131,58,FALSE)="",0,"Sí"))</f>
        <v>No</v>
      </c>
      <c r="U42" s="22" t="str">
        <f>VLOOKUP(BORRADOR_PRODUCTOS[[#This Row],[id_producto]],PRODUCTOS!$F$8:$BK$131,58,FALSE)</f>
        <v>Sin actualización</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Row],[id_producto]],PRODUCTOS!$F$8:$BK$131,58,FALSE)="Sin actualización","No",IF(VLOOKUP(BORRADOR_PRODUCTOS[[#This Row],[id_producto]],PRODUCTOS!$F$8:$BK$131,58,FALSE)="",0,"Sí"))</f>
        <v>Sí</v>
      </c>
      <c r="U43" s="22" t="str">
        <f>VLOOKUP(BORRADOR_PRODUCTOS[[#This Row],[id_producto]],PRODUCTOS!$F$8:$BK$131,58,FALSE)</f>
        <v>Semanal</v>
      </c>
      <c r="V43" s="26"/>
      <c r="W43" s="26">
        <v>44133</v>
      </c>
    </row>
    <row r="44" spans="2:23" hidden="1" x14ac:dyDescent="0.35">
      <c r="B44" s="254" t="s">
        <v>11</v>
      </c>
      <c r="C44" s="255" t="s">
        <v>1896</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Row],[id_producto]],PRODUCTOS!$F$8:$BK$131,58,FALSE)="Sin actualización","No",IF(VLOOKUP(BORRADOR_PRODUCTOS[[#This Row],[id_producto]],PRODUCTOS!$F$8:$BK$131,58,FALSE)="",0,"Sí"))</f>
        <v>No</v>
      </c>
      <c r="U44" s="22" t="str">
        <f>VLOOKUP(BORRADOR_PRODUCTOS[[#This Row],[id_producto]],PRODUCTOS!$F$8:$BK$131,58,FALSE)</f>
        <v>Sin actualización</v>
      </c>
      <c r="V44" s="26"/>
      <c r="W44" s="26">
        <v>44235</v>
      </c>
    </row>
    <row r="45" spans="2:23"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Row],[id_producto]],PRODUCTOS!$F$8:$BK$131,58,FALSE)="Sin actualización","No",IF(VLOOKUP(BORRADOR_PRODUCTOS[[#This Row],[id_producto]],PRODUCTOS!$F$8:$BK$131,58,FALSE)="",0,"Sí"))</f>
        <v>No</v>
      </c>
      <c r="U45" s="22" t="str">
        <f>VLOOKUP(BORRADOR_PRODUCTOS[[#This Row],[id_producto]],PRODUCTOS!$F$8:$BK$131,58,FALSE)</f>
        <v>Sin actualización</v>
      </c>
      <c r="V45" s="26"/>
      <c r="W45" s="26">
        <v>44168</v>
      </c>
    </row>
    <row r="46" spans="2:23" ht="24" hidden="1"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Row],[id_producto]],PRODUCTOS!$F$8:$BK$131,58,FALSE)="Sin actualización","No",IF(VLOOKUP(BORRADOR_PRODUCTOS[[#This Row],[id_producto]],PRODUCTOS!$F$8:$BK$131,58,FALSE)="",0,"Sí"))</f>
        <v>#N/A</v>
      </c>
      <c r="U46" s="22" t="e">
        <f>VLOOKUP(BORRADOR_PRODUCTOS[[#This Row],[id_producto]],PRODUCTOS!$F$8:$BK$131,58,FALSE)</f>
        <v>#N/A</v>
      </c>
      <c r="V46" s="26"/>
      <c r="W46" s="26">
        <v>44133</v>
      </c>
    </row>
    <row r="47" spans="2:23"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Row],[id_producto]],PRODUCTOS!$F$8:$BK$131,58,FALSE)="Sin actualización","No",IF(VLOOKUP(BORRADOR_PRODUCTOS[[#This Row],[id_producto]],PRODUCTOS!$F$8:$BK$131,58,FALSE)="",0,"Sí"))</f>
        <v>0</v>
      </c>
      <c r="U47" s="22">
        <f>VLOOKUP(BORRADOR_PRODUCTOS[[#This Row],[id_producto]],PRODUCTOS!$F$8:$BK$131,58,FALSE)</f>
        <v>0</v>
      </c>
      <c r="V47" s="26"/>
      <c r="W47" s="26">
        <v>44133</v>
      </c>
    </row>
    <row r="48" spans="2:23"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Row],[id_producto]],PRODUCTOS!$F$8:$BK$131,58,FALSE)="Sin actualización","No",IF(VLOOKUP(BORRADOR_PRODUCTOS[[#This Row],[id_producto]],PRODUCTOS!$F$8:$BK$131,58,FALSE)="",0,"Sí"))</f>
        <v>No</v>
      </c>
      <c r="U48" s="22" t="str">
        <f>VLOOKUP(BORRADOR_PRODUCTOS[[#This Row],[id_producto]],PRODUCTOS!$F$8:$BK$131,58,FALSE)</f>
        <v>Sin Actualización</v>
      </c>
      <c r="V48" s="26"/>
      <c r="W48" s="26">
        <v>44133</v>
      </c>
    </row>
    <row r="49" spans="2:23"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Row],[id_producto]],PRODUCTOS!$F$8:$BK$131,58,FALSE)="Sin actualización","No",IF(VLOOKUP(BORRADOR_PRODUCTOS[[#This Row],[id_producto]],PRODUCTOS!$F$8:$BK$131,58,FALSE)="",0,"Sí"))</f>
        <v>No</v>
      </c>
      <c r="U49" s="22" t="str">
        <f>VLOOKUP(BORRADOR_PRODUCTOS[[#This Row],[id_producto]],PRODUCTOS!$F$8:$BK$131,58,FALSE)</f>
        <v>Sin Actualización</v>
      </c>
      <c r="V49" s="26"/>
      <c r="W49" s="26">
        <v>44133</v>
      </c>
    </row>
    <row r="50" spans="2:23"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Row],[id_producto]],PRODUCTOS!$F$8:$BK$131,58,FALSE)="Sin actualización","No",IF(VLOOKUP(BORRADOR_PRODUCTOS[[#This Row],[id_producto]],PRODUCTOS!$F$8:$BK$131,58,FALSE)="",0,"Sí"))</f>
        <v>0</v>
      </c>
      <c r="U50" s="22">
        <f>VLOOKUP(BORRADOR_PRODUCTOS[[#This Row],[id_producto]],PRODUCTOS!$F$8:$BK$131,58,FALSE)</f>
        <v>0</v>
      </c>
      <c r="V50" s="26"/>
      <c r="W50" s="26">
        <v>44133</v>
      </c>
    </row>
    <row r="51" spans="2:23"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Row],[id_producto]],PRODUCTOS!$F$8:$BK$131,58,FALSE)="Sin actualización","No",IF(VLOOKUP(BORRADOR_PRODUCTOS[[#This Row],[id_producto]],PRODUCTOS!$F$8:$BK$131,58,FALSE)="",0,"Sí"))</f>
        <v>0</v>
      </c>
      <c r="U51" s="22">
        <f>VLOOKUP(BORRADOR_PRODUCTOS[[#This Row],[id_producto]],PRODUCTOS!$F$8:$BK$131,58,FALSE)</f>
        <v>0</v>
      </c>
      <c r="V51" s="26"/>
      <c r="W51" s="26">
        <v>44133</v>
      </c>
    </row>
    <row r="52" spans="2:23" hidden="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Row],[id_producto]],PRODUCTOS!$F$8:$BK$131,58,FALSE)="Sin actualización","No",IF(VLOOKUP(BORRADOR_PRODUCTOS[[#This Row],[id_producto]],PRODUCTOS!$F$8:$BK$131,58,FALSE)="",0,"Sí"))</f>
        <v>0</v>
      </c>
      <c r="U52" s="22">
        <f>VLOOKUP(BORRADOR_PRODUCTOS[[#This Row],[id_producto]],PRODUCTOS!$F$8:$BK$131,58,FALSE)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1886</v>
      </c>
      <c r="O53" s="22" t="s">
        <v>1403</v>
      </c>
      <c r="P53" s="22" t="s">
        <v>1403</v>
      </c>
      <c r="Q53" s="22" t="s">
        <v>1095</v>
      </c>
      <c r="R53" s="22"/>
      <c r="S53" s="22" t="s">
        <v>1095</v>
      </c>
      <c r="T53" s="22" t="str">
        <f>IF(VLOOKUP(BORRADOR_PRODUCTOS[[#This Row],[id_producto]],PRODUCTOS!$F$8:$BK$131,58,FALSE)="Sin actualización","No",IF(VLOOKUP(BORRADOR_PRODUCTOS[[#This Row],[id_producto]],PRODUCTOS!$F$8:$BK$131,58,FALSE)="",0,"Sí"))</f>
        <v>Sí</v>
      </c>
      <c r="U53" s="22" t="str">
        <f>VLOOKUP(BORRADOR_PRODUCTOS[[#This Row],[id_producto]],PRODUCTOS!$F$8:$BK$131,58,FALSE)</f>
        <v>Semanal</v>
      </c>
      <c r="V53" s="26"/>
      <c r="W53" s="26">
        <v>44235</v>
      </c>
    </row>
    <row r="54" spans="2:23" hidden="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Row],[id_producto]],PRODUCTOS!$F$8:$BK$131,58,FALSE)="Sin actualización","No",IF(VLOOKUP(BORRADOR_PRODUCTOS[[#This Row],[id_producto]],PRODUCTOS!$F$8:$BK$131,58,FALSE)="",0,"Sí"))</f>
        <v>No</v>
      </c>
      <c r="U54" s="22" t="str">
        <f>VLOOKUP(BORRADOR_PRODUCTOS[[#This Row],[id_producto]],PRODUCTOS!$F$8:$BK$131,58,FALSE)</f>
        <v>Sin actualización</v>
      </c>
      <c r="V54" s="26"/>
      <c r="W54" s="26">
        <v>44235</v>
      </c>
    </row>
    <row r="55" spans="2:23" hidden="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Row],[id_producto]],PRODUCTOS!$F$8:$BK$131,58,FALSE)="Sin actualización","No",IF(VLOOKUP(BORRADOR_PRODUCTOS[[#This Row],[id_producto]],PRODUCTOS!$F$8:$BK$131,58,FALSE)="",0,"Sí"))</f>
        <v>0</v>
      </c>
      <c r="U55" s="22">
        <f>VLOOKUP(BORRADOR_PRODUCTOS[[#This Row],[id_producto]],PRODUCTOS!$F$8:$BK$131,58,FALSE)</f>
        <v>0</v>
      </c>
      <c r="V55" s="26"/>
      <c r="W55" s="26">
        <v>44133</v>
      </c>
    </row>
    <row r="56" spans="2:23" hidden="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Row],[id_producto]],PRODUCTOS!$F$8:$BK$131,58,FALSE)="Sin actualización","No",IF(VLOOKUP(BORRADOR_PRODUCTOS[[#This Row],[id_producto]],PRODUCTOS!$F$8:$BK$131,58,FALSE)="",0,"Sí"))</f>
        <v>0</v>
      </c>
      <c r="U56" s="22">
        <f>VLOOKUP(BORRADOR_PRODUCTOS[[#This Row],[id_producto]],PRODUCTOS!$F$8:$BK$131,58,FALSE)</f>
        <v>0</v>
      </c>
      <c r="V56" s="26"/>
      <c r="W56" s="26">
        <v>44133</v>
      </c>
    </row>
    <row r="57" spans="2:23" ht="24" hidden="1"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Row],[id_producto]],PRODUCTOS!$F$8:$BK$131,58,FALSE)="Sin actualización","No",IF(VLOOKUP(BORRADOR_PRODUCTOS[[#This Row],[id_producto]],PRODUCTOS!$F$8:$BK$131,58,FALSE)="",0,"Sí"))</f>
        <v>0</v>
      </c>
      <c r="U57" s="22">
        <f>VLOOKUP(BORRADOR_PRODUCTOS[[#This Row],[id_producto]],PRODUCTOS!$F$8:$BK$131,58,FALSE)</f>
        <v>0</v>
      </c>
      <c r="V57" s="26"/>
      <c r="W57" s="26">
        <v>44133</v>
      </c>
    </row>
    <row r="58" spans="2:23" ht="24" hidden="1"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Row],[id_producto]],PRODUCTOS!$F$8:$BK$131,58,FALSE)="Sin actualización","No",IF(VLOOKUP(BORRADOR_PRODUCTOS[[#This Row],[id_producto]],PRODUCTOS!$F$8:$BK$131,58,FALSE)="",0,"Sí"))</f>
        <v>0</v>
      </c>
      <c r="U58" s="22">
        <f>VLOOKUP(BORRADOR_PRODUCTOS[[#This Row],[id_producto]],PRODUCTOS!$F$8:$BK$131,58,FALSE)</f>
        <v>0</v>
      </c>
      <c r="V58" s="26"/>
      <c r="W58" s="26">
        <v>44133</v>
      </c>
    </row>
    <row r="59" spans="2:23"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Row],[id_producto]],PRODUCTOS!$F$8:$BK$131,58,FALSE)="Sin actualización","No",IF(VLOOKUP(BORRADOR_PRODUCTOS[[#This Row],[id_producto]],PRODUCTOS!$F$8:$BK$131,58,FALSE)="",0,"Sí"))</f>
        <v>0</v>
      </c>
      <c r="U59" s="22">
        <f>VLOOKUP(BORRADOR_PRODUCTOS[[#This Row],[id_producto]],PRODUCTOS!$F$8:$BK$131,58,FALSE)</f>
        <v>0</v>
      </c>
      <c r="V59" s="26"/>
      <c r="W59" s="26">
        <v>44133</v>
      </c>
    </row>
    <row r="60" spans="2:23" hidden="1" x14ac:dyDescent="0.35">
      <c r="B60" s="25" t="s">
        <v>8</v>
      </c>
      <c r="C60" s="22" t="s">
        <v>1769</v>
      </c>
      <c r="D60" s="21">
        <v>1</v>
      </c>
      <c r="E60" s="21" t="s">
        <v>169</v>
      </c>
      <c r="F60" s="21" t="s">
        <v>725</v>
      </c>
      <c r="G60" s="21" t="str">
        <f>PRODUCTOS!F45</f>
        <v>0009-01-00038</v>
      </c>
      <c r="H60" s="21"/>
      <c r="I60" s="27" t="s">
        <v>179</v>
      </c>
      <c r="J60" s="23">
        <v>1</v>
      </c>
      <c r="K60" s="22" t="s">
        <v>122</v>
      </c>
      <c r="L60" s="22" t="s">
        <v>747</v>
      </c>
      <c r="M60" s="24" t="s">
        <v>1622</v>
      </c>
      <c r="N60" s="22"/>
      <c r="O60" s="22" t="s">
        <v>1403</v>
      </c>
      <c r="P60" s="22" t="s">
        <v>1403</v>
      </c>
      <c r="Q60" s="22" t="s">
        <v>1095</v>
      </c>
      <c r="R60" s="22"/>
      <c r="S60" s="22" t="s">
        <v>1095</v>
      </c>
      <c r="T60" s="22" t="str">
        <f>IF(VLOOKUP(BORRADOR_PRODUCTOS[[#This Row],[id_producto]],PRODUCTOS!$F$8:$BK$131,58,FALSE)="Sin actualización","No",IF(VLOOKUP(BORRADOR_PRODUCTOS[[#This Row],[id_producto]],PRODUCTOS!$F$8:$BK$131,58,FALSE)="",0,"Sí"))</f>
        <v>No</v>
      </c>
      <c r="U60" s="22" t="str">
        <f>VLOOKUP(BORRADOR_PRODUCTOS[[#This Row],[id_producto]],PRODUCTOS!$F$8:$BK$131,58,FALSE)</f>
        <v>Sin actualización</v>
      </c>
      <c r="V60" s="26"/>
      <c r="W60" s="26">
        <v>44235</v>
      </c>
    </row>
    <row r="61" spans="2:23" hidden="1" x14ac:dyDescent="0.35">
      <c r="B61" s="239" t="s">
        <v>8</v>
      </c>
      <c r="C61" s="240" t="s">
        <v>743</v>
      </c>
      <c r="D61" s="241">
        <v>2</v>
      </c>
      <c r="E61" s="241" t="s">
        <v>169</v>
      </c>
      <c r="F61" s="241" t="s">
        <v>726</v>
      </c>
      <c r="G61" s="241"/>
      <c r="H61" s="241"/>
      <c r="I61" s="242" t="s">
        <v>1875</v>
      </c>
      <c r="J61" s="243"/>
      <c r="K61" s="244"/>
      <c r="L61" s="244"/>
      <c r="M61" s="245"/>
      <c r="N61" s="246" t="s">
        <v>1868</v>
      </c>
      <c r="O61" s="22"/>
      <c r="P61" s="22"/>
      <c r="Q61" s="22"/>
      <c r="R61" s="22"/>
      <c r="S61" s="22"/>
      <c r="T61" s="22" t="e">
        <f>IF(VLOOKUP(BORRADOR_PRODUCTOS[[#This Row],[id_producto]],PRODUCTOS!$F$8:$BK$131,58,FALSE)="Sin actualización","No",IF(VLOOKUP(BORRADOR_PRODUCTOS[[#This Row],[id_producto]],PRODUCTOS!$F$8:$BK$131,58,FALSE)="",0,"Sí"))</f>
        <v>#N/A</v>
      </c>
      <c r="U61" s="22" t="e">
        <f>VLOOKUP(BORRADOR_PRODUCTOS[[#This Row],[id_producto]],PRODUCTOS!$F$8:$BK$131,58,FALSE)</f>
        <v>#N/A</v>
      </c>
      <c r="V61" s="26"/>
      <c r="W61" s="26"/>
    </row>
    <row r="62" spans="2:23" hidden="1" x14ac:dyDescent="0.35">
      <c r="B62" s="239" t="s">
        <v>8</v>
      </c>
      <c r="C62" s="240" t="s">
        <v>744</v>
      </c>
      <c r="D62" s="241">
        <v>3</v>
      </c>
      <c r="E62" s="241" t="s">
        <v>169</v>
      </c>
      <c r="F62" s="241" t="s">
        <v>726</v>
      </c>
      <c r="G62" s="241"/>
      <c r="H62" s="241"/>
      <c r="I62" s="242" t="s">
        <v>1875</v>
      </c>
      <c r="J62" s="243"/>
      <c r="K62" s="244"/>
      <c r="L62" s="244"/>
      <c r="M62" s="245"/>
      <c r="N62" s="246" t="s">
        <v>1868</v>
      </c>
      <c r="O62" s="22"/>
      <c r="P62" s="22"/>
      <c r="Q62" s="22"/>
      <c r="R62" s="22"/>
      <c r="S62" s="22"/>
      <c r="T62" s="22" t="e">
        <f>IF(VLOOKUP(BORRADOR_PRODUCTOS[[#This Row],[id_producto]],PRODUCTOS!$F$8:$BK$131,58,FALSE)="Sin actualización","No",IF(VLOOKUP(BORRADOR_PRODUCTOS[[#This Row],[id_producto]],PRODUCTOS!$F$8:$BK$131,58,FALSE)="",0,"Sí"))</f>
        <v>#N/A</v>
      </c>
      <c r="U62" s="22" t="e">
        <f>VLOOKUP(BORRADOR_PRODUCTOS[[#This Row],[id_producto]],PRODUCTOS!$F$8:$BK$131,58,FALSE)</f>
        <v>#N/A</v>
      </c>
      <c r="V62" s="26"/>
      <c r="W62" s="26"/>
    </row>
    <row r="63" spans="2:23" hidden="1" x14ac:dyDescent="0.35">
      <c r="B63" s="239" t="s">
        <v>8</v>
      </c>
      <c r="C63" s="240" t="s">
        <v>745</v>
      </c>
      <c r="D63" s="241">
        <v>4</v>
      </c>
      <c r="E63" s="241" t="s">
        <v>169</v>
      </c>
      <c r="F63" s="241" t="s">
        <v>726</v>
      </c>
      <c r="G63" s="241"/>
      <c r="H63" s="241"/>
      <c r="I63" s="242" t="s">
        <v>1875</v>
      </c>
      <c r="J63" s="243"/>
      <c r="K63" s="244"/>
      <c r="L63" s="244"/>
      <c r="M63" s="245"/>
      <c r="N63" s="246" t="s">
        <v>1868</v>
      </c>
      <c r="O63" s="22"/>
      <c r="P63" s="22"/>
      <c r="Q63" s="22"/>
      <c r="R63" s="22"/>
      <c r="S63" s="22"/>
      <c r="T63" s="22" t="e">
        <f>IF(VLOOKUP(BORRADOR_PRODUCTOS[[#This Row],[id_producto]],PRODUCTOS!$F$8:$BK$131,58,FALSE)="Sin actualización","No",IF(VLOOKUP(BORRADOR_PRODUCTOS[[#This Row],[id_producto]],PRODUCTOS!$F$8:$BK$131,58,FALSE)="",0,"Sí"))</f>
        <v>#N/A</v>
      </c>
      <c r="U63" s="22" t="e">
        <f>VLOOKUP(BORRADOR_PRODUCTOS[[#This Row],[id_producto]],PRODUCTOS!$F$8:$BK$131,58,FALSE)</f>
        <v>#N/A</v>
      </c>
      <c r="V63" s="26"/>
      <c r="W63" s="26"/>
    </row>
    <row r="64" spans="2:23"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1622</v>
      </c>
      <c r="N64" s="22" t="s">
        <v>766</v>
      </c>
      <c r="O64" s="22" t="s">
        <v>1403</v>
      </c>
      <c r="P64" s="22" t="s">
        <v>1465</v>
      </c>
      <c r="Q64" s="22" t="s">
        <v>1405</v>
      </c>
      <c r="R64" s="22"/>
      <c r="S64" s="22" t="s">
        <v>1413</v>
      </c>
      <c r="T64" s="22" t="str">
        <f>IF(VLOOKUP(BORRADOR_PRODUCTOS[[#This Row],[id_producto]],PRODUCTOS!$F$8:$BK$131,58,FALSE)="Sin actualización","No",IF(VLOOKUP(BORRADOR_PRODUCTOS[[#This Row],[id_producto]],PRODUCTOS!$F$8:$BK$131,58,FALSE)="",0,"Sí"))</f>
        <v>No</v>
      </c>
      <c r="U64" s="22" t="str">
        <f>VLOOKUP(BORRADOR_PRODUCTOS[[#This Row],[id_producto]],PRODUCTOS!$F$8:$BK$131,58,FALSE)</f>
        <v>Sin actualización</v>
      </c>
      <c r="V64" s="26"/>
      <c r="W64" s="26">
        <v>44133</v>
      </c>
    </row>
    <row r="65" spans="2:23" ht="24"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Row],[id_producto]],PRODUCTOS!$F$8:$BK$131,58,FALSE)="Sin actualización","No",IF(VLOOKUP(BORRADOR_PRODUCTOS[[#This Row],[id_producto]],PRODUCTOS!$F$8:$BK$131,58,FALSE)="",0,"Sí"))</f>
        <v>Sí</v>
      </c>
      <c r="U65" s="22" t="str">
        <f>VLOOKUP(BORRADOR_PRODUCTOS[[#This Row],[id_producto]],PRODUCTOS!$F$8:$BK$131,58,FALSE)</f>
        <v>Incluye actualización en caso que ocurran cambios en los IPT.</v>
      </c>
      <c r="V65" s="26"/>
      <c r="W65" s="26">
        <v>44168</v>
      </c>
    </row>
    <row r="66" spans="2:23"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Row],[id_producto]],PRODUCTOS!$F$8:$BK$131,58,FALSE)="Sin actualización","No",IF(VLOOKUP(BORRADOR_PRODUCTOS[[#This Row],[id_producto]],PRODUCTOS!$F$8:$BK$131,58,FALSE)="",0,"Sí"))</f>
        <v>#N/A</v>
      </c>
      <c r="U66" s="22" t="e">
        <f>VLOOKUP(BORRADOR_PRODUCTOS[[#This Row],[id_producto]],PRODUCTOS!$F$8:$BK$131,58,FALSE)</f>
        <v>#N/A</v>
      </c>
      <c r="V66" s="26"/>
      <c r="W66" s="26"/>
    </row>
    <row r="67" spans="2:23"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Row],[id_producto]],PRODUCTOS!$F$8:$BK$131,58,FALSE)="Sin actualización","No",IF(VLOOKUP(BORRADOR_PRODUCTOS[[#This Row],[id_producto]],PRODUCTOS!$F$8:$BK$131,58,FALSE)="",0,"Sí"))</f>
        <v>0</v>
      </c>
      <c r="U67" s="22">
        <f>VLOOKUP(BORRADOR_PRODUCTOS[[#This Row],[id_producto]],PRODUCTOS!$F$8:$BK$131,58,FALSE)</f>
        <v>0</v>
      </c>
      <c r="V67" s="26"/>
      <c r="W67" s="26"/>
    </row>
    <row r="68" spans="2:23"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Row],[id_producto]],PRODUCTOS!$F$8:$BK$131,58,FALSE)="Sin actualización","No",IF(VLOOKUP(BORRADOR_PRODUCTOS[[#This Row],[id_producto]],PRODUCTOS!$F$8:$BK$131,58,FALSE)="",0,"Sí"))</f>
        <v>0</v>
      </c>
      <c r="U68" s="22">
        <f>VLOOKUP(BORRADOR_PRODUCTOS[[#This Row],[id_producto]],PRODUCTOS!$F$8:$BK$131,58,FALSE)</f>
        <v>0</v>
      </c>
      <c r="V68" s="26"/>
      <c r="W68" s="26"/>
    </row>
    <row r="69" spans="2:23"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Row],[id_producto]],PRODUCTOS!$F$8:$BK$131,58,FALSE)="Sin actualización","No",IF(VLOOKUP(BORRADOR_PRODUCTOS[[#This Row],[id_producto]],PRODUCTOS!$F$8:$BK$131,58,FALSE)="",0,"Sí"))</f>
        <v>#N/A</v>
      </c>
      <c r="U69" s="22" t="e">
        <f>VLOOKUP(BORRADOR_PRODUCTOS[[#This Row],[id_producto]],PRODUCTOS!$F$8:$BK$131,58,FALSE)</f>
        <v>#N/A</v>
      </c>
      <c r="V69" s="26"/>
      <c r="W69" s="26"/>
    </row>
    <row r="70" spans="2:23"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Row],[id_producto]],PRODUCTOS!$F$8:$BK$131,58,FALSE)="Sin actualización","No",IF(VLOOKUP(BORRADOR_PRODUCTOS[[#This Row],[id_producto]],PRODUCTOS!$F$8:$BK$131,58,FALSE)="",0,"Sí"))</f>
        <v>#N/A</v>
      </c>
      <c r="U70" s="22" t="e">
        <f>VLOOKUP(BORRADOR_PRODUCTOS[[#This Row],[id_producto]],PRODUCTOS!$F$8:$BK$131,58,FALSE)</f>
        <v>#N/A</v>
      </c>
      <c r="V70" s="26"/>
      <c r="W70" s="26"/>
    </row>
    <row r="71" spans="2:23"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Row],[id_producto]],PRODUCTOS!$F$8:$BK$131,58,FALSE)="Sin actualización","No",IF(VLOOKUP(BORRADOR_PRODUCTOS[[#This Row],[id_producto]],PRODUCTOS!$F$8:$BK$131,58,FALSE)="",0,"Sí"))</f>
        <v>#N/A</v>
      </c>
      <c r="U71" s="22" t="e">
        <f>VLOOKUP(BORRADOR_PRODUCTOS[[#This Row],[id_producto]],PRODUCTOS!$F$8:$BK$131,58,FALSE)</f>
        <v>#N/A</v>
      </c>
      <c r="V71" s="26"/>
      <c r="W71" s="26"/>
    </row>
    <row r="72" spans="2:23"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Row],[id_producto]],PRODUCTOS!$F$8:$BK$131,58,FALSE)="Sin actualización","No",IF(VLOOKUP(BORRADOR_PRODUCTOS[[#This Row],[id_producto]],PRODUCTOS!$F$8:$BK$131,58,FALSE)="",0,"Sí"))</f>
        <v>No</v>
      </c>
      <c r="U72" s="22" t="str">
        <f>VLOOKUP(BORRADOR_PRODUCTOS[[#This Row],[id_producto]],PRODUCTOS!$F$8:$BK$131,58,FALSE)</f>
        <v>Sin actualización</v>
      </c>
      <c r="V72" s="26"/>
      <c r="W72" s="26">
        <v>44168</v>
      </c>
    </row>
    <row r="73" spans="2:23"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Row],[id_producto]],PRODUCTOS!$F$8:$BK$131,58,FALSE)="Sin actualización","No",IF(VLOOKUP(BORRADOR_PRODUCTOS[[#This Row],[id_producto]],PRODUCTOS!$F$8:$BK$131,58,FALSE)="",0,"Sí"))</f>
        <v>0</v>
      </c>
      <c r="U73" s="22">
        <f>VLOOKUP(BORRADOR_PRODUCTOS[[#This Row],[id_producto]],PRODUCTOS!$F$8:$BK$131,58,FALSE)</f>
        <v>0</v>
      </c>
      <c r="V73" s="26"/>
      <c r="W73" s="26"/>
    </row>
    <row r="74" spans="2:23"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Row],[id_producto]],PRODUCTOS!$F$8:$BK$131,58,FALSE)="Sin actualización","No",IF(VLOOKUP(BORRADOR_PRODUCTOS[[#This Row],[id_producto]],PRODUCTOS!$F$8:$BK$131,58,FALSE)="",0,"Sí"))</f>
        <v>0</v>
      </c>
      <c r="U74" s="22">
        <f>VLOOKUP(BORRADOR_PRODUCTOS[[#This Row],[id_producto]],PRODUCTOS!$F$8:$BK$131,58,FALSE)</f>
        <v>0</v>
      </c>
      <c r="V74" s="26"/>
      <c r="W74" s="26"/>
    </row>
    <row r="75" spans="2:23" ht="24" hidden="1" x14ac:dyDescent="0.35">
      <c r="B75" s="25" t="s">
        <v>5</v>
      </c>
      <c r="C75" s="22" t="s">
        <v>1855</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Row],[id_producto]],PRODUCTOS!$F$8:$BK$131,58,FALSE)="Sin actualización","No",IF(VLOOKUP(BORRADOR_PRODUCTOS[[#This Row],[id_producto]],PRODUCTOS!$F$8:$BK$131,58,FALSE)="",0,"Sí"))</f>
        <v>No</v>
      </c>
      <c r="U75" s="22" t="str">
        <f>VLOOKUP(BORRADOR_PRODUCTOS[[#This Row],[id_producto]],PRODUCTOS!$F$8:$BK$131,58,FALSE)</f>
        <v>Sin actualización</v>
      </c>
      <c r="V75" s="26"/>
      <c r="W75" s="26">
        <v>44235</v>
      </c>
    </row>
    <row r="76" spans="2:23"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Row],[id_producto]],PRODUCTOS!$F$8:$BK$131,58,FALSE)="Sin actualización","No",IF(VLOOKUP(BORRADOR_PRODUCTOS[[#This Row],[id_producto]],PRODUCTOS!$F$8:$BK$131,58,FALSE)="",0,"Sí"))</f>
        <v>0</v>
      </c>
      <c r="U76" s="22">
        <f>VLOOKUP(BORRADOR_PRODUCTOS[[#This Row],[id_producto]],PRODUCTOS!$F$8:$BK$131,58,FALSE)</f>
        <v>0</v>
      </c>
      <c r="V76" s="26"/>
      <c r="W76" s="26"/>
    </row>
    <row r="77" spans="2:23"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Row],[id_producto]],PRODUCTOS!$F$8:$BK$131,58,FALSE)="Sin actualización","No",IF(VLOOKUP(BORRADOR_PRODUCTOS[[#This Row],[id_producto]],PRODUCTOS!$F$8:$BK$131,58,FALSE)="",0,"Sí"))</f>
        <v>#N/A</v>
      </c>
      <c r="U77" s="22" t="e">
        <f>VLOOKUP(BORRADOR_PRODUCTOS[[#This Row],[id_producto]],PRODUCTOS!$F$8:$BK$131,58,FALSE)</f>
        <v>#N/A</v>
      </c>
      <c r="V77" s="26"/>
      <c r="W77" s="26"/>
    </row>
    <row r="78" spans="2:23" hidden="1" x14ac:dyDescent="0.35">
      <c r="B78" s="25" t="s">
        <v>644</v>
      </c>
      <c r="C78" s="104" t="s">
        <v>1142</v>
      </c>
      <c r="D78" s="21">
        <v>1</v>
      </c>
      <c r="E78" s="21" t="s">
        <v>169</v>
      </c>
      <c r="F78" s="21" t="s">
        <v>725</v>
      </c>
      <c r="G78" s="21" t="str">
        <f>PRODUCTOS!F53</f>
        <v>0017-01-00046</v>
      </c>
      <c r="H78" s="21"/>
      <c r="I78" s="27" t="s">
        <v>148</v>
      </c>
      <c r="J78" s="23">
        <v>0.95</v>
      </c>
      <c r="K78" s="22" t="s">
        <v>126</v>
      </c>
      <c r="L78" s="22" t="s">
        <v>1861</v>
      </c>
      <c r="M78" s="24" t="s">
        <v>165</v>
      </c>
      <c r="N78" s="22"/>
      <c r="O78" s="22" t="s">
        <v>1403</v>
      </c>
      <c r="P78" s="22" t="s">
        <v>1403</v>
      </c>
      <c r="Q78" s="22" t="s">
        <v>1404</v>
      </c>
      <c r="R78" s="22"/>
      <c r="S78" s="22"/>
      <c r="T78" s="22" t="str">
        <f>IF(VLOOKUP(BORRADOR_PRODUCTOS[[#This Row],[id_producto]],PRODUCTOS!$F$8:$BK$131,58,FALSE)="Sin actualización","No",IF(VLOOKUP(BORRADOR_PRODUCTOS[[#This Row],[id_producto]],PRODUCTOS!$F$8:$BK$131,58,FALSE)="",0,"Sí"))</f>
        <v>No</v>
      </c>
      <c r="U78" s="22" t="str">
        <f>VLOOKUP(BORRADOR_PRODUCTOS[[#This Row],[id_producto]],PRODUCTOS!$F$8:$BK$131,58,FALSE)</f>
        <v>Sin actualización</v>
      </c>
      <c r="V78" s="26"/>
      <c r="W78" s="26">
        <v>44256</v>
      </c>
    </row>
    <row r="79" spans="2:23" ht="24" hidden="1"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Row],[id_producto]],PRODUCTOS!$F$8:$BK$131,58,FALSE)="Sin actualización","No",IF(VLOOKUP(BORRADOR_PRODUCTOS[[#This Row],[id_producto]],PRODUCTOS!$F$8:$BK$131,58,FALSE)="",0,"Sí"))</f>
        <v>No</v>
      </c>
      <c r="U79" s="22" t="str">
        <f>VLOOKUP(BORRADOR_PRODUCTOS[[#This Row],[id_producto]],PRODUCTOS!$F$8:$BK$131,58,FALSE)</f>
        <v>Sin actualización</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Row],[id_producto]],PRODUCTOS!$F$8:$BK$131,58,FALSE)="Sin actualización","No",IF(VLOOKUP(BORRADOR_PRODUCTOS[[#This Row],[id_producto]],PRODUCTOS!$F$8:$BK$131,58,FALSE)="",0,"Sí"))</f>
        <v>Sí</v>
      </c>
      <c r="U80" s="22" t="str">
        <f>VLOOKUP(BORRADOR_PRODUCTOS[[#This Row],[id_producto]],PRODUCTOS!$F$8:$BK$131,58,FALSE)</f>
        <v>Solo en caso de cambios en las salvaguardas de cada organismo</v>
      </c>
      <c r="V80" s="26"/>
      <c r="W80" s="26">
        <v>44168</v>
      </c>
    </row>
    <row r="81" spans="2:23"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Row],[id_producto]],PRODUCTOS!$F$8:$BK$131,58,FALSE)="Sin actualización","No",IF(VLOOKUP(BORRADOR_PRODUCTOS[[#This Row],[id_producto]],PRODUCTOS!$F$8:$BK$131,58,FALSE)="",0,"Sí"))</f>
        <v>0</v>
      </c>
      <c r="U81" s="22">
        <f>VLOOKUP(BORRADOR_PRODUCTOS[[#This Row],[id_producto]],PRODUCTOS!$F$8:$BK$131,58,FALSE)</f>
        <v>0</v>
      </c>
      <c r="V81" s="26"/>
      <c r="W81" s="26"/>
    </row>
    <row r="82" spans="2:23"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Row],[id_producto]],PRODUCTOS!$F$8:$BK$131,58,FALSE)="Sin actualización","No",IF(VLOOKUP(BORRADOR_PRODUCTOS[[#This Row],[id_producto]],PRODUCTOS!$F$8:$BK$131,58,FALSE)="",0,"Sí"))</f>
        <v>0</v>
      </c>
      <c r="U82" s="22">
        <f>VLOOKUP(BORRADOR_PRODUCTOS[[#This Row],[id_producto]],PRODUCTOS!$F$8:$BK$131,58,FALSE)</f>
        <v>0</v>
      </c>
      <c r="V82" s="26"/>
      <c r="W82" s="26">
        <v>44168</v>
      </c>
    </row>
    <row r="83" spans="2:23"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Row],[id_producto]],PRODUCTOS!$F$8:$BK$131,58,FALSE)="Sin actualización","No",IF(VLOOKUP(BORRADOR_PRODUCTOS[[#This Row],[id_producto]],PRODUCTOS!$F$8:$BK$131,58,FALSE)="",0,"Sí"))</f>
        <v>0</v>
      </c>
      <c r="U83" s="22">
        <f>VLOOKUP(BORRADOR_PRODUCTOS[[#This Row],[id_producto]],PRODUCTOS!$F$8:$BK$131,58,FALSE)</f>
        <v>0</v>
      </c>
      <c r="V83" s="38"/>
      <c r="W83" s="38"/>
    </row>
    <row r="84" spans="2:23"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Row],[id_producto]],PRODUCTOS!$F$8:$BK$131,58,FALSE)="Sin actualización","No",IF(VLOOKUP(BORRADOR_PRODUCTOS[[#This Row],[id_producto]],PRODUCTOS!$F$8:$BK$131,58,FALSE)="",0,"Sí"))</f>
        <v>0</v>
      </c>
      <c r="U84" s="22">
        <f>VLOOKUP(BORRADOR_PRODUCTOS[[#This Row],[id_producto]],PRODUCTOS!$F$8:$BK$131,58,FALSE)</f>
        <v>0</v>
      </c>
      <c r="V84" s="38"/>
      <c r="W84" s="38"/>
    </row>
    <row r="85" spans="2:23"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Row],[id_producto]],PRODUCTOS!$F$8:$BK$131,58,FALSE)="Sin actualización","No",IF(VLOOKUP(BORRADOR_PRODUCTOS[[#This Row],[id_producto]],PRODUCTOS!$F$8:$BK$131,58,FALSE)="",0,"Sí"))</f>
        <v>0</v>
      </c>
      <c r="U85" s="22">
        <f>VLOOKUP(BORRADOR_PRODUCTOS[[#This Row],[id_producto]],PRODUCTOS!$F$8:$BK$131,58,FALSE)</f>
        <v>0</v>
      </c>
      <c r="V85" s="38"/>
      <c r="W85" s="38"/>
    </row>
    <row r="86" spans="2:23"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Row],[id_producto]],PRODUCTOS!$F$8:$BK$131,58,FALSE)="Sin actualización","No",IF(VLOOKUP(BORRADOR_PRODUCTOS[[#This Row],[id_producto]],PRODUCTOS!$F$8:$BK$131,58,FALSE)="",0,"Sí"))</f>
        <v>0</v>
      </c>
      <c r="U86" s="22">
        <f>VLOOKUP(BORRADOR_PRODUCTOS[[#This Row],[id_producto]],PRODUCTOS!$F$8:$BK$131,58,FALSE)</f>
        <v>0</v>
      </c>
      <c r="V86" s="38"/>
      <c r="W86" s="38"/>
    </row>
    <row r="87" spans="2:23"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Row],[id_producto]],PRODUCTOS!$F$8:$BK$131,58,FALSE)="Sin actualización","No",IF(VLOOKUP(BORRADOR_PRODUCTOS[[#This Row],[id_producto]],PRODUCTOS!$F$8:$BK$131,58,FALSE)="",0,"Sí"))</f>
        <v>0</v>
      </c>
      <c r="U87" s="22">
        <f>VLOOKUP(BORRADOR_PRODUCTOS[[#This Row],[id_producto]],PRODUCTOS!$F$8:$BK$131,58,FALSE)</f>
        <v>0</v>
      </c>
      <c r="V87" s="38"/>
      <c r="W87" s="38"/>
    </row>
    <row r="88" spans="2:23"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Row],[id_producto]],PRODUCTOS!$F$8:$BK$131,58,FALSE)="Sin actualización","No",IF(VLOOKUP(BORRADOR_PRODUCTOS[[#This Row],[id_producto]],PRODUCTOS!$F$8:$BK$131,58,FALSE)="",0,"Sí"))</f>
        <v>0</v>
      </c>
      <c r="U88" s="22">
        <f>VLOOKUP(BORRADOR_PRODUCTOS[[#This Row],[id_producto]],PRODUCTOS!$F$8:$BK$131,58,FALSE)</f>
        <v>0</v>
      </c>
      <c r="V88" s="38"/>
      <c r="W88" s="38"/>
    </row>
    <row r="89" spans="2:23" ht="24" hidden="1"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Row],[id_producto]],PRODUCTOS!$F$8:$BK$131,58,FALSE)="Sin actualización","No",IF(VLOOKUP(BORRADOR_PRODUCTOS[[#This Row],[id_producto]],PRODUCTOS!$F$8:$BK$131,58,FALSE)="",0,"Sí"))</f>
        <v>0</v>
      </c>
      <c r="U89" s="22">
        <f>VLOOKUP(BORRADOR_PRODUCTOS[[#This Row],[id_producto]],PRODUCTOS!$F$8:$BK$131,58,FALSE)</f>
        <v>0</v>
      </c>
      <c r="V89" s="38"/>
      <c r="W89" s="38"/>
    </row>
    <row r="90" spans="2:23" ht="24" hidden="1"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Row],[id_producto]],PRODUCTOS!$F$8:$BK$131,58,FALSE)="Sin actualización","No",IF(VLOOKUP(BORRADOR_PRODUCTOS[[#This Row],[id_producto]],PRODUCTOS!$F$8:$BK$131,58,FALSE)="",0,"Sí"))</f>
        <v>0</v>
      </c>
      <c r="U90" s="22">
        <f>VLOOKUP(BORRADOR_PRODUCTOS[[#This Row],[id_producto]],PRODUCTOS!$F$8:$BK$131,58,FALSE)</f>
        <v>0</v>
      </c>
      <c r="V90" s="38"/>
      <c r="W90" s="38"/>
    </row>
    <row r="91" spans="2:23" ht="24" hidden="1"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Row],[id_producto]],PRODUCTOS!$F$8:$BK$131,58,FALSE)="Sin actualización","No",IF(VLOOKUP(BORRADOR_PRODUCTOS[[#This Row],[id_producto]],PRODUCTOS!$F$8:$BK$131,58,FALSE)="",0,"Sí"))</f>
        <v>0</v>
      </c>
      <c r="U91" s="22">
        <f>VLOOKUP(BORRADOR_PRODUCTOS[[#This Row],[id_producto]],PRODUCTOS!$F$8:$BK$131,58,FALSE)</f>
        <v>0</v>
      </c>
      <c r="V91" s="38"/>
      <c r="W91" s="38"/>
    </row>
    <row r="92" spans="2:23" ht="24" hidden="1"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Row],[id_producto]],PRODUCTOS!$F$8:$BK$131,58,FALSE)="Sin actualización","No",IF(VLOOKUP(BORRADOR_PRODUCTOS[[#This Row],[id_producto]],PRODUCTOS!$F$8:$BK$131,58,FALSE)="",0,"Sí"))</f>
        <v>0</v>
      </c>
      <c r="U92" s="22">
        <f>VLOOKUP(BORRADOR_PRODUCTOS[[#This Row],[id_producto]],PRODUCTOS!$F$8:$BK$131,58,FALSE)</f>
        <v>0</v>
      </c>
      <c r="V92" s="38"/>
      <c r="W92" s="38"/>
    </row>
    <row r="93" spans="2:23" hidden="1" x14ac:dyDescent="0.35">
      <c r="B93" s="25" t="s">
        <v>3</v>
      </c>
      <c r="C93" s="22" t="s">
        <v>1730</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Row],[id_producto]],PRODUCTOS!$F$8:$BK$131,58,FALSE)="Sin actualización","No",IF(VLOOKUP(BORRADOR_PRODUCTOS[[#This Row],[id_producto]],PRODUCTOS!$F$8:$BK$131,58,FALSE)="",0,"Sí"))</f>
        <v>No</v>
      </c>
      <c r="U93" s="22" t="str">
        <f>VLOOKUP(BORRADOR_PRODUCTOS[[#This Row],[id_producto]],PRODUCTOS!$F$8:$BK$131,58,FALSE)</f>
        <v>Sin actualización</v>
      </c>
      <c r="V93" s="38"/>
      <c r="W93" s="38">
        <v>44235</v>
      </c>
    </row>
    <row r="94" spans="2:23"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1876</v>
      </c>
      <c r="O94" s="22"/>
      <c r="P94" s="22"/>
      <c r="Q94" s="22"/>
      <c r="R94" s="22"/>
      <c r="S94" s="22"/>
      <c r="T94" s="22">
        <f>IF(VLOOKUP(BORRADOR_PRODUCTOS[[#This Row],[id_producto]],PRODUCTOS!$F$8:$BK$131,58,FALSE)="Sin actualización","No",IF(VLOOKUP(BORRADOR_PRODUCTOS[[#This Row],[id_producto]],PRODUCTOS!$F$8:$BK$131,58,FALSE)="",0,"Sí"))</f>
        <v>0</v>
      </c>
      <c r="U94" s="22">
        <f>VLOOKUP(BORRADOR_PRODUCTOS[[#This Row],[id_producto]],PRODUCTOS!$F$8:$BK$131,58,FALSE)</f>
        <v>0</v>
      </c>
      <c r="V94" s="38"/>
      <c r="W94" s="38"/>
    </row>
    <row r="95" spans="2:23"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1876</v>
      </c>
      <c r="O95" s="22"/>
      <c r="P95" s="22"/>
      <c r="Q95" s="22"/>
      <c r="R95" s="22"/>
      <c r="S95" s="22"/>
      <c r="T95" s="22" t="str">
        <f>IF(VLOOKUP(BORRADOR_PRODUCTOS[[#This Row],[id_producto]],PRODUCTOS!$F$8:$BK$131,58,FALSE)="Sin actualización","No",IF(VLOOKUP(BORRADOR_PRODUCTOS[[#This Row],[id_producto]],PRODUCTOS!$F$8:$BK$131,58,FALSE)="",0,"Sí"))</f>
        <v>No</v>
      </c>
      <c r="U95" s="22" t="str">
        <f>VLOOKUP(BORRADOR_PRODUCTOS[[#This Row],[id_producto]],PRODUCTOS!$F$8:$BK$131,58,FALSE)</f>
        <v>Sin Actualización</v>
      </c>
      <c r="V95" s="38"/>
      <c r="W95" s="38"/>
    </row>
    <row r="96" spans="2:23" ht="24" hidden="1" x14ac:dyDescent="0.35">
      <c r="B96" s="239" t="s">
        <v>3</v>
      </c>
      <c r="C96" s="240" t="s">
        <v>1046</v>
      </c>
      <c r="D96" s="241"/>
      <c r="E96" s="241" t="s">
        <v>169</v>
      </c>
      <c r="F96" s="241" t="s">
        <v>726</v>
      </c>
      <c r="G96" s="241"/>
      <c r="H96" s="241"/>
      <c r="I96" s="242" t="s">
        <v>1875</v>
      </c>
      <c r="J96" s="243"/>
      <c r="K96" s="244"/>
      <c r="L96" s="244" t="s">
        <v>112</v>
      </c>
      <c r="M96" s="245" t="s">
        <v>727</v>
      </c>
      <c r="N96" s="246" t="s">
        <v>1863</v>
      </c>
      <c r="O96" s="22"/>
      <c r="P96" s="22"/>
      <c r="Q96" s="22"/>
      <c r="R96" s="22"/>
      <c r="S96" s="22"/>
      <c r="T96" s="22" t="e">
        <f>IF(VLOOKUP(BORRADOR_PRODUCTOS[[#This Row],[id_producto]],PRODUCTOS!$F$8:$BK$131,58,FALSE)="Sin actualización","No",IF(VLOOKUP(BORRADOR_PRODUCTOS[[#This Row],[id_producto]],PRODUCTOS!$F$8:$BK$131,58,FALSE)="",0,"Sí"))</f>
        <v>#N/A</v>
      </c>
      <c r="U96" s="22" t="e">
        <f>VLOOKUP(BORRADOR_PRODUCTOS[[#This Row],[id_producto]],PRODUCTOS!$F$8:$BK$131,58,FALSE)</f>
        <v>#N/A</v>
      </c>
      <c r="V96" s="38"/>
      <c r="W96" s="38">
        <v>44235</v>
      </c>
    </row>
    <row r="97" spans="2:23" ht="20" hidden="1"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1876</v>
      </c>
      <c r="O97" s="22"/>
      <c r="P97" s="22"/>
      <c r="Q97" s="22"/>
      <c r="R97" s="22"/>
      <c r="S97" s="22"/>
      <c r="T97" s="22" t="str">
        <f>IF(VLOOKUP(BORRADOR_PRODUCTOS[[#This Row],[id_producto]],PRODUCTOS!$F$8:$BK$131,58,FALSE)="Sin actualización","No",IF(VLOOKUP(BORRADOR_PRODUCTOS[[#This Row],[id_producto]],PRODUCTOS!$F$8:$BK$131,58,FALSE)="",0,"Sí"))</f>
        <v>No</v>
      </c>
      <c r="U97" s="22" t="str">
        <f>VLOOKUP(BORRADOR_PRODUCTOS[[#This Row],[id_producto]],PRODUCTOS!$F$8:$BK$131,58,FALSE)</f>
        <v>Sin Actualización</v>
      </c>
      <c r="V97" s="38"/>
      <c r="W97" s="38">
        <v>44235</v>
      </c>
    </row>
    <row r="98" spans="2:23" hidden="1" x14ac:dyDescent="0.35">
      <c r="B98" s="25" t="s">
        <v>1547</v>
      </c>
      <c r="C98" s="238" t="s">
        <v>1870</v>
      </c>
      <c r="D98" s="21"/>
      <c r="E98" s="21" t="s">
        <v>169</v>
      </c>
      <c r="F98" s="21" t="s">
        <v>725</v>
      </c>
      <c r="G98" s="21" t="str">
        <f>PRODUCTOS!F74</f>
        <v>0028-01-00067</v>
      </c>
      <c r="H98" s="21"/>
      <c r="I98" s="27" t="s">
        <v>148</v>
      </c>
      <c r="J98" s="23"/>
      <c r="K98" s="22"/>
      <c r="L98" s="22" t="s">
        <v>112</v>
      </c>
      <c r="M98" s="24" t="s">
        <v>165</v>
      </c>
      <c r="N98" s="22" t="s">
        <v>1876</v>
      </c>
      <c r="O98" s="22"/>
      <c r="P98" s="22"/>
      <c r="Q98" s="22"/>
      <c r="R98" s="22"/>
      <c r="S98" s="22"/>
      <c r="T98" s="22" t="str">
        <f>IF(VLOOKUP(BORRADOR_PRODUCTOS[[#This Row],[id_producto]],PRODUCTOS!$F$8:$BK$131,58,FALSE)="Sin actualización","No",IF(VLOOKUP(BORRADOR_PRODUCTOS[[#This Row],[id_producto]],PRODUCTOS!$F$8:$BK$131,58,FALSE)="",0,"Sí"))</f>
        <v>No</v>
      </c>
      <c r="U98" s="22" t="str">
        <f>VLOOKUP(BORRADOR_PRODUCTOS[[#This Row],[id_producto]],PRODUCTOS!$F$8:$BK$131,58,FALSE)</f>
        <v>Sin Actualización</v>
      </c>
      <c r="V98" s="38"/>
      <c r="W98" s="38"/>
    </row>
    <row r="99" spans="2:23" hidden="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Row],[id_producto]],PRODUCTOS!$F$8:$BK$131,58,FALSE)="Sin actualización","No",IF(VLOOKUP(BORRADOR_PRODUCTOS[[#This Row],[id_producto]],PRODUCTOS!$F$8:$BK$131,58,FALSE)="",0,"Sí"))</f>
        <v>0</v>
      </c>
      <c r="U99" s="22">
        <f>VLOOKUP(BORRADOR_PRODUCTOS[[#This Row],[id_producto]],PRODUCTOS!$F$8:$BK$131,58,FALSE)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Row],[id_producto]],PRODUCTOS!$F$8:$BK$131,58,FALSE)="Sin actualización","No",IF(VLOOKUP(BORRADOR_PRODUCTOS[[#This Row],[id_producto]],PRODUCTOS!$F$8:$BK$131,58,FALSE)="",0,"Sí"))</f>
        <v>Sí</v>
      </c>
      <c r="U100" s="22" t="str">
        <f>VLOOKUP(BORRADOR_PRODUCTOS[[#This Row],[id_producto]],PRODUCTOS!$F$8:$BK$131,58,FALSE)</f>
        <v>Diaria</v>
      </c>
      <c r="V100" s="38"/>
      <c r="W100" s="38">
        <v>44168</v>
      </c>
    </row>
    <row r="101" spans="2:23" hidden="1" x14ac:dyDescent="0.35">
      <c r="B101" s="25" t="s">
        <v>8</v>
      </c>
      <c r="C101" s="22" t="s">
        <v>1132</v>
      </c>
      <c r="D101" s="21"/>
      <c r="E101" s="21" t="s">
        <v>169</v>
      </c>
      <c r="F101" s="21" t="s">
        <v>725</v>
      </c>
      <c r="G101" s="21" t="str">
        <f>PRODUCTOS!F77</f>
        <v>0009-01-00070</v>
      </c>
      <c r="H101" s="21"/>
      <c r="I101" s="27" t="s">
        <v>179</v>
      </c>
      <c r="J101" s="23">
        <v>1</v>
      </c>
      <c r="K101" s="22" t="s">
        <v>122</v>
      </c>
      <c r="L101" s="22"/>
      <c r="M101" s="215" t="s">
        <v>1622</v>
      </c>
      <c r="N101" s="22"/>
      <c r="O101" s="22" t="s">
        <v>1403</v>
      </c>
      <c r="P101" s="22" t="s">
        <v>1403</v>
      </c>
      <c r="Q101" s="22" t="s">
        <v>1095</v>
      </c>
      <c r="R101" s="22"/>
      <c r="S101" s="22" t="s">
        <v>1095</v>
      </c>
      <c r="T101" s="22" t="str">
        <f>IF(VLOOKUP(BORRADOR_PRODUCTOS[[#This Row],[id_producto]],PRODUCTOS!$F$8:$BK$131,58,FALSE)="Sin actualización","No",IF(VLOOKUP(BORRADOR_PRODUCTOS[[#This Row],[id_producto]],PRODUCTOS!$F$8:$BK$131,58,FALSE)="",0,"Sí"))</f>
        <v>No</v>
      </c>
      <c r="U101" s="22" t="str">
        <f>VLOOKUP(BORRADOR_PRODUCTOS[[#This Row],[id_producto]],PRODUCTOS!$F$8:$BK$131,58,FALSE)</f>
        <v>Sin actualización</v>
      </c>
      <c r="V101" s="38"/>
      <c r="W101" s="38">
        <v>44235</v>
      </c>
    </row>
    <row r="102" spans="2:23"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Row],[id_producto]],PRODUCTOS!$F$8:$BK$131,58,FALSE)="Sin actualización","No",IF(VLOOKUP(BORRADOR_PRODUCTOS[[#This Row],[id_producto]],PRODUCTOS!$F$8:$BK$131,58,FALSE)="",0,"Sí"))</f>
        <v>0</v>
      </c>
      <c r="U102" s="22">
        <f>VLOOKUP(BORRADOR_PRODUCTOS[[#This Row],[id_producto]],PRODUCTOS!$F$8:$BK$131,58,FALSE)</f>
        <v>0</v>
      </c>
      <c r="V102" s="38"/>
      <c r="W102" s="38"/>
    </row>
    <row r="103" spans="2:23"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1876</v>
      </c>
      <c r="O103" s="22"/>
      <c r="P103" s="22"/>
      <c r="Q103" s="22"/>
      <c r="R103" s="22"/>
      <c r="S103" s="22"/>
      <c r="T103" s="22">
        <f>IF(VLOOKUP(BORRADOR_PRODUCTOS[[#This Row],[id_producto]],PRODUCTOS!$F$8:$BK$131,58,FALSE)="Sin actualización","No",IF(VLOOKUP(BORRADOR_PRODUCTOS[[#This Row],[id_producto]],PRODUCTOS!$F$8:$BK$131,58,FALSE)="",0,"Sí"))</f>
        <v>0</v>
      </c>
      <c r="U103" s="22">
        <f>VLOOKUP(BORRADOR_PRODUCTOS[[#This Row],[id_producto]],PRODUCTOS!$F$8:$BK$131,58,FALSE)</f>
        <v>0</v>
      </c>
      <c r="V103" s="38"/>
      <c r="W103" s="38">
        <v>44235</v>
      </c>
    </row>
    <row r="104" spans="2:23"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1876</v>
      </c>
      <c r="O104" s="22"/>
      <c r="P104" s="22"/>
      <c r="Q104" s="22"/>
      <c r="R104" s="22"/>
      <c r="S104" s="22"/>
      <c r="T104" s="22">
        <f>IF(VLOOKUP(BORRADOR_PRODUCTOS[[#This Row],[id_producto]],PRODUCTOS!$F$8:$BK$131,58,FALSE)="Sin actualización","No",IF(VLOOKUP(BORRADOR_PRODUCTOS[[#This Row],[id_producto]],PRODUCTOS!$F$8:$BK$131,58,FALSE)="",0,"Sí"))</f>
        <v>0</v>
      </c>
      <c r="U104" s="22">
        <f>VLOOKUP(BORRADOR_PRODUCTOS[[#This Row],[id_producto]],PRODUCTOS!$F$8:$BK$131,58,FALSE)</f>
        <v>0</v>
      </c>
      <c r="V104" s="38"/>
      <c r="W104" s="38">
        <v>44235</v>
      </c>
    </row>
    <row r="105" spans="2:23"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Row],[id_producto]],PRODUCTOS!$F$8:$BK$131,58,FALSE)="Sin actualización","No",IF(VLOOKUP(BORRADOR_PRODUCTOS[[#This Row],[id_producto]],PRODUCTOS!$F$8:$BK$131,58,FALSE)="",0,"Sí"))</f>
        <v>0</v>
      </c>
      <c r="U105" s="22">
        <f>VLOOKUP(BORRADOR_PRODUCTOS[[#This Row],[id_producto]],PRODUCTOS!$F$8:$BK$131,58,FALSE)</f>
        <v>0</v>
      </c>
      <c r="V105" s="38"/>
      <c r="W105" s="38"/>
    </row>
    <row r="106" spans="2:23"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Row],[id_producto]],PRODUCTOS!$F$8:$BK$131,58,FALSE)="Sin actualización","No",IF(VLOOKUP(BORRADOR_PRODUCTOS[[#This Row],[id_producto]],PRODUCTOS!$F$8:$BK$131,58,FALSE)="",0,"Sí"))</f>
        <v>0</v>
      </c>
      <c r="U106" s="22">
        <f>VLOOKUP(BORRADOR_PRODUCTOS[[#This Row],[id_producto]],PRODUCTOS!$F$8:$BK$131,58,FALSE)</f>
        <v>0</v>
      </c>
      <c r="V106" s="38"/>
      <c r="W106" s="38"/>
    </row>
    <row r="107" spans="2:23"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Row],[id_producto]],PRODUCTOS!$F$8:$BK$131,58,FALSE)="Sin actualización","No",IF(VLOOKUP(BORRADOR_PRODUCTOS[[#This Row],[id_producto]],PRODUCTOS!$F$8:$BK$131,58,FALSE)="",0,"Sí"))</f>
        <v>0</v>
      </c>
      <c r="U107" s="22">
        <f>VLOOKUP(BORRADOR_PRODUCTOS[[#This Row],[id_producto]],PRODUCTOS!$F$8:$BK$131,58,FALSE)</f>
        <v>0</v>
      </c>
      <c r="V107" s="38"/>
      <c r="W107" s="38"/>
    </row>
    <row r="108" spans="2:23"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Row],[id_producto]],PRODUCTOS!$F$8:$BK$131,58,FALSE)="Sin actualización","No",IF(VLOOKUP(BORRADOR_PRODUCTOS[[#This Row],[id_producto]],PRODUCTOS!$F$8:$BK$131,58,FALSE)="",0,"Sí"))</f>
        <v>No</v>
      </c>
      <c r="U108" s="22" t="str">
        <f>VLOOKUP(BORRADOR_PRODUCTOS[[#This Row],[id_producto]],PRODUCTOS!$F$8:$BK$131,58,FALSE)</f>
        <v>Sin actualización</v>
      </c>
      <c r="V108" s="38"/>
      <c r="W108" s="38">
        <v>44168</v>
      </c>
    </row>
    <row r="109" spans="2:23"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Row],[id_producto]],PRODUCTOS!$F$8:$BK$131,58,FALSE)="Sin actualización","No",IF(VLOOKUP(BORRADOR_PRODUCTOS[[#This Row],[id_producto]],PRODUCTOS!$F$8:$BK$131,58,FALSE)="",0,"Sí"))</f>
        <v>No</v>
      </c>
      <c r="U109" s="22" t="str">
        <f>VLOOKUP(BORRADOR_PRODUCTOS[[#This Row],[id_producto]],PRODUCTOS!$F$8:$BK$131,58,FALSE)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Row],[id_producto]],PRODUCTOS!$F$8:$BK$131,58,FALSE)="Sin actualización","No",IF(VLOOKUP(BORRADOR_PRODUCTOS[[#This Row],[id_producto]],PRODUCTOS!$F$8:$BK$131,58,FALSE)="",0,"Sí"))</f>
        <v>Sí</v>
      </c>
      <c r="U110" s="22" t="str">
        <f>VLOOKUP(BORRADOR_PRODUCTOS[[#This Row],[id_producto]],PRODUCTOS!$F$8:$BK$131,58,FALSE)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Row],[id_producto]],PRODUCTOS!$F$8:$BK$131,58,FALSE)="Sin actualización","No",IF(VLOOKUP(BORRADOR_PRODUCTOS[[#This Row],[id_producto]],PRODUCTOS!$F$8:$BK$131,58,FALSE)="",0,"Sí"))</f>
        <v>Sí</v>
      </c>
      <c r="U111" s="22" t="str">
        <f>VLOOKUP(BORRADOR_PRODUCTOS[[#This Row],[id_producto]],PRODUCTOS!$F$8:$BK$131,58,FALSE)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Row],[id_producto]],PRODUCTOS!$F$8:$BK$131,58,FALSE)="Sin actualización","No",IF(VLOOKUP(BORRADOR_PRODUCTOS[[#This Row],[id_producto]],PRODUCTOS!$F$8:$BK$131,58,FALSE)="",0,"Sí"))</f>
        <v>Sí</v>
      </c>
      <c r="U112" s="22" t="str">
        <f>VLOOKUP(BORRADOR_PRODUCTOS[[#This Row],[id_producto]],PRODUCTOS!$F$8:$BK$131,58,FALSE)</f>
        <v>Diaria</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Row],[id_producto]],PRODUCTOS!$F$8:$BK$131,58,FALSE)="Sin actualización","No",IF(VLOOKUP(BORRADOR_PRODUCTOS[[#This Row],[id_producto]],PRODUCTOS!$F$8:$BK$131,58,FALSE)="",0,"Sí"))</f>
        <v>Sí</v>
      </c>
      <c r="U113" s="22" t="str">
        <f>VLOOKUP(BORRADOR_PRODUCTOS[[#This Row],[id_producto]],PRODUCTOS!$F$8:$BK$131,58,FALSE)</f>
        <v>Por definir</v>
      </c>
      <c r="V113" s="38"/>
      <c r="W113" s="38">
        <v>44235</v>
      </c>
    </row>
    <row r="114" spans="2:23" ht="28" hidden="1" customHeight="1" x14ac:dyDescent="0.35">
      <c r="B114" s="25" t="s">
        <v>1547</v>
      </c>
      <c r="C114" s="22" t="s">
        <v>1858</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Row],[id_producto]],PRODUCTOS!$F$8:$BK$131,58,FALSE)="Sin actualización","No",IF(VLOOKUP(BORRADOR_PRODUCTOS[[#This Row],[id_producto]],PRODUCTOS!$F$8:$BK$131,58,FALSE)="",0,"Sí"))</f>
        <v>No</v>
      </c>
      <c r="U114" s="22" t="str">
        <f>VLOOKUP(BORRADOR_PRODUCTOS[[#This Row],[id_producto]],PRODUCTOS!$F$8:$BK$131,58,FALSE)</f>
        <v>Sin actualización</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Row],[id_producto]],PRODUCTOS!$F$8:$BK$131,58,FALSE)="Sin actualización","No",IF(VLOOKUP(BORRADOR_PRODUCTOS[[#This Row],[id_producto]],PRODUCTOS!$F$8:$BK$131,58,FALSE)="",0,"Sí"))</f>
        <v>Sí</v>
      </c>
      <c r="U115" s="22" t="str">
        <f>VLOOKUP(BORRADOR_PRODUCTOS[[#This Row],[id_producto]],PRODUCTOS!$F$8:$BK$131,58,FALSE)</f>
        <v>Diaria</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Row],[id_producto]],PRODUCTOS!$F$8:$BK$131,58,FALSE)="Sin actualización","No",IF(VLOOKUP(BORRADOR_PRODUCTOS[[#This Row],[id_producto]],PRODUCTOS!$F$8:$BK$131,58,FALSE)="",0,"Sí"))</f>
        <v>Sí</v>
      </c>
      <c r="U116" s="22" t="str">
        <f>VLOOKUP(BORRADOR_PRODUCTOS[[#This Row],[id_producto]],PRODUCTOS!$F$8:$BK$131,58,FALSE)</f>
        <v>Diaria</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Row],[id_producto]],PRODUCTOS!$F$8:$BK$131,58,FALSE)="Sin actualización","No",IF(VLOOKUP(BORRADOR_PRODUCTOS[[#This Row],[id_producto]],PRODUCTOS!$F$8:$BK$131,58,FALSE)="",0,"Sí"))</f>
        <v>Sí</v>
      </c>
      <c r="U117" s="22" t="str">
        <f>VLOOKUP(BORRADOR_PRODUCTOS[[#This Row],[id_producto]],PRODUCTOS!$F$8:$BK$131,58,FALSE)</f>
        <v>Mensual</v>
      </c>
      <c r="V117" s="38"/>
      <c r="W117" s="38">
        <v>44183</v>
      </c>
    </row>
    <row r="118" spans="2:23" hidden="1"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Row],[id_producto]],PRODUCTOS!$F$8:$BK$131,58,FALSE)="Sin actualización","No",IF(VLOOKUP(BORRADOR_PRODUCTOS[[#This Row],[id_producto]],PRODUCTOS!$F$8:$BK$131,58,FALSE)="",0,"Sí"))</f>
        <v>No</v>
      </c>
      <c r="U118" s="22" t="str">
        <f>VLOOKUP(BORRADOR_PRODUCTOS[[#This Row],[id_producto]],PRODUCTOS!$F$8:$BK$131,58,FALSE)</f>
        <v>Sin actualización</v>
      </c>
      <c r="V118" s="38"/>
      <c r="W118" s="38">
        <v>44183</v>
      </c>
    </row>
    <row r="119" spans="2:23" hidden="1"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Row],[id_producto]],PRODUCTOS!$F$8:$BK$131,58,FALSE)="Sin actualización","No",IF(VLOOKUP(BORRADOR_PRODUCTOS[[#This Row],[id_producto]],PRODUCTOS!$F$8:$BK$131,58,FALSE)="",0,"Sí"))</f>
        <v>No</v>
      </c>
      <c r="U119" s="22" t="str">
        <f>VLOOKUP(BORRADOR_PRODUCTOS[[#This Row],[id_producto]],PRODUCTOS!$F$8:$BK$131,58,FALSE)</f>
        <v>Sin actualización</v>
      </c>
      <c r="V119" s="38"/>
      <c r="W119" s="38">
        <v>44183</v>
      </c>
    </row>
    <row r="120" spans="2:23" hidden="1" x14ac:dyDescent="0.35">
      <c r="B120" s="25" t="s">
        <v>3</v>
      </c>
      <c r="C120" s="22" t="s">
        <v>1569</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Row],[id_producto]],PRODUCTOS!$F$8:$BK$131,58,FALSE)="Sin actualización","No",IF(VLOOKUP(BORRADOR_PRODUCTOS[[#This Row],[id_producto]],PRODUCTOS!$F$8:$BK$131,58,FALSE)="",0,"Sí"))</f>
        <v>0</v>
      </c>
      <c r="U120" s="22">
        <f>VLOOKUP(BORRADOR_PRODUCTOS[[#This Row],[id_producto]],PRODUCTOS!$F$8:$BK$131,58,FALSE)</f>
        <v>0</v>
      </c>
      <c r="V120" s="38"/>
      <c r="W120" s="38"/>
    </row>
    <row r="121" spans="2:23" hidden="1" x14ac:dyDescent="0.35">
      <c r="B121" s="25" t="s">
        <v>1638</v>
      </c>
      <c r="C121" s="22" t="s">
        <v>1639</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Row],[id_producto]],PRODUCTOS!$F$8:$BK$131,58,FALSE)="Sin actualización","No",IF(VLOOKUP(BORRADOR_PRODUCTOS[[#This Row],[id_producto]],PRODUCTOS!$F$8:$BK$131,58,FALSE)="",0,"Sí"))</f>
        <v>No</v>
      </c>
      <c r="U121" s="22" t="str">
        <f>VLOOKUP(BORRADOR_PRODUCTOS[[#This Row],[id_producto]],PRODUCTOS!$F$8:$BK$131,58,FALSE)</f>
        <v>Sin actualización</v>
      </c>
      <c r="V121" s="38"/>
      <c r="W121" s="38">
        <v>44201</v>
      </c>
    </row>
    <row r="122" spans="2:23" ht="24" x14ac:dyDescent="0.35">
      <c r="B122" s="25" t="s">
        <v>12</v>
      </c>
      <c r="C122" s="22" t="s">
        <v>1680</v>
      </c>
      <c r="D122" s="21"/>
      <c r="E122" s="237" t="s">
        <v>1634</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Row],[id_producto]],PRODUCTOS!$F$8:$BK$131,58,FALSE)="Sin actualización","No",IF(VLOOKUP(BORRADOR_PRODUCTOS[[#This Row],[id_producto]],PRODUCTOS!$F$8:$BK$131,58,FALSE)="",0,"Sí"))</f>
        <v>Sí</v>
      </c>
      <c r="U122" s="22" t="str">
        <f>VLOOKUP(BORRADOR_PRODUCTOS[[#This Row],[id_producto]],PRODUCTOS!$F$8:$BK$131,58,FALSE)</f>
        <v>Diaria</v>
      </c>
      <c r="V122" s="38"/>
      <c r="W122" s="38">
        <v>44235</v>
      </c>
    </row>
    <row r="123" spans="2:23" ht="24" x14ac:dyDescent="0.35">
      <c r="B123" s="25" t="s">
        <v>12</v>
      </c>
      <c r="C123" s="41" t="s">
        <v>1681</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Row],[id_producto]],PRODUCTOS!$F$8:$BK$131,58,FALSE)="Sin actualización","No",IF(VLOOKUP(BORRADOR_PRODUCTOS[[#This Row],[id_producto]],PRODUCTOS!$F$8:$BK$131,58,FALSE)="",0,"Sí"))</f>
        <v>Sí</v>
      </c>
      <c r="U123" s="22" t="str">
        <f>VLOOKUP(BORRADOR_PRODUCTOS[[#This Row],[id_producto]],PRODUCTOS!$F$8:$BK$131,58,FALSE)</f>
        <v>Diaria</v>
      </c>
      <c r="V123" s="38"/>
      <c r="W123" s="38">
        <v>44235</v>
      </c>
    </row>
    <row r="124" spans="2:23" ht="24" x14ac:dyDescent="0.35">
      <c r="B124" s="25" t="s">
        <v>12</v>
      </c>
      <c r="C124" s="41" t="s">
        <v>1703</v>
      </c>
      <c r="D124" s="225"/>
      <c r="E124" s="237" t="s">
        <v>1635</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Row],[id_producto]],PRODUCTOS!$F$8:$BK$131,58,FALSE)="Sin actualización","No",IF(VLOOKUP(BORRADOR_PRODUCTOS[[#This Row],[id_producto]],PRODUCTOS!$F$8:$BK$131,58,FALSE)="",0,"Sí"))</f>
        <v>Sí</v>
      </c>
      <c r="U124" s="22" t="str">
        <f>VLOOKUP(BORRADOR_PRODUCTOS[[#This Row],[id_producto]],PRODUCTOS!$F$8:$BK$131,58,FALSE)</f>
        <v>Diaria</v>
      </c>
      <c r="V124" s="38"/>
      <c r="W124" s="38">
        <v>44235</v>
      </c>
    </row>
    <row r="125" spans="2:23" ht="24" x14ac:dyDescent="0.35">
      <c r="B125" s="25" t="s">
        <v>12</v>
      </c>
      <c r="C125" s="41" t="s">
        <v>1704</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Row],[id_producto]],PRODUCTOS!$F$8:$BK$131,58,FALSE)="Sin actualización","No",IF(VLOOKUP(BORRADOR_PRODUCTOS[[#This Row],[id_producto]],PRODUCTOS!$F$8:$BK$131,58,FALSE)="",0,"Sí"))</f>
        <v>Sí</v>
      </c>
      <c r="U125" s="22" t="str">
        <f>VLOOKUP(BORRADOR_PRODUCTOS[[#This Row],[id_producto]],PRODUCTOS!$F$8:$BK$131,58,FALSE)</f>
        <v>Diaria</v>
      </c>
      <c r="V125" s="38"/>
      <c r="W125" s="38">
        <v>44235</v>
      </c>
    </row>
    <row r="126" spans="2:23" ht="24" x14ac:dyDescent="0.35">
      <c r="B126" s="25" t="s">
        <v>12</v>
      </c>
      <c r="C126" s="41" t="s">
        <v>1705</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Row],[id_producto]],PRODUCTOS!$F$8:$BK$131,58,FALSE)="Sin actualización","No",IF(VLOOKUP(BORRADOR_PRODUCTOS[[#This Row],[id_producto]],PRODUCTOS!$F$8:$BK$131,58,FALSE)="",0,"Sí"))</f>
        <v>Sí</v>
      </c>
      <c r="U126" s="22" t="str">
        <f>VLOOKUP(BORRADOR_PRODUCTOS[[#This Row],[id_producto]],PRODUCTOS!$F$8:$BK$131,58,FALSE)</f>
        <v>Diaria</v>
      </c>
      <c r="V126" s="38"/>
      <c r="W126" s="38">
        <v>44235</v>
      </c>
    </row>
    <row r="127" spans="2:23" ht="24" x14ac:dyDescent="0.35">
      <c r="B127" s="25" t="s">
        <v>12</v>
      </c>
      <c r="C127" s="41" t="s">
        <v>1706</v>
      </c>
      <c r="D127" s="225"/>
      <c r="E127" s="237" t="s">
        <v>1633</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Row],[id_producto]],PRODUCTOS!$F$8:$BK$131,58,FALSE)="Sin actualización","No",IF(VLOOKUP(BORRADOR_PRODUCTOS[[#This Row],[id_producto]],PRODUCTOS!$F$8:$BK$131,58,FALSE)="",0,"Sí"))</f>
        <v>Sí</v>
      </c>
      <c r="U127" s="22" t="str">
        <f>VLOOKUP(BORRADOR_PRODUCTOS[[#This Row],[id_producto]],PRODUCTOS!$F$8:$BK$131,58,FALSE)</f>
        <v>Diaria</v>
      </c>
      <c r="V127" s="38"/>
      <c r="W127" s="38">
        <v>44235</v>
      </c>
    </row>
    <row r="128" spans="2:23" ht="24" x14ac:dyDescent="0.35">
      <c r="B128" s="25" t="s">
        <v>12</v>
      </c>
      <c r="C128" s="41" t="s">
        <v>1707</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Row],[id_producto]],PRODUCTOS!$F$8:$BK$131,58,FALSE)="Sin actualización","No",IF(VLOOKUP(BORRADOR_PRODUCTOS[[#This Row],[id_producto]],PRODUCTOS!$F$8:$BK$131,58,FALSE)="",0,"Sí"))</f>
        <v>Sí</v>
      </c>
      <c r="U128" s="22" t="str">
        <f>VLOOKUP(BORRADOR_PRODUCTOS[[#This Row],[id_producto]],PRODUCTOS!$F$8:$BK$131,58,FALSE)</f>
        <v>Diaria</v>
      </c>
      <c r="V128" s="38"/>
      <c r="W128" s="38">
        <v>44235</v>
      </c>
    </row>
    <row r="129" spans="2:23" ht="29" x14ac:dyDescent="0.35">
      <c r="B129" s="25" t="s">
        <v>12</v>
      </c>
      <c r="C129" s="41" t="s">
        <v>1710</v>
      </c>
      <c r="D129" s="225"/>
      <c r="E129" s="237" t="s">
        <v>1708</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Row],[id_producto]],PRODUCTOS!$F$8:$BK$131,58,FALSE)="Sin actualización","No",IF(VLOOKUP(BORRADOR_PRODUCTOS[[#This Row],[id_producto]],PRODUCTOS!$F$8:$BK$131,58,FALSE)="",0,"Sí"))</f>
        <v>Sí</v>
      </c>
      <c r="U129" s="22" t="str">
        <f>VLOOKUP(BORRADOR_PRODUCTOS[[#This Row],[id_producto]],PRODUCTOS!$F$8:$BK$131,58,FALSE)</f>
        <v>Diaria</v>
      </c>
      <c r="V129" s="38"/>
      <c r="W129" s="38">
        <v>44235</v>
      </c>
    </row>
    <row r="130" spans="2:23" ht="24" x14ac:dyDescent="0.35">
      <c r="B130" s="224" t="s">
        <v>11</v>
      </c>
      <c r="C130" s="41" t="s">
        <v>1711</v>
      </c>
      <c r="D130" s="225"/>
      <c r="E130" s="21" t="s">
        <v>1634</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Row],[id_producto]],PRODUCTOS!$F$8:$BK$131,58,FALSE)="Sin actualización","No",IF(VLOOKUP(BORRADOR_PRODUCTOS[[#This Row],[id_producto]],PRODUCTOS!$F$8:$BK$131,58,FALSE)="",0,"Sí"))</f>
        <v>Sí</v>
      </c>
      <c r="U130" s="41" t="str">
        <f>VLOOKUP(BORRADOR_PRODUCTOS[[#This Row],[id_producto]],PRODUCTOS!$F$8:$BK$131,58,FALSE)</f>
        <v>Diaria</v>
      </c>
      <c r="V130" s="226"/>
      <c r="W130" s="226"/>
    </row>
    <row r="131" spans="2:23" ht="24" x14ac:dyDescent="0.35">
      <c r="B131" s="224" t="s">
        <v>11</v>
      </c>
      <c r="C131" s="41" t="s">
        <v>1712</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Row],[id_producto]],PRODUCTOS!$F$8:$BK$131,58,FALSE)="Sin actualización","No",IF(VLOOKUP(BORRADOR_PRODUCTOS[[#This Row],[id_producto]],PRODUCTOS!$F$8:$BK$131,58,FALSE)="",0,"Sí"))</f>
        <v>Sí</v>
      </c>
      <c r="U131" s="41" t="str">
        <f>VLOOKUP(BORRADOR_PRODUCTOS[[#This Row],[id_producto]],PRODUCTOS!$F$8:$BK$131,58,FALSE)</f>
        <v>Diaria</v>
      </c>
      <c r="V131" s="226"/>
      <c r="W131" s="226"/>
    </row>
    <row r="132" spans="2:23" ht="24" x14ac:dyDescent="0.35">
      <c r="B132" s="224" t="s">
        <v>11</v>
      </c>
      <c r="C132" s="41" t="s">
        <v>1713</v>
      </c>
      <c r="D132" s="225"/>
      <c r="E132" s="21" t="s">
        <v>1635</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Row],[id_producto]],PRODUCTOS!$F$8:$BK$131,58,FALSE)="Sin actualización","No",IF(VLOOKUP(BORRADOR_PRODUCTOS[[#This Row],[id_producto]],PRODUCTOS!$F$8:$BK$131,58,FALSE)="",0,"Sí"))</f>
        <v>Sí</v>
      </c>
      <c r="U132" s="41" t="str">
        <f>VLOOKUP(BORRADOR_PRODUCTOS[[#This Row],[id_producto]],PRODUCTOS!$F$8:$BK$131,58,FALSE)</f>
        <v>Diaria</v>
      </c>
      <c r="V132" s="226"/>
      <c r="W132" s="226"/>
    </row>
    <row r="133" spans="2:23" ht="24" x14ac:dyDescent="0.35">
      <c r="B133" s="224" t="s">
        <v>11</v>
      </c>
      <c r="C133" s="41" t="s">
        <v>1714</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Row],[id_producto]],PRODUCTOS!$F$8:$BK$131,58,FALSE)="Sin actualización","No",IF(VLOOKUP(BORRADOR_PRODUCTOS[[#This Row],[id_producto]],PRODUCTOS!$F$8:$BK$131,58,FALSE)="",0,"Sí"))</f>
        <v>Sí</v>
      </c>
      <c r="U133" s="41" t="str">
        <f>VLOOKUP(BORRADOR_PRODUCTOS[[#This Row],[id_producto]],PRODUCTOS!$F$8:$BK$131,58,FALSE)</f>
        <v>Diaria</v>
      </c>
      <c r="V133" s="226"/>
      <c r="W133" s="226"/>
    </row>
    <row r="134" spans="2:23" ht="24" x14ac:dyDescent="0.35">
      <c r="B134" s="224" t="s">
        <v>11</v>
      </c>
      <c r="C134" s="41" t="s">
        <v>1715</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Row],[id_producto]],PRODUCTOS!$F$8:$BK$131,58,FALSE)="Sin actualización","No",IF(VLOOKUP(BORRADOR_PRODUCTOS[[#This Row],[id_producto]],PRODUCTOS!$F$8:$BK$131,58,FALSE)="",0,"Sí"))</f>
        <v>Sí</v>
      </c>
      <c r="U134" s="41" t="str">
        <f>VLOOKUP(BORRADOR_PRODUCTOS[[#This Row],[id_producto]],PRODUCTOS!$F$8:$BK$131,58,FALSE)</f>
        <v>Diaria</v>
      </c>
      <c r="V134" s="226"/>
      <c r="W134" s="226"/>
    </row>
    <row r="135" spans="2:23" ht="24" x14ac:dyDescent="0.35">
      <c r="B135" s="224" t="s">
        <v>11</v>
      </c>
      <c r="C135" s="41" t="s">
        <v>1716</v>
      </c>
      <c r="D135" s="225"/>
      <c r="E135" s="21" t="s">
        <v>1633</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Row],[id_producto]],PRODUCTOS!$F$8:$BK$131,58,FALSE)="Sin actualización","No",IF(VLOOKUP(BORRADOR_PRODUCTOS[[#This Row],[id_producto]],PRODUCTOS!$F$8:$BK$131,58,FALSE)="",0,"Sí"))</f>
        <v>Sí</v>
      </c>
      <c r="U135" s="41" t="str">
        <f>VLOOKUP(BORRADOR_PRODUCTOS[[#This Row],[id_producto]],PRODUCTOS!$F$8:$BK$131,58,FALSE)</f>
        <v>Diaria</v>
      </c>
      <c r="V135" s="226"/>
      <c r="W135" s="226"/>
    </row>
    <row r="136" spans="2:23" ht="24" x14ac:dyDescent="0.35">
      <c r="B136" s="224" t="s">
        <v>11</v>
      </c>
      <c r="C136" s="41" t="s">
        <v>1717</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Row],[id_producto]],PRODUCTOS!$F$8:$BK$131,58,FALSE)="Sin actualización","No",IF(VLOOKUP(BORRADOR_PRODUCTOS[[#This Row],[id_producto]],PRODUCTOS!$F$8:$BK$131,58,FALSE)="",0,"Sí"))</f>
        <v>Sí</v>
      </c>
      <c r="U136" s="41" t="str">
        <f>VLOOKUP(BORRADOR_PRODUCTOS[[#This Row],[id_producto]],PRODUCTOS!$F$8:$BK$131,58,FALSE)</f>
        <v>Diaria</v>
      </c>
      <c r="V136" s="226"/>
      <c r="W136" s="226"/>
    </row>
    <row r="137" spans="2:23" ht="29" x14ac:dyDescent="0.35">
      <c r="B137" s="224" t="s">
        <v>11</v>
      </c>
      <c r="C137" s="41" t="s">
        <v>1718</v>
      </c>
      <c r="D137" s="225"/>
      <c r="E137" s="21" t="s">
        <v>1708</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Row],[id_producto]],PRODUCTOS!$F$8:$BK$131,58,FALSE)="Sin actualización","No",IF(VLOOKUP(BORRADOR_PRODUCTOS[[#This Row],[id_producto]],PRODUCTOS!$F$8:$BK$131,58,FALSE)="",0,"Sí"))</f>
        <v>Sí</v>
      </c>
      <c r="U137" s="41" t="str">
        <f>VLOOKUP(BORRADOR_PRODUCTOS[[#This Row],[id_producto]],PRODUCTOS!$F$8:$BK$131,58,FALSE)</f>
        <v>Diaria</v>
      </c>
      <c r="V137" s="226"/>
      <c r="W137" s="226"/>
    </row>
    <row r="138" spans="2:23" ht="24" hidden="1" x14ac:dyDescent="0.35">
      <c r="B138" s="25" t="s">
        <v>644</v>
      </c>
      <c r="C138" s="22" t="s">
        <v>1859</v>
      </c>
      <c r="D138" s="21"/>
      <c r="E138" s="21" t="s">
        <v>1860</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Row],[id_producto]],PRODUCTOS!$F$8:$BK$131,58,FALSE)="Sin actualización","No",IF(VLOOKUP(BORRADOR_PRODUCTOS[[#This Row],[id_producto]],PRODUCTOS!$F$8:$BK$131,58,FALSE)="",0,"Sí"))</f>
        <v>No</v>
      </c>
      <c r="U138" s="22" t="str">
        <f>VLOOKUP(BORRADOR_PRODUCTOS[[#This Row],[id_producto]],PRODUCTOS!$F$8:$BK$131,58,FALSE)</f>
        <v>Sin actualización</v>
      </c>
      <c r="V138" s="38"/>
      <c r="W138" s="26">
        <v>44235</v>
      </c>
    </row>
    <row r="139" spans="2:23" hidden="1" x14ac:dyDescent="0.35">
      <c r="B139" s="25" t="s">
        <v>3</v>
      </c>
      <c r="C139" s="22" t="s">
        <v>1885</v>
      </c>
      <c r="D139" s="21"/>
      <c r="E139" s="21" t="s">
        <v>1634</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Row],[id_producto]],PRODUCTOS!$F$8:$BK$131,58,FALSE)="Sin actualización","No",IF(VLOOKUP(BORRADOR_PRODUCTOS[[#This Row],[id_producto]],PRODUCTOS!$F$8:$BK$131,58,FALSE)="",0,"Sí"))</f>
        <v>No</v>
      </c>
      <c r="U139" s="22" t="str">
        <f>VLOOKUP(BORRADOR_PRODUCTOS[[#This Row],[id_producto]],PRODUCTOS!$F$8:$BK$131,58,FALSE)</f>
        <v>Sin actualización</v>
      </c>
      <c r="V139" s="38"/>
      <c r="W139" s="38">
        <v>44237</v>
      </c>
    </row>
    <row r="140" spans="2:23" hidden="1" x14ac:dyDescent="0.35">
      <c r="B140" s="25" t="s">
        <v>3</v>
      </c>
      <c r="C140" s="22" t="s">
        <v>1885</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Row],[id_producto]],PRODUCTOS!$F$8:$BK$131,58,FALSE)="Sin actualización","No",IF(VLOOKUP(BORRADOR_PRODUCTOS[[#This Row],[id_producto]],PRODUCTOS!$F$8:$BK$131,58,FALSE)="",0,"Sí"))</f>
        <v>No</v>
      </c>
      <c r="U140" s="22" t="str">
        <f>VLOOKUP(BORRADOR_PRODUCTOS[[#This Row],[id_producto]],PRODUCTOS!$F$8:$BK$131,58,FALSE)</f>
        <v>Sin actualización</v>
      </c>
      <c r="V140" s="38"/>
      <c r="W140" s="38">
        <v>44237</v>
      </c>
    </row>
    <row r="141" spans="2:23" hidden="1" x14ac:dyDescent="0.35">
      <c r="B141" s="25" t="s">
        <v>3</v>
      </c>
      <c r="C141" s="22" t="s">
        <v>1885</v>
      </c>
      <c r="D141" s="21"/>
      <c r="E141" s="21" t="s">
        <v>1635</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Row],[id_producto]],PRODUCTOS!$F$8:$BK$131,58,FALSE)="Sin actualización","No",IF(VLOOKUP(BORRADOR_PRODUCTOS[[#This Row],[id_producto]],PRODUCTOS!$F$8:$BK$131,58,FALSE)="",0,"Sí"))</f>
        <v>No</v>
      </c>
      <c r="U141" s="22" t="str">
        <f>VLOOKUP(BORRADOR_PRODUCTOS[[#This Row],[id_producto]],PRODUCTOS!$F$8:$BK$131,58,FALSE)</f>
        <v>Sin actualización</v>
      </c>
      <c r="V141" s="38"/>
      <c r="W141" s="38">
        <v>44237</v>
      </c>
    </row>
    <row r="142" spans="2:23" hidden="1" x14ac:dyDescent="0.35">
      <c r="B142" s="25" t="s">
        <v>3</v>
      </c>
      <c r="C142" s="22" t="s">
        <v>1885</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Row],[id_producto]],PRODUCTOS!$F$8:$BK$131,58,FALSE)="Sin actualización","No",IF(VLOOKUP(BORRADOR_PRODUCTOS[[#This Row],[id_producto]],PRODUCTOS!$F$8:$BK$131,58,FALSE)="",0,"Sí"))</f>
        <v>No</v>
      </c>
      <c r="U142" s="22" t="str">
        <f>VLOOKUP(BORRADOR_PRODUCTOS[[#This Row],[id_producto]],PRODUCTOS!$F$8:$BK$131,58,FALSE)</f>
        <v>Sin actualización</v>
      </c>
      <c r="V142" s="38"/>
      <c r="W142" s="38">
        <v>44237</v>
      </c>
    </row>
    <row r="143" spans="2:23" hidden="1" x14ac:dyDescent="0.35">
      <c r="B143" s="25" t="s">
        <v>3</v>
      </c>
      <c r="C143" s="22" t="s">
        <v>1885</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Row],[id_producto]],PRODUCTOS!$F$8:$BK$131,58,FALSE)="Sin actualización","No",IF(VLOOKUP(BORRADOR_PRODUCTOS[[#This Row],[id_producto]],PRODUCTOS!$F$8:$BK$131,58,FALSE)="",0,"Sí"))</f>
        <v>No</v>
      </c>
      <c r="U143" s="22" t="str">
        <f>VLOOKUP(BORRADOR_PRODUCTOS[[#This Row],[id_producto]],PRODUCTOS!$F$8:$BK$131,58,FALSE)</f>
        <v>Sin actualización</v>
      </c>
      <c r="V143" s="38"/>
      <c r="W143" s="38">
        <v>44237</v>
      </c>
    </row>
    <row r="144" spans="2:23" hidden="1" x14ac:dyDescent="0.35">
      <c r="B144" s="25" t="s">
        <v>3</v>
      </c>
      <c r="C144" s="22" t="s">
        <v>1885</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Row],[id_producto]],PRODUCTOS!$F$8:$BK$131,58,FALSE)="Sin actualización","No",IF(VLOOKUP(BORRADOR_PRODUCTOS[[#This Row],[id_producto]],PRODUCTOS!$F$8:$BK$131,58,FALSE)="",0,"Sí"))</f>
        <v>No</v>
      </c>
      <c r="U144" s="22" t="str">
        <f>VLOOKUP(BORRADOR_PRODUCTOS[[#This Row],[id_producto]],PRODUCTOS!$F$8:$BK$131,58,FALSE)</f>
        <v>Sin actualización</v>
      </c>
      <c r="V144" s="38"/>
      <c r="W144" s="38">
        <v>44237</v>
      </c>
    </row>
    <row r="145" spans="2:23" hidden="1" x14ac:dyDescent="0.35">
      <c r="B145" s="25" t="s">
        <v>3</v>
      </c>
      <c r="C145" s="22" t="s">
        <v>1885</v>
      </c>
      <c r="D145" s="21"/>
      <c r="E145" s="21" t="s">
        <v>1633</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Row],[id_producto]],PRODUCTOS!$F$8:$BK$131,58,FALSE)="Sin actualización","No",IF(VLOOKUP(BORRADOR_PRODUCTOS[[#This Row],[id_producto]],PRODUCTOS!$F$8:$BK$131,58,FALSE)="",0,"Sí"))</f>
        <v>No</v>
      </c>
      <c r="U145" s="22" t="str">
        <f>VLOOKUP(BORRADOR_PRODUCTOS[[#This Row],[id_producto]],PRODUCTOS!$F$8:$BK$131,58,FALSE)</f>
        <v>Sin actualización</v>
      </c>
      <c r="V145" s="38"/>
      <c r="W145" s="38">
        <v>44237</v>
      </c>
    </row>
    <row r="146" spans="2:23" hidden="1" x14ac:dyDescent="0.35">
      <c r="B146" s="25" t="s">
        <v>3</v>
      </c>
      <c r="C146" s="22" t="s">
        <v>1885</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Row],[id_producto]],PRODUCTOS!$F$8:$BK$131,58,FALSE)="Sin actualización","No",IF(VLOOKUP(BORRADOR_PRODUCTOS[[#This Row],[id_producto]],PRODUCTOS!$F$8:$BK$131,58,FALSE)="",0,"Sí"))</f>
        <v>No</v>
      </c>
      <c r="U146" s="22" t="str">
        <f>VLOOKUP(BORRADOR_PRODUCTOS[[#This Row],[id_producto]],PRODUCTOS!$F$8:$BK$131,58,FALSE)</f>
        <v>Sin actualización</v>
      </c>
      <c r="V146" s="38"/>
      <c r="W146" s="38">
        <v>44237</v>
      </c>
    </row>
    <row r="147" spans="2:23" ht="29" hidden="1" x14ac:dyDescent="0.35">
      <c r="B147" s="25" t="s">
        <v>3</v>
      </c>
      <c r="C147" s="22" t="s">
        <v>1885</v>
      </c>
      <c r="D147" s="21"/>
      <c r="E147" s="21" t="s">
        <v>1708</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Row],[id_producto]],PRODUCTOS!$F$8:$BK$131,58,FALSE)="Sin actualización","No",IF(VLOOKUP(BORRADOR_PRODUCTOS[[#This Row],[id_producto]],PRODUCTOS!$F$8:$BK$131,58,FALSE)="",0,"Sí"))</f>
        <v>No</v>
      </c>
      <c r="U147" s="22" t="str">
        <f>VLOOKUP(BORRADOR_PRODUCTOS[[#This Row],[id_producto]],PRODUCTOS!$F$8:$BK$131,58,FALSE)</f>
        <v>Sin actualización</v>
      </c>
      <c r="V147" s="38"/>
      <c r="W147" s="38">
        <v>44237</v>
      </c>
    </row>
    <row r="148" spans="2:23" hidden="1" x14ac:dyDescent="0.35">
      <c r="B148" s="25" t="s">
        <v>644</v>
      </c>
      <c r="C148" s="22" t="s">
        <v>1909</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Row],[id_producto]],PRODUCTOS!$F$8:$BK$131,58,FALSE)="Sin actualización","No",IF(VLOOKUP(BORRADOR_PRODUCTOS[[#This Row],[id_producto]],PRODUCTOS!$F$8:$BK$131,58,FALSE)="",0,"Sí"))</f>
        <v>No</v>
      </c>
      <c r="U148" s="22" t="str">
        <f>VLOOKUP(BORRADOR_PRODUCTOS[[#This Row],[id_producto]],PRODUCTOS!$F$8:$BK$131,58,FALSE)</f>
        <v>Sin actualización</v>
      </c>
      <c r="V148" s="38"/>
      <c r="W148" s="26">
        <v>44256</v>
      </c>
    </row>
    <row r="149" spans="2:23" hidden="1" x14ac:dyDescent="0.35">
      <c r="B149" s="25" t="s">
        <v>644</v>
      </c>
      <c r="C149" s="41" t="s">
        <v>1911</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Row],[id_producto]],PRODUCTOS!$F$8:$BK$131,58,FALSE)="Sin actualización","No",IF(VLOOKUP(BORRADOR_PRODUCTOS[[#This Row],[id_producto]],PRODUCTOS!$F$8:$BK$131,58,FALSE)="",0,"Sí"))</f>
        <v>No</v>
      </c>
      <c r="U149" s="41" t="str">
        <f>VLOOKUP(BORRADOR_PRODUCTOS[[#This Row],[id_producto]],PRODUCTOS!$F$8:$BK$131,58,FALSE)</f>
        <v>Sin actualización</v>
      </c>
      <c r="V149" s="226"/>
      <c r="W149" s="26">
        <v>44256</v>
      </c>
    </row>
    <row r="150" spans="2:23" hidden="1" x14ac:dyDescent="0.35">
      <c r="B150" s="25" t="s">
        <v>644</v>
      </c>
      <c r="C150" s="41" t="s">
        <v>1912</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Row],[id_producto]],PRODUCTOS!$F$8:$BK$131,58,FALSE)="Sin actualización","No",IF(VLOOKUP(BORRADOR_PRODUCTOS[[#This Row],[id_producto]],PRODUCTOS!$F$8:$BK$131,58,FALSE)="",0,"Sí"))</f>
        <v>No</v>
      </c>
      <c r="U150" s="41" t="str">
        <f>VLOOKUP(BORRADOR_PRODUCTOS[[#This Row],[id_producto]],PRODUCTOS!$F$8:$BK$131,58,FALSE)</f>
        <v>Sin actualización</v>
      </c>
      <c r="V150" s="226"/>
      <c r="W150" s="26">
        <v>44256</v>
      </c>
    </row>
    <row r="151" spans="2:23" hidden="1" x14ac:dyDescent="0.35">
      <c r="B151" s="25" t="s">
        <v>644</v>
      </c>
      <c r="C151" s="41" t="s">
        <v>1913</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Row],[id_producto]],PRODUCTOS!$F$8:$BK$131,58,FALSE)="Sin actualización","No",IF(VLOOKUP(BORRADOR_PRODUCTOS[[#This Row],[id_producto]],PRODUCTOS!$F$8:$BK$131,58,FALSE)="",0,"Sí"))</f>
        <v>No</v>
      </c>
      <c r="U151" s="41" t="str">
        <f>VLOOKUP(BORRADOR_PRODUCTOS[[#This Row],[id_producto]],PRODUCTOS!$F$8:$BK$131,58,FALSE)</f>
        <v>Sin actualización</v>
      </c>
      <c r="V151" s="226"/>
      <c r="W151" s="26">
        <v>44256</v>
      </c>
    </row>
    <row r="152" spans="2:23" hidden="1" x14ac:dyDescent="0.35">
      <c r="B152" s="25" t="s">
        <v>644</v>
      </c>
      <c r="C152" s="41" t="s">
        <v>1914</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Row],[id_producto]],PRODUCTOS!$F$8:$BK$131,58,FALSE)="Sin actualización","No",IF(VLOOKUP(BORRADOR_PRODUCTOS[[#This Row],[id_producto]],PRODUCTOS!$F$8:$BK$131,58,FALSE)="",0,"Sí"))</f>
        <v>No</v>
      </c>
      <c r="U152" s="41" t="str">
        <f>VLOOKUP(BORRADOR_PRODUCTOS[[#This Row],[id_producto]],PRODUCTOS!$F$8:$BK$131,58,FALSE)</f>
        <v>Sin actualización</v>
      </c>
      <c r="V152" s="226"/>
      <c r="W152" s="26">
        <v>44256</v>
      </c>
    </row>
    <row r="153" spans="2:23" hidden="1" x14ac:dyDescent="0.35">
      <c r="B153" s="25" t="s">
        <v>644</v>
      </c>
      <c r="C153" s="22" t="s">
        <v>1922</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Row],[id_producto]],PRODUCTOS!$F$8:$BK$131,58,FALSE)="Sin actualización","No",IF(VLOOKUP(BORRADOR_PRODUCTOS[[#This Row],[id_producto]],PRODUCTOS!$F$8:$BK$131,58,FALSE)="",0,"Sí"))</f>
        <v>No</v>
      </c>
      <c r="U153" s="22" t="str">
        <f>VLOOKUP(BORRADOR_PRODUCTOS[[#This Row],[id_producto]],PRODUCTOS!$F$8:$BK$131,58,FALSE)</f>
        <v>Sin actualización</v>
      </c>
      <c r="V153" s="38"/>
      <c r="W153" s="26">
        <v>44256</v>
      </c>
    </row>
    <row r="154" spans="2:23" ht="24" hidden="1" x14ac:dyDescent="0.35">
      <c r="B154" s="25" t="s">
        <v>644</v>
      </c>
      <c r="C154" s="41" t="s">
        <v>1925</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e">
        <f>IF(VLOOKUP(BORRADOR_PRODUCTOS[[#This Row],[id_producto]],PRODUCTOS!$F$8:$BK$131,58,FALSE)="Sin actualización","No",IF(VLOOKUP(BORRADOR_PRODUCTOS[[#This Row],[id_producto]],PRODUCTOS!$F$8:$BK$131,58,FALSE)="",0,"Sí"))</f>
        <v>#N/A</v>
      </c>
      <c r="U154" s="41" t="e">
        <f>VLOOKUP(BORRADOR_PRODUCTOS[[#This Row],[id_producto]],PRODUCTOS!$F$8:$BK$131,58,FALSE)</f>
        <v>#N/A</v>
      </c>
      <c r="V154" s="226"/>
      <c r="W154" s="26">
        <v>44256</v>
      </c>
    </row>
    <row r="155" spans="2:23" ht="24" hidden="1" x14ac:dyDescent="0.35">
      <c r="B155" s="25" t="s">
        <v>644</v>
      </c>
      <c r="C155" s="41" t="s">
        <v>1926</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e">
        <f>IF(VLOOKUP(BORRADOR_PRODUCTOS[[#This Row],[id_producto]],PRODUCTOS!$F$8:$BK$131,58,FALSE)="Sin actualización","No",IF(VLOOKUP(BORRADOR_PRODUCTOS[[#This Row],[id_producto]],PRODUCTOS!$F$8:$BK$131,58,FALSE)="",0,"Sí"))</f>
        <v>#N/A</v>
      </c>
      <c r="U155" s="41" t="e">
        <f>VLOOKUP(BORRADOR_PRODUCTOS[[#This Row],[id_producto]],PRODUCTOS!$F$8:$BK$131,58,FALSE)</f>
        <v>#N/A</v>
      </c>
      <c r="V155" s="226"/>
      <c r="W155" s="26">
        <v>44256</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5">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2021-03-04T01:41:01Z</dcterms:modified>
</cp:coreProperties>
</file>