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24226"/>
  <mc:AlternateContent xmlns:mc="http://schemas.openxmlformats.org/markup-compatibility/2006">
    <mc:Choice Requires="x15">
      <x15ac:absPath xmlns:x15ac="http://schemas.microsoft.com/office/spreadsheetml/2010/11/ac" url="D:\DATA INTELLIGENCE Dropbox\DI Monitoreo II\000 AGENCIA INFORMACION DI\"/>
    </mc:Choice>
  </mc:AlternateContent>
  <xr:revisionPtr revIDLastSave="0" documentId="13_ncr:1_{E9120E77-7077-4A94-AF14-22653821767D}" xr6:coauthVersionLast="47" xr6:coauthVersionMax="47" xr10:uidLastSave="{00000000-0000-0000-0000-000000000000}"/>
  <bookViews>
    <workbookView xWindow="-108" yWindow="-108" windowWidth="23256" windowHeight="12720" xr2:uid="{00000000-000D-0000-FFFF-FFFF00000000}"/>
  </bookViews>
  <sheets>
    <sheet name="Agencia" sheetId="4" r:id="rId1"/>
    <sheet name="Estructura" sheetId="6" r:id="rId2"/>
    <sheet name="TD" sheetId="5" r:id="rId3"/>
    <sheet name="Hoja1" sheetId="7" r:id="rId4"/>
  </sheets>
  <definedNames>
    <definedName name="_xlnm._FilterDatabase" localSheetId="0" hidden="1">Agencia!$A$11:$U$331</definedName>
    <definedName name="SegmentaciónDeDatos_coleccion">#N/A</definedName>
    <definedName name="SegmentaciónDeDatos_contenido">#N/A</definedName>
    <definedName name="SegmentaciónDeDatos_escala">#N/A</definedName>
    <definedName name="SegmentaciónDeDatos_Filtro_Integrado">#N/A</definedName>
    <definedName name="SegmentaciónDeDatos_Muestra">#N/A</definedName>
    <definedName name="SegmentaciónDeDatos_tema">#N/A</definedName>
    <definedName name="SegmentaciónDeDatos_temporalidad">#N/A</definedName>
    <definedName name="SegmentaciónDeDatos_territorio">#N/A</definedName>
  </definedNames>
  <calcPr calcId="191029"/>
  <pivotCaches>
    <pivotCache cacheId="2" r:id="rId5"/>
    <pivotCache cacheId="24"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4:slicerCache r:id="rId10"/>
        <x14:slicerCache r:id="rId11"/>
        <x14:slicerCache r:id="rId12"/>
        <x14:slicerCache r:id="rId13"/>
        <x14:slicerCache r:id="rId1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91" i="4" l="1"/>
  <c r="B192" i="4" s="1"/>
  <c r="B193" i="4" s="1"/>
  <c r="B194" i="4" s="1"/>
  <c r="B195" i="4" s="1"/>
  <c r="B196" i="4" s="1"/>
  <c r="B197" i="4" s="1"/>
  <c r="B198" i="4" s="1"/>
  <c r="B199" i="4" s="1"/>
  <c r="B200" i="4" s="1"/>
  <c r="B201" i="4" s="1"/>
  <c r="B202" i="4" s="1"/>
  <c r="B203" i="4" s="1"/>
  <c r="B204" i="4" s="1"/>
  <c r="B205" i="4" s="1"/>
  <c r="B206" i="4" s="1"/>
  <c r="B207" i="4" s="1"/>
  <c r="B208" i="4" s="1"/>
  <c r="B209" i="4" s="1"/>
  <c r="B210" i="4" s="1"/>
  <c r="B211" i="4" s="1"/>
  <c r="B212" i="4" s="1"/>
  <c r="B213" i="4" s="1"/>
  <c r="B214" i="4" s="1"/>
  <c r="B215" i="4" s="1"/>
  <c r="B216" i="4" s="1"/>
  <c r="B217" i="4" s="1"/>
  <c r="B218" i="4" s="1"/>
  <c r="B219" i="4" s="1"/>
  <c r="B220" i="4" s="1"/>
  <c r="B221" i="4" s="1"/>
  <c r="B222" i="4" s="1"/>
  <c r="B223" i="4" s="1"/>
  <c r="B224" i="4" s="1"/>
  <c r="B225" i="4" s="1"/>
  <c r="B226" i="4" s="1"/>
  <c r="B227" i="4" s="1"/>
  <c r="B228" i="4" s="1"/>
  <c r="B229" i="4" s="1"/>
  <c r="B230" i="4" s="1"/>
  <c r="B231" i="4" s="1"/>
  <c r="B232" i="4" s="1"/>
  <c r="B233" i="4" s="1"/>
  <c r="B234" i="4" s="1"/>
  <c r="B235" i="4" s="1"/>
  <c r="B236" i="4" s="1"/>
  <c r="B237" i="4" s="1"/>
  <c r="B238" i="4" s="1"/>
  <c r="B239" i="4" s="1"/>
  <c r="B240" i="4" s="1"/>
  <c r="B241" i="4" s="1"/>
  <c r="B242" i="4" s="1"/>
  <c r="B243" i="4" s="1"/>
  <c r="B244" i="4" s="1"/>
  <c r="B245" i="4" s="1"/>
  <c r="B246" i="4" s="1"/>
  <c r="B247" i="4" s="1"/>
  <c r="B248" i="4" s="1"/>
  <c r="B249" i="4" s="1"/>
  <c r="B250" i="4" s="1"/>
  <c r="B251" i="4" s="1"/>
  <c r="B252" i="4" s="1"/>
  <c r="B253" i="4" s="1"/>
  <c r="B254" i="4" s="1"/>
  <c r="B255" i="4" s="1"/>
  <c r="B256" i="4" s="1"/>
  <c r="B257" i="4" s="1"/>
  <c r="B258" i="4" s="1"/>
  <c r="B259" i="4" s="1"/>
  <c r="B260" i="4" s="1"/>
  <c r="B261" i="4" s="1"/>
  <c r="B262" i="4" s="1"/>
  <c r="B263" i="4" s="1"/>
  <c r="B264" i="4" s="1"/>
  <c r="B265" i="4" s="1"/>
  <c r="B266" i="4" s="1"/>
  <c r="B267" i="4" s="1"/>
  <c r="B268" i="4" s="1"/>
  <c r="B269" i="4" s="1"/>
  <c r="B270" i="4" s="1"/>
  <c r="B271" i="4" s="1"/>
  <c r="B272" i="4" s="1"/>
  <c r="B273" i="4" s="1"/>
  <c r="B274" i="4" s="1"/>
  <c r="B275" i="4" s="1"/>
  <c r="B276" i="4" s="1"/>
  <c r="B277" i="4" s="1"/>
  <c r="B278" i="4" s="1"/>
  <c r="B279" i="4" s="1"/>
  <c r="B280" i="4" s="1"/>
  <c r="B281" i="4" s="1"/>
  <c r="B282" i="4" s="1"/>
  <c r="B283" i="4" s="1"/>
  <c r="B284" i="4" s="1"/>
  <c r="B285" i="4" s="1"/>
  <c r="B286" i="4" s="1"/>
  <c r="B287" i="4" s="1"/>
  <c r="B288" i="4" s="1"/>
  <c r="B289" i="4" s="1"/>
  <c r="B290" i="4" s="1"/>
  <c r="B291" i="4" s="1"/>
  <c r="B292" i="4" s="1"/>
  <c r="B293" i="4" s="1"/>
  <c r="B294" i="4" s="1"/>
  <c r="B295" i="4" s="1"/>
  <c r="B296" i="4" s="1"/>
  <c r="B297" i="4" s="1"/>
  <c r="B298" i="4" s="1"/>
  <c r="B299" i="4" s="1"/>
  <c r="B300" i="4" s="1"/>
  <c r="B301" i="4" s="1"/>
  <c r="B302" i="4" s="1"/>
  <c r="B303" i="4" s="1"/>
  <c r="B304" i="4" s="1"/>
  <c r="B305" i="4" s="1"/>
  <c r="B306" i="4" s="1"/>
  <c r="B307" i="4" s="1"/>
  <c r="B308" i="4" s="1"/>
  <c r="B309" i="4" s="1"/>
  <c r="B310" i="4" s="1"/>
  <c r="B311" i="4" s="1"/>
  <c r="B312" i="4" s="1"/>
  <c r="B313" i="4" s="1"/>
  <c r="B314" i="4" s="1"/>
  <c r="B315" i="4" s="1"/>
  <c r="B316" i="4" s="1"/>
  <c r="B317" i="4" s="1"/>
  <c r="B318" i="4" s="1"/>
  <c r="B319" i="4" s="1"/>
  <c r="B320" i="4" s="1"/>
  <c r="B321" i="4" s="1"/>
  <c r="B322" i="4" s="1"/>
  <c r="B323" i="4" s="1"/>
  <c r="B324" i="4" s="1"/>
  <c r="B325" i="4" s="1"/>
  <c r="B326" i="4" s="1"/>
  <c r="B327" i="4" s="1"/>
  <c r="B328" i="4" s="1"/>
  <c r="B329" i="4" s="1"/>
  <c r="B330" i="4" s="1"/>
  <c r="B331" i="4" s="1"/>
  <c r="C191" i="4"/>
  <c r="C192" i="4"/>
  <c r="C193" i="4" s="1"/>
  <c r="C194" i="4" s="1"/>
  <c r="C195" i="4" s="1"/>
  <c r="C196" i="4" s="1"/>
  <c r="C197" i="4" s="1"/>
  <c r="C198" i="4" s="1"/>
  <c r="C199" i="4" s="1"/>
  <c r="C200" i="4" s="1"/>
  <c r="C201" i="4" s="1"/>
  <c r="C202" i="4" s="1"/>
  <c r="C203" i="4" s="1"/>
  <c r="C204" i="4" s="1"/>
  <c r="C205" i="4" s="1"/>
  <c r="C206" i="4" s="1"/>
  <c r="C207" i="4" s="1"/>
  <c r="C208" i="4" s="1"/>
  <c r="C209" i="4" s="1"/>
  <c r="C210" i="4" s="1"/>
  <c r="C211" i="4" s="1"/>
  <c r="C212" i="4" s="1"/>
  <c r="C213" i="4" s="1"/>
  <c r="C214" i="4" s="1"/>
  <c r="C215" i="4" s="1"/>
  <c r="C216" i="4" s="1"/>
  <c r="C217" i="4" s="1"/>
  <c r="C218" i="4" s="1"/>
  <c r="C219" i="4" s="1"/>
  <c r="C220" i="4" s="1"/>
  <c r="C221" i="4" s="1"/>
  <c r="C222" i="4" s="1"/>
  <c r="C223" i="4" s="1"/>
  <c r="C224" i="4" s="1"/>
  <c r="C225" i="4" s="1"/>
  <c r="C226" i="4" s="1"/>
  <c r="C227" i="4" s="1"/>
  <c r="C228" i="4" s="1"/>
  <c r="C229" i="4" s="1"/>
  <c r="C230" i="4" s="1"/>
  <c r="C231" i="4" s="1"/>
  <c r="C232" i="4" s="1"/>
  <c r="C233" i="4" s="1"/>
  <c r="C234" i="4" s="1"/>
  <c r="C235" i="4" s="1"/>
  <c r="C236" i="4" s="1"/>
  <c r="C237" i="4" s="1"/>
  <c r="C238" i="4" s="1"/>
  <c r="C239" i="4" s="1"/>
  <c r="C240" i="4" s="1"/>
  <c r="C241" i="4" s="1"/>
  <c r="C242" i="4" s="1"/>
  <c r="C243" i="4" s="1"/>
  <c r="C244" i="4" s="1"/>
  <c r="C245" i="4" s="1"/>
  <c r="C246" i="4" s="1"/>
  <c r="C247" i="4" s="1"/>
  <c r="C248" i="4" s="1"/>
  <c r="C249" i="4" s="1"/>
  <c r="C250" i="4" s="1"/>
  <c r="C251" i="4" s="1"/>
  <c r="C252" i="4" s="1"/>
  <c r="C253" i="4" s="1"/>
  <c r="C254" i="4" s="1"/>
  <c r="C255" i="4" s="1"/>
  <c r="C256" i="4" s="1"/>
  <c r="C257" i="4" s="1"/>
  <c r="C258" i="4" s="1"/>
  <c r="C259" i="4" s="1"/>
  <c r="C260" i="4" s="1"/>
  <c r="C261" i="4" s="1"/>
  <c r="C262" i="4" s="1"/>
  <c r="C263" i="4" s="1"/>
  <c r="C264" i="4" s="1"/>
  <c r="C265" i="4" s="1"/>
  <c r="C266" i="4" s="1"/>
  <c r="C267" i="4" s="1"/>
  <c r="C268" i="4" s="1"/>
  <c r="C269" i="4" s="1"/>
  <c r="C270" i="4" s="1"/>
  <c r="C271" i="4" s="1"/>
  <c r="C272" i="4" s="1"/>
  <c r="C273" i="4" s="1"/>
  <c r="C274" i="4" s="1"/>
  <c r="C275" i="4" s="1"/>
  <c r="C276" i="4" s="1"/>
  <c r="C277" i="4" s="1"/>
  <c r="C278" i="4" s="1"/>
  <c r="C279" i="4" s="1"/>
  <c r="C280" i="4" s="1"/>
  <c r="C281" i="4" s="1"/>
  <c r="C282" i="4" s="1"/>
  <c r="C283" i="4" s="1"/>
  <c r="C284" i="4" s="1"/>
  <c r="C285" i="4" s="1"/>
  <c r="C286" i="4" s="1"/>
  <c r="C287" i="4" s="1"/>
  <c r="C288" i="4" s="1"/>
  <c r="C289" i="4" s="1"/>
  <c r="C290" i="4" s="1"/>
  <c r="C291" i="4" s="1"/>
  <c r="C292" i="4" s="1"/>
  <c r="C293" i="4" s="1"/>
  <c r="C294" i="4" s="1"/>
  <c r="C295" i="4" s="1"/>
  <c r="C296" i="4" s="1"/>
  <c r="C297" i="4" s="1"/>
  <c r="C298" i="4" s="1"/>
  <c r="C299" i="4" s="1"/>
  <c r="C300" i="4" s="1"/>
  <c r="C301" i="4" s="1"/>
  <c r="C302" i="4" s="1"/>
  <c r="C303" i="4" s="1"/>
  <c r="C304" i="4" s="1"/>
  <c r="C305" i="4" s="1"/>
  <c r="C306" i="4" s="1"/>
  <c r="C307" i="4" s="1"/>
  <c r="C308" i="4" s="1"/>
  <c r="C309" i="4" s="1"/>
  <c r="C310" i="4" s="1"/>
  <c r="C311" i="4" s="1"/>
  <c r="C312" i="4" s="1"/>
  <c r="C313" i="4" s="1"/>
  <c r="C314" i="4" s="1"/>
  <c r="C315" i="4" s="1"/>
  <c r="C316" i="4" s="1"/>
  <c r="C317" i="4" s="1"/>
  <c r="C318" i="4" s="1"/>
  <c r="C319" i="4" s="1"/>
  <c r="C320" i="4" s="1"/>
  <c r="C321" i="4" s="1"/>
  <c r="C322" i="4" s="1"/>
  <c r="C323" i="4" s="1"/>
  <c r="C324" i="4" s="1"/>
  <c r="C325" i="4" s="1"/>
  <c r="C326" i="4" s="1"/>
  <c r="C327" i="4" s="1"/>
  <c r="C328" i="4" s="1"/>
  <c r="C329" i="4" s="1"/>
  <c r="C330" i="4" s="1"/>
  <c r="C331" i="4" s="1"/>
  <c r="F11" i="6" l="1"/>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B12" i="6"/>
  <c r="C12" i="6"/>
  <c r="B13" i="6"/>
  <c r="C13" i="6"/>
  <c r="B14" i="6"/>
  <c r="C14" i="6"/>
  <c r="B15" i="6"/>
  <c r="C15" i="6"/>
  <c r="B16" i="6"/>
  <c r="C16" i="6"/>
  <c r="B17" i="6"/>
  <c r="C17" i="6"/>
  <c r="B18" i="6"/>
  <c r="C18" i="6"/>
  <c r="B19" i="6"/>
  <c r="C19" i="6"/>
  <c r="B20" i="6"/>
  <c r="C20" i="6"/>
  <c r="B21" i="6"/>
  <c r="C21" i="6"/>
  <c r="B22" i="6"/>
  <c r="C22" i="6"/>
  <c r="B23" i="6"/>
  <c r="C23" i="6"/>
  <c r="B24" i="6"/>
  <c r="C24" i="6"/>
  <c r="B25" i="6"/>
  <c r="C25" i="6"/>
  <c r="B26" i="6"/>
  <c r="C26" i="6"/>
  <c r="B27" i="6"/>
  <c r="C27" i="6"/>
  <c r="B28" i="6"/>
  <c r="C28" i="6"/>
  <c r="B29" i="6"/>
  <c r="C29" i="6"/>
  <c r="B30" i="6"/>
  <c r="C30" i="6"/>
  <c r="B31" i="6"/>
  <c r="C31" i="6"/>
  <c r="B32" i="6"/>
  <c r="C32" i="6"/>
  <c r="B33" i="6"/>
  <c r="C33" i="6"/>
  <c r="B34" i="6"/>
  <c r="C34" i="6"/>
  <c r="B35" i="6"/>
  <c r="C35" i="6"/>
  <c r="B36" i="6"/>
  <c r="C36" i="6"/>
  <c r="B37" i="6"/>
  <c r="C37" i="6"/>
  <c r="B38" i="6"/>
  <c r="C38" i="6"/>
  <c r="B39" i="6"/>
  <c r="C39" i="6"/>
  <c r="B40" i="6"/>
  <c r="C40" i="6"/>
  <c r="B41" i="6"/>
  <c r="C41" i="6"/>
  <c r="B42" i="6"/>
  <c r="C42" i="6"/>
  <c r="B43" i="6"/>
  <c r="C43" i="6"/>
  <c r="B44" i="6"/>
  <c r="C44" i="6"/>
  <c r="B45" i="6"/>
  <c r="C45" i="6"/>
  <c r="B46" i="6"/>
  <c r="C46" i="6"/>
  <c r="B47" i="6"/>
  <c r="C47" i="6"/>
  <c r="B48" i="6"/>
  <c r="C48" i="6"/>
  <c r="B49" i="6"/>
  <c r="C49" i="6"/>
  <c r="B50" i="6"/>
  <c r="C50" i="6"/>
  <c r="B51" i="6"/>
  <c r="C51" i="6"/>
  <c r="B52" i="6"/>
  <c r="C52" i="6"/>
  <c r="B53" i="6"/>
  <c r="C53" i="6"/>
  <c r="B54" i="6"/>
  <c r="C54" i="6"/>
  <c r="B55" i="6"/>
  <c r="C55" i="6"/>
  <c r="B56" i="6"/>
  <c r="C56" i="6"/>
  <c r="B57" i="6"/>
  <c r="C57" i="6"/>
  <c r="B58" i="6"/>
  <c r="C58" i="6"/>
  <c r="B59" i="6"/>
  <c r="C59" i="6"/>
  <c r="B60" i="6"/>
  <c r="C60" i="6"/>
  <c r="B61" i="6"/>
  <c r="C61" i="6"/>
  <c r="B62" i="6"/>
  <c r="C62" i="6"/>
  <c r="B63" i="6"/>
  <c r="C63" i="6"/>
  <c r="B64" i="6"/>
  <c r="C64" i="6"/>
  <c r="B65" i="6"/>
  <c r="C65" i="6"/>
  <c r="B66" i="6"/>
  <c r="C66" i="6"/>
  <c r="B67" i="6"/>
  <c r="C67" i="6"/>
  <c r="B68" i="6"/>
  <c r="C68" i="6"/>
  <c r="B69" i="6"/>
  <c r="C69" i="6"/>
  <c r="B70" i="6"/>
  <c r="C70" i="6"/>
  <c r="B71" i="6"/>
  <c r="C71" i="6"/>
  <c r="B72" i="6"/>
  <c r="C72" i="6"/>
  <c r="B73" i="6"/>
  <c r="C73" i="6"/>
  <c r="B74" i="6"/>
  <c r="C74" i="6"/>
  <c r="B75" i="6"/>
  <c r="C75" i="6"/>
  <c r="B76" i="6"/>
  <c r="C76" i="6"/>
  <c r="B77" i="6"/>
  <c r="C77" i="6"/>
  <c r="B78" i="6"/>
  <c r="C78" i="6"/>
  <c r="B79" i="6"/>
  <c r="C79" i="6"/>
  <c r="B80" i="6"/>
  <c r="C80" i="6"/>
  <c r="B81" i="6"/>
  <c r="C81" i="6"/>
  <c r="B82" i="6"/>
  <c r="C82" i="6"/>
  <c r="B83" i="6"/>
  <c r="C83" i="6"/>
  <c r="B84" i="6"/>
  <c r="C84" i="6"/>
  <c r="B85" i="6"/>
  <c r="C85" i="6"/>
  <c r="B86" i="6"/>
  <c r="C86" i="6"/>
  <c r="B87" i="6"/>
  <c r="C87" i="6"/>
  <c r="B88" i="6"/>
  <c r="C88" i="6"/>
  <c r="B89" i="6"/>
  <c r="C89" i="6"/>
  <c r="B90" i="6"/>
  <c r="C90" i="6"/>
  <c r="B91" i="6"/>
  <c r="C91" i="6"/>
  <c r="B92" i="6"/>
  <c r="C92" i="6"/>
  <c r="B93" i="6"/>
  <c r="C93" i="6"/>
  <c r="B94" i="6"/>
  <c r="C94" i="6"/>
  <c r="B95" i="6"/>
  <c r="C95" i="6"/>
  <c r="B96" i="6"/>
  <c r="C96" i="6"/>
  <c r="B97" i="6"/>
  <c r="C97" i="6"/>
  <c r="B98" i="6"/>
  <c r="C98" i="6"/>
  <c r="B99" i="6"/>
  <c r="C99" i="6"/>
  <c r="B100" i="6"/>
  <c r="C100" i="6"/>
  <c r="J8" i="6"/>
  <c r="K8" i="6"/>
  <c r="J9" i="6"/>
  <c r="K9" i="6"/>
  <c r="J10" i="6"/>
  <c r="K10" i="6"/>
  <c r="J11" i="6"/>
  <c r="K11" i="6"/>
  <c r="J12" i="6"/>
  <c r="K12" i="6"/>
  <c r="J13" i="6"/>
  <c r="K13" i="6"/>
  <c r="J14" i="6"/>
  <c r="K14" i="6"/>
  <c r="J15" i="6"/>
  <c r="K15" i="6"/>
  <c r="J16" i="6"/>
  <c r="K16" i="6"/>
  <c r="J17" i="6"/>
  <c r="K17" i="6"/>
  <c r="N15" i="6"/>
  <c r="O15" i="6"/>
  <c r="N16" i="6"/>
  <c r="O16" i="6"/>
  <c r="N17" i="6"/>
  <c r="O17" i="6"/>
  <c r="N18" i="6"/>
  <c r="O18" i="6"/>
  <c r="N19" i="6"/>
  <c r="O19" i="6"/>
  <c r="Q7" i="6"/>
  <c r="Q8" i="6"/>
  <c r="Q9" i="6"/>
  <c r="Q10" i="6"/>
  <c r="Q11" i="6"/>
  <c r="Q12" i="6"/>
  <c r="Q13" i="6"/>
  <c r="Q14" i="6"/>
  <c r="Q15" i="6"/>
  <c r="Q16" i="6"/>
  <c r="C13" i="4" l="1"/>
  <c r="C14" i="4" s="1"/>
  <c r="C15" i="4" s="1"/>
  <c r="C16" i="4" s="1"/>
  <c r="C17" i="4" s="1"/>
  <c r="C18" i="4" s="1"/>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C94" i="4" s="1"/>
  <c r="C95" i="4" s="1"/>
  <c r="C96" i="4" s="1"/>
  <c r="C97" i="4" s="1"/>
  <c r="C98" i="4" s="1"/>
  <c r="C99" i="4" s="1"/>
  <c r="C100" i="4" s="1"/>
  <c r="C101" i="4" s="1"/>
  <c r="C102" i="4" s="1"/>
  <c r="C103" i="4" s="1"/>
  <c r="C104" i="4" s="1"/>
  <c r="C105" i="4" s="1"/>
  <c r="C106" i="4" s="1"/>
  <c r="C107" i="4" s="1"/>
  <c r="C108" i="4" s="1"/>
  <c r="C109" i="4" s="1"/>
  <c r="C110" i="4" s="1"/>
  <c r="C111" i="4" s="1"/>
  <c r="C112" i="4" s="1"/>
  <c r="C113" i="4" s="1"/>
  <c r="C114" i="4" s="1"/>
  <c r="C115" i="4" s="1"/>
  <c r="C116" i="4" s="1"/>
  <c r="C117" i="4" s="1"/>
  <c r="C118" i="4" s="1"/>
  <c r="C119" i="4" s="1"/>
  <c r="C120" i="4" s="1"/>
  <c r="C121" i="4" s="1"/>
  <c r="C122" i="4" s="1"/>
  <c r="C123" i="4" s="1"/>
  <c r="C124" i="4" s="1"/>
  <c r="C125" i="4" s="1"/>
  <c r="C126" i="4" s="1"/>
  <c r="C127" i="4" s="1"/>
  <c r="C128" i="4" s="1"/>
  <c r="C129" i="4" s="1"/>
  <c r="C130" i="4" s="1"/>
  <c r="C131" i="4" s="1"/>
  <c r="C132" i="4" s="1"/>
  <c r="C133" i="4" s="1"/>
  <c r="C134" i="4" s="1"/>
  <c r="C135" i="4" s="1"/>
  <c r="C136" i="4" s="1"/>
  <c r="C137" i="4" s="1"/>
  <c r="C138" i="4" s="1"/>
  <c r="C139" i="4" s="1"/>
  <c r="C140" i="4" s="1"/>
  <c r="C141" i="4" s="1"/>
  <c r="C142" i="4" s="1"/>
  <c r="C143" i="4" s="1"/>
  <c r="C144" i="4" s="1"/>
  <c r="C145" i="4" s="1"/>
  <c r="C146" i="4" s="1"/>
  <c r="C147" i="4" s="1"/>
  <c r="C148" i="4" s="1"/>
  <c r="C149" i="4" s="1"/>
  <c r="C150" i="4" s="1"/>
  <c r="C151" i="4" s="1"/>
  <c r="C152" i="4" s="1"/>
  <c r="C153" i="4" s="1"/>
  <c r="C154" i="4" s="1"/>
  <c r="C155" i="4" s="1"/>
  <c r="C156" i="4" s="1"/>
  <c r="C157" i="4" s="1"/>
  <c r="C158" i="4" s="1"/>
  <c r="C159" i="4" s="1"/>
  <c r="C160" i="4" s="1"/>
  <c r="C161" i="4" s="1"/>
  <c r="C162" i="4" s="1"/>
  <c r="C163" i="4" s="1"/>
  <c r="C164" i="4" s="1"/>
  <c r="C165" i="4" s="1"/>
  <c r="C166" i="4" s="1"/>
  <c r="C167" i="4" s="1"/>
  <c r="C168" i="4" s="1"/>
  <c r="C169" i="4" s="1"/>
  <c r="C170" i="4" s="1"/>
  <c r="C171" i="4" s="1"/>
  <c r="C172" i="4" s="1"/>
  <c r="C173" i="4" s="1"/>
  <c r="C174" i="4" s="1"/>
  <c r="C175" i="4" s="1"/>
  <c r="C176" i="4" s="1"/>
  <c r="C177" i="4" s="1"/>
  <c r="C178" i="4" s="1"/>
  <c r="C179" i="4" s="1"/>
  <c r="C180" i="4" s="1"/>
  <c r="C181" i="4" s="1"/>
  <c r="C182" i="4" s="1"/>
  <c r="C183" i="4" s="1"/>
  <c r="C184" i="4" s="1"/>
  <c r="C185" i="4" s="1"/>
  <c r="C186" i="4" s="1"/>
  <c r="C187" i="4" s="1"/>
  <c r="C188" i="4" s="1"/>
  <c r="C189" i="4" s="1"/>
  <c r="C190" i="4" s="1"/>
  <c r="B13" i="4"/>
  <c r="B14" i="4" s="1"/>
  <c r="B15" i="4" s="1"/>
  <c r="B16" i="4" s="1"/>
  <c r="B17" i="4" s="1"/>
  <c r="B18" i="4" s="1"/>
  <c r="B19" i="4" s="1"/>
  <c r="B20" i="4" s="1"/>
  <c r="B21" i="4" s="1"/>
  <c r="B22" i="4" s="1"/>
  <c r="B23" i="4" s="1"/>
  <c r="B24" i="4" s="1"/>
  <c r="B25" i="4" s="1"/>
  <c r="B26" i="4" s="1"/>
  <c r="B27" i="4" s="1"/>
  <c r="B28" i="4" s="1"/>
  <c r="B29" i="4" s="1"/>
  <c r="B30" i="4" s="1"/>
  <c r="B31" i="4" l="1"/>
  <c r="B32" i="4" l="1"/>
  <c r="B33" i="4" l="1"/>
  <c r="B34" i="4" l="1"/>
  <c r="B35" i="4" l="1"/>
  <c r="B36" i="4" l="1"/>
  <c r="B37" i="4" l="1"/>
  <c r="B38" i="4" l="1"/>
  <c r="B39" i="4" l="1"/>
  <c r="B40" i="4" l="1"/>
  <c r="B41" i="4" l="1"/>
  <c r="B42" i="4" l="1"/>
  <c r="B43" i="4" l="1"/>
  <c r="B44" i="4" l="1"/>
  <c r="B45" i="4" l="1"/>
  <c r="B46" i="4" l="1"/>
  <c r="B47" i="4" l="1"/>
  <c r="B48" i="4" l="1"/>
  <c r="C4" i="6"/>
  <c r="K4" i="6"/>
  <c r="O4" i="6"/>
  <c r="G4" i="6"/>
  <c r="Q4" i="6"/>
  <c r="S4" i="6" s="1"/>
  <c r="N5" i="6"/>
  <c r="O5" i="6" s="1"/>
  <c r="J18" i="6"/>
  <c r="J5" i="6"/>
  <c r="J6" i="6" s="1"/>
  <c r="F5" i="6"/>
  <c r="G5" i="6" s="1"/>
  <c r="B5" i="6"/>
  <c r="C5" i="6" s="1"/>
  <c r="X5" i="6"/>
  <c r="X6" i="6"/>
  <c r="X7" i="6"/>
  <c r="X8" i="6"/>
  <c r="X9" i="6"/>
  <c r="X10" i="6"/>
  <c r="X11" i="6"/>
  <c r="X12" i="6"/>
  <c r="X13" i="6"/>
  <c r="X14" i="6"/>
  <c r="X15" i="6"/>
  <c r="X16" i="6"/>
  <c r="X17" i="6"/>
  <c r="X18" i="6"/>
  <c r="X19" i="6"/>
  <c r="X20" i="6"/>
  <c r="X21" i="6"/>
  <c r="X22" i="6"/>
  <c r="X23" i="6"/>
  <c r="X24" i="6"/>
  <c r="X25" i="6"/>
  <c r="X26" i="6"/>
  <c r="X27" i="6"/>
  <c r="X28" i="6"/>
  <c r="X29" i="6"/>
  <c r="X30"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104" i="6"/>
  <c r="X105" i="6"/>
  <c r="X106" i="6"/>
  <c r="X107" i="6"/>
  <c r="X108" i="6"/>
  <c r="X109" i="6"/>
  <c r="X110" i="6"/>
  <c r="X111" i="6"/>
  <c r="X112" i="6"/>
  <c r="X113" i="6"/>
  <c r="X114" i="6"/>
  <c r="X115" i="6"/>
  <c r="X116" i="6"/>
  <c r="X117" i="6"/>
  <c r="X118" i="6"/>
  <c r="X119" i="6"/>
  <c r="X120" i="6"/>
  <c r="X121" i="6"/>
  <c r="X122" i="6"/>
  <c r="X123" i="6"/>
  <c r="X124" i="6"/>
  <c r="X125" i="6"/>
  <c r="X126" i="6"/>
  <c r="X127" i="6"/>
  <c r="X128" i="6"/>
  <c r="X129" i="6"/>
  <c r="X130" i="6"/>
  <c r="X131" i="6"/>
  <c r="X132" i="6"/>
  <c r="X133" i="6"/>
  <c r="X134" i="6"/>
  <c r="X135" i="6"/>
  <c r="X136" i="6"/>
  <c r="X137" i="6"/>
  <c r="X138" i="6"/>
  <c r="X139" i="6"/>
  <c r="X140" i="6"/>
  <c r="X141" i="6"/>
  <c r="X142" i="6"/>
  <c r="X143" i="6"/>
  <c r="X144" i="6"/>
  <c r="X145" i="6"/>
  <c r="X146" i="6"/>
  <c r="X147" i="6"/>
  <c r="X148" i="6"/>
  <c r="X149" i="6"/>
  <c r="X150" i="6"/>
  <c r="X151" i="6"/>
  <c r="X152" i="6"/>
  <c r="X153" i="6"/>
  <c r="X154" i="6"/>
  <c r="X155" i="6"/>
  <c r="X156" i="6"/>
  <c r="X157" i="6"/>
  <c r="X158" i="6"/>
  <c r="X159" i="6"/>
  <c r="X160" i="6"/>
  <c r="X161" i="6"/>
  <c r="X162" i="6"/>
  <c r="X163" i="6"/>
  <c r="X164" i="6"/>
  <c r="X165" i="6"/>
  <c r="X166" i="6"/>
  <c r="X167" i="6"/>
  <c r="X168" i="6"/>
  <c r="X169" i="6"/>
  <c r="X170" i="6"/>
  <c r="X171" i="6"/>
  <c r="X172" i="6"/>
  <c r="X173" i="6"/>
  <c r="X174" i="6"/>
  <c r="X175" i="6"/>
  <c r="X176" i="6"/>
  <c r="X177" i="6"/>
  <c r="X178" i="6"/>
  <c r="X179" i="6"/>
  <c r="X180" i="6"/>
  <c r="X181" i="6"/>
  <c r="X182" i="6"/>
  <c r="X183" i="6"/>
  <c r="X184" i="6"/>
  <c r="X185" i="6"/>
  <c r="X186" i="6"/>
  <c r="X187" i="6"/>
  <c r="X188" i="6"/>
  <c r="X189" i="6"/>
  <c r="X190" i="6"/>
  <c r="X191" i="6"/>
  <c r="X192" i="6"/>
  <c r="X193" i="6"/>
  <c r="X194" i="6"/>
  <c r="X195" i="6"/>
  <c r="X196" i="6"/>
  <c r="X197" i="6"/>
  <c r="X198" i="6"/>
  <c r="X199" i="6"/>
  <c r="X200" i="6"/>
  <c r="X201" i="6"/>
  <c r="X202" i="6"/>
  <c r="X203" i="6"/>
  <c r="X204" i="6"/>
  <c r="X205" i="6"/>
  <c r="X206" i="6"/>
  <c r="X207" i="6"/>
  <c r="X208" i="6"/>
  <c r="X209" i="6"/>
  <c r="X210" i="6"/>
  <c r="X211" i="6"/>
  <c r="X212" i="6"/>
  <c r="X213" i="6"/>
  <c r="X214" i="6"/>
  <c r="X215" i="6"/>
  <c r="X216" i="6"/>
  <c r="X217" i="6"/>
  <c r="X218" i="6"/>
  <c r="X219" i="6"/>
  <c r="X220" i="6"/>
  <c r="X221" i="6"/>
  <c r="X222" i="6"/>
  <c r="X223" i="6"/>
  <c r="X224" i="6"/>
  <c r="X225" i="6"/>
  <c r="X226" i="6"/>
  <c r="X227" i="6"/>
  <c r="X228" i="6"/>
  <c r="X229" i="6"/>
  <c r="X230" i="6"/>
  <c r="X231" i="6"/>
  <c r="X232" i="6"/>
  <c r="X233" i="6"/>
  <c r="X234" i="6"/>
  <c r="X235" i="6"/>
  <c r="X236" i="6"/>
  <c r="X237" i="6"/>
  <c r="X238" i="6"/>
  <c r="X239" i="6"/>
  <c r="X240" i="6"/>
  <c r="X241" i="6"/>
  <c r="X242" i="6"/>
  <c r="X243" i="6"/>
  <c r="X244" i="6"/>
  <c r="X245" i="6"/>
  <c r="X246" i="6"/>
  <c r="X247" i="6"/>
  <c r="X248" i="6"/>
  <c r="X249" i="6"/>
  <c r="X250" i="6"/>
  <c r="X251" i="6"/>
  <c r="X252" i="6"/>
  <c r="X253" i="6"/>
  <c r="X254" i="6"/>
  <c r="X255" i="6"/>
  <c r="X256" i="6"/>
  <c r="X257" i="6"/>
  <c r="X258" i="6"/>
  <c r="X259" i="6"/>
  <c r="X260" i="6"/>
  <c r="X261" i="6"/>
  <c r="X262" i="6"/>
  <c r="X263" i="6"/>
  <c r="X264" i="6"/>
  <c r="X265" i="6"/>
  <c r="X266" i="6"/>
  <c r="X267" i="6"/>
  <c r="X268" i="6"/>
  <c r="X269" i="6"/>
  <c r="X270" i="6"/>
  <c r="X271" i="6"/>
  <c r="X272" i="6"/>
  <c r="X273" i="6"/>
  <c r="X274" i="6"/>
  <c r="X275" i="6"/>
  <c r="X276" i="6"/>
  <c r="X277" i="6"/>
  <c r="X278" i="6"/>
  <c r="X279" i="6"/>
  <c r="X280" i="6"/>
  <c r="X281" i="6"/>
  <c r="X282" i="6"/>
  <c r="X283" i="6"/>
  <c r="X284" i="6"/>
  <c r="X285" i="6"/>
  <c r="X286" i="6"/>
  <c r="X287" i="6"/>
  <c r="X288" i="6"/>
  <c r="X289" i="6"/>
  <c r="X290" i="6"/>
  <c r="X291" i="6"/>
  <c r="X292" i="6"/>
  <c r="X293" i="6"/>
  <c r="X294" i="6"/>
  <c r="X295" i="6"/>
  <c r="X296" i="6"/>
  <c r="X297" i="6"/>
  <c r="X298" i="6"/>
  <c r="X299" i="6"/>
  <c r="X300" i="6"/>
  <c r="X301" i="6"/>
  <c r="X302" i="6"/>
  <c r="X303" i="6"/>
  <c r="X304" i="6"/>
  <c r="X305" i="6"/>
  <c r="X306" i="6"/>
  <c r="X307" i="6"/>
  <c r="X308" i="6"/>
  <c r="X309" i="6"/>
  <c r="X310" i="6"/>
  <c r="X311" i="6"/>
  <c r="X312" i="6"/>
  <c r="X313" i="6"/>
  <c r="X314" i="6"/>
  <c r="X315" i="6"/>
  <c r="X316" i="6"/>
  <c r="X317" i="6"/>
  <c r="X318" i="6"/>
  <c r="X319" i="6"/>
  <c r="X320" i="6"/>
  <c r="X321" i="6"/>
  <c r="X322" i="6"/>
  <c r="X323" i="6"/>
  <c r="X324" i="6"/>
  <c r="X325" i="6"/>
  <c r="X326" i="6"/>
  <c r="X327" i="6"/>
  <c r="X328" i="6"/>
  <c r="X329" i="6"/>
  <c r="X330" i="6"/>
  <c r="X331" i="6"/>
  <c r="X332" i="6"/>
  <c r="X333" i="6"/>
  <c r="X334" i="6"/>
  <c r="X335" i="6"/>
  <c r="X336" i="6"/>
  <c r="X337" i="6"/>
  <c r="X338" i="6"/>
  <c r="X339" i="6"/>
  <c r="X340" i="6"/>
  <c r="X341" i="6"/>
  <c r="X342" i="6"/>
  <c r="X343" i="6"/>
  <c r="X344" i="6"/>
  <c r="X345" i="6"/>
  <c r="X346" i="6"/>
  <c r="X347" i="6"/>
  <c r="X348" i="6"/>
  <c r="X349" i="6"/>
  <c r="X350" i="6"/>
  <c r="X351" i="6"/>
  <c r="X352" i="6"/>
  <c r="X353" i="6"/>
  <c r="X354" i="6"/>
  <c r="X355" i="6"/>
  <c r="X356" i="6"/>
  <c r="X357" i="6"/>
  <c r="X358" i="6"/>
  <c r="X359" i="6"/>
  <c r="X360" i="6"/>
  <c r="X361" i="6"/>
  <c r="X362" i="6"/>
  <c r="X363" i="6"/>
  <c r="X364" i="6"/>
  <c r="X365" i="6"/>
  <c r="X366" i="6"/>
  <c r="X4" i="6"/>
  <c r="B49" i="4" l="1"/>
  <c r="B6" i="6"/>
  <c r="J7" i="6"/>
  <c r="K7" i="6" s="1"/>
  <c r="K6" i="6"/>
  <c r="K5" i="6"/>
  <c r="F6" i="6"/>
  <c r="F7" i="6" s="1"/>
  <c r="U4" i="6"/>
  <c r="Y4" i="6" s="1"/>
  <c r="Q5" i="6"/>
  <c r="Q6" i="6" s="1"/>
  <c r="N6" i="6"/>
  <c r="U345" i="6"/>
  <c r="Y345" i="6" s="1"/>
  <c r="U266" i="6"/>
  <c r="Y266" i="6" s="1"/>
  <c r="U193" i="6"/>
  <c r="Y193" i="6" s="1"/>
  <c r="U120" i="6"/>
  <c r="Y120" i="6" s="1"/>
  <c r="U303" i="6"/>
  <c r="Y303" i="6" s="1"/>
  <c r="U221" i="6"/>
  <c r="Y221" i="6" s="1"/>
  <c r="U147" i="6"/>
  <c r="Y147" i="6" s="1"/>
  <c r="U74" i="6"/>
  <c r="Y74" i="6" s="1"/>
  <c r="U361" i="6"/>
  <c r="Y361" i="6" s="1"/>
  <c r="U294" i="6"/>
  <c r="Y294" i="6" s="1"/>
  <c r="U211" i="6"/>
  <c r="Y211" i="6" s="1"/>
  <c r="U138" i="6"/>
  <c r="Y138" i="6" s="1"/>
  <c r="U65" i="6"/>
  <c r="Y65" i="6" s="1"/>
  <c r="U313" i="6"/>
  <c r="Y313" i="6" s="1"/>
  <c r="U230" i="6"/>
  <c r="Y230" i="6" s="1"/>
  <c r="U157" i="6"/>
  <c r="Y157" i="6" s="1"/>
  <c r="U83" i="6"/>
  <c r="Y83" i="6" s="1"/>
  <c r="U359" i="6"/>
  <c r="Y359" i="6" s="1"/>
  <c r="U285" i="6"/>
  <c r="Y285" i="6" s="1"/>
  <c r="U202" i="6"/>
  <c r="Y202" i="6" s="1"/>
  <c r="U129" i="6"/>
  <c r="Y129" i="6" s="1"/>
  <c r="U56" i="6"/>
  <c r="Y56" i="6" s="1"/>
  <c r="U343" i="6"/>
  <c r="Y343" i="6" s="1"/>
  <c r="U257" i="6"/>
  <c r="Y257" i="6" s="1"/>
  <c r="U184" i="6"/>
  <c r="Y184" i="6" s="1"/>
  <c r="U111" i="6"/>
  <c r="Y111" i="6" s="1"/>
  <c r="U333" i="6"/>
  <c r="Y333" i="6" s="1"/>
  <c r="U248" i="6"/>
  <c r="Y248" i="6" s="1"/>
  <c r="U175" i="6"/>
  <c r="Y175" i="6" s="1"/>
  <c r="U102" i="6"/>
  <c r="Y102" i="6" s="1"/>
  <c r="U322" i="6"/>
  <c r="Y322" i="6" s="1"/>
  <c r="U239" i="6"/>
  <c r="Y239" i="6" s="1"/>
  <c r="U166" i="6"/>
  <c r="Y166" i="6" s="1"/>
  <c r="U93" i="6"/>
  <c r="Y93" i="6" s="1"/>
  <c r="U47" i="6"/>
  <c r="Y47" i="6" s="1"/>
  <c r="U38" i="6"/>
  <c r="Y38" i="6" s="1"/>
  <c r="U29" i="6"/>
  <c r="Y29" i="6" s="1"/>
  <c r="U364" i="6"/>
  <c r="Y364" i="6" s="1"/>
  <c r="U356" i="6"/>
  <c r="Y356" i="6" s="1"/>
  <c r="U348" i="6"/>
  <c r="Y348" i="6" s="1"/>
  <c r="U340" i="6"/>
  <c r="Y340" i="6" s="1"/>
  <c r="U332" i="6"/>
  <c r="Y332" i="6" s="1"/>
  <c r="U324" i="6"/>
  <c r="Y324" i="6" s="1"/>
  <c r="U316" i="6"/>
  <c r="Y316" i="6" s="1"/>
  <c r="U308" i="6"/>
  <c r="Y308" i="6" s="1"/>
  <c r="U300" i="6"/>
  <c r="Y300" i="6" s="1"/>
  <c r="U292" i="6"/>
  <c r="Y292" i="6" s="1"/>
  <c r="U284" i="6"/>
  <c r="Y284" i="6" s="1"/>
  <c r="U260" i="6"/>
  <c r="Y260" i="6" s="1"/>
  <c r="U252" i="6"/>
  <c r="Y252" i="6" s="1"/>
  <c r="U244" i="6"/>
  <c r="Y244" i="6" s="1"/>
  <c r="U236" i="6"/>
  <c r="Y236" i="6" s="1"/>
  <c r="U228" i="6"/>
  <c r="Y228" i="6" s="1"/>
  <c r="U220" i="6"/>
  <c r="Y220" i="6" s="1"/>
  <c r="U212" i="6"/>
  <c r="Y212" i="6" s="1"/>
  <c r="U204" i="6"/>
  <c r="Y204" i="6" s="1"/>
  <c r="U196" i="6"/>
  <c r="Y196" i="6" s="1"/>
  <c r="U188" i="6"/>
  <c r="Y188" i="6" s="1"/>
  <c r="U180" i="6"/>
  <c r="Y180" i="6" s="1"/>
  <c r="U172" i="6"/>
  <c r="Y172" i="6" s="1"/>
  <c r="U164" i="6"/>
  <c r="Y164" i="6" s="1"/>
  <c r="U156" i="6"/>
  <c r="Y156" i="6" s="1"/>
  <c r="U148" i="6"/>
  <c r="Y148" i="6" s="1"/>
  <c r="U140" i="6"/>
  <c r="Y140" i="6" s="1"/>
  <c r="U132" i="6"/>
  <c r="Y132" i="6" s="1"/>
  <c r="U124" i="6"/>
  <c r="Y124" i="6" s="1"/>
  <c r="U116" i="6"/>
  <c r="Y116" i="6" s="1"/>
  <c r="U108" i="6"/>
  <c r="Y108" i="6" s="1"/>
  <c r="U100" i="6"/>
  <c r="Y100" i="6" s="1"/>
  <c r="U92" i="6"/>
  <c r="Y92" i="6" s="1"/>
  <c r="U84" i="6"/>
  <c r="Y84" i="6" s="1"/>
  <c r="U76" i="6"/>
  <c r="Y76" i="6" s="1"/>
  <c r="U68" i="6"/>
  <c r="Y68" i="6" s="1"/>
  <c r="U60" i="6"/>
  <c r="Y60" i="6" s="1"/>
  <c r="U52" i="6"/>
  <c r="Y52" i="6" s="1"/>
  <c r="U44" i="6"/>
  <c r="Y44" i="6" s="1"/>
  <c r="U36" i="6"/>
  <c r="Y36" i="6" s="1"/>
  <c r="U28" i="6"/>
  <c r="Y28" i="6" s="1"/>
  <c r="U330" i="6"/>
  <c r="Y330" i="6" s="1"/>
  <c r="U321" i="6"/>
  <c r="Y321" i="6" s="1"/>
  <c r="U312" i="6"/>
  <c r="Y312" i="6" s="1"/>
  <c r="U302" i="6"/>
  <c r="Y302" i="6" s="1"/>
  <c r="U293" i="6"/>
  <c r="Y293" i="6" s="1"/>
  <c r="U265" i="6"/>
  <c r="Y265" i="6" s="1"/>
  <c r="U256" i="6"/>
  <c r="Y256" i="6" s="1"/>
  <c r="U247" i="6"/>
  <c r="Y247" i="6" s="1"/>
  <c r="U238" i="6"/>
  <c r="Y238" i="6" s="1"/>
  <c r="U229" i="6"/>
  <c r="Y229" i="6" s="1"/>
  <c r="U219" i="6"/>
  <c r="Y219" i="6" s="1"/>
  <c r="U210" i="6"/>
  <c r="Y210" i="6" s="1"/>
  <c r="U201" i="6"/>
  <c r="Y201" i="6" s="1"/>
  <c r="U192" i="6"/>
  <c r="Y192" i="6" s="1"/>
  <c r="U183" i="6"/>
  <c r="Y183" i="6" s="1"/>
  <c r="U174" i="6"/>
  <c r="Y174" i="6" s="1"/>
  <c r="U165" i="6"/>
  <c r="Y165" i="6" s="1"/>
  <c r="U155" i="6"/>
  <c r="Y155" i="6" s="1"/>
  <c r="U146" i="6"/>
  <c r="Y146" i="6" s="1"/>
  <c r="U137" i="6"/>
  <c r="Y137" i="6" s="1"/>
  <c r="U128" i="6"/>
  <c r="Y128" i="6" s="1"/>
  <c r="U119" i="6"/>
  <c r="Y119" i="6" s="1"/>
  <c r="U110" i="6"/>
  <c r="Y110" i="6" s="1"/>
  <c r="U101" i="6"/>
  <c r="Y101" i="6" s="1"/>
  <c r="U91" i="6"/>
  <c r="Y91" i="6" s="1"/>
  <c r="U82" i="6"/>
  <c r="Y82" i="6" s="1"/>
  <c r="U73" i="6"/>
  <c r="Y73" i="6" s="1"/>
  <c r="U64" i="6"/>
  <c r="Y64" i="6" s="1"/>
  <c r="U55" i="6"/>
  <c r="Y55" i="6" s="1"/>
  <c r="U46" i="6"/>
  <c r="Y46" i="6" s="1"/>
  <c r="U37" i="6"/>
  <c r="Y37" i="6" s="1"/>
  <c r="U27" i="6"/>
  <c r="Y27" i="6" s="1"/>
  <c r="U363" i="6"/>
  <c r="Y363" i="6" s="1"/>
  <c r="U355" i="6"/>
  <c r="Y355" i="6" s="1"/>
  <c r="U347" i="6"/>
  <c r="Y347" i="6" s="1"/>
  <c r="U339" i="6"/>
  <c r="Y339" i="6" s="1"/>
  <c r="U331" i="6"/>
  <c r="Y331" i="6" s="1"/>
  <c r="U307" i="6"/>
  <c r="Y307" i="6" s="1"/>
  <c r="U358" i="6"/>
  <c r="Y358" i="6" s="1"/>
  <c r="U342" i="6"/>
  <c r="Y342" i="6" s="1"/>
  <c r="U329" i="6"/>
  <c r="Y329" i="6" s="1"/>
  <c r="U320" i="6"/>
  <c r="Y320" i="6" s="1"/>
  <c r="U311" i="6"/>
  <c r="Y311" i="6" s="1"/>
  <c r="U301" i="6"/>
  <c r="Y301" i="6" s="1"/>
  <c r="U291" i="6"/>
  <c r="Y291" i="6" s="1"/>
  <c r="U264" i="6"/>
  <c r="Y264" i="6" s="1"/>
  <c r="U255" i="6"/>
  <c r="Y255" i="6" s="1"/>
  <c r="U246" i="6"/>
  <c r="Y246" i="6" s="1"/>
  <c r="U237" i="6"/>
  <c r="Y237" i="6" s="1"/>
  <c r="U227" i="6"/>
  <c r="Y227" i="6" s="1"/>
  <c r="U218" i="6"/>
  <c r="Y218" i="6" s="1"/>
  <c r="U209" i="6"/>
  <c r="Y209" i="6" s="1"/>
  <c r="U200" i="6"/>
  <c r="Y200" i="6" s="1"/>
  <c r="U191" i="6"/>
  <c r="Y191" i="6" s="1"/>
  <c r="U182" i="6"/>
  <c r="Y182" i="6" s="1"/>
  <c r="U173" i="6"/>
  <c r="Y173" i="6" s="1"/>
  <c r="U163" i="6"/>
  <c r="Y163" i="6" s="1"/>
  <c r="U154" i="6"/>
  <c r="Y154" i="6" s="1"/>
  <c r="U145" i="6"/>
  <c r="Y145" i="6" s="1"/>
  <c r="U136" i="6"/>
  <c r="Y136" i="6" s="1"/>
  <c r="U127" i="6"/>
  <c r="Y127" i="6" s="1"/>
  <c r="U118" i="6"/>
  <c r="Y118" i="6" s="1"/>
  <c r="U109" i="6"/>
  <c r="Y109" i="6" s="1"/>
  <c r="U99" i="6"/>
  <c r="Y99" i="6" s="1"/>
  <c r="U90" i="6"/>
  <c r="Y90" i="6" s="1"/>
  <c r="U81" i="6"/>
  <c r="Y81" i="6" s="1"/>
  <c r="U72" i="6"/>
  <c r="Y72" i="6" s="1"/>
  <c r="U63" i="6"/>
  <c r="Y63" i="6" s="1"/>
  <c r="U54" i="6"/>
  <c r="Y54" i="6" s="1"/>
  <c r="U35" i="6"/>
  <c r="Y35" i="6" s="1"/>
  <c r="U26" i="6"/>
  <c r="Y26" i="6" s="1"/>
  <c r="U354" i="6"/>
  <c r="Y354" i="6" s="1"/>
  <c r="U341" i="6"/>
  <c r="Y341" i="6" s="1"/>
  <c r="U328" i="6"/>
  <c r="Y328" i="6" s="1"/>
  <c r="U319" i="6"/>
  <c r="Y319" i="6" s="1"/>
  <c r="U310" i="6"/>
  <c r="Y310" i="6" s="1"/>
  <c r="U299" i="6"/>
  <c r="Y299" i="6" s="1"/>
  <c r="U290" i="6"/>
  <c r="Y290" i="6" s="1"/>
  <c r="U263" i="6"/>
  <c r="Y263" i="6" s="1"/>
  <c r="U254" i="6"/>
  <c r="Y254" i="6" s="1"/>
  <c r="U245" i="6"/>
  <c r="Y245" i="6" s="1"/>
  <c r="U235" i="6"/>
  <c r="Y235" i="6" s="1"/>
  <c r="U226" i="6"/>
  <c r="Y226" i="6" s="1"/>
  <c r="U217" i="6"/>
  <c r="Y217" i="6" s="1"/>
  <c r="U208" i="6"/>
  <c r="Y208" i="6" s="1"/>
  <c r="U199" i="6"/>
  <c r="Y199" i="6" s="1"/>
  <c r="U190" i="6"/>
  <c r="Y190" i="6" s="1"/>
  <c r="U181" i="6"/>
  <c r="Y181" i="6" s="1"/>
  <c r="U171" i="6"/>
  <c r="Y171" i="6" s="1"/>
  <c r="U162" i="6"/>
  <c r="Y162" i="6" s="1"/>
  <c r="U153" i="6"/>
  <c r="Y153" i="6" s="1"/>
  <c r="U144" i="6"/>
  <c r="Y144" i="6" s="1"/>
  <c r="U135" i="6"/>
  <c r="Y135" i="6" s="1"/>
  <c r="U126" i="6"/>
  <c r="Y126" i="6" s="1"/>
  <c r="U117" i="6"/>
  <c r="Y117" i="6" s="1"/>
  <c r="U107" i="6"/>
  <c r="Y107" i="6" s="1"/>
  <c r="U98" i="6"/>
  <c r="Y98" i="6" s="1"/>
  <c r="U89" i="6"/>
  <c r="Y89" i="6" s="1"/>
  <c r="U80" i="6"/>
  <c r="Y80" i="6" s="1"/>
  <c r="U71" i="6"/>
  <c r="Y71" i="6" s="1"/>
  <c r="U62" i="6"/>
  <c r="Y62" i="6" s="1"/>
  <c r="U53" i="6"/>
  <c r="Y53" i="6" s="1"/>
  <c r="U43" i="6"/>
  <c r="Y43" i="6" s="1"/>
  <c r="U34" i="6"/>
  <c r="Y34" i="6" s="1"/>
  <c r="U25" i="6"/>
  <c r="Y25" i="6" s="1"/>
  <c r="U353" i="6"/>
  <c r="Y353" i="6" s="1"/>
  <c r="U338" i="6"/>
  <c r="Y338" i="6" s="1"/>
  <c r="U327" i="6"/>
  <c r="Y327" i="6" s="1"/>
  <c r="U318" i="6"/>
  <c r="Y318" i="6" s="1"/>
  <c r="U309" i="6"/>
  <c r="Y309" i="6" s="1"/>
  <c r="U298" i="6"/>
  <c r="Y298" i="6" s="1"/>
  <c r="U289" i="6"/>
  <c r="Y289" i="6" s="1"/>
  <c r="U262" i="6"/>
  <c r="Y262" i="6" s="1"/>
  <c r="U253" i="6"/>
  <c r="Y253" i="6" s="1"/>
  <c r="U243" i="6"/>
  <c r="Y243" i="6" s="1"/>
  <c r="U234" i="6"/>
  <c r="Y234" i="6" s="1"/>
  <c r="U225" i="6"/>
  <c r="Y225" i="6" s="1"/>
  <c r="U216" i="6"/>
  <c r="Y216" i="6" s="1"/>
  <c r="U207" i="6"/>
  <c r="Y207" i="6" s="1"/>
  <c r="U198" i="6"/>
  <c r="Y198" i="6" s="1"/>
  <c r="U189" i="6"/>
  <c r="Y189" i="6" s="1"/>
  <c r="U179" i="6"/>
  <c r="Y179" i="6" s="1"/>
  <c r="U170" i="6"/>
  <c r="Y170" i="6" s="1"/>
  <c r="U161" i="6"/>
  <c r="Y161" i="6" s="1"/>
  <c r="U152" i="6"/>
  <c r="Y152" i="6" s="1"/>
  <c r="U143" i="6"/>
  <c r="Y143" i="6" s="1"/>
  <c r="U134" i="6"/>
  <c r="Y134" i="6" s="1"/>
  <c r="U125" i="6"/>
  <c r="Y125" i="6" s="1"/>
  <c r="U115" i="6"/>
  <c r="Y115" i="6" s="1"/>
  <c r="U106" i="6"/>
  <c r="Y106" i="6" s="1"/>
  <c r="U97" i="6"/>
  <c r="Y97" i="6" s="1"/>
  <c r="U88" i="6"/>
  <c r="Y88" i="6" s="1"/>
  <c r="U79" i="6"/>
  <c r="Y79" i="6" s="1"/>
  <c r="U70" i="6"/>
  <c r="Y70" i="6" s="1"/>
  <c r="U61" i="6"/>
  <c r="Y61" i="6" s="1"/>
  <c r="U51" i="6"/>
  <c r="Y51" i="6" s="1"/>
  <c r="U42" i="6"/>
  <c r="Y42" i="6" s="1"/>
  <c r="U33" i="6"/>
  <c r="Y33" i="6" s="1"/>
  <c r="U24" i="6"/>
  <c r="Y24" i="6" s="1"/>
  <c r="U360" i="6"/>
  <c r="Y360" i="6" s="1"/>
  <c r="U352" i="6"/>
  <c r="Y352" i="6" s="1"/>
  <c r="U344" i="6"/>
  <c r="Y344" i="6" s="1"/>
  <c r="U336" i="6"/>
  <c r="Y336" i="6" s="1"/>
  <c r="U351" i="6"/>
  <c r="Y351" i="6" s="1"/>
  <c r="U337" i="6"/>
  <c r="Y337" i="6" s="1"/>
  <c r="U326" i="6"/>
  <c r="Y326" i="6" s="1"/>
  <c r="U317" i="6"/>
  <c r="Y317" i="6" s="1"/>
  <c r="U306" i="6"/>
  <c r="Y306" i="6" s="1"/>
  <c r="U297" i="6"/>
  <c r="Y297" i="6" s="1"/>
  <c r="U288" i="6"/>
  <c r="Y288" i="6" s="1"/>
  <c r="U261" i="6"/>
  <c r="Y261" i="6" s="1"/>
  <c r="U251" i="6"/>
  <c r="Y251" i="6" s="1"/>
  <c r="U242" i="6"/>
  <c r="Y242" i="6" s="1"/>
  <c r="U233" i="6"/>
  <c r="Y233" i="6" s="1"/>
  <c r="U224" i="6"/>
  <c r="Y224" i="6" s="1"/>
  <c r="U215" i="6"/>
  <c r="Y215" i="6" s="1"/>
  <c r="U206" i="6"/>
  <c r="Y206" i="6" s="1"/>
  <c r="U197" i="6"/>
  <c r="Y197" i="6" s="1"/>
  <c r="U187" i="6"/>
  <c r="Y187" i="6" s="1"/>
  <c r="U178" i="6"/>
  <c r="Y178" i="6" s="1"/>
  <c r="U169" i="6"/>
  <c r="Y169" i="6" s="1"/>
  <c r="U160" i="6"/>
  <c r="Y160" i="6" s="1"/>
  <c r="U151" i="6"/>
  <c r="Y151" i="6" s="1"/>
  <c r="U142" i="6"/>
  <c r="Y142" i="6" s="1"/>
  <c r="U133" i="6"/>
  <c r="Y133" i="6" s="1"/>
  <c r="U123" i="6"/>
  <c r="Y123" i="6" s="1"/>
  <c r="U114" i="6"/>
  <c r="Y114" i="6" s="1"/>
  <c r="U105" i="6"/>
  <c r="Y105" i="6" s="1"/>
  <c r="U96" i="6"/>
  <c r="Y96" i="6" s="1"/>
  <c r="U87" i="6"/>
  <c r="Y87" i="6" s="1"/>
  <c r="U78" i="6"/>
  <c r="Y78" i="6" s="1"/>
  <c r="U69" i="6"/>
  <c r="Y69" i="6" s="1"/>
  <c r="U59" i="6"/>
  <c r="Y59" i="6" s="1"/>
  <c r="U50" i="6"/>
  <c r="Y50" i="6" s="1"/>
  <c r="U41" i="6"/>
  <c r="Y41" i="6" s="1"/>
  <c r="U32" i="6"/>
  <c r="Y32" i="6" s="1"/>
  <c r="U23" i="6"/>
  <c r="Y23" i="6" s="1"/>
  <c r="U350" i="6"/>
  <c r="Y350" i="6" s="1"/>
  <c r="U335" i="6"/>
  <c r="Y335" i="6" s="1"/>
  <c r="U325" i="6"/>
  <c r="Y325" i="6" s="1"/>
  <c r="U315" i="6"/>
  <c r="Y315" i="6" s="1"/>
  <c r="U305" i="6"/>
  <c r="Y305" i="6" s="1"/>
  <c r="U296" i="6"/>
  <c r="Y296" i="6" s="1"/>
  <c r="U287" i="6"/>
  <c r="Y287" i="6" s="1"/>
  <c r="U259" i="6"/>
  <c r="Y259" i="6" s="1"/>
  <c r="U250" i="6"/>
  <c r="Y250" i="6" s="1"/>
  <c r="U241" i="6"/>
  <c r="Y241" i="6" s="1"/>
  <c r="U232" i="6"/>
  <c r="Y232" i="6" s="1"/>
  <c r="U223" i="6"/>
  <c r="Y223" i="6" s="1"/>
  <c r="U214" i="6"/>
  <c r="Y214" i="6" s="1"/>
  <c r="U205" i="6"/>
  <c r="Y205" i="6" s="1"/>
  <c r="U195" i="6"/>
  <c r="Y195" i="6" s="1"/>
  <c r="U186" i="6"/>
  <c r="Y186" i="6" s="1"/>
  <c r="U177" i="6"/>
  <c r="Y177" i="6" s="1"/>
  <c r="U168" i="6"/>
  <c r="Y168" i="6" s="1"/>
  <c r="U159" i="6"/>
  <c r="Y159" i="6" s="1"/>
  <c r="U150" i="6"/>
  <c r="Y150" i="6" s="1"/>
  <c r="U141" i="6"/>
  <c r="Y141" i="6" s="1"/>
  <c r="U131" i="6"/>
  <c r="Y131" i="6" s="1"/>
  <c r="U122" i="6"/>
  <c r="Y122" i="6" s="1"/>
  <c r="U113" i="6"/>
  <c r="Y113" i="6" s="1"/>
  <c r="U104" i="6"/>
  <c r="Y104" i="6" s="1"/>
  <c r="U95" i="6"/>
  <c r="Y95" i="6" s="1"/>
  <c r="U86" i="6"/>
  <c r="Y86" i="6" s="1"/>
  <c r="U77" i="6"/>
  <c r="Y77" i="6" s="1"/>
  <c r="U67" i="6"/>
  <c r="Y67" i="6" s="1"/>
  <c r="U58" i="6"/>
  <c r="Y58" i="6" s="1"/>
  <c r="U49" i="6"/>
  <c r="Y49" i="6" s="1"/>
  <c r="U40" i="6"/>
  <c r="Y40" i="6" s="1"/>
  <c r="U31" i="6"/>
  <c r="Y31" i="6" s="1"/>
  <c r="U22" i="6"/>
  <c r="Y22" i="6" s="1"/>
  <c r="U362" i="6"/>
  <c r="Y362" i="6" s="1"/>
  <c r="U346" i="6"/>
  <c r="Y346" i="6" s="1"/>
  <c r="U334" i="6"/>
  <c r="Y334" i="6" s="1"/>
  <c r="U323" i="6"/>
  <c r="Y323" i="6" s="1"/>
  <c r="U314" i="6"/>
  <c r="Y314" i="6" s="1"/>
  <c r="U304" i="6"/>
  <c r="Y304" i="6" s="1"/>
  <c r="U295" i="6"/>
  <c r="Y295" i="6" s="1"/>
  <c r="U286" i="6"/>
  <c r="Y286" i="6" s="1"/>
  <c r="U267" i="6"/>
  <c r="Y267" i="6" s="1"/>
  <c r="U258" i="6"/>
  <c r="Y258" i="6" s="1"/>
  <c r="U249" i="6"/>
  <c r="Y249" i="6" s="1"/>
  <c r="U240" i="6"/>
  <c r="Y240" i="6" s="1"/>
  <c r="U231" i="6"/>
  <c r="Y231" i="6" s="1"/>
  <c r="U222" i="6"/>
  <c r="Y222" i="6" s="1"/>
  <c r="U213" i="6"/>
  <c r="Y213" i="6" s="1"/>
  <c r="U203" i="6"/>
  <c r="Y203" i="6" s="1"/>
  <c r="U194" i="6"/>
  <c r="Y194" i="6" s="1"/>
  <c r="U185" i="6"/>
  <c r="Y185" i="6" s="1"/>
  <c r="U176" i="6"/>
  <c r="Y176" i="6" s="1"/>
  <c r="U167" i="6"/>
  <c r="Y167" i="6" s="1"/>
  <c r="U158" i="6"/>
  <c r="Y158" i="6" s="1"/>
  <c r="U149" i="6"/>
  <c r="Y149" i="6" s="1"/>
  <c r="U139" i="6"/>
  <c r="Y139" i="6" s="1"/>
  <c r="U130" i="6"/>
  <c r="Y130" i="6" s="1"/>
  <c r="U121" i="6"/>
  <c r="Y121" i="6" s="1"/>
  <c r="U112" i="6"/>
  <c r="Y112" i="6" s="1"/>
  <c r="U103" i="6"/>
  <c r="Y103" i="6" s="1"/>
  <c r="U94" i="6"/>
  <c r="Y94" i="6" s="1"/>
  <c r="U85" i="6"/>
  <c r="Y85" i="6" s="1"/>
  <c r="U75" i="6"/>
  <c r="Y75" i="6" s="1"/>
  <c r="U66" i="6"/>
  <c r="Y66" i="6" s="1"/>
  <c r="U57" i="6"/>
  <c r="Y57" i="6" s="1"/>
  <c r="U48" i="6"/>
  <c r="Y48" i="6" s="1"/>
  <c r="U39" i="6"/>
  <c r="Y39" i="6" s="1"/>
  <c r="U30" i="6"/>
  <c r="Y30" i="6" s="1"/>
  <c r="U365" i="6"/>
  <c r="Y365" i="6" s="1"/>
  <c r="U357" i="6"/>
  <c r="Y357" i="6" s="1"/>
  <c r="U349" i="6"/>
  <c r="Y349" i="6" s="1"/>
  <c r="AF30" i="4" l="1"/>
  <c r="AD25" i="4"/>
  <c r="AD30" i="4"/>
  <c r="AE30" i="4"/>
  <c r="G7" i="6"/>
  <c r="F8" i="6"/>
  <c r="O6" i="6"/>
  <c r="N7" i="6"/>
  <c r="AD22" i="4"/>
  <c r="AD23" i="4"/>
  <c r="AD16" i="4"/>
  <c r="AD26" i="4"/>
  <c r="AD12" i="4"/>
  <c r="AD20" i="4"/>
  <c r="AD24" i="4"/>
  <c r="AD14" i="4"/>
  <c r="AD13" i="4"/>
  <c r="AD15" i="4"/>
  <c r="AD21" i="4"/>
  <c r="AD18" i="4"/>
  <c r="AD17" i="4"/>
  <c r="AD19" i="4"/>
  <c r="AD28" i="4"/>
  <c r="B50" i="4"/>
  <c r="B7" i="6"/>
  <c r="C6" i="6"/>
  <c r="G6" i="6"/>
  <c r="O7" i="6" l="1"/>
  <c r="N8" i="6"/>
  <c r="C7" i="6"/>
  <c r="B8" i="6"/>
  <c r="G8" i="6"/>
  <c r="F9" i="6"/>
  <c r="AG30" i="4"/>
  <c r="AH30" i="4"/>
  <c r="B51" i="4"/>
  <c r="O8" i="6" l="1"/>
  <c r="N9" i="6"/>
  <c r="G9" i="6"/>
  <c r="F10" i="6"/>
  <c r="G10" i="6" s="1"/>
  <c r="C8" i="6"/>
  <c r="B9" i="6"/>
  <c r="B52" i="4"/>
  <c r="O9" i="6" l="1"/>
  <c r="N10" i="6"/>
  <c r="B10" i="6"/>
  <c r="C9" i="6"/>
  <c r="B53" i="4"/>
  <c r="N11" i="6" l="1"/>
  <c r="O10" i="6"/>
  <c r="C10" i="6"/>
  <c r="B11" i="6"/>
  <c r="C11" i="6" s="1"/>
  <c r="B54" i="4"/>
  <c r="S5" i="6"/>
  <c r="S6" i="6"/>
  <c r="O11" i="6" l="1"/>
  <c r="N12" i="6"/>
  <c r="B55" i="4"/>
  <c r="U269" i="6"/>
  <c r="Y269" i="6" s="1"/>
  <c r="U21" i="6"/>
  <c r="Y21" i="6" s="1"/>
  <c r="U45" i="6"/>
  <c r="Y45" i="6" s="1"/>
  <c r="U20" i="6"/>
  <c r="Y20" i="6" s="1"/>
  <c r="U7" i="6"/>
  <c r="Y7" i="6" s="1"/>
  <c r="U12" i="6"/>
  <c r="Y12" i="6" s="1"/>
  <c r="U14" i="6"/>
  <c r="Y14" i="6" s="1"/>
  <c r="U18" i="6"/>
  <c r="Y18" i="6" s="1"/>
  <c r="U17" i="6"/>
  <c r="Y17" i="6" s="1"/>
  <c r="U9" i="6"/>
  <c r="Y9" i="6" s="1"/>
  <c r="U8" i="6"/>
  <c r="Y8" i="6" s="1"/>
  <c r="U6" i="6"/>
  <c r="Y6" i="6" s="1"/>
  <c r="U5" i="6"/>
  <c r="Y5" i="6" s="1"/>
  <c r="U11" i="6"/>
  <c r="Y11" i="6" s="1"/>
  <c r="U19" i="6"/>
  <c r="Y19" i="6" s="1"/>
  <c r="U10" i="6"/>
  <c r="Y10" i="6" s="1"/>
  <c r="U16" i="6"/>
  <c r="Y16" i="6" s="1"/>
  <c r="U13" i="6"/>
  <c r="Y13" i="6" s="1"/>
  <c r="U15" i="6"/>
  <c r="Y15" i="6" s="1"/>
  <c r="U270" i="6"/>
  <c r="Y270" i="6" s="1"/>
  <c r="U282" i="6"/>
  <c r="Y282" i="6" s="1"/>
  <c r="U268" i="6"/>
  <c r="Y268" i="6" s="1"/>
  <c r="U277" i="6"/>
  <c r="Y277" i="6" s="1"/>
  <c r="U279" i="6"/>
  <c r="Y279" i="6" s="1"/>
  <c r="U278" i="6"/>
  <c r="Y278" i="6" s="1"/>
  <c r="U366" i="6"/>
  <c r="Y366" i="6" s="1"/>
  <c r="U272" i="6"/>
  <c r="Y272" i="6" s="1"/>
  <c r="U271" i="6"/>
  <c r="Y271" i="6" s="1"/>
  <c r="U276" i="6"/>
  <c r="Y276" i="6" s="1"/>
  <c r="U283" i="6"/>
  <c r="Y283" i="6" s="1"/>
  <c r="U281" i="6"/>
  <c r="Y281" i="6" s="1"/>
  <c r="U280" i="6"/>
  <c r="Y280" i="6" s="1"/>
  <c r="U275" i="6"/>
  <c r="Y275" i="6" s="1"/>
  <c r="U274" i="6"/>
  <c r="Y274" i="6" s="1"/>
  <c r="U273" i="6"/>
  <c r="Y273" i="6" s="1"/>
  <c r="O12" i="6" l="1"/>
  <c r="N13" i="6"/>
  <c r="B56" i="4"/>
  <c r="O13" i="6" l="1"/>
  <c r="N14" i="6"/>
  <c r="O14" i="6" s="1"/>
  <c r="B57" i="4"/>
  <c r="B58" i="4" l="1"/>
  <c r="B59" i="4" l="1"/>
  <c r="B60" i="4" l="1"/>
  <c r="B61" i="4" l="1"/>
  <c r="B62" i="4" l="1"/>
  <c r="B63" i="4" l="1"/>
  <c r="B64" i="4" l="1"/>
  <c r="B65" i="4" l="1"/>
  <c r="B66" i="4" l="1"/>
  <c r="B67" i="4" l="1"/>
  <c r="B68" i="4" l="1"/>
  <c r="AF12" i="4" l="1"/>
  <c r="AE12" i="4"/>
  <c r="AE13" i="4"/>
  <c r="B69" i="4"/>
  <c r="AH12" i="4" l="1"/>
  <c r="AG12" i="4"/>
  <c r="AE14" i="4"/>
  <c r="B70" i="4"/>
  <c r="AE15" i="4" l="1"/>
  <c r="B71" i="4"/>
  <c r="AE16" i="4" l="1"/>
  <c r="B72" i="4"/>
  <c r="AE17" i="4" l="1"/>
  <c r="B73" i="4"/>
  <c r="AE18" i="4" l="1"/>
  <c r="B74" i="4"/>
  <c r="AE19" i="4" l="1"/>
  <c r="B75" i="4"/>
  <c r="AE20" i="4" l="1"/>
  <c r="B76" i="4"/>
  <c r="AE21" i="4" l="1"/>
  <c r="B77" i="4"/>
  <c r="AE22" i="4" l="1"/>
  <c r="B78" i="4"/>
  <c r="AE23" i="4" l="1"/>
  <c r="B79" i="4"/>
  <c r="B80" i="4" l="1"/>
  <c r="AF28" i="4" l="1"/>
  <c r="AE28" i="4"/>
  <c r="AE24" i="4"/>
  <c r="B81" i="4"/>
  <c r="AH28" i="4" l="1"/>
  <c r="AG28" i="4"/>
  <c r="AE25" i="4"/>
  <c r="B82" i="4"/>
  <c r="AE26" i="4" l="1"/>
  <c r="B83" i="4"/>
  <c r="B84" i="4" l="1"/>
  <c r="B85" i="4" l="1"/>
  <c r="B86" i="4" l="1"/>
  <c r="B87" i="4" l="1"/>
  <c r="B88" i="4" l="1"/>
  <c r="B89" i="4" l="1"/>
  <c r="B90" i="4" l="1"/>
  <c r="B91" i="4" l="1"/>
  <c r="AF13" i="4" l="1"/>
  <c r="AF14" i="4"/>
  <c r="AF15" i="4"/>
  <c r="AF16" i="4"/>
  <c r="AF17" i="4"/>
  <c r="AF18" i="4"/>
  <c r="AF19" i="4"/>
  <c r="AF20" i="4"/>
  <c r="AF21" i="4"/>
  <c r="AF22" i="4"/>
  <c r="AF23" i="4"/>
  <c r="AF24" i="4"/>
  <c r="AF25" i="4"/>
  <c r="AF26" i="4"/>
  <c r="B92" i="4"/>
  <c r="AH19" i="4" l="1"/>
  <c r="AG19" i="4"/>
  <c r="AH26" i="4"/>
  <c r="AG26" i="4"/>
  <c r="AG18" i="4"/>
  <c r="AH18" i="4"/>
  <c r="AG25" i="4"/>
  <c r="AH25" i="4"/>
  <c r="AH17" i="4"/>
  <c r="AG17" i="4"/>
  <c r="AG24" i="4"/>
  <c r="AH24" i="4"/>
  <c r="AG16" i="4"/>
  <c r="AH16" i="4"/>
  <c r="AH23" i="4"/>
  <c r="AG23" i="4"/>
  <c r="AG15" i="4"/>
  <c r="AH15" i="4"/>
  <c r="AH22" i="4"/>
  <c r="AG22" i="4"/>
  <c r="AG14" i="4"/>
  <c r="AH14" i="4"/>
  <c r="AG13" i="4"/>
  <c r="AH13" i="4"/>
  <c r="AH21" i="4"/>
  <c r="AG21" i="4"/>
  <c r="AG20" i="4"/>
  <c r="AH20" i="4"/>
  <c r="B93" i="4"/>
  <c r="B94" i="4" l="1"/>
  <c r="B95" i="4" l="1"/>
  <c r="B96" i="4" l="1"/>
  <c r="B97" i="4" l="1"/>
  <c r="B98" i="4" l="1"/>
  <c r="B99" i="4" l="1"/>
  <c r="B100" i="4" l="1"/>
  <c r="B101" i="4" l="1"/>
  <c r="B102" i="4" l="1"/>
  <c r="B103" i="4" l="1"/>
  <c r="B104" i="4" l="1"/>
  <c r="B105" i="4" l="1"/>
  <c r="B106" i="4" l="1"/>
  <c r="B107" i="4" l="1"/>
  <c r="B108" i="4" l="1"/>
  <c r="B109" i="4" l="1"/>
  <c r="B110" i="4" l="1"/>
  <c r="B111" i="4" l="1"/>
  <c r="B112" i="4" l="1"/>
  <c r="B113" i="4" l="1"/>
  <c r="B114" i="4" l="1"/>
  <c r="B115" i="4" l="1"/>
  <c r="B116" i="4" l="1"/>
  <c r="B117" i="4" l="1"/>
  <c r="B118" i="4" l="1"/>
  <c r="B119" i="4" l="1"/>
  <c r="B120" i="4" l="1"/>
  <c r="B121" i="4" l="1"/>
  <c r="B122" i="4" l="1"/>
  <c r="B123" i="4" l="1"/>
  <c r="B124" i="4" l="1"/>
  <c r="B125" i="4" l="1"/>
  <c r="B126" i="4" l="1"/>
  <c r="B127" i="4" l="1"/>
  <c r="B128" i="4" l="1"/>
  <c r="B129" i="4" l="1"/>
  <c r="B130" i="4" l="1"/>
  <c r="B131" i="4" l="1"/>
  <c r="B132" i="4" l="1"/>
  <c r="B133" i="4" l="1"/>
  <c r="B134" i="4" l="1"/>
  <c r="B135" i="4" l="1"/>
  <c r="B136" i="4" l="1"/>
  <c r="B137" i="4" l="1"/>
  <c r="B138" i="4" l="1"/>
  <c r="B139" i="4" l="1"/>
  <c r="B140" i="4" l="1"/>
  <c r="B141" i="4" l="1"/>
  <c r="B142" i="4" l="1"/>
  <c r="B143" i="4" l="1"/>
  <c r="B144" i="4" l="1"/>
  <c r="B145" i="4" l="1"/>
  <c r="B146" i="4" l="1"/>
  <c r="B147" i="4" l="1"/>
  <c r="B148" i="4" l="1"/>
  <c r="B149" i="4" l="1"/>
  <c r="B150" i="4" l="1"/>
  <c r="B151" i="4" l="1"/>
  <c r="B152" i="4" l="1"/>
  <c r="B153" i="4" l="1"/>
  <c r="B154" i="4" l="1"/>
  <c r="B155" i="4" l="1"/>
  <c r="B156" i="4" l="1"/>
  <c r="B157" i="4" l="1"/>
  <c r="B158" i="4" l="1"/>
  <c r="B159" i="4" l="1"/>
  <c r="B160" i="4" l="1"/>
  <c r="B161" i="4" l="1"/>
  <c r="B162" i="4" l="1"/>
  <c r="B163" i="4" l="1"/>
  <c r="B164" i="4" l="1"/>
  <c r="B165" i="4" l="1"/>
  <c r="B166" i="4" l="1"/>
  <c r="B167" i="4" l="1"/>
  <c r="B168" i="4" l="1"/>
  <c r="B169" i="4" l="1"/>
  <c r="B170" i="4" l="1"/>
  <c r="B171" i="4" l="1"/>
  <c r="B172" i="4" l="1"/>
  <c r="B173" i="4" l="1"/>
  <c r="B174" i="4" l="1"/>
  <c r="B175" i="4" l="1"/>
  <c r="B176" i="4" l="1"/>
  <c r="B177" i="4" l="1"/>
  <c r="B178" i="4" l="1"/>
  <c r="B179" i="4" l="1"/>
  <c r="B180" i="4" l="1"/>
  <c r="B181" i="4" l="1"/>
  <c r="B182" i="4" l="1"/>
  <c r="B183" i="4" l="1"/>
  <c r="B184" i="4" l="1"/>
  <c r="B185" i="4" l="1"/>
  <c r="B186" i="4" l="1"/>
  <c r="B187" i="4" l="1"/>
  <c r="B188" i="4" l="1"/>
  <c r="B189" i="4" l="1"/>
  <c r="B190" i="4" l="1"/>
</calcChain>
</file>

<file path=xl/sharedStrings.xml><?xml version="1.0" encoding="utf-8"?>
<sst xmlns="http://schemas.openxmlformats.org/spreadsheetml/2006/main" count="7621" uniqueCount="2265">
  <si>
    <t>id</t>
  </si>
  <si>
    <t>coleccion</t>
  </si>
  <si>
    <t>sector</t>
  </si>
  <si>
    <t>tema</t>
  </si>
  <si>
    <t>contenido</t>
  </si>
  <si>
    <t>escala</t>
  </si>
  <si>
    <t>territorio</t>
  </si>
  <si>
    <t>temporalidad</t>
  </si>
  <si>
    <t>unidad_medida</t>
  </si>
  <si>
    <t>fuente</t>
  </si>
  <si>
    <t>titulo</t>
  </si>
  <si>
    <t>descripcion_larga</t>
  </si>
  <si>
    <t>visualizacion</t>
  </si>
  <si>
    <t>tag</t>
  </si>
  <si>
    <t>Educación</t>
  </si>
  <si>
    <t>Chile</t>
  </si>
  <si>
    <t>Región</t>
  </si>
  <si>
    <t>Antofagasta</t>
  </si>
  <si>
    <t>Comuna</t>
  </si>
  <si>
    <t>Recoleta</t>
  </si>
  <si>
    <t>País</t>
  </si>
  <si>
    <t>url</t>
  </si>
  <si>
    <t>Ovalle</t>
  </si>
  <si>
    <t>O'Higgins</t>
  </si>
  <si>
    <t>Filtro Integrado</t>
  </si>
  <si>
    <t>Muestra</t>
  </si>
  <si>
    <t>Regional</t>
  </si>
  <si>
    <t>Comunal</t>
  </si>
  <si>
    <t>Coquimbo</t>
  </si>
  <si>
    <t>Valparaíso</t>
  </si>
  <si>
    <t>Maule</t>
  </si>
  <si>
    <t>Los Lagos</t>
  </si>
  <si>
    <t>Iquique</t>
  </si>
  <si>
    <t>Alto Hospicio</t>
  </si>
  <si>
    <t>Pozo Almonte</t>
  </si>
  <si>
    <t>Camiña</t>
  </si>
  <si>
    <t>Colchane</t>
  </si>
  <si>
    <t>Huara</t>
  </si>
  <si>
    <t>Pica</t>
  </si>
  <si>
    <t>Mejillones</t>
  </si>
  <si>
    <t>Sierra Gorda</t>
  </si>
  <si>
    <t>Taltal</t>
  </si>
  <si>
    <t>Calama</t>
  </si>
  <si>
    <t>Ollagüe</t>
  </si>
  <si>
    <t>San Pedro de Atacama</t>
  </si>
  <si>
    <t>Tocopilla</t>
  </si>
  <si>
    <t>María Elena</t>
  </si>
  <si>
    <t>Copiapó</t>
  </si>
  <si>
    <t>Caldera</t>
  </si>
  <si>
    <t>Tierra Amarilla</t>
  </si>
  <si>
    <t>Chañaral</t>
  </si>
  <si>
    <t>Diego de Almagro</t>
  </si>
  <si>
    <t>Vallenar</t>
  </si>
  <si>
    <t>Alto del Carmen</t>
  </si>
  <si>
    <t>Freirina</t>
  </si>
  <si>
    <t>Huasco</t>
  </si>
  <si>
    <t>La Serena</t>
  </si>
  <si>
    <t>Andacollo</t>
  </si>
  <si>
    <t>La Higuera</t>
  </si>
  <si>
    <t>Paiguano</t>
  </si>
  <si>
    <t>Vicuña</t>
  </si>
  <si>
    <t>Illapel</t>
  </si>
  <si>
    <t>Canela</t>
  </si>
  <si>
    <t>Los Vilos</t>
  </si>
  <si>
    <t>Salamanca</t>
  </si>
  <si>
    <t>Combarbalá</t>
  </si>
  <si>
    <t>Monte Patria</t>
  </si>
  <si>
    <t>Punitaqui</t>
  </si>
  <si>
    <t>Río Hurtado</t>
  </si>
  <si>
    <t>Casablanca</t>
  </si>
  <si>
    <t>Concón</t>
  </si>
  <si>
    <t>Juan Fernández</t>
  </si>
  <si>
    <t>Puchuncaví</t>
  </si>
  <si>
    <t>Quintero</t>
  </si>
  <si>
    <t>Viña del Mar</t>
  </si>
  <si>
    <t>Isla de Pascua</t>
  </si>
  <si>
    <t>Los Andes</t>
  </si>
  <si>
    <t>Calle Larga</t>
  </si>
  <si>
    <t>Rinconada</t>
  </si>
  <si>
    <t>San Esteban</t>
  </si>
  <si>
    <t>La Ligua</t>
  </si>
  <si>
    <t>Cabildo</t>
  </si>
  <si>
    <t>Papudo</t>
  </si>
  <si>
    <t>Petorca</t>
  </si>
  <si>
    <t>Zapallar</t>
  </si>
  <si>
    <t>Quillota</t>
  </si>
  <si>
    <t>Calera</t>
  </si>
  <si>
    <t>Hijuelas</t>
  </si>
  <si>
    <t>La Cruz</t>
  </si>
  <si>
    <t>Nogales</t>
  </si>
  <si>
    <t>San Antonio</t>
  </si>
  <si>
    <t>Algarrobo</t>
  </si>
  <si>
    <t>Cartagena</t>
  </si>
  <si>
    <t>El Quisco</t>
  </si>
  <si>
    <t>El Tabo</t>
  </si>
  <si>
    <t>Santo Domingo</t>
  </si>
  <si>
    <t>San Felipe</t>
  </si>
  <si>
    <t>Catemu</t>
  </si>
  <si>
    <t>Llaillay</t>
  </si>
  <si>
    <t>Panquehue</t>
  </si>
  <si>
    <t>Putaendo</t>
  </si>
  <si>
    <t>Santa María</t>
  </si>
  <si>
    <t>Quilpué</t>
  </si>
  <si>
    <t>Limache</t>
  </si>
  <si>
    <t>Olmué</t>
  </si>
  <si>
    <t>Villa Alemana</t>
  </si>
  <si>
    <t>Rancagua</t>
  </si>
  <si>
    <t>Codegua</t>
  </si>
  <si>
    <t>Coinco</t>
  </si>
  <si>
    <t>Coltauco</t>
  </si>
  <si>
    <t>Doñihue</t>
  </si>
  <si>
    <t>Graneros</t>
  </si>
  <si>
    <t>Las Cabras</t>
  </si>
  <si>
    <t>Machalí</t>
  </si>
  <si>
    <t>Malloa</t>
  </si>
  <si>
    <t>Mostazal</t>
  </si>
  <si>
    <t>Olivar</t>
  </si>
  <si>
    <t>Peumo</t>
  </si>
  <si>
    <t>Pichidegua</t>
  </si>
  <si>
    <t>Quinta de Tilcoco</t>
  </si>
  <si>
    <t>Rengo</t>
  </si>
  <si>
    <t>Requínoa</t>
  </si>
  <si>
    <t>San Vicente</t>
  </si>
  <si>
    <t>Pichilemu</t>
  </si>
  <si>
    <t>La Estrella</t>
  </si>
  <si>
    <t>Litueche</t>
  </si>
  <si>
    <t>Marchihue</t>
  </si>
  <si>
    <t>Navidad</t>
  </si>
  <si>
    <t>Paredones</t>
  </si>
  <si>
    <t>San Fernando</t>
  </si>
  <si>
    <t>Chépica</t>
  </si>
  <si>
    <t>Chimbarongo</t>
  </si>
  <si>
    <t>Lolol</t>
  </si>
  <si>
    <t>Nancagua</t>
  </si>
  <si>
    <t>Palmilla</t>
  </si>
  <si>
    <t>Peralillo</t>
  </si>
  <si>
    <t>Placilla</t>
  </si>
  <si>
    <t>Pumanque</t>
  </si>
  <si>
    <t>Santa Cruz</t>
  </si>
  <si>
    <t>Talca</t>
  </si>
  <si>
    <t>Constitución</t>
  </si>
  <si>
    <t>Curepto</t>
  </si>
  <si>
    <t>Empedrado</t>
  </si>
  <si>
    <t>Pelarco</t>
  </si>
  <si>
    <t>Pencahue</t>
  </si>
  <si>
    <t>Río Claro</t>
  </si>
  <si>
    <t>San Clemente</t>
  </si>
  <si>
    <t>San Rafael</t>
  </si>
  <si>
    <t>Cauquenes</t>
  </si>
  <si>
    <t>Chanco</t>
  </si>
  <si>
    <t>Pelluhue</t>
  </si>
  <si>
    <t>Curicó</t>
  </si>
  <si>
    <t>Hualañé</t>
  </si>
  <si>
    <t>Licantén</t>
  </si>
  <si>
    <t>Molina</t>
  </si>
  <si>
    <t>Rauco</t>
  </si>
  <si>
    <t>Romeral</t>
  </si>
  <si>
    <t>Sagrada Familia</t>
  </si>
  <si>
    <t>Teno</t>
  </si>
  <si>
    <t>Vichuquén</t>
  </si>
  <si>
    <t>Linares</t>
  </si>
  <si>
    <t>Colbún</t>
  </si>
  <si>
    <t>Longaví</t>
  </si>
  <si>
    <t>Parral</t>
  </si>
  <si>
    <t>Retiro</t>
  </si>
  <si>
    <t>San Javier</t>
  </si>
  <si>
    <t>Villa Alegre</t>
  </si>
  <si>
    <t>Yerbas Buenas</t>
  </si>
  <si>
    <t>Concepción</t>
  </si>
  <si>
    <t>Coronel</t>
  </si>
  <si>
    <t>Chiguayante</t>
  </si>
  <si>
    <t>Florida</t>
  </si>
  <si>
    <t>Hualqui</t>
  </si>
  <si>
    <t>Lota</t>
  </si>
  <si>
    <t>Penco</t>
  </si>
  <si>
    <t>San Pedro de la Paz</t>
  </si>
  <si>
    <t>Santa Juana</t>
  </si>
  <si>
    <t>Talcahuano</t>
  </si>
  <si>
    <t>Tomé</t>
  </si>
  <si>
    <t>Hualpén</t>
  </si>
  <si>
    <t>Lebu</t>
  </si>
  <si>
    <t>Arauco</t>
  </si>
  <si>
    <t>Cañete</t>
  </si>
  <si>
    <t>Contulmo</t>
  </si>
  <si>
    <t>Curanilahue</t>
  </si>
  <si>
    <t>Los Alamos</t>
  </si>
  <si>
    <t>Tirúa</t>
  </si>
  <si>
    <t>Los Angeles</t>
  </si>
  <si>
    <t>Antuco</t>
  </si>
  <si>
    <t>Cabrero</t>
  </si>
  <si>
    <t>Laja</t>
  </si>
  <si>
    <t>Mulchén</t>
  </si>
  <si>
    <t>Nacimiento</t>
  </si>
  <si>
    <t>Negrete</t>
  </si>
  <si>
    <t>Quilaco</t>
  </si>
  <si>
    <t>Quilleco</t>
  </si>
  <si>
    <t>San Rosendo</t>
  </si>
  <si>
    <t>Santa Bárbara</t>
  </si>
  <si>
    <t>Tucapel</t>
  </si>
  <si>
    <t>Yumbel</t>
  </si>
  <si>
    <t>Alto Biobío</t>
  </si>
  <si>
    <t>Chillán</t>
  </si>
  <si>
    <t>Bulnes</t>
  </si>
  <si>
    <t>Cobquecura</t>
  </si>
  <si>
    <t>Coelemu</t>
  </si>
  <si>
    <t>Coihueco</t>
  </si>
  <si>
    <t>Chillán Viejo</t>
  </si>
  <si>
    <t>El Carmen</t>
  </si>
  <si>
    <t>Ninhue</t>
  </si>
  <si>
    <t>Ñiquén</t>
  </si>
  <si>
    <t>Pemuco</t>
  </si>
  <si>
    <t>Pinto</t>
  </si>
  <si>
    <t>Portezuelo</t>
  </si>
  <si>
    <t>Quillón</t>
  </si>
  <si>
    <t>Quirihue</t>
  </si>
  <si>
    <t>Ránquil</t>
  </si>
  <si>
    <t>San Carlos</t>
  </si>
  <si>
    <t>San Fabián</t>
  </si>
  <si>
    <t>San Ignacio</t>
  </si>
  <si>
    <t>San Nicolás</t>
  </si>
  <si>
    <t>Treguaco</t>
  </si>
  <si>
    <t>Yungay</t>
  </si>
  <si>
    <t>Temuco</t>
  </si>
  <si>
    <t>Carahue</t>
  </si>
  <si>
    <t>Cunco</t>
  </si>
  <si>
    <t>Curarrehue</t>
  </si>
  <si>
    <t>Freire</t>
  </si>
  <si>
    <t>Galvarino</t>
  </si>
  <si>
    <t>Gorbea</t>
  </si>
  <si>
    <t>Lautaro</t>
  </si>
  <si>
    <t>Loncoche</t>
  </si>
  <si>
    <t>Melipeuco</t>
  </si>
  <si>
    <t>Nueva Imperial</t>
  </si>
  <si>
    <t>Padre las Casas</t>
  </si>
  <si>
    <t>Perquenco</t>
  </si>
  <si>
    <t>Pitrufquén</t>
  </si>
  <si>
    <t>Pucón</t>
  </si>
  <si>
    <t>Saavedra</t>
  </si>
  <si>
    <t>Teodoro Schmidt</t>
  </si>
  <si>
    <t>Toltén</t>
  </si>
  <si>
    <t>Vilcún</t>
  </si>
  <si>
    <t>Villarrica</t>
  </si>
  <si>
    <t>Cholchol</t>
  </si>
  <si>
    <t>Angol</t>
  </si>
  <si>
    <t>Collipulli</t>
  </si>
  <si>
    <t>Curacautín</t>
  </si>
  <si>
    <t>Ercilla</t>
  </si>
  <si>
    <t>Lonquimay</t>
  </si>
  <si>
    <t>Los Sauces</t>
  </si>
  <si>
    <t>Lumaco</t>
  </si>
  <si>
    <t>Purén</t>
  </si>
  <si>
    <t>Renaico</t>
  </si>
  <si>
    <t>Traiguén</t>
  </si>
  <si>
    <t>Victoria</t>
  </si>
  <si>
    <t>Puerto Montt</t>
  </si>
  <si>
    <t>Calbuco</t>
  </si>
  <si>
    <t>Cochamó</t>
  </si>
  <si>
    <t>Fresia</t>
  </si>
  <si>
    <t>Frutillar</t>
  </si>
  <si>
    <t>Los Muermos</t>
  </si>
  <si>
    <t>Llanquihue</t>
  </si>
  <si>
    <t>Maullín</t>
  </si>
  <si>
    <t>Puerto Varas</t>
  </si>
  <si>
    <t>Castro</t>
  </si>
  <si>
    <t>Ancud</t>
  </si>
  <si>
    <t>Chonchi</t>
  </si>
  <si>
    <t>Curaco de Vélez</t>
  </si>
  <si>
    <t>Dalcahue</t>
  </si>
  <si>
    <t>Puqueldón</t>
  </si>
  <si>
    <t>Queilén</t>
  </si>
  <si>
    <t>Quellón</t>
  </si>
  <si>
    <t>Quemchi</t>
  </si>
  <si>
    <t>Quinchao</t>
  </si>
  <si>
    <t>Osorno</t>
  </si>
  <si>
    <t>Puerto Octay</t>
  </si>
  <si>
    <t>Purranque</t>
  </si>
  <si>
    <t>Puyehue</t>
  </si>
  <si>
    <t>Río Negro</t>
  </si>
  <si>
    <t>San Juan de La Costa</t>
  </si>
  <si>
    <t>San Pablo</t>
  </si>
  <si>
    <t>Chaitén</t>
  </si>
  <si>
    <t>Futaleufú</t>
  </si>
  <si>
    <t>Hualaihué</t>
  </si>
  <si>
    <t>Palena</t>
  </si>
  <si>
    <t>Coihaique</t>
  </si>
  <si>
    <t>Lago Verde</t>
  </si>
  <si>
    <t>Aisén</t>
  </si>
  <si>
    <t>Cisnes</t>
  </si>
  <si>
    <t>Guaitecas</t>
  </si>
  <si>
    <t>Cochrane</t>
  </si>
  <si>
    <t>Tortel</t>
  </si>
  <si>
    <t>Chile Chico</t>
  </si>
  <si>
    <t>Río Ibáñez</t>
  </si>
  <si>
    <t>Punta Arenas</t>
  </si>
  <si>
    <t>Laguna Blanca</t>
  </si>
  <si>
    <t>Río Verde</t>
  </si>
  <si>
    <t>San Gregorio</t>
  </si>
  <si>
    <t>Cabo de Hornos</t>
  </si>
  <si>
    <t>Porvenir</t>
  </si>
  <si>
    <t>Primavera</t>
  </si>
  <si>
    <t>Timaukel</t>
  </si>
  <si>
    <t>Natales</t>
  </si>
  <si>
    <t>Torres del Paine</t>
  </si>
  <si>
    <t>Santiago</t>
  </si>
  <si>
    <t>Cerrillos</t>
  </si>
  <si>
    <t>Cerro Navia</t>
  </si>
  <si>
    <t>Conchalí</t>
  </si>
  <si>
    <t>El Bosque</t>
  </si>
  <si>
    <t>Estación Central</t>
  </si>
  <si>
    <t>Huechuraba</t>
  </si>
  <si>
    <t>Independencia</t>
  </si>
  <si>
    <t>La Cisterna</t>
  </si>
  <si>
    <t>La Florida</t>
  </si>
  <si>
    <t>La Granja</t>
  </si>
  <si>
    <t>La Pintana</t>
  </si>
  <si>
    <t>La Reina</t>
  </si>
  <si>
    <t>Las Condes</t>
  </si>
  <si>
    <t>Lo Barnechea</t>
  </si>
  <si>
    <t>Lo Espejo</t>
  </si>
  <si>
    <t>Lo Prado</t>
  </si>
  <si>
    <t>Macul</t>
  </si>
  <si>
    <t>Maipú</t>
  </si>
  <si>
    <t>Ñuñoa</t>
  </si>
  <si>
    <t>Pedro Aguirre Cerda</t>
  </si>
  <si>
    <t>Peñalolén</t>
  </si>
  <si>
    <t>Providencia</t>
  </si>
  <si>
    <t>Pudahuel</t>
  </si>
  <si>
    <t>Quilicura</t>
  </si>
  <si>
    <t>Quinta Normal</t>
  </si>
  <si>
    <t>Renca</t>
  </si>
  <si>
    <t>San Joaquín</t>
  </si>
  <si>
    <t>San Miguel</t>
  </si>
  <si>
    <t>San Ramón</t>
  </si>
  <si>
    <t>Vitacura</t>
  </si>
  <si>
    <t>Puente Alto</t>
  </si>
  <si>
    <t>Pirque</t>
  </si>
  <si>
    <t>San José de Maipo</t>
  </si>
  <si>
    <t>Colina</t>
  </si>
  <si>
    <t>Lampa</t>
  </si>
  <si>
    <t>Tiltil</t>
  </si>
  <si>
    <t>San Bernardo</t>
  </si>
  <si>
    <t>Buin</t>
  </si>
  <si>
    <t>Calera de Tango</t>
  </si>
  <si>
    <t>Paine</t>
  </si>
  <si>
    <t>Melipilla</t>
  </si>
  <si>
    <t>Alhué</t>
  </si>
  <si>
    <t>Curacaví</t>
  </si>
  <si>
    <t>María Pinto</t>
  </si>
  <si>
    <t>San Pedro</t>
  </si>
  <si>
    <t>Talagante</t>
  </si>
  <si>
    <t>El Monte</t>
  </si>
  <si>
    <t>Isla de Maipo</t>
  </si>
  <si>
    <t>Padre Hurtado</t>
  </si>
  <si>
    <t>Peñaflor</t>
  </si>
  <si>
    <t>Valdivia</t>
  </si>
  <si>
    <t>Corral</t>
  </si>
  <si>
    <t>Lanco</t>
  </si>
  <si>
    <t>Máfil</t>
  </si>
  <si>
    <t>Mariquina</t>
  </si>
  <si>
    <t>Paillaco</t>
  </si>
  <si>
    <t>Panguipulli</t>
  </si>
  <si>
    <t>La Unión</t>
  </si>
  <si>
    <t>Futrono</t>
  </si>
  <si>
    <t>Lago Ranco</t>
  </si>
  <si>
    <t>Río Bueno</t>
  </si>
  <si>
    <t>Arica</t>
  </si>
  <si>
    <t>Camarones</t>
  </si>
  <si>
    <t>Putre</t>
  </si>
  <si>
    <t>General Lagos</t>
  </si>
  <si>
    <t>Filtro URL</t>
  </si>
  <si>
    <t>Región de Tarapacá</t>
  </si>
  <si>
    <t>Región de Antofagasta</t>
  </si>
  <si>
    <t>Región de Atacama</t>
  </si>
  <si>
    <t>Región de Coquimbo</t>
  </si>
  <si>
    <t>Región de Valparaíso</t>
  </si>
  <si>
    <t>Región de O'Higgins</t>
  </si>
  <si>
    <t>Región de Maule</t>
  </si>
  <si>
    <t>Región del Biobío</t>
  </si>
  <si>
    <t>Región de La Araucanía</t>
  </si>
  <si>
    <t>Región de Los Lagos</t>
  </si>
  <si>
    <t>Región de Aysén</t>
  </si>
  <si>
    <t>Región de Magallanes</t>
  </si>
  <si>
    <t>Región Metropolitana</t>
  </si>
  <si>
    <t>Región de Los Ríos</t>
  </si>
  <si>
    <t>Región de Arica y Parinacota</t>
  </si>
  <si>
    <t>Región de Ñuble</t>
  </si>
  <si>
    <t>Suscripcion</t>
  </si>
  <si>
    <t>idcoleccion</t>
  </si>
  <si>
    <t>Color</t>
  </si>
  <si>
    <t>(en blanco)</t>
  </si>
  <si>
    <t>Nacional</t>
  </si>
  <si>
    <t>Gráfico Base</t>
  </si>
  <si>
    <t>id_tema</t>
  </si>
  <si>
    <t>id_contenido</t>
  </si>
  <si>
    <t>idescala</t>
  </si>
  <si>
    <t>id_muestra</t>
  </si>
  <si>
    <t>idfiltro</t>
  </si>
  <si>
    <t>0001</t>
  </si>
  <si>
    <t>0002</t>
  </si>
  <si>
    <t>id_grafico</t>
  </si>
  <si>
    <t>idterritorio</t>
  </si>
  <si>
    <t>id_territorio</t>
  </si>
  <si>
    <t>cod</t>
  </si>
  <si>
    <t>#1774B9</t>
  </si>
  <si>
    <t>Agencia de Información</t>
  </si>
  <si>
    <t>Agencia Información</t>
  </si>
  <si>
    <t>Ingresos</t>
  </si>
  <si>
    <t>Ingresos regionales</t>
  </si>
  <si>
    <t>Periodo 2006-2017</t>
  </si>
  <si>
    <t>Encuestas CASEN</t>
  </si>
  <si>
    <t>Ninguno</t>
  </si>
  <si>
    <t>Socioeconómico</t>
  </si>
  <si>
    <t>La región de Antofagasta es la que posee el ingreso medios mensual en el año 2017 entre las 16 regiones del país, con una cifra de algo más de 380 mil CLP/mes. En relación a la estimación anterior, del año 2015, el ingreso aumenta en un 7,3%.</t>
  </si>
  <si>
    <t>0003</t>
  </si>
  <si>
    <t>0004</t>
  </si>
  <si>
    <t>0005</t>
  </si>
  <si>
    <t>0006</t>
  </si>
  <si>
    <t>0007</t>
  </si>
  <si>
    <t>0008</t>
  </si>
  <si>
    <t>0009</t>
  </si>
  <si>
    <t>0010</t>
  </si>
  <si>
    <t>0011</t>
  </si>
  <si>
    <t>0012</t>
  </si>
  <si>
    <t>0013</t>
  </si>
  <si>
    <t>0014</t>
  </si>
  <si>
    <t>0015</t>
  </si>
  <si>
    <t>0016</t>
  </si>
  <si>
    <t>0017</t>
  </si>
  <si>
    <t>0019</t>
  </si>
  <si>
    <t>PENDIENTE</t>
  </si>
  <si>
    <t>Suscripción Regional</t>
  </si>
  <si>
    <t>Indicadores de Calidad de Educación Municipal</t>
  </si>
  <si>
    <t>Calidad de la Educación</t>
  </si>
  <si>
    <t>Periodo 2001-2020</t>
  </si>
  <si>
    <t>Porcentaje (%)</t>
  </si>
  <si>
    <t>Proporción de Alumnos de 4to Medio con más de 450 puntos en la PSU según dependencia de colegios</t>
  </si>
  <si>
    <t>0020</t>
  </si>
  <si>
    <t>0021</t>
  </si>
  <si>
    <t>0022</t>
  </si>
  <si>
    <t>Sistema Nacional de Información Municipal</t>
  </si>
  <si>
    <t>Más allá de la gestión alcaldicia, durante los últimos 20 años la proporción de alumnos con más de 450 puntos en la PSU se mantiene estable para colegios municipales en relación a los Subvencionados y Particulares Pagados.</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</si>
  <si>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</si>
  <si>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</si>
  <si>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</si>
  <si>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</si>
  <si>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</si>
  <si>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</si>
  <si>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</si>
  <si>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</si>
  <si>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</si>
  <si>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</si>
  <si>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</si>
  <si>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</si>
  <si>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</si>
  <si>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</si>
  <si>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</si>
  <si>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</si>
  <si>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</si>
  <si>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</si>
  <si>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</si>
  <si>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</si>
  <si>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</si>
  <si>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</si>
  <si>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</si>
  <si>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</si>
  <si>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</si>
  <si>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</si>
  <si>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Centro de Estudios y Análisis del Delito (CEAD) de la Subsecretaría de Prevención del Delito</t>
  </si>
  <si>
    <t>Año 2020</t>
  </si>
  <si>
    <t>Número de Denuncias</t>
  </si>
  <si>
    <t>Mujeres</t>
  </si>
  <si>
    <t>Violaciones</t>
  </si>
  <si>
    <t>Denuncias</t>
  </si>
  <si>
    <t>Las comunas más pobladas de la región Metropolitana son las que presentan mayores frecuencias de denuncias por violación el año 2020. Puente Alto, La Florida, San Bernardo, Maipú y Santiago muestran las mayores cifras de denuncias.</t>
  </si>
  <si>
    <t>0049</t>
  </si>
  <si>
    <t>0050</t>
  </si>
  <si>
    <t>0051</t>
  </si>
  <si>
    <t>0052</t>
  </si>
  <si>
    <t>0053</t>
  </si>
  <si>
    <t>0054</t>
  </si>
  <si>
    <t>0055</t>
  </si>
  <si>
    <t>0056</t>
  </si>
  <si>
    <t>0057</t>
  </si>
  <si>
    <t>0058</t>
  </si>
  <si>
    <t>0059</t>
  </si>
  <si>
    <t>0060</t>
  </si>
  <si>
    <t>0061</t>
  </si>
  <si>
    <t>0062</t>
  </si>
  <si>
    <t>0063</t>
  </si>
  <si>
    <t>0064</t>
  </si>
  <si>
    <t>0065</t>
  </si>
  <si>
    <t>0066</t>
  </si>
  <si>
    <t>0067</t>
  </si>
  <si>
    <t>0068</t>
  </si>
  <si>
    <t>0069</t>
  </si>
  <si>
    <t>0070</t>
  </si>
  <si>
    <t>0071</t>
  </si>
  <si>
    <t>Suscripción RM</t>
  </si>
  <si>
    <t>Suscripción Nacional</t>
  </si>
  <si>
    <t>Gráficos Expandidos</t>
  </si>
  <si>
    <t>Ingresos promedio</t>
  </si>
  <si>
    <t>Ingresos por etnia</t>
  </si>
  <si>
    <t>POR DEFINIR</t>
  </si>
  <si>
    <t>La población de la etnia Mapuche se distribuye en las 16 regiones del país en distintas proporciones. Las regiones donde las personas de este grupo étnico logran mayores ingresos mensuales, en promedio, son la de Arica y Parinacota y Magallanes.</t>
  </si>
  <si>
    <t>0072</t>
  </si>
  <si>
    <t>0073</t>
  </si>
  <si>
    <t>0074</t>
  </si>
  <si>
    <t>0075</t>
  </si>
  <si>
    <t>0076</t>
  </si>
  <si>
    <t>0077</t>
  </si>
  <si>
    <t>0078</t>
  </si>
  <si>
    <t>0079</t>
  </si>
  <si>
    <t>0080</t>
  </si>
  <si>
    <t>0081</t>
  </si>
  <si>
    <t>0082</t>
  </si>
  <si>
    <t>0083</t>
  </si>
  <si>
    <t>0084</t>
  </si>
  <si>
    <t>0085</t>
  </si>
  <si>
    <t>0086</t>
  </si>
  <si>
    <t>Gestión Educación</t>
  </si>
  <si>
    <t>0087</t>
  </si>
  <si>
    <t>0088</t>
  </si>
  <si>
    <t>0089</t>
  </si>
  <si>
    <t>0090</t>
  </si>
  <si>
    <t>0091</t>
  </si>
  <si>
    <t>0092</t>
  </si>
  <si>
    <t>0093</t>
  </si>
  <si>
    <t>0094</t>
  </si>
  <si>
    <t>0095</t>
  </si>
  <si>
    <t>0096</t>
  </si>
  <si>
    <t>0097</t>
  </si>
  <si>
    <t>0098</t>
  </si>
  <si>
    <t>0099</t>
  </si>
  <si>
    <t>0100</t>
  </si>
  <si>
    <t>0101</t>
  </si>
  <si>
    <t>0102</t>
  </si>
  <si>
    <t>0103</t>
  </si>
  <si>
    <t>Periodo 2019-2020</t>
  </si>
  <si>
    <t>Ranking de Comunas: Número de Alumnos por Docente en Aula del año 2019 y 2020 y su variación porcentual para los Colegios Municipales</t>
  </si>
  <si>
    <t>Gobiernos locales</t>
  </si>
  <si>
    <t>https://analytics.zoho.com/open-view/2395394000007756457</t>
  </si>
  <si>
    <t>Ranking</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</si>
  <si>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</si>
  <si>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</si>
  <si>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</si>
  <si>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</si>
  <si>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</si>
  <si>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</si>
  <si>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</si>
  <si>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</si>
  <si>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</si>
  <si>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</si>
  <si>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</si>
  <si>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</si>
  <si>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</si>
  <si>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</si>
  <si>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</si>
  <si>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</si>
  <si>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</si>
  <si>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</si>
  <si>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</si>
  <si>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</si>
  <si>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</si>
  <si>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</si>
  <si>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</si>
  <si>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</si>
  <si>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</si>
  <si>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</si>
  <si>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</si>
  <si>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</si>
  <si>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</si>
  <si>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</si>
  <si>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</si>
  <si>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</si>
  <si>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</si>
  <si>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</si>
  <si>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</si>
  <si>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</si>
  <si>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</si>
  <si>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</si>
  <si>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</si>
  <si>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</si>
  <si>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</si>
  <si>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</si>
  <si>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</si>
  <si>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</si>
  <si>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</si>
  <si>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</si>
  <si>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</si>
  <si>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</si>
  <si>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</si>
  <si>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</si>
  <si>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</si>
  <si>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</si>
  <si>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</si>
  <si>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</si>
  <si>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</si>
  <si>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</si>
  <si>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</si>
  <si>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</si>
  <si>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</si>
  <si>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</si>
  <si>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</si>
  <si>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</si>
  <si>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</si>
  <si>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</si>
  <si>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</si>
  <si>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</si>
  <si>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</si>
  <si>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</si>
  <si>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</si>
  <si>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</si>
  <si>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</si>
  <si>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</si>
  <si>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</si>
  <si>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</si>
  <si>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</si>
  <si>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</si>
  <si>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</si>
  <si>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Salud</t>
  </si>
  <si>
    <t>Casos activos COVID-19</t>
  </si>
  <si>
    <t>COVID-19</t>
  </si>
  <si>
    <t>Periodo 2020-2021</t>
  </si>
  <si>
    <t>Casos Activos por 1 millón de habitantes</t>
  </si>
  <si>
    <t>Agropecuario y Forestal</t>
  </si>
  <si>
    <t>Fruta exportada</t>
  </si>
  <si>
    <t>Exportaciones</t>
  </si>
  <si>
    <t>Periodo 2012-2020</t>
  </si>
  <si>
    <t>Toneladas</t>
  </si>
  <si>
    <t>Servicio Nacional de Aduanas</t>
  </si>
  <si>
    <t>La manzana es la fruta que más exporta Chile, con un volumen de 7.943.153 ton durante el periodo 2012 – 2020. En segundo lugar está la uva con un volumen de 7.410.265 ton.</t>
  </si>
  <si>
    <t>Gráfico</t>
  </si>
  <si>
    <t>Mapa</t>
  </si>
  <si>
    <t>Chile exporta fruta a más de 80 países de todo el mundo. EEUU es el país que recibe más toneladas de fruta desde Chile, en segundo lugar está China. De Sudamérica Colombia es el país que más toneladas de fruta recibe.</t>
  </si>
  <si>
    <t>Sentencias por delitos de abuso sexual</t>
  </si>
  <si>
    <t>Abuso sexual</t>
  </si>
  <si>
    <t>Periodo 2013-2019</t>
  </si>
  <si>
    <t>Número de Sentencias</t>
  </si>
  <si>
    <t>Poder Judicial</t>
  </si>
  <si>
    <t>El delito de Abuso Sexual que más sentencias acumula para el periodo comprendido entre los años 2013 – 2019, en la región Metropolitana, es el calificado como Abuso sexual con contacto de menor de 14 de años, el que supera las 34.000 sentencia cada año.</t>
  </si>
  <si>
    <t>CLP/mes</t>
  </si>
  <si>
    <t>Número de alumnos por docente en aula</t>
  </si>
  <si>
    <t>Número de Casos</t>
  </si>
  <si>
    <t>Volumen fruta exportada</t>
  </si>
  <si>
    <t>Cuenta de id_grafico</t>
  </si>
  <si>
    <t>Total Sentencias por delitos de abuso sexual</t>
  </si>
  <si>
    <t>Total Abuso sexual</t>
  </si>
  <si>
    <t>Total Indicadores de Calidad de Educación Municipal</t>
  </si>
  <si>
    <t>Total Calidad de la Educación</t>
  </si>
  <si>
    <t>Total Casos activos COVID-19</t>
  </si>
  <si>
    <t>Total COVID-19</t>
  </si>
  <si>
    <t>Total Fruta exportada</t>
  </si>
  <si>
    <t>Total Exportaciones</t>
  </si>
  <si>
    <t>Total Gestión Educación</t>
  </si>
  <si>
    <t>Total Ingresos por etnia</t>
  </si>
  <si>
    <t>Total Ingresos promedio</t>
  </si>
  <si>
    <t>Total Ingresos regionales</t>
  </si>
  <si>
    <t>Total Ingresos</t>
  </si>
  <si>
    <t>Total Denuncias</t>
  </si>
  <si>
    <t>Total Violaciones</t>
  </si>
  <si>
    <t>Total Agencia Información</t>
  </si>
  <si>
    <t>Ingresos Promedio Mensual por región</t>
  </si>
  <si>
    <t>Evolución de Ingreso Promedio Mensual en Chile para el Periodo 2006-2017</t>
  </si>
  <si>
    <t>Gráfico de Evolución</t>
  </si>
  <si>
    <t>Chile ingresos CASEN mensual promedio</t>
  </si>
  <si>
    <t>https://analytics.zoho.com/open-view/2395394000008229874</t>
  </si>
  <si>
    <t>300-R</t>
  </si>
  <si>
    <t>990-0001</t>
  </si>
  <si>
    <t>Evolución de Ingreso Promedio Mensual en la Región de Tarapacá para el Periodo 2006-2017</t>
  </si>
  <si>
    <t>Región de Tarapacá ingresos CASEN mensual promedio</t>
  </si>
  <si>
    <t>https://analytics.zoho.com/open-view/2395394000008161200?ZOHO_CRITERIA=%22Localiza%20Chile%22.%22Codreg%22%3D1</t>
  </si>
  <si>
    <t>100-R-1</t>
  </si>
  <si>
    <t>990-0002</t>
  </si>
  <si>
    <t>Evolución de Ingreso Promedio Mensual en la Región de Antofagasta para el Periodo 2006-2017</t>
  </si>
  <si>
    <t>Región de Antofagasta ingresos CASEN mensual promedio</t>
  </si>
  <si>
    <t>https://analytics.zoho.com/open-view/2395394000008161200?ZOHO_CRITERIA=%22Localiza%20Chile%22.%22Codreg%22%3D2</t>
  </si>
  <si>
    <t>100-R-2</t>
  </si>
  <si>
    <t>990-0003</t>
  </si>
  <si>
    <t>Evolución de Ingreso Promedio Mensual en la Región de Atacama para el Periodo 2006-2017</t>
  </si>
  <si>
    <t>Región de Atacama ingresos CASEN mensual promedio</t>
  </si>
  <si>
    <t>https://analytics.zoho.com/open-view/2395394000008161200?ZOHO_CRITERIA=%22Localiza%20Chile%22.%22Codreg%22%3D3</t>
  </si>
  <si>
    <t>100-R-3</t>
  </si>
  <si>
    <t>990-0004</t>
  </si>
  <si>
    <t>Evolución de Ingreso Promedio Mensual en la Región de Coquimbo para el Periodo 2006-2017</t>
  </si>
  <si>
    <t>Región de Coquimbo ingresos CASEN mensual promedio</t>
  </si>
  <si>
    <t>https://analytics.zoho.com/open-view/2395394000008161200?ZOHO_CRITERIA=%22Localiza%20Chile%22.%22Codreg%22%3D4</t>
  </si>
  <si>
    <t>100-R-4</t>
  </si>
  <si>
    <t>990-0005</t>
  </si>
  <si>
    <t>Evolución de Ingreso Promedio Mensual en la Región de Valparaíso para el Periodo 2006-2017</t>
  </si>
  <si>
    <t>Región de Valparaíso ingresos CASEN mensual promedio</t>
  </si>
  <si>
    <t>https://analytics.zoho.com/open-view/2395394000008161200?ZOHO_CRITERIA=%22Localiza%20Chile%22.%22Codreg%22%3D5</t>
  </si>
  <si>
    <t>100-R-5</t>
  </si>
  <si>
    <t>990-0006</t>
  </si>
  <si>
    <t>Evolución de Ingreso Promedio Mensual en la Región de O'Higgins para el Periodo 2006-2017</t>
  </si>
  <si>
    <t>Región de O'Higgins ingresos CASEN mensual promedio</t>
  </si>
  <si>
    <t>https://analytics.zoho.com/open-view/2395394000008161200?ZOHO_CRITERIA=%22Localiza%20Chile%22.%22Codreg%22%3D6</t>
  </si>
  <si>
    <t>100-R-6</t>
  </si>
  <si>
    <t>990-0007</t>
  </si>
  <si>
    <t>Evolución de Ingreso Promedio Mensual en la Región de Maule para el Periodo 2006-2017</t>
  </si>
  <si>
    <t>Región de Maule ingresos CASEN mensual promedio</t>
  </si>
  <si>
    <t>https://analytics.zoho.com/open-view/2395394000008161200?ZOHO_CRITERIA=%22Localiza%20Chile%22.%22Codreg%22%3D7</t>
  </si>
  <si>
    <t>100-R-7</t>
  </si>
  <si>
    <t>990-0008</t>
  </si>
  <si>
    <t>Evolución de Ingreso Promedio Mensual en la Región del Biobío para el Periodo 2006-2017</t>
  </si>
  <si>
    <t>Región del Biobío ingresos CASEN mensual promedio</t>
  </si>
  <si>
    <t>https://analytics.zoho.com/open-view/2395394000008161200?ZOHO_CRITERIA=%22Localiza%20Chile%22.%22Codreg%22%3D8</t>
  </si>
  <si>
    <t>100-R-8</t>
  </si>
  <si>
    <t>990-0009</t>
  </si>
  <si>
    <t>Evolución de Ingreso Promedio Mensual en la Región de La Araucanía para el Periodo 2006-2017</t>
  </si>
  <si>
    <t>Región de La Araucanía ingresos CASEN mensual promedio</t>
  </si>
  <si>
    <t>https://analytics.zoho.com/open-view/2395394000008161200?ZOHO_CRITERIA=%22Localiza%20Chile%22.%22Codreg%22%3D9</t>
  </si>
  <si>
    <t>100-R-9</t>
  </si>
  <si>
    <t>990-0010</t>
  </si>
  <si>
    <t>Evolución de Ingreso Promedio Mensual en la Región de Los Lagos para el Periodo 2006-2017</t>
  </si>
  <si>
    <t>Región de Los Lagos ingresos CASEN mensual promedio</t>
  </si>
  <si>
    <t>https://analytics.zoho.com/open-view/2395394000008161200?ZOHO_CRITERIA=%22Localiza%20Chile%22.%22Codreg%22%3D10</t>
  </si>
  <si>
    <t>100-R-10</t>
  </si>
  <si>
    <t>990-0011</t>
  </si>
  <si>
    <t>Evolución de Ingreso Promedio Mensual en la Región de Aysén para el Periodo 2006-2017</t>
  </si>
  <si>
    <t>Región de Aysén ingresos CASEN mensual promedio</t>
  </si>
  <si>
    <t>https://analytics.zoho.com/open-view/2395394000008161200?ZOHO_CRITERIA=%22Localiza%20Chile%22.%22Codreg%22%3D11</t>
  </si>
  <si>
    <t>100-R-11</t>
  </si>
  <si>
    <t>990-0012</t>
  </si>
  <si>
    <t>Evolución de Ingreso Promedio Mensual en la Región de Magallanes para el Periodo 2006-2017</t>
  </si>
  <si>
    <t>Región de Magallanes ingresos CASEN mensual promedio</t>
  </si>
  <si>
    <t>https://analytics.zoho.com/open-view/2395394000008161200?ZOHO_CRITERIA=%22Localiza%20Chile%22.%22Codreg%22%3D12</t>
  </si>
  <si>
    <t>100-R-12</t>
  </si>
  <si>
    <t>990-0013</t>
  </si>
  <si>
    <t>Evolución de Ingreso Promedio Mensual en la Región Metropolitana para el Periodo 2006-2017</t>
  </si>
  <si>
    <t>Región Metropolitana ingresos CASEN mensual promedio</t>
  </si>
  <si>
    <t>https://analytics.zoho.com/open-view/2395394000008161200?ZOHO_CRITERIA=%22Localiza%20Chile%22.%22Codreg%22%3D13</t>
  </si>
  <si>
    <t>200-R-13</t>
  </si>
  <si>
    <t>990-0014</t>
  </si>
  <si>
    <t>Evolución de Ingreso Promedio Mensual en la Región de Los Ríos para el Periodo 2006-2017</t>
  </si>
  <si>
    <t>Región de Los Ríos ingresos CASEN mensual promedio</t>
  </si>
  <si>
    <t>https://analytics.zoho.com/open-view/2395394000008161200?ZOHO_CRITERIA=%22Localiza%20Chile%22.%22Codreg%22%3D14</t>
  </si>
  <si>
    <t>100-R-14</t>
  </si>
  <si>
    <t>990-0015</t>
  </si>
  <si>
    <t>Evolución de Ingreso Promedio Mensual en la Región de Arica y Parinacota para el Periodo 2006-2017</t>
  </si>
  <si>
    <t>Región de Arica y Parinacota ingresos CASEN mensual promedio</t>
  </si>
  <si>
    <t>https://analytics.zoho.com/open-view/2395394000008161200?ZOHO_CRITERIA=%22Localiza%20Chile%22.%22Codreg%22%3D15</t>
  </si>
  <si>
    <t>100-R-15</t>
  </si>
  <si>
    <t>990-0016</t>
  </si>
  <si>
    <t>Evolución de Ingreso Promedio Mensual en la Región de Ñuble para el Periodo 2006-2017</t>
  </si>
  <si>
    <t>Región de Ñuble ingresos CASEN mensual promedio</t>
  </si>
  <si>
    <t>https://analytics.zoho.com/open-view/2395394000008161200?ZOHO_CRITERIA=%22Localiza%20Chile%22.%22Codreg%22%3D16</t>
  </si>
  <si>
    <t>100-R-16</t>
  </si>
  <si>
    <t>990-0017</t>
  </si>
  <si>
    <t>Región-Comuna</t>
  </si>
  <si>
    <t>Proporción alumnos sobre 450 pts PSU por comuna</t>
  </si>
  <si>
    <t>Chile educación municipal PSU alumnos calidad colegios municipales</t>
  </si>
  <si>
    <t>https://analytics.zoho.com/open-view/2395394000008231090</t>
  </si>
  <si>
    <t>300-C</t>
  </si>
  <si>
    <t>990-0018</t>
  </si>
  <si>
    <t>Proporción de Alumnos de 4to Medio con más de 450 puntos en la PSU según dependencia de colegios en la Región de Tarapacá</t>
  </si>
  <si>
    <t>Región de Tarapacá educación municipal PSU alumnos calidad colegios municipales</t>
  </si>
  <si>
    <t>https://analytics.zoho.com/open-view/2395394000007732994?ZOHO_CRITERIA=%22Localiza%20CL%22.%22Codreg%22%3D1</t>
  </si>
  <si>
    <t>100-C-1</t>
  </si>
  <si>
    <t>990-0019</t>
  </si>
  <si>
    <t>Proporción de Alumnos de 4to Medio con más de 450 puntos en la PSU según dependencia de colegios en la Región de Antofagasta</t>
  </si>
  <si>
    <t>Región de Antofagasta educación municipal PSU alumnos calidad colegios municipales</t>
  </si>
  <si>
    <t>https://analytics.zoho.com/open-view/2395394000007732994?ZOHO_CRITERIA=%22Localiza%20CL%22.%22Codreg%22%3D2</t>
  </si>
  <si>
    <t>100-C-2</t>
  </si>
  <si>
    <t>990-0020</t>
  </si>
  <si>
    <t>Proporción de Alumnos de 4to Medio con más de 450 puntos en la PSU según dependencia de colegios en la Región de Atacama</t>
  </si>
  <si>
    <t>Región de Atacama educación municipal PSU alumnos calidad colegios municipales</t>
  </si>
  <si>
    <t>https://analytics.zoho.com/open-view/2395394000007732994?ZOHO_CRITERIA=%22Localiza%20CL%22.%22Codreg%22%3D3</t>
  </si>
  <si>
    <t>100-C-3</t>
  </si>
  <si>
    <t>990-0021</t>
  </si>
  <si>
    <t>Proporción de Alumnos de 4to Medio con más de 450 puntos en la PSU según dependencia de colegios en la Región de Coquimbo</t>
  </si>
  <si>
    <t>Región de Coquimbo educación municipal PSU alumnos calidad colegios municipales</t>
  </si>
  <si>
    <t>https://analytics.zoho.com/open-view/2395394000007732994?ZOHO_CRITERIA=%22Localiza%20CL%22.%22Codreg%22%3D4</t>
  </si>
  <si>
    <t>100-C-4</t>
  </si>
  <si>
    <t>990-0022</t>
  </si>
  <si>
    <t>Proporción de Alumnos de 4to Medio con más de 450 puntos en la PSU según dependencia de colegios en la Región de Valparaíso</t>
  </si>
  <si>
    <t>Región de Valparaíso educación municipal PSU alumnos calidad colegios municipales</t>
  </si>
  <si>
    <t>https://analytics.zoho.com/open-view/2395394000007732994?ZOHO_CRITERIA=%22Localiza%20CL%22.%22Codreg%22%3D5</t>
  </si>
  <si>
    <t>100-C-5</t>
  </si>
  <si>
    <t>990-0023</t>
  </si>
  <si>
    <t>Proporción de Alumnos de 4to Medio con más de 450 puntos en la PSU según dependencia de colegios en la Región de O'Higgins</t>
  </si>
  <si>
    <t>Región de O'Higgins educación municipal PSU alumnos calidad colegios municipales</t>
  </si>
  <si>
    <t>https://analytics.zoho.com/open-view/2395394000007732994?ZOHO_CRITERIA=%22Localiza%20CL%22.%22Codreg%22%3D6</t>
  </si>
  <si>
    <t>100-C-6</t>
  </si>
  <si>
    <t>990-0024</t>
  </si>
  <si>
    <t>Proporción de Alumnos de 4to Medio con más de 450 puntos en la PSU según dependencia de colegios en la Región de Maule</t>
  </si>
  <si>
    <t>Región de Maule educación municipal PSU alumnos calidad colegios municipales</t>
  </si>
  <si>
    <t>https://analytics.zoho.com/open-view/2395394000007732994?ZOHO_CRITERIA=%22Localiza%20CL%22.%22Codreg%22%3D7</t>
  </si>
  <si>
    <t>100-C-7</t>
  </si>
  <si>
    <t>990-0025</t>
  </si>
  <si>
    <t>Proporción de Alumnos de 4to Medio con más de 450 puntos en la PSU según dependencia de colegios en la Región del Biobío</t>
  </si>
  <si>
    <t>Región del Biobío educación municipal PSU alumnos calidad colegios municipales</t>
  </si>
  <si>
    <t>https://analytics.zoho.com/open-view/2395394000007732994?ZOHO_CRITERIA=%22Localiza%20CL%22.%22Codreg%22%3D8</t>
  </si>
  <si>
    <t>100-C-8</t>
  </si>
  <si>
    <t>990-0026</t>
  </si>
  <si>
    <t>Proporción de Alumnos de 4to Medio con más de 450 puntos en la PSU según dependencia de colegios en la Región de La Araucanía</t>
  </si>
  <si>
    <t>Región de La Araucanía educación municipal PSU alumnos calidad colegios municipales</t>
  </si>
  <si>
    <t>https://analytics.zoho.com/open-view/2395394000007732994?ZOHO_CRITERIA=%22Localiza%20CL%22.%22Codreg%22%3D9</t>
  </si>
  <si>
    <t>100-C-9</t>
  </si>
  <si>
    <t>990-0027</t>
  </si>
  <si>
    <t>Proporción de Alumnos de 4to Medio con más de 450 puntos en la PSU según dependencia de colegios en la Región de Los Lagos</t>
  </si>
  <si>
    <t>Región de Los Lagos educación municipal PSU alumnos calidad colegios municipales</t>
  </si>
  <si>
    <t>https://analytics.zoho.com/open-view/2395394000007732994?ZOHO_CRITERIA=%22Localiza%20CL%22.%22Codreg%22%3D10</t>
  </si>
  <si>
    <t>100-C-10</t>
  </si>
  <si>
    <t>990-0028</t>
  </si>
  <si>
    <t>Proporción de Alumnos de 4to Medio con más de 450 puntos en la PSU según dependencia de colegios en la Región de Aysén</t>
  </si>
  <si>
    <t>Región de Aysén educación municipal PSU alumnos calidad colegios municipales</t>
  </si>
  <si>
    <t>https://analytics.zoho.com/open-view/2395394000007732994?ZOHO_CRITERIA=%22Localiza%20CL%22.%22Codreg%22%3D11</t>
  </si>
  <si>
    <t>100-C-11</t>
  </si>
  <si>
    <t>990-0029</t>
  </si>
  <si>
    <t>Proporción de Alumnos de 4to Medio con más de 450 puntos en la PSU según dependencia de colegios en la Región de Magallanes</t>
  </si>
  <si>
    <t>Región de Magallanes educación municipal PSU alumnos calidad colegios municipales</t>
  </si>
  <si>
    <t>https://analytics.zoho.com/open-view/2395394000007732994?ZOHO_CRITERIA=%22Localiza%20CL%22.%22Codreg%22%3D12</t>
  </si>
  <si>
    <t>100-C-12</t>
  </si>
  <si>
    <t>990-0030</t>
  </si>
  <si>
    <t>Proporción de Alumnos de 4to Medio con más de 450 puntos en la PSU según dependencia de colegios en la Región Metropolitana</t>
  </si>
  <si>
    <t>Región Metropolitana educación municipal PSU alumnos calidad colegios municipales</t>
  </si>
  <si>
    <t>https://analytics.zoho.com/open-view/2395394000007732994?ZOHO_CRITERIA=%22Localiza%20CL%22.%22Codreg%22%3D13</t>
  </si>
  <si>
    <t>200-C-13</t>
  </si>
  <si>
    <t>990-0031</t>
  </si>
  <si>
    <t>Proporción de Alumnos de 4to Medio con más de 450 puntos en la PSU según dependencia de colegios en la Región de Los Ríos</t>
  </si>
  <si>
    <t>Región de Los Ríos educación municipal PSU alumnos calidad colegios municipales</t>
  </si>
  <si>
    <t>https://analytics.zoho.com/open-view/2395394000007732994?ZOHO_CRITERIA=%22Localiza%20CL%22.%22Codreg%22%3D14</t>
  </si>
  <si>
    <t>100-C-14</t>
  </si>
  <si>
    <t>990-0032</t>
  </si>
  <si>
    <t>Proporción de Alumnos de 4to Medio con más de 450 puntos en la PSU según dependencia de colegios en la Región de Arica y Parinacota</t>
  </si>
  <si>
    <t>Región de Arica y Parinacota educación municipal PSU alumnos calidad colegios municipales</t>
  </si>
  <si>
    <t>https://analytics.zoho.com/open-view/2395394000007732994?ZOHO_CRITERIA=%22Localiza%20CL%22.%22Codreg%22%3D15</t>
  </si>
  <si>
    <t>100-C-15</t>
  </si>
  <si>
    <t>990-0033</t>
  </si>
  <si>
    <t>Proporción de Alumnos de 4to Medio con más de 450 puntos en la PSU según dependencia de colegios en la Región de Ñuble</t>
  </si>
  <si>
    <t>Región de Ñuble educación municipal PSU alumnos calidad colegios municipales</t>
  </si>
  <si>
    <t>https://analytics.zoho.com/open-view/2395394000007732994?ZOHO_CRITERIA=%22Localiza%20CL%22.%22Codreg%22%3D16</t>
  </si>
  <si>
    <t>100-C-16</t>
  </si>
  <si>
    <t>990-0034</t>
  </si>
  <si>
    <t>Denuncias por violación por comuna</t>
  </si>
  <si>
    <t>Periodo 2008-2021</t>
  </si>
  <si>
    <t>Evolución de denuncias por violación en Chile en el Periodo 2008-2021</t>
  </si>
  <si>
    <t>Chile,comunas,violencia,mujer,violacion,denuncias</t>
  </si>
  <si>
    <t>https://analytics.zoho.com/open-view/2395394000006789672</t>
  </si>
  <si>
    <t>990-0035</t>
  </si>
  <si>
    <t>Evolución de denuncias por violación en la Región de Tarapacá en el Periodo 2008-2021</t>
  </si>
  <si>
    <t>Región de Tarapacá comunas violencia mujer violación denuncias</t>
  </si>
  <si>
    <t>https://analytics.zoho.com/open-view/2395394000008231335?ZOHO_CRITERIA=%22Localiza%20CL%22.%22Codreg%22%3D1</t>
  </si>
  <si>
    <t>990-0036</t>
  </si>
  <si>
    <t>Distribución comunal de denuncias por violación en la Región de Antofagasta en el Periodo 2008-2021</t>
  </si>
  <si>
    <t>Región de Antofagasta comunas violencia mujer violación denuncias</t>
  </si>
  <si>
    <t>https://analytics.zoho.com/open-view/2395394000008231335?ZOHO_CRITERIA=%22Localiza%20CL%22.%22Codreg%22%3D2</t>
  </si>
  <si>
    <t>990-0037</t>
  </si>
  <si>
    <t>Distribución comunal de denuncias por violación en la Región de Atacama en el Periodo 2008-2021</t>
  </si>
  <si>
    <t>Región de Atacama comunas violencia mujer violación denuncias</t>
  </si>
  <si>
    <t>https://analytics.zoho.com/open-view/2395394000008231335?ZOHO_CRITERIA=%22Localiza%20CL%22.%22Codreg%22%3D3</t>
  </si>
  <si>
    <t>990-0038</t>
  </si>
  <si>
    <t>Distribución comunal de denuncias por violación en la Región de Coquimbo en el Periodo 2008-2021</t>
  </si>
  <si>
    <t>Región de Coquimbo comunas violencia mujer violación denuncias</t>
  </si>
  <si>
    <t>https://analytics.zoho.com/open-view/2395394000008231335?ZOHO_CRITERIA=%22Localiza%20CL%22.%22Codreg%22%3D4</t>
  </si>
  <si>
    <t>990-0039</t>
  </si>
  <si>
    <t>Distribución comunal de denuncias por violación en la Región de Valparaíso en el Periodo 2008-2021</t>
  </si>
  <si>
    <t>Región de Valparaíso comunas violencia mujer violación denuncias</t>
  </si>
  <si>
    <t>https://analytics.zoho.com/open-view/2395394000008231335?ZOHO_CRITERIA=%22Localiza%20CL%22.%22Codreg%22%3D5</t>
  </si>
  <si>
    <t>990-0040</t>
  </si>
  <si>
    <t>Distribución comunal de denuncias por violación en la Región de O'Higgins en el Periodo 2008-2021</t>
  </si>
  <si>
    <t>Región de O'Higgins comunas violencia mujer violación denuncias</t>
  </si>
  <si>
    <t>https://analytics.zoho.com/open-view/2395394000008231335?ZOHO_CRITERIA=%22Localiza%20CL%22.%22Codreg%22%3D6</t>
  </si>
  <si>
    <t>990-0041</t>
  </si>
  <si>
    <t>Distribución comunal de denuncias por violación en la Región de Maule en el Periodo 2008-2021</t>
  </si>
  <si>
    <t>Región de Maule comunas violencia mujer violación denuncias</t>
  </si>
  <si>
    <t>https://analytics.zoho.com/open-view/2395394000008231335?ZOHO_CRITERIA=%22Localiza%20CL%22.%22Codreg%22%3D7</t>
  </si>
  <si>
    <t>990-0042</t>
  </si>
  <si>
    <t>Distribución comunal de denuncias por violación en la Región del Biobío en el Periodo 2008-2021</t>
  </si>
  <si>
    <t>Región del Biobío comunas violencia mujer violación denuncias</t>
  </si>
  <si>
    <t>https://analytics.zoho.com/open-view/2395394000008231335?ZOHO_CRITERIA=%22Localiza%20CL%22.%22Codreg%22%3D8</t>
  </si>
  <si>
    <t>990-0043</t>
  </si>
  <si>
    <t>Distribución comunal de denuncias por violación en la Región de La Araucanía en el Periodo 2008-2021</t>
  </si>
  <si>
    <t>Región de La Araucanía comunas violencia mujer violación denuncias</t>
  </si>
  <si>
    <t>https://analytics.zoho.com/open-view/2395394000008231335?ZOHO_CRITERIA=%22Localiza%20CL%22.%22Codreg%22%3D9</t>
  </si>
  <si>
    <t>990-0044</t>
  </si>
  <si>
    <t>Distribución comunal de denuncias por violación en la Región de Los Lagos en el Periodo 2008-2021</t>
  </si>
  <si>
    <t>Región de Los Lagos comunas violencia mujer violación denuncias</t>
  </si>
  <si>
    <t>https://analytics.zoho.com/open-view/2395394000008231335?ZOHO_CRITERIA=%22Localiza%20CL%22.%22Codreg%22%3D10</t>
  </si>
  <si>
    <t>990-0045</t>
  </si>
  <si>
    <t>Distribución comunal de denuncias por violación en la Región de Aysén en el Periodo 2008-2021</t>
  </si>
  <si>
    <t>Región de Aysén comunas violencia mujer violación denuncias</t>
  </si>
  <si>
    <t>https://analytics.zoho.com/open-view/2395394000008231335?ZOHO_CRITERIA=%22Localiza%20CL%22.%22Codreg%22%3D11</t>
  </si>
  <si>
    <t>990-0046</t>
  </si>
  <si>
    <t>Distribución comunal de denuncias por violación en la Región de Magallanes en el Periodo 2008-2021</t>
  </si>
  <si>
    <t>Región de Magallanes comunas violencia mujer violación denuncias</t>
  </si>
  <si>
    <t>https://analytics.zoho.com/open-view/2395394000008231335?ZOHO_CRITERIA=%22Localiza%20CL%22.%22Codreg%22%3D12</t>
  </si>
  <si>
    <t>990-0047</t>
  </si>
  <si>
    <t>Distribución comunal de denuncias por violación en la Región Metropolitana en el Periodo 2008-2021</t>
  </si>
  <si>
    <t>Región Metropolitana comunas violencia mujer violación denuncias</t>
  </si>
  <si>
    <t>https://analytics.zoho.com/open-view/2395394000008231335?ZOHO_CRITERIA=%22Localiza%20CL%22.%22Codreg%22%3D13</t>
  </si>
  <si>
    <t>990-0048</t>
  </si>
  <si>
    <t>Distribución comunal de denuncias por violación en la Región de Los Ríos en el Periodo 2008-2021</t>
  </si>
  <si>
    <t>Región de Los Ríos comunas violencia mujer violación denuncias</t>
  </si>
  <si>
    <t>https://analytics.zoho.com/open-view/2395394000008231335?ZOHO_CRITERIA=%22Localiza%20CL%22.%22Codreg%22%3D14</t>
  </si>
  <si>
    <t>990-0049</t>
  </si>
  <si>
    <t>Distribución comunal de denuncias por violación en la Región de Arica y Parinacota en el Periodo 2008-2021</t>
  </si>
  <si>
    <t>Región de Arica y Parinacota comunas violencia mujer violación denuncias</t>
  </si>
  <si>
    <t>https://analytics.zoho.com/open-view/2395394000008231335?ZOHO_CRITERIA=%22Localiza%20CL%22.%22Codreg%22%3D15</t>
  </si>
  <si>
    <t>990-0050</t>
  </si>
  <si>
    <t>Distribución comunal de denuncias por violación en la Región de Ñuble en el Periodo 2008-2021</t>
  </si>
  <si>
    <t>Región de Ñuble comunas violencia mujer violación denuncias</t>
  </si>
  <si>
    <t>https://analytics.zoho.com/open-view/2395394000008231335?ZOHO_CRITERIA=%22Localiza%20CL%22.%22Codreg%22%3D16</t>
  </si>
  <si>
    <t>990-0051</t>
  </si>
  <si>
    <t>Ingreso Promedio Mensual en Chile</t>
  </si>
  <si>
    <t>Evolución del Ingreso Promedio Mensual a Escala Nacional (CLP/mes)</t>
  </si>
  <si>
    <t>Chile CASEN ingresos promedio mensual nacional</t>
  </si>
  <si>
    <t>https://analytics.zoho.com/open-view/2395394000008231718</t>
  </si>
  <si>
    <t>990-0052</t>
  </si>
  <si>
    <t>Evolución de Ingreso Promedio Mensual por Etnia en Chile para el Periodo 2006-2017</t>
  </si>
  <si>
    <t>Chile CASEN ingresos promedio mensual etnia región mapuche alacalufe atacameño aymara coya diaguita pascuense quechua</t>
  </si>
  <si>
    <t>https://analytics.zoho.com/open-view/2395394000008231525</t>
  </si>
  <si>
    <t>990-0053</t>
  </si>
  <si>
    <t>Evolución de Ingreso Promedio Mensual por Etnia en la Región de Tarapacá para el Periodo 2006-2017</t>
  </si>
  <si>
    <t>Región de Tarapacá CASEN ingresos promedio mensual etnia región mapuche alacalufe atacameño aymara coya diaguita pascuense quechua</t>
  </si>
  <si>
    <t>https://analytics.zoho.com/open-view/2395394000008231605?ZOHO_CRITERIA=%22Localiza%20Chile%22.%22Codreg%22%3D1</t>
  </si>
  <si>
    <t>990-0054</t>
  </si>
  <si>
    <t>Evolución de Ingreso Promedio Mensual por Etnia en la Región de Antofagasta para el Periodo 2006-2017</t>
  </si>
  <si>
    <t>Región de Antofagasta CASEN ingresos promedio mensual etnia región mapuche alacalufe atacameño aymara coya diaguita pascuense quechua</t>
  </si>
  <si>
    <t>https://analytics.zoho.com/open-view/2395394000008231605?ZOHO_CRITERIA=%22Localiza%20Chile%22.%22Codreg%22%3D2</t>
  </si>
  <si>
    <t>990-0055</t>
  </si>
  <si>
    <t>Evolución de Ingreso Promedio Mensual por Etnia en la Región de Atacama para el Periodo 2006-2017</t>
  </si>
  <si>
    <t>Región de Atacama CASEN ingresos promedio mensual etnia región mapuche alacalufe atacameño aymara coya diaguita pascuense quechua</t>
  </si>
  <si>
    <t>https://analytics.zoho.com/open-view/2395394000008231605?ZOHO_CRITERIA=%22Localiza%20Chile%22.%22Codreg%22%3D3</t>
  </si>
  <si>
    <t>990-0056</t>
  </si>
  <si>
    <t>Evolución de Ingreso Promedio Mensual por Etnia en la Región de Coquimbo para el Periodo 2006-2017</t>
  </si>
  <si>
    <t>Región de Coquimbo CASEN ingresos promedio mensual etnia región mapuche alacalufe atacameño aymara coya diaguita pascuense quechua</t>
  </si>
  <si>
    <t>https://analytics.zoho.com/open-view/2395394000008231605?ZOHO_CRITERIA=%22Localiza%20Chile%22.%22Codreg%22%3D4</t>
  </si>
  <si>
    <t>990-0057</t>
  </si>
  <si>
    <t>Evolución de Ingreso Promedio Mensual por Etnia en la Región de Valparaíso para el Periodo 2006-2017</t>
  </si>
  <si>
    <t>Región de Valparaíso CASEN ingresos promedio mensual etnia región mapuche alacalufe atacameño aymara coya diaguita pascuense quechua</t>
  </si>
  <si>
    <t>https://analytics.zoho.com/open-view/2395394000008231605?ZOHO_CRITERIA=%22Localiza%20Chile%22.%22Codreg%22%3D5</t>
  </si>
  <si>
    <t>990-0058</t>
  </si>
  <si>
    <t>Evolución de Ingreso Promedio Mensual por Etnia en la Región de O'Higgins para el Periodo 2006-2017</t>
  </si>
  <si>
    <t>Región de O'Higgins CASEN ingresos promedio mensual etnia región mapuche alacalufe atacameño aymara coya diaguita pascuense quechua</t>
  </si>
  <si>
    <t>https://analytics.zoho.com/open-view/2395394000008231605?ZOHO_CRITERIA=%22Localiza%20Chile%22.%22Codreg%22%3D6</t>
  </si>
  <si>
    <t>990-0059</t>
  </si>
  <si>
    <t>Evolución de Ingreso Promedio Mensual por Etnia en la Región de Maule para el Periodo 2006-2017</t>
  </si>
  <si>
    <t>Región de Maule CASEN ingresos promedio mensual etnia región mapuche alacalufe atacameño aymara coya diaguita pascuense quechua</t>
  </si>
  <si>
    <t>https://analytics.zoho.com/open-view/2395394000008231605?ZOHO_CRITERIA=%22Localiza%20Chile%22.%22Codreg%22%3D7</t>
  </si>
  <si>
    <t>990-0060</t>
  </si>
  <si>
    <t>Evolución de Ingreso Promedio Mensual por Etnia en la Región del Biobío para el Periodo 2006-2017</t>
  </si>
  <si>
    <t>Región del Biobío CASEN ingresos promedio mensual etnia región mapuche alacalufe atacameño aymara coya diaguita pascuense quechua</t>
  </si>
  <si>
    <t>https://analytics.zoho.com/open-view/2395394000008231605?ZOHO_CRITERIA=%22Localiza%20Chile%22.%22Codreg%22%3D8</t>
  </si>
  <si>
    <t>990-0061</t>
  </si>
  <si>
    <t>Evolución de Ingreso Promedio Mensual por Etnia en la Región de La Araucanía para el Periodo 2006-2017</t>
  </si>
  <si>
    <t>Región de La Araucanía CASEN ingresos promedio mensual etnia región mapuche alacalufe atacameño aymara coya diaguita pascuense quechua</t>
  </si>
  <si>
    <t>https://analytics.zoho.com/open-view/2395394000008231605?ZOHO_CRITERIA=%22Localiza%20Chile%22.%22Codreg%22%3D9</t>
  </si>
  <si>
    <t>990-0062</t>
  </si>
  <si>
    <t>Evolución de Ingreso Promedio Mensual por Etnia en la Región de Los Lagos para el Periodo 2006-2017</t>
  </si>
  <si>
    <t>Región de Los Lagos CASEN ingresos promedio mensual etnia región mapuche alacalufe atacameño aymara coya diaguita pascuense quechua</t>
  </si>
  <si>
    <t>https://analytics.zoho.com/open-view/2395394000008231605?ZOHO_CRITERIA=%22Localiza%20Chile%22.%22Codreg%22%3D10</t>
  </si>
  <si>
    <t>990-0063</t>
  </si>
  <si>
    <t>Evolución de Ingreso Promedio Mensual por Etnia en la Región de Aysén para el Periodo 2006-2017</t>
  </si>
  <si>
    <t>Región de Aysén CASEN ingresos promedio mensual etnia región mapuche alacalufe atacameño aymara coya diaguita pascuense quechua</t>
  </si>
  <si>
    <t>https://analytics.zoho.com/open-view/2395394000008231605?ZOHO_CRITERIA=%22Localiza%20Chile%22.%22Codreg%22%3D11</t>
  </si>
  <si>
    <t>990-0064</t>
  </si>
  <si>
    <t>Evolución de Ingreso Promedio Mensual por Etnia en la Región de Magallanes para el Periodo 2006-2017</t>
  </si>
  <si>
    <t>Región de Magallanes CASEN ingresos promedio mensual etnia región mapuche alacalufe atacameño aymara coya diaguita pascuense quechua</t>
  </si>
  <si>
    <t>https://analytics.zoho.com/open-view/2395394000008231605?ZOHO_CRITERIA=%22Localiza%20Chile%22.%22Codreg%22%3D12</t>
  </si>
  <si>
    <t>990-0065</t>
  </si>
  <si>
    <t>Evolución de Ingreso Promedio Mensual por Etnia en la Región Metropolitana para el Periodo 2006-2017</t>
  </si>
  <si>
    <t>Región Metropolitana CASEN ingresos promedio mensual etnia región mapuche alacalufe atacameño aymara coya diaguita pascuense quechua</t>
  </si>
  <si>
    <t>https://analytics.zoho.com/open-view/2395394000008231605?ZOHO_CRITERIA=%22Localiza%20Chile%22.%22Codreg%22%3D13</t>
  </si>
  <si>
    <t>990-0066</t>
  </si>
  <si>
    <t>Evolución de Ingreso Promedio Mensual por Etnia en la Región de Los Ríos para el Periodo 2006-2017</t>
  </si>
  <si>
    <t>Región de Los Ríos CASEN ingresos promedio mensual etnia región mapuche alacalufe atacameño aymara coya diaguita pascuense quechua</t>
  </si>
  <si>
    <t>https://analytics.zoho.com/open-view/2395394000008231605?ZOHO_CRITERIA=%22Localiza%20Chile%22.%22Codreg%22%3D14</t>
  </si>
  <si>
    <t>990-0067</t>
  </si>
  <si>
    <t>Evolución de Ingreso Promedio Mensual por Etnia en la Región de Arica y Parinacota para el Periodo 2006-2017</t>
  </si>
  <si>
    <t>Región de Arica y Parinacota CASEN ingresos promedio mensual etnia región mapuche alacalufe atacameño aymara coya diaguita pascuense quechua</t>
  </si>
  <si>
    <t>https://analytics.zoho.com/open-view/2395394000008231605?ZOHO_CRITERIA=%22Localiza%20Chile%22.%22Codreg%22%3D15</t>
  </si>
  <si>
    <t>990-0068</t>
  </si>
  <si>
    <t>Evolución de Ingreso Promedio Mensual por Etnia en la Región de Ñuble para el Periodo 2006-2017</t>
  </si>
  <si>
    <t>Región de Ñuble CASEN ingresos promedio mensual etnia región mapuche alacalufe atacameño aymara coya diaguita pascuense quechua</t>
  </si>
  <si>
    <t>https://analytics.zoho.com/open-view/2395394000008231605?ZOHO_CRITERIA=%22Localiza%20Chile%22.%22Codreg%22%3D16</t>
  </si>
  <si>
    <t>990-0069</t>
  </si>
  <si>
    <t>Número de alumnos por docente en aula por comuna</t>
  </si>
  <si>
    <t>Número de Alumnos</t>
  </si>
  <si>
    <t>Ranking Comunal 2020: Número de Alumnos por Docente en Aula, variación Periodo 2019-2020</t>
  </si>
  <si>
    <t>Chile educación municipal alumnos calidad educación colegios municipales docentes aula</t>
  </si>
  <si>
    <t>990-0070</t>
  </si>
  <si>
    <t>Volumen de exportaciones</t>
  </si>
  <si>
    <t>Volumen fruta exportada por región</t>
  </si>
  <si>
    <t>Volumen de Exportaciones Frutícolas en Chile, Periodo 2012-2020</t>
  </si>
  <si>
    <t>Nube de palabras</t>
  </si>
  <si>
    <t>Chile fruta toneladas volumen exportaciones</t>
  </si>
  <si>
    <t>https://analytics.zoho.com/open-view/2395394000005950690</t>
  </si>
  <si>
    <t>990-0104</t>
  </si>
  <si>
    <t>Volumen fruta exportada en Chile</t>
  </si>
  <si>
    <t>Volumen acumulado de Exportaciones Frutícolas por país de destino, Periodo 2012-2020</t>
  </si>
  <si>
    <t>Mapa de calor</t>
  </si>
  <si>
    <t>Chile fruta toneladas volumen acumulado exportaciones país destino</t>
  </si>
  <si>
    <t>https://analytics.zoho.com/open-view/2395394000005948862</t>
  </si>
  <si>
    <t>990-0105</t>
  </si>
  <si>
    <t>Sentencias dictadas por delito por región</t>
  </si>
  <si>
    <t>Sentencias Dictadas por delitos de Abuso Sexual en Chile para el Periodo 2013-2019</t>
  </si>
  <si>
    <t>Chile violencia mujer abuso sexual sentencia menor juzgado</t>
  </si>
  <si>
    <t>https://analytics.zoho.com/open-view/2395394000007166809</t>
  </si>
  <si>
    <t>990-0106</t>
  </si>
  <si>
    <t>Sentencias Dictadas por delitos de Abuso Sexual en la Región de Tarapacá para el Periodo 2013-2019</t>
  </si>
  <si>
    <t>Región de Tarapacá violencia mujer abuso sexual sentencia menor juzgado</t>
  </si>
  <si>
    <t>https://analytics.zoho.com/open-view/2395394000007166809?ZOHO_CRITERIA=%22Localiza%20CL%22.%22Codreg%22%3D1</t>
  </si>
  <si>
    <t>990-0107</t>
  </si>
  <si>
    <t>Sentencias Dictadas por delitos de Abuso Sexual en la Región de Antofagasta para el Periodo 2013-2019</t>
  </si>
  <si>
    <t>Región de Antofagasta violencia mujer abuso sexual sentencia menor juzgado</t>
  </si>
  <si>
    <t>https://analytics.zoho.com/open-view/2395394000007166809?ZOHO_CRITERIA=%22Localiza%20CL%22.%22Codreg%22%3D2</t>
  </si>
  <si>
    <t>990-0108</t>
  </si>
  <si>
    <t>Sentencias Dictadas por delitos de Abuso Sexual en la Región de Atacama para el Periodo 2013-2019</t>
  </si>
  <si>
    <t>Región de Atacama violencia mujer abuso sexual sentencia menor juzgado</t>
  </si>
  <si>
    <t>https://analytics.zoho.com/open-view/2395394000007166809?ZOHO_CRITERIA=%22Localiza%20CL%22.%22Codreg%22%3D3</t>
  </si>
  <si>
    <t>990-0109</t>
  </si>
  <si>
    <t>Sentencias Dictadas por delitos de Abuso Sexual en la Región de Coquimbo para el Periodo 2013-2019</t>
  </si>
  <si>
    <t>Región de Coquimbo violencia mujer abuso sexual sentencia menor juzgado</t>
  </si>
  <si>
    <t>https://analytics.zoho.com/open-view/2395394000007166809?ZOHO_CRITERIA=%22Localiza%20CL%22.%22Codreg%22%3D4</t>
  </si>
  <si>
    <t>990-0110</t>
  </si>
  <si>
    <t>Sentencias Dictadas por delitos de Abuso Sexual en la Región de Valparaíso para el Periodo 2013-2019</t>
  </si>
  <si>
    <t>Región de Valparaíso violencia mujer abuso sexual sentencia menor juzgado</t>
  </si>
  <si>
    <t>https://analytics.zoho.com/open-view/2395394000007166809?ZOHO_CRITERIA=%22Localiza%20CL%22.%22Codreg%22%3D5</t>
  </si>
  <si>
    <t>990-0111</t>
  </si>
  <si>
    <t>Sentencias Dictadas por delitos de Abuso Sexual en la Región de O'Higgins para el Periodo 2013-2019</t>
  </si>
  <si>
    <t>Región de O'Higgins violencia mujer abuso sexual sentencia menor juzgado</t>
  </si>
  <si>
    <t>https://analytics.zoho.com/open-view/2395394000007166809?ZOHO_CRITERIA=%22Localiza%20CL%22.%22Codreg%22%3D6</t>
  </si>
  <si>
    <t>990-0112</t>
  </si>
  <si>
    <t>Sentencias Dictadas por delitos de Abuso Sexual en la Región de Maule para el Periodo 2013-2019</t>
  </si>
  <si>
    <t>Región de Maule violencia mujer abuso sexual sentencia menor juzgado</t>
  </si>
  <si>
    <t>https://analytics.zoho.com/open-view/2395394000007166809?ZOHO_CRITERIA=%22Localiza%20CL%22.%22Codreg%22%3D7</t>
  </si>
  <si>
    <t>990-0113</t>
  </si>
  <si>
    <t>Sentencias Dictadas por delitos de Abuso Sexual en la Región del Biobío para el Periodo 2013-2019</t>
  </si>
  <si>
    <t>Región del Biobío violencia mujer abuso sexual sentencia menor juzgado</t>
  </si>
  <si>
    <t>https://analytics.zoho.com/open-view/2395394000007166809?ZOHO_CRITERIA=%22Localiza%20CL%22.%22Codreg%22%3D8</t>
  </si>
  <si>
    <t>990-0114</t>
  </si>
  <si>
    <t>Sentencias Dictadas por delitos de Abuso Sexual en la Región de La Araucanía para el Periodo 2013-2019</t>
  </si>
  <si>
    <t>Región de La Araucanía violencia mujer abuso sexual sentencia menor juzgado</t>
  </si>
  <si>
    <t>https://analytics.zoho.com/open-view/2395394000007166809?ZOHO_CRITERIA=%22Localiza%20CL%22.%22Codreg%22%3D9</t>
  </si>
  <si>
    <t>990-0115</t>
  </si>
  <si>
    <t>Sentencias Dictadas por delitos de Abuso Sexual en la Región de Los Lagos para el Periodo 2013-2019</t>
  </si>
  <si>
    <t>Región de Los Lagos violencia mujer abuso sexual sentencia menor juzgado</t>
  </si>
  <si>
    <t>https://analytics.zoho.com/open-view/2395394000007166809?ZOHO_CRITERIA=%22Localiza%20CL%22.%22Codreg%22%3D10</t>
  </si>
  <si>
    <t>990-0116</t>
  </si>
  <si>
    <t>Sentencias Dictadas por delitos de Abuso Sexual en la Región de Aysén para el Periodo 2013-2019</t>
  </si>
  <si>
    <t>Región de Aysén violencia mujer abuso sexual sentencia menor juzgado</t>
  </si>
  <si>
    <t>https://analytics.zoho.com/open-view/2395394000007166809?ZOHO_CRITERIA=%22Localiza%20CL%22.%22Codreg%22%3D11</t>
  </si>
  <si>
    <t>990-0117</t>
  </si>
  <si>
    <t>Sentencias Dictadas por delitos de Abuso Sexual en la Región de Magallanes para el Periodo 2013-2019</t>
  </si>
  <si>
    <t>Región de Magallanes violencia mujer abuso sexual sentencia menor juzgado</t>
  </si>
  <si>
    <t>https://analytics.zoho.com/open-view/2395394000007166809?ZOHO_CRITERIA=%22Localiza%20CL%22.%22Codreg%22%3D12</t>
  </si>
  <si>
    <t>990-0118</t>
  </si>
  <si>
    <t>Sentencias Dictadas por delitos de Abuso Sexual en la Región Metropolitana para el Periodo 2013-2019</t>
  </si>
  <si>
    <t>Región Metropolitana violencia mujer abuso sexual sentencia menor juzgado</t>
  </si>
  <si>
    <t>https://analytics.zoho.com/open-view/2395394000007166809?ZOHO_CRITERIA=%22Localiza%20CL%22.%22Codreg%22%3D13</t>
  </si>
  <si>
    <t>990-0119</t>
  </si>
  <si>
    <t>Sentencias Dictadas por delitos de Abuso Sexual en la Región de Los Ríos para el Periodo 2013-2019</t>
  </si>
  <si>
    <t>Región de Los Ríos violencia mujer abuso sexual sentencia menor juzgado</t>
  </si>
  <si>
    <t>https://analytics.zoho.com/open-view/2395394000007166809?ZOHO_CRITERIA=%22Localiza%20CL%22.%22Codreg%22%3D14</t>
  </si>
  <si>
    <t>990-0120</t>
  </si>
  <si>
    <t>Sentencias Dictadas por delitos de Abuso Sexual en la Región de Arica y Parinacota para el Periodo 2013-2019</t>
  </si>
  <si>
    <t>Región de Arica y Parinacota violencia mujer abuso sexual sentencia menor juzgado</t>
  </si>
  <si>
    <t>https://analytics.zoho.com/open-view/2395394000007166809?ZOHO_CRITERIA=%22Localiza%20CL%22.%22Codreg%22%3D15</t>
  </si>
  <si>
    <t>990-0121</t>
  </si>
  <si>
    <t>Sentencias Dictadas por delitos de Abuso Sexual en la Región de Ñuble para el Periodo 2013-2019</t>
  </si>
  <si>
    <t>Región de Ñuble violencia mujer abuso sexual sentencia menor juzgado</t>
  </si>
  <si>
    <t>https://analytics.zoho.com/open-view/2395394000007166809?ZOHO_CRITERIA=%22Localiza%20CL%22.%22Codreg%22%3D16</t>
  </si>
  <si>
    <t>990-0122</t>
  </si>
  <si>
    <t>Política y Gobierno</t>
  </si>
  <si>
    <t>Resultados de evaluaciones</t>
  </si>
  <si>
    <t>Evaluación de Programas Gubernamentales</t>
  </si>
  <si>
    <t>Programas/Instituciones evaluadas en Chile</t>
  </si>
  <si>
    <t>Periodo 1997-2019</t>
  </si>
  <si>
    <t xml:space="preserve">Número de Programas/Instituciones </t>
  </si>
  <si>
    <t>Dirección de Presupuestos (DIPRES)</t>
  </si>
  <si>
    <t>Esquema jerárquico de programas/instituciones evaluados (periodo 1997 -2019)</t>
  </si>
  <si>
    <t>Dentro de la evaluación de programas/instituciones que realiza DIPRES, la evaluación de Programas realizada al Ministerio de Educación, arroja un desempeño Insuficiente para los programas de Hogares de JUNAEB, para el año 2014, declarando que no hay información sobre la vigencia de éste.</t>
  </si>
  <si>
    <t>Esquema</t>
  </si>
  <si>
    <t>Chile programas desempeño gobierno servicio evaluación instituciones público ministerio</t>
  </si>
  <si>
    <t>https://app.powerbi.com/view?r=eyJrIjoiZWUwODhjMWEtNGI0OC00NjAyLWE0YTAtYzlhYmUxY2M1MTUxIiwidCI6IjhmYmFhNWJmLTJlY2MtNGRjOC1iNTZiLThmOTJlMzA3ZjA3NiIsImMiOjR9&amp;pageName=ReportSectiona65e1fe79648cd445a4d</t>
  </si>
  <si>
    <t>990-0123</t>
  </si>
  <si>
    <t>Ministerio</t>
  </si>
  <si>
    <t>Número de programas/instituciones evaluadas según línea de evaluación (periodo 1997 -2020)</t>
  </si>
  <si>
    <t>Durante los años 1997 y 2020 se evaluaron 621 programas/instituciones del Servicio Público, bajo diferentes modalidades. De esta cifra, 101 programas fueron evaluados con Desempeño Insuficiente, 16 con Mal Desempeño, 17 con Reemplazo Integro o Finalización y 11 fueron evaluados con Buen Desempeño.</t>
  </si>
  <si>
    <t>Dashboard</t>
  </si>
  <si>
    <t>https://app.powerbi.com/view?r=eyJrIjoiMTBhYjVkMTQtNDA3MC00ZmI5LTljZDMtM2Q3MTgyNGM3ZWYxIiwidCI6IjhmYmFhNWJmLTJlY2MtNGRjOC1iNTZiLThmOTJlMzA3ZjA3NiIsImMiOjR9</t>
  </si>
  <si>
    <t>990-0124</t>
  </si>
  <si>
    <t>Superficie de plantaciones afectadas por incendios</t>
  </si>
  <si>
    <t>Incendios</t>
  </si>
  <si>
    <t>Superficie afectada por incendios en Chile</t>
  </si>
  <si>
    <t>Periodo 2010-2020</t>
  </si>
  <si>
    <t>Hectáreas</t>
  </si>
  <si>
    <t>Corporación Nacional Forestal (CONAF)</t>
  </si>
  <si>
    <t>Evolución de la Superficie de Plantaciones Forestales Afectadas por Incendios por Comuna</t>
  </si>
  <si>
    <t>En la estación de verano del año 2017 la superficie de plantaciones afectadas por incendios aumentó considerablemente, superando las 100.000 ha, en la comuna de Cauquenes . A fines de junio del año 2020, las superficie de plantaciones afectadas por incendios supera las 466.655 ha, a lo largo de todo Chile.</t>
  </si>
  <si>
    <t>Gráfico animado</t>
  </si>
  <si>
    <t>Chileincendios plantaciones forestales superficie hectáreas comuna</t>
  </si>
  <si>
    <t>https://public.flourish.studio/visualisation/4642993/</t>
  </si>
  <si>
    <t>990-0125</t>
  </si>
  <si>
    <t>Precios de hortalizas</t>
  </si>
  <si>
    <t>Precios</t>
  </si>
  <si>
    <t>Hortaliza</t>
  </si>
  <si>
    <t>Precios diarios de hortalizas en Chile</t>
  </si>
  <si>
    <t>Año 2021</t>
  </si>
  <si>
    <t>CLP/Kg</t>
  </si>
  <si>
    <t>Oficina de Estudios y Políticas Agrarias (ODEPA)</t>
  </si>
  <si>
    <t>Precios diarios de hortalizas en mercados mayoristas de Chile, Año 2021</t>
  </si>
  <si>
    <t>El precio de las papas tuvo una fuerte baja a finales del verano y se ha mantenido relativamente estable desde esa fecha. En general, los precios más altos se encuentran en el mercado Agrícola del Norte de Arica, mientras que los más bajos en la Macroferia Regional de Talca.</t>
  </si>
  <si>
    <t>Chile hortaliza precio diario pesos kilo mercado mayorista terminal</t>
  </si>
  <si>
    <t>https://analytics.zoho.com/open-view/2395394000004348834?ZOHO_CRITERIA=%22Hortaliza%20Consolidado%22.%22Categor%C3%ADa%20ID%22%3D100114001</t>
  </si>
  <si>
    <t>990-0126</t>
  </si>
  <si>
    <t>Arte y cultura</t>
  </si>
  <si>
    <t>Titularidad de espacios culturales</t>
  </si>
  <si>
    <t>Infraestructura</t>
  </si>
  <si>
    <t>Cantidad de espacios culturales por comuna</t>
  </si>
  <si>
    <t>Número de espacios culturales</t>
  </si>
  <si>
    <t>Observatorio Cultural</t>
  </si>
  <si>
    <t>Cantidad de Espacios Culturales por Tipo de Titularidad y Comuna en el año 2021</t>
  </si>
  <si>
    <t>Existen 332 comunas que tienen algún tipo de espacio cultural en el país. La comuna que cuenta con la mayor cantidad de espacios culturales es Santiago, con 54 espacios públicos y 40 privados.</t>
  </si>
  <si>
    <t>Chile espacio cultural titularidad privada publica cultura</t>
  </si>
  <si>
    <t>https://analytics.zoho.com/open-view/2395394000008056226</t>
  </si>
  <si>
    <t>990-0160</t>
  </si>
  <si>
    <t>Cantidad de Espacios Culturales en la Región de Tarapacá por Tipo de Titularidad y Comuna en el Año 2021</t>
  </si>
  <si>
    <t>Región de Tarapacá espacio cultural titularidad privada publica cultura</t>
  </si>
  <si>
    <t>https://analytics.zoho.com/open-view/2395394000008378510?ZOHO_CRITERIA=%22Espacios_Culturales_Completo%201%22.%22C%C3%B3digo_Regi%C3%B3n%22%20%3D%201</t>
  </si>
  <si>
    <t>990-0161</t>
  </si>
  <si>
    <t>Cantidad de Espacios Culturales en la Región de Antofagasta por Tipo de Titularidad y Comuna en el Año 2021</t>
  </si>
  <si>
    <t>Región de Antofagasta espacio cultural titularidad privada publica cultura</t>
  </si>
  <si>
    <t>https://analytics.zoho.com/open-view/2395394000008378510?ZOHO_CRITERIA=%22Espacios_Culturales_Completo%201%22.%22C%C3%B3digo_Regi%C3%B3n%22%20%3D%202</t>
  </si>
  <si>
    <t>990-0162</t>
  </si>
  <si>
    <t>Cantidad de Espacios Culturales en la Región de Atacama por Tipo de Titularidad y Comuna en el Año 2021</t>
  </si>
  <si>
    <t>Región de Atacama espacio cultural titularidad privada publica cultura</t>
  </si>
  <si>
    <t>https://analytics.zoho.com/open-view/2395394000008378510?ZOHO_CRITERIA=%22Espacios_Culturales_Completo%201%22.%22C%C3%B3digo_Regi%C3%B3n%22%20%3D%203</t>
  </si>
  <si>
    <t>990-0163</t>
  </si>
  <si>
    <t>Cantidad de Espacios Culturales en la Región de Coquimbo por Tipo de Titularidad y Comuna en el Año 2021</t>
  </si>
  <si>
    <t>Región de Coquimbo espacio cultural titularidad privada publica cultura</t>
  </si>
  <si>
    <t>https://analytics.zoho.com/open-view/2395394000008378510?ZOHO_CRITERIA=%22Espacios_Culturales_Completo%201%22.%22C%C3%B3digo_Regi%C3%B3n%22%20%3D%204</t>
  </si>
  <si>
    <t>990-0164</t>
  </si>
  <si>
    <t>Cantidad de Espacios Culturales en la Región de Valparaíso por Tipo de Titularidad y Comuna en el Año 2021</t>
  </si>
  <si>
    <t>Región de Valparaíso espacio cultural titularidad privada publica cultura</t>
  </si>
  <si>
    <t>https://analytics.zoho.com/open-view/2395394000008378510?ZOHO_CRITERIA=%22Espacios_Culturales_Completo%201%22.%22C%C3%B3digo_Regi%C3%B3n%22%20%3D%205</t>
  </si>
  <si>
    <t>990-0165</t>
  </si>
  <si>
    <t>Cantidad de Espacios Culturales en la Región de O'Higgins por Tipo de Titularidad y Comuna en el Año 2021</t>
  </si>
  <si>
    <t>Región de O'Higgins espacio cultural titularidad privada publica cultura</t>
  </si>
  <si>
    <t>https://analytics.zoho.com/open-view/2395394000008378510?ZOHO_CRITERIA=%22Espacios_Culturales_Completo%201%22.%22C%C3%B3digo_Regi%C3%B3n%22%20%3D%206</t>
  </si>
  <si>
    <t>990-0166</t>
  </si>
  <si>
    <t>Cantidad de Espacios Culturales en la Región de Maule por Tipo de Titularidad y Comuna en el Año 2021</t>
  </si>
  <si>
    <t>Región de Maule espacio cultural titularidad privada publica cultura</t>
  </si>
  <si>
    <t>https://analytics.zoho.com/open-view/2395394000008378510?ZOHO_CRITERIA=%22Espacios_Culturales_Completo%201%22.%22C%C3%B3digo_Regi%C3%B3n%22%20%3D%207</t>
  </si>
  <si>
    <t>990-0167</t>
  </si>
  <si>
    <t>Cantidad de Espacios Culturales en la Región del Biobío por Tipo de Titularidad y Comuna en el Año 2021</t>
  </si>
  <si>
    <t>Región del Biobío espacio cultural titularidad privada publica cultura</t>
  </si>
  <si>
    <t>https://analytics.zoho.com/open-view/2395394000008378510?ZOHO_CRITERIA=%22Espacios_Culturales_Completo%201%22.%22C%C3%B3digo_Regi%C3%B3n%22%20%3D%208</t>
  </si>
  <si>
    <t>990-0168</t>
  </si>
  <si>
    <t>Cantidad de Espacios Culturales en la Región de La Araucanía por Tipo de Titularidad y Comuna en el Año 2021</t>
  </si>
  <si>
    <t>Región de La Araucanía espacio cultural titularidad privada publica cultura</t>
  </si>
  <si>
    <t>https://analytics.zoho.com/open-view/2395394000008378510?ZOHO_CRITERIA=%22Espacios_Culturales_Completo%201%22.%22C%C3%B3digo_Regi%C3%B3n%22%20%3D%209</t>
  </si>
  <si>
    <t>990-0169</t>
  </si>
  <si>
    <t>Cantidad de Espacios Culturales en la Región de Los Lagos por Tipo de Titularidad y Comuna en el Año 2021</t>
  </si>
  <si>
    <t>Región de Los Lagos espacio cultural titularidad privada publica cultura</t>
  </si>
  <si>
    <t>https://analytics.zoho.com/open-view/2395394000008378510?ZOHO_CRITERIA=%22Espacios_Culturales_Completo%201%22.%22C%C3%B3digo_Regi%C3%B3n%22%20%3D%2010</t>
  </si>
  <si>
    <t>990-0170</t>
  </si>
  <si>
    <t>Cantidad de Espacios Culturales en la Región de Aysén por Tipo de Titularidad y Comuna en el Año 2021</t>
  </si>
  <si>
    <t>Región de Aysén espacio cultural titularidad privada publica cultura</t>
  </si>
  <si>
    <t>https://analytics.zoho.com/open-view/2395394000008378510?ZOHO_CRITERIA=%22Espacios_Culturales_Completo%201%22.%22C%C3%B3digo_Regi%C3%B3n%22%20%3D%2011</t>
  </si>
  <si>
    <t>990-0171</t>
  </si>
  <si>
    <t>Cantidad de Espacios Culturales en la Región de Magallanes por Tipo de Titularidad y Comuna en el Año 2021</t>
  </si>
  <si>
    <t>Región de Magallanes espacio cultural titularidad privada publica cultura</t>
  </si>
  <si>
    <t>https://analytics.zoho.com/open-view/2395394000008378510?ZOHO_CRITERIA=%22Espacios_Culturales_Completo%201%22.%22C%C3%B3digo_Regi%C3%B3n%22%20%3D%2012</t>
  </si>
  <si>
    <t>990-0172</t>
  </si>
  <si>
    <t>Cantidad de Espacios Culturales en la Región Metropolitana por Tipo de Titularidad y Comuna en el Año 2021</t>
  </si>
  <si>
    <t>Región Metropolitana espacio cultural titularidad privada publica cultura</t>
  </si>
  <si>
    <t>https://analytics.zoho.com/open-view/2395394000008378510?ZOHO_CRITERIA=%22Espacios_Culturales_Completo%201%22.%22C%C3%B3digo_Regi%C3%B3n%22%20%3D%2013</t>
  </si>
  <si>
    <t>990-0173</t>
  </si>
  <si>
    <t>Cantidad de Espacios Culturales en la Región de Los Ríos por Tipo de Titularidad y Comuna en el Año 2021</t>
  </si>
  <si>
    <t>Región de Los Ríos espacio cultural titularidad privada publica cultura</t>
  </si>
  <si>
    <t>https://analytics.zoho.com/open-view/2395394000008378510?ZOHO_CRITERIA=%22Espacios_Culturales_Completo%201%22.%22C%C3%B3digo_Regi%C3%B3n%22%20%3D%2014</t>
  </si>
  <si>
    <t>990-0174</t>
  </si>
  <si>
    <t>Cantidad de Espacios Culturales en la Región de Arica y Parinacota por Tipo de Titularidad y Comuna en el Año 2021</t>
  </si>
  <si>
    <t>Región de Arica y Parinacota espacio cultural titularidad privada publica cultura</t>
  </si>
  <si>
    <t>https://analytics.zoho.com/open-view/2395394000008378510?ZOHO_CRITERIA=%22Espacios_Culturales_Completo%201%22.%22C%C3%B3digo_Regi%C3%B3n%22%20%3D%2015</t>
  </si>
  <si>
    <t>990-0175</t>
  </si>
  <si>
    <t>Cantidad de Espacios Culturales en la Región de Ñuble por Tipo de Titularidad y Comuna en el Año 2021</t>
  </si>
  <si>
    <t>Región de Ñuble espacio cultural titularidad privada publica cultura</t>
  </si>
  <si>
    <t>https://analytics.zoho.com/open-view/2395394000008378510?ZOHO_CRITERIA=%22Espacios_Culturales_Completo%201%22.%22C%C3%B3digo_Regi%C3%B3n%22%20%3D%2016</t>
  </si>
  <si>
    <t>990-0176</t>
  </si>
  <si>
    <t>Social</t>
  </si>
  <si>
    <t>Frecuencia de delitos</t>
  </si>
  <si>
    <t>Delitos de Mayor Connotación Social</t>
  </si>
  <si>
    <t>Variación anual de delitos por comuna</t>
  </si>
  <si>
    <t>Variación Anual de Frecuencia de Delitos de Mayor Connotación Social en Chile, Periodo 2008-2021</t>
  </si>
  <si>
    <t>A nivel nacional, se observa que los años 2009 y 2011 fueron los que tuvieron un mayor incremento anual en la frecuencia de delitos, con un 8,3% y 9,8% respectivamente. En los últimos 6 años, se aprecia una tendencia a la baja, la cual se exacerba considerablemente el año 2020. Al analizar el periodo completo, la frecuencia del último año es un 24,1% menor que la del año 2009, lo cual se explica en gran medida por la baja ocurrida en el año 2020.</t>
  </si>
  <si>
    <t>Chile delitos mayor connotación social variación anual frecuencia</t>
  </si>
  <si>
    <t>https://app.powerbi.com/view?r=eyJrIjoiYzhiZDQ3N2YtMmRkOS00NzAyLThjNjItNzk0NWM1NWE1YjE0IiwidCI6IjhmYmFhNWJmLTJlY2MtNGRjOC1iNTZiLThmOTJlMzA3ZjA3NiIsImMiOjR9</t>
  </si>
  <si>
    <t>990-0177</t>
  </si>
  <si>
    <t>Variación Anual de Frecuencia de Delitos de Mayor Connotación Social en la Región de Tarapacá, Periodo 2008-2021</t>
  </si>
  <si>
    <t>Región de Tarapacá delitos mayor connotación social variación anual frecuencia</t>
  </si>
  <si>
    <t>https://app.powerbi.com/view?r=eyJrIjoiNDQzYmFiMjctODc3Ny00N2ZlLTgyNTctMzBmMmY3NTdhNmQ3IiwidCI6IjhmYmFhNWJmLTJlY2MtNGRjOC1iNTZiLThmOTJlMzA3ZjA3NiIsImMiOjR9</t>
  </si>
  <si>
    <t>990-0178</t>
  </si>
  <si>
    <t>Variación Anual de Frecuencia de Delitos de Mayor Connotación Social en la Región de Antofagasta, Periodo 2008-2021</t>
  </si>
  <si>
    <t>Región de Antofagasta delitos mayor connotación social variación anual frecuencia</t>
  </si>
  <si>
    <t>https://app.powerbi.com/view?r=eyJrIjoiNzYyYzA1MTQtYjU4ZC00YmIyLTgxMTMtODQ1MzE1OTdkZTU5IiwidCI6IjhmYmFhNWJmLTJlY2MtNGRjOC1iNTZiLThmOTJlMzA3ZjA3NiIsImMiOjR9</t>
  </si>
  <si>
    <t>990-0179</t>
  </si>
  <si>
    <t>Variación Anual de Frecuencia de Delitos de Mayor Connotación Social en la Región de Atacama, Periodo 2008-2021</t>
  </si>
  <si>
    <t>Región de Atacama delitos mayor connotación social variación anual frecuencia</t>
  </si>
  <si>
    <t>990-0180</t>
  </si>
  <si>
    <t>Variación Anual de Frecuencia de Delitos de Mayor Connotación Social en la Región de Coquimbo, Periodo 2008-2021</t>
  </si>
  <si>
    <t>Región de Coquimbo delitos mayor connotación social variación anual frecuencia</t>
  </si>
  <si>
    <t>https://app.powerbi.com/view?r=eyJrIjoiYTRjMTJkZmEtNzNlMC00ODRlLWIxMzYtNzAzYWVlMGQ2YTU0IiwidCI6IjhmYmFhNWJmLTJlY2MtNGRjOC1iNTZiLThmOTJlMzA3ZjA3NiIsImMiOjR9</t>
  </si>
  <si>
    <t>990-0181</t>
  </si>
  <si>
    <t>Variación Anual de Frecuencia de Delitos de Mayor Connotación Social en la Región de Valparaíso, Periodo 2008-2021</t>
  </si>
  <si>
    <t>Región de Valparaíso delitos mayor connotación social variación anual frecuencia</t>
  </si>
  <si>
    <t>https://app.powerbi.com/view?r=eyJrIjoiZThkYzY0YTItNWE2NS00MjE5LTgzNTItOWFmNjE2NWE5NTIwIiwidCI6IjhmYmFhNWJmLTJlY2MtNGRjOC1iNTZiLThmOTJlMzA3ZjA3NiIsImMiOjR9</t>
  </si>
  <si>
    <t>990-0182</t>
  </si>
  <si>
    <t>Variación Anual de Frecuencia de Delitos de Mayor Connotación Social en la Región de O'Higgins, Periodo 2008-2021</t>
  </si>
  <si>
    <t>Región de O'Higgins delitos mayor connotación social variación anual frecuencia</t>
  </si>
  <si>
    <t>https://app.powerbi.com/view?r=eyJrIjoiNWIxNzRiOTctMWUyMi00YjkzLWJmMDUtN2UzODhlZWFlZjA1IiwidCI6IjhmYmFhNWJmLTJlY2MtNGRjOC1iNTZiLThmOTJlMzA3ZjA3NiIsImMiOjR9</t>
  </si>
  <si>
    <t>990-0183</t>
  </si>
  <si>
    <t>Variación Anual de Frecuencia de Delitos de Mayor Connotación Social en la Región de Maule, Periodo 2008-2021</t>
  </si>
  <si>
    <t>Región de Maule delitos mayor connotación social variación anual frecuencia</t>
  </si>
  <si>
    <t>https://app.powerbi.com/view?r=eyJrIjoiOWIxNDkwMzUtMGQyNi00ZGEzLWE1OGItYTI1OGM4Njk1NjlhIiwidCI6IjhmYmFhNWJmLTJlY2MtNGRjOC1iNTZiLThmOTJlMzA3ZjA3NiIsImMiOjR9</t>
  </si>
  <si>
    <t>990-0184</t>
  </si>
  <si>
    <t>Variación Anual de Frecuencia de Delitos de Mayor Connotación Social en la Región del Biobío, Periodo 2008-2021</t>
  </si>
  <si>
    <t>Región del Biobío delitos mayor connotación social variación anual frecuencia</t>
  </si>
  <si>
    <t>https://app.powerbi.com/view?r=eyJrIjoiYzgzMTI1M2UtNmViNS00YTA0LTk2NGYtMTFmYmExYTczNWRhIiwidCI6IjhmYmFhNWJmLTJlY2MtNGRjOC1iNTZiLThmOTJlMzA3ZjA3NiIsImMiOjR9</t>
  </si>
  <si>
    <t>990-0185</t>
  </si>
  <si>
    <t>Variación Anual de Frecuencia de Delitos de Mayor Connotación Social en la Región de La Araucanía, Periodo 2008-2021</t>
  </si>
  <si>
    <t>Región de La Araucanía delitos mayor connotación social variación anual frecuencia</t>
  </si>
  <si>
    <t>https://app.powerbi.com/view?r=eyJrIjoiZmVjZWI5N2YtMjVhMS00Zjc1LWFmN2YtZDM4NDA1ODMzMGNiIiwidCI6IjhmYmFhNWJmLTJlY2MtNGRjOC1iNTZiLThmOTJlMzA3ZjA3NiIsImMiOjR9</t>
  </si>
  <si>
    <t>990-0186</t>
  </si>
  <si>
    <t>Variación Anual de Frecuencia de Delitos de Mayor Connotación Social en la Región de Los Lagos, Periodo 2008-2021</t>
  </si>
  <si>
    <t>Región de Los Lagos delitos mayor connotación social variación anual frecuencia</t>
  </si>
  <si>
    <t>https://app.powerbi.com/view?r=eyJrIjoiNDExYTM1N2EtYTNiYi00OGNkLThhMjMtMDVjNGQ5NzNjZTU1IiwidCI6IjhmYmFhNWJmLTJlY2MtNGRjOC1iNTZiLThmOTJlMzA3ZjA3NiIsImMiOjR9</t>
  </si>
  <si>
    <t>990-0187</t>
  </si>
  <si>
    <t>Variación Anual de Frecuencia de Delitos de Mayor Connotación Social en la Región de Aysén, Periodo 2008-2021</t>
  </si>
  <si>
    <t>Región de Aysén delitos mayor connotación social variación anual frecuencia</t>
  </si>
  <si>
    <t>https://app.powerbi.com/view?r=eyJrIjoiMzk2YjAzMGUtYTE2Zi00ZGU3LTg1ZjAtN2IxNzExMjg3N2E1IiwidCI6IjhmYmFhNWJmLTJlY2MtNGRjOC1iNTZiLThmOTJlMzA3ZjA3NiIsImMiOjR9</t>
  </si>
  <si>
    <t>990-0188</t>
  </si>
  <si>
    <t>Variación Anual de Frecuencia de Delitos de Mayor Connotación Social en la Región de Magallanes, Periodo 2008-2021</t>
  </si>
  <si>
    <t>Región de Magallanes delitos mayor connotación social variación anual frecuencia</t>
  </si>
  <si>
    <t>https://app.powerbi.com/view?r=eyJrIjoiZWNmYzYxNjQtMTQ1OC00MTkwLWFkYTUtYzUwZmM0NWVjN2U2IiwidCI6IjhmYmFhNWJmLTJlY2MtNGRjOC1iNTZiLThmOTJlMzA3ZjA3NiIsImMiOjR9</t>
  </si>
  <si>
    <t>990-0189</t>
  </si>
  <si>
    <t>Variación Anual de Frecuencia de Delitos de Mayor Connotación Social en la Región Metropolitana, Periodo 2008-2021</t>
  </si>
  <si>
    <t>Región Metropolitana delitos mayor connotación social variación anual frecuencia</t>
  </si>
  <si>
    <t>https://app.powerbi.com/view?r=eyJrIjoiNWYxNzdhNGItMDA0OC00ZjY5LWI0YTUtMDUwYzk1M2JmZGVhIiwidCI6IjhmYmFhNWJmLTJlY2MtNGRjOC1iNTZiLThmOTJlMzA3ZjA3NiIsImMiOjR9</t>
  </si>
  <si>
    <t>990-0190</t>
  </si>
  <si>
    <t>Variación Anual de Frecuencia de Delitos de Mayor Connotación Social en la Región de Los Ríos, Periodo 2008-2021</t>
  </si>
  <si>
    <t>Región de Los Ríos delitos mayor connotación social variación anual frecuencia</t>
  </si>
  <si>
    <t>https://app.powerbi.com/view?r=eyJrIjoiMzlhNGFhN2QtNjRlZi00YjY1LTlmNzctMmRmZDZkNWUwNmIzIiwidCI6IjhmYmFhNWJmLTJlY2MtNGRjOC1iNTZiLThmOTJlMzA3ZjA3NiIsImMiOjR9</t>
  </si>
  <si>
    <t>990-0191</t>
  </si>
  <si>
    <t>Variación Anual de Frecuencia de Delitos de Mayor Connotación Social en la Región de Arica y Parinacota, Periodo 2008-2021</t>
  </si>
  <si>
    <t>Región de Arica y Parinacota delitos mayor connotación social variación anual frecuencia</t>
  </si>
  <si>
    <t>https://app.powerbi.com/view?r=eyJrIjoiODk3Zjc3ZTItZTdlNi00NGRlLTljYzktZTM5OTQ1YzI1MDYxIiwidCI6IjhmYmFhNWJmLTJlY2MtNGRjOC1iNTZiLThmOTJlMzA3ZjA3NiIsImMiOjR9</t>
  </si>
  <si>
    <t>990-0192</t>
  </si>
  <si>
    <t>Variación Anual de Frecuencia de Delitos de Mayor Connotación Social en la Región de Ñuble, Periodo 2008-2021</t>
  </si>
  <si>
    <t>Región de Ñuble delitos mayor connotación social variación anual frecuencia</t>
  </si>
  <si>
    <t>https://app.powerbi.com/view?r=eyJrIjoiZDZiYjg2ODAtOGYwZS00MGNlLTkwZWEtZTU3NDMwOTZjZGYxIiwidCI6IjhmYmFhNWJmLTJlY2MtNGRjOC1iNTZiLThmOTJlMzA3ZjA3NiIsImMiOjR9</t>
  </si>
  <si>
    <t>990-0193</t>
  </si>
  <si>
    <t>Casos de VIF</t>
  </si>
  <si>
    <t>Violencia Intrafamiliar</t>
  </si>
  <si>
    <t>Periodo 2019-2021</t>
  </si>
  <si>
    <t>Fiscalía Nacional</t>
  </si>
  <si>
    <t>Evolución trimestral de Casos de Violencia Intrafamiliar presentados a la Fiscalía, a nivel nacional</t>
  </si>
  <si>
    <t>El segundo trimestre del año 2020 registra la menor cantidad de casos de Violencia Intrafamiliar (VIF) presentados a la Fiscalía Nacional, con 7.496 casos de víctimas hombres y 22.517 casos de víctimas mujeres.</t>
  </si>
  <si>
    <t>Chile violencia intrafamiliar VIF casos fiscalía mujeres hombres año nacional</t>
  </si>
  <si>
    <t>https://analytics.zoho.com/open-view/2395394000007782028</t>
  </si>
  <si>
    <t>990-0194</t>
  </si>
  <si>
    <t>Casos de VIF por región</t>
  </si>
  <si>
    <t>Evolución trimestral de Casos de Violencia Intrafamiliar presentados frente a la Fiscalía Nacional en Chile</t>
  </si>
  <si>
    <t>Chile,violencia intrafamiliar VIF casos fiscalía mujeres hombres año regional</t>
  </si>
  <si>
    <t>https://analytics.zoho.com/open-view/2395394000008210549</t>
  </si>
  <si>
    <t>990-0195</t>
  </si>
  <si>
    <t>Evolución trimestral de Casos de Violencia Intrafamiliar presentados frente a la Fiscalía Nacional en la Región de Tarapacá</t>
  </si>
  <si>
    <t>Región de Tarapacá,violencia intrafamiliar VIF casos fiscalía mujeres hombres año regional</t>
  </si>
  <si>
    <t>https://analytics.zoho.com/open-view/2395394000007782059?ZOHO_CRITERIA=%22Trasposicion_27.4%22.%22Cod_Regi%C3%B3n%22%3D1</t>
  </si>
  <si>
    <t>990-0196</t>
  </si>
  <si>
    <t>Evolución trimestral de Casos de Violencia Intrafamiliar presentados frente a la Fiscalía Nacional en la Región de Antofagasta</t>
  </si>
  <si>
    <t>Región de Antofagasta,violencia intrafamiliar VIF casos fiscalía mujeres hombres año regional</t>
  </si>
  <si>
    <t>https://analytics.zoho.com/open-view/2395394000007782059?ZOHO_CRITERIA=%22Trasposicion_27.4%22.%22Cod_Regi%C3%B3n%22%3D2</t>
  </si>
  <si>
    <t>990-0197</t>
  </si>
  <si>
    <t>Evolución trimestral de Casos de Violencia Intrafamiliar presentados frente a la Fiscalía Nacional en la Región de Atacama</t>
  </si>
  <si>
    <t>Región de Atacama,violencia intrafamiliar VIF casos fiscalía mujeres hombres año regional</t>
  </si>
  <si>
    <t>https://analytics.zoho.com/open-view/2395394000007782059?ZOHO_CRITERIA=%22Trasposicion_27.4%22.%22Cod_Regi%C3%B3n%22%3D3</t>
  </si>
  <si>
    <t>990-0198</t>
  </si>
  <si>
    <t>Evolución trimestral de Casos de Violencia Intrafamiliar presentados frente a la Fiscalía Nacional en la Región de Coquimbo</t>
  </si>
  <si>
    <t>Región de Coquimbo,violencia intrafamiliar VIF casos fiscalía mujeres hombres año regional</t>
  </si>
  <si>
    <t>https://analytics.zoho.com/open-view/2395394000007782059?ZOHO_CRITERIA=%22Trasposicion_27.4%22.%22Cod_Regi%C3%B3n%22%3D4</t>
  </si>
  <si>
    <t>990-0199</t>
  </si>
  <si>
    <t>Evolución trimestral de Casos de Violencia Intrafamiliar presentados frente a la Fiscalía Nacional en la Región de Valparaíso</t>
  </si>
  <si>
    <t>Región de Valparaíso,violencia intrafamiliar VIF casos fiscalía mujeres hombres año regional</t>
  </si>
  <si>
    <t>https://analytics.zoho.com/open-view/2395394000007782059?ZOHO_CRITERIA=%22Trasposicion_27.4%22.%22Cod_Regi%C3%B3n%22%3D5</t>
  </si>
  <si>
    <t>990-0200</t>
  </si>
  <si>
    <t>Evolución trimestral de Casos de Violencia Intrafamiliar presentados frente a la Fiscalía Nacional en la Región de O'Higgins</t>
  </si>
  <si>
    <t>Región de O'Higgins,violencia intrafamiliar VIF casos fiscalía mujeres hombres año regional</t>
  </si>
  <si>
    <t>https://analytics.zoho.com/open-view/2395394000007782059?ZOHO_CRITERIA=%22Trasposicion_27.4%22.%22Cod_Regi%C3%B3n%22%3D6</t>
  </si>
  <si>
    <t>990-0201</t>
  </si>
  <si>
    <t>Evolución trimestral de Casos de Violencia Intrafamiliar presentados frente a la Fiscalía Nacional en la Región de Maule</t>
  </si>
  <si>
    <t>Región de Maule,violencia intrafamiliar VIF casos fiscalía mujeres hombres año regional</t>
  </si>
  <si>
    <t>https://analytics.zoho.com/open-view/2395394000007782059?ZOHO_CRITERIA=%22Trasposicion_27.4%22.%22Cod_Regi%C3%B3n%22%3D7</t>
  </si>
  <si>
    <t>990-0202</t>
  </si>
  <si>
    <t>Evolución trimestral de Casos de Violencia Intrafamiliar presentados frente a la Fiscalía Nacional en la Región del Biobío</t>
  </si>
  <si>
    <t>Región del Biobío,violencia intrafamiliar VIF casos fiscalía mujeres hombres año regional</t>
  </si>
  <si>
    <t>https://analytics.zoho.com/open-view/2395394000007782059?ZOHO_CRITERIA=%22Trasposicion_27.4%22.%22Cod_Regi%C3%B3n%22%3D8</t>
  </si>
  <si>
    <t>990-0203</t>
  </si>
  <si>
    <t>Evolución trimestral de Casos de Violencia Intrafamiliar presentados frente a la Fiscalía Nacional en la Región de La Araucanía</t>
  </si>
  <si>
    <t>Región de La Araucanía,violencia intrafamiliar VIF casos fiscalía mujeres hombres año regional</t>
  </si>
  <si>
    <t>https://analytics.zoho.com/open-view/2395394000007782059?ZOHO_CRITERIA=%22Trasposicion_27.4%22.%22Cod_Regi%C3%B3n%22%3D9</t>
  </si>
  <si>
    <t>990-0204</t>
  </si>
  <si>
    <t>Evolución trimestral de Casos de Violencia Intrafamiliar presentados frente a la Fiscalía Nacional en la Región de Los Lagos</t>
  </si>
  <si>
    <t>Región de Los Lagos,violencia intrafamiliar VIF casos fiscalía mujeres hombres año regional</t>
  </si>
  <si>
    <t>https://analytics.zoho.com/open-view/2395394000007782059?ZOHO_CRITERIA=%22Trasposicion_27.4%22.%22Cod_Regi%C3%B3n%22%3D10</t>
  </si>
  <si>
    <t>990-0205</t>
  </si>
  <si>
    <t>Evolución trimestral de Casos de Violencia Intrafamiliar presentados frente a la Fiscalía Nacional en la Región de Aysén</t>
  </si>
  <si>
    <t>Región de Aysén,violencia intrafamiliar VIF casos fiscalía mujeres hombres año regional</t>
  </si>
  <si>
    <t>https://analytics.zoho.com/open-view/2395394000007782059?ZOHO_CRITERIA=%22Trasposicion_27.4%22.%22Cod_Regi%C3%B3n%22%3D11</t>
  </si>
  <si>
    <t>990-0206</t>
  </si>
  <si>
    <t>Evolución trimestral de Casos de Violencia Intrafamiliar presentados frente a la Fiscalía Nacional en la Región de Magallanes</t>
  </si>
  <si>
    <t>Región de Magallanes,violencia intrafamiliar VIF casos fiscalía mujeres hombres año regional</t>
  </si>
  <si>
    <t>https://analytics.zoho.com/open-view/2395394000007782059?ZOHO_CRITERIA=%22Trasposicion_27.4%22.%22Cod_Regi%C3%B3n%22%3D12</t>
  </si>
  <si>
    <t>990-0207</t>
  </si>
  <si>
    <t>Evolución trimestral de Casos de Violencia Intrafamiliar presentados frente a la Fiscalía Nacional en la Región Metropolitana</t>
  </si>
  <si>
    <t>En la región metropolitana, el tercer trimestre del año 2019, fue el trimestre con mayor cantidad de casos de Violencia Intrafamiliar (VIF) presentados ante la fiscalía nacional, con 30.487 casos, siendo 22.883 casos en que las víctimas son mujeres y 7.604 casos en que las víctimas son hombres.</t>
  </si>
  <si>
    <t>Región Metropolitana,violencia intrafamiliar VIF casos fiscalía mujeres hombres año regional</t>
  </si>
  <si>
    <t>https://analytics.zoho.com/open-view/2395394000007782059?ZOHO_CRITERIA=%22Trasposicion_27.4%22.%22Cod_Regi%C3%B3n%22%3D13</t>
  </si>
  <si>
    <t>990-0208</t>
  </si>
  <si>
    <t>Evolución trimestral de Casos de Violencia Intrafamiliar presentados frente a la Fiscalía Nacional en la Región de Los Ríos</t>
  </si>
  <si>
    <t>Región de Los Ríos,violencia intrafamiliar VIF casos fiscalía mujeres hombres año regional</t>
  </si>
  <si>
    <t>https://analytics.zoho.com/open-view/2395394000007782059?ZOHO_CRITERIA=%22Trasposicion_27.4%22.%22Cod_Regi%C3%B3n%22%3D14</t>
  </si>
  <si>
    <t>990-0209</t>
  </si>
  <si>
    <t>Evolución trimestral de Casos de Violencia Intrafamiliar presentados frente a la Fiscalía Nacional en la Región de Arica y Parinacota</t>
  </si>
  <si>
    <t>Región de Arica y Parinacota,violencia intrafamiliar VIF casos fiscalía mujeres hombres año regional</t>
  </si>
  <si>
    <t>https://analytics.zoho.com/open-view/2395394000007782059?ZOHO_CRITERIA=%22Trasposicion_27.4%22.%22Cod_Regi%C3%B3n%22%3D15</t>
  </si>
  <si>
    <t>990-0210</t>
  </si>
  <si>
    <t>Evolución trimestral de Casos de Violencia Intrafamiliar presentados frente a la Fiscalía Nacional en la Región de Ñuble</t>
  </si>
  <si>
    <t>Región de Ñuble,violencia intrafamiliar VIF casos fiscalía mujeres hombres año regional</t>
  </si>
  <si>
    <t>https://analytics.zoho.com/open-view/2395394000007782059?ZOHO_CRITERIA=%22Trasposicion_27.4%22.%22Cod_Regi%C3%B3n%22%3D16</t>
  </si>
  <si>
    <t>990-0211</t>
  </si>
  <si>
    <t>Denuncias por VIF</t>
  </si>
  <si>
    <t>Casos de VIF por comuna</t>
  </si>
  <si>
    <t>Cantidad de Denuncias por Violencia Intrafamiliar hacia la mujer, acumuladas en el Periodo 2020-2021</t>
  </si>
  <si>
    <t>La comuna de Puente Alto, es la comuna del país que posee mayor cantidad de denuncias por Violencia Intrafamiliar hacia la mujer, para el periodo comprendido entre el mes de enero del año 2020 y el mes de marzo del año 2021, con 3.199 denuncias. En segundo lugar se encuentra Puerto Montt con 2.091 denuncias. Las comunas de Timaukel y Primavera, entre otras, poseen 0 denuncias durante este período.</t>
  </si>
  <si>
    <t>Chile comunal VIF violencia intrafamiliar denuncias CEAD mujer</t>
  </si>
  <si>
    <t>https://analytics.zoho.com/open-view/2395394000008206985</t>
  </si>
  <si>
    <t>990-0212</t>
  </si>
  <si>
    <t>Cantidad de Denuncias por Violencia Intrafamiliar hacia la mujer, en la Región de Tarapacá, acumuladas en el Periodo 2020-2021</t>
  </si>
  <si>
    <t>Región de Tarapacá comunal VIF violencia intrafamiliar denuncias CEAD mujer</t>
  </si>
  <si>
    <t>https://analytics.zoho.com/open-view/2395394000007782100?ZOHO_CRITERIA=%22Localiza%20CL%22.%22Codreg%22%3D1</t>
  </si>
  <si>
    <t>990-0213</t>
  </si>
  <si>
    <t>Sentencias Dictadas por delitos de Abuso Sexual en la Región de Antofagasta para el Periodo 2020-2021</t>
  </si>
  <si>
    <t>Región de Antofagasta comunal VIF violencia intrafamiliar denuncias CEAD mujer</t>
  </si>
  <si>
    <t>https://analytics.zoho.com/open-view/2395394000007782100?ZOHO_CRITERIA=%22Localiza%20CL%22.%22Codreg%22%3D2</t>
  </si>
  <si>
    <t>990-0214</t>
  </si>
  <si>
    <t>Sentencias Dictadas por delitos de Abuso Sexual en la Región de Atacama para el Periodo 2020-2021</t>
  </si>
  <si>
    <t>Región de Atacama comunal VIF violencia intrafamiliar denuncias CEAD mujer</t>
  </si>
  <si>
    <t>https://analytics.zoho.com/open-view/2395394000007782100?ZOHO_CRITERIA=%22Localiza%20CL%22.%22Codreg%22%3D3</t>
  </si>
  <si>
    <t>990-0215</t>
  </si>
  <si>
    <t>Sentencias Dictadas por delitos de Abuso Sexual en la Región de Coquimbo para el Periodo 2020-2021</t>
  </si>
  <si>
    <t>Región de Coquimbo comunal VIF violencia intrafamiliar denuncias CEAD mujer</t>
  </si>
  <si>
    <t>https://analytics.zoho.com/open-view/2395394000007782100?ZOHO_CRITERIA=%22Localiza%20CL%22.%22Codreg%22%3D4</t>
  </si>
  <si>
    <t>990-0216</t>
  </si>
  <si>
    <t>Sentencias Dictadas por delitos de Abuso Sexual en la Región de Valparaíso para el Periodo 2020-2021</t>
  </si>
  <si>
    <t>Región de Valparaíso comunal VIF violencia intrafamiliar denuncias CEAD mujer</t>
  </si>
  <si>
    <t>https://analytics.zoho.com/open-view/2395394000007782100?ZOHO_CRITERIA=%22Localiza%20CL%22.%22Codreg%22%3D5</t>
  </si>
  <si>
    <t>990-0217</t>
  </si>
  <si>
    <t>Sentencias Dictadas por delitos de Abuso Sexual en la Región de O'Higgins para el Periodo 2020-2021</t>
  </si>
  <si>
    <t>Región de O'Higgins comunal VIF violencia intrafamiliar denuncias CEAD mujer</t>
  </si>
  <si>
    <t>https://analytics.zoho.com/open-view/2395394000007782100?ZOHO_CRITERIA=%22Localiza%20CL%22.%22Codreg%22%3D6</t>
  </si>
  <si>
    <t>990-0218</t>
  </si>
  <si>
    <t>Sentencias Dictadas por delitos de Abuso Sexual en la Región de Maule para el Periodo 2020-2021</t>
  </si>
  <si>
    <t>Región de Maule comunal VIF violencia intrafamiliar denuncias CEAD mujer</t>
  </si>
  <si>
    <t>https://analytics.zoho.com/open-view/2395394000007782100?ZOHO_CRITERIA=%22Localiza%20CL%22.%22Codreg%22%3D7</t>
  </si>
  <si>
    <t>990-0219</t>
  </si>
  <si>
    <t>Sentencias Dictadas por delitos de Abuso Sexual en la Región del Biobío para el Periodo 2020-2021</t>
  </si>
  <si>
    <t>Región del Biobío comunal VIF violencia intrafamiliar denuncias CEAD mujer</t>
  </si>
  <si>
    <t>https://analytics.zoho.com/open-view/2395394000007782100?ZOHO_CRITERIA=%22Localiza%20CL%22.%22Codreg%22%3D8</t>
  </si>
  <si>
    <t>990-0220</t>
  </si>
  <si>
    <t>Sentencias Dictadas por delitos de Abuso Sexual en la Región de La Araucanía para el Periodo 2020-2021</t>
  </si>
  <si>
    <t>Región de La Araucanía comunal VIF violencia intrafamiliar denuncias CEAD mujer</t>
  </si>
  <si>
    <t>https://analytics.zoho.com/open-view/2395394000007782100?ZOHO_CRITERIA=%22Localiza%20CL%22.%22Codreg%22%3D9</t>
  </si>
  <si>
    <t>990-0221</t>
  </si>
  <si>
    <t>Sentencias Dictadas por delitos de Abuso Sexual en la Región de Los Lagos para el Periodo 2020-2021</t>
  </si>
  <si>
    <t>Región de Los Lagos comunal VIF violencia intrafamiliar denuncias CEAD mujer</t>
  </si>
  <si>
    <t>https://analytics.zoho.com/open-view/2395394000007782100?ZOHO_CRITERIA=%22Localiza%20CL%22.%22Codreg%22%3D10</t>
  </si>
  <si>
    <t>990-0222</t>
  </si>
  <si>
    <t>Sentencias Dictadas por delitos de Abuso Sexual en la Región de Aysén para el Periodo 2020-2021</t>
  </si>
  <si>
    <t>Región de Aysén comunal VIF violencia intrafamiliar denuncias CEAD mujer</t>
  </si>
  <si>
    <t>https://analytics.zoho.com/open-view/2395394000007782100?ZOHO_CRITERIA=%22Localiza%20CL%22.%22Codreg%22%3D11</t>
  </si>
  <si>
    <t>990-0223</t>
  </si>
  <si>
    <t>Sentencias Dictadas por delitos de Abuso Sexual en la Región de Magallanes para el Periodo 2020-2021</t>
  </si>
  <si>
    <t>Región de Magallanes comunal VIF violencia intrafamiliar denuncias CEAD mujer</t>
  </si>
  <si>
    <t>https://analytics.zoho.com/open-view/2395394000007782100?ZOHO_CRITERIA=%22Localiza%20CL%22.%22Codreg%22%3D12</t>
  </si>
  <si>
    <t>990-0224</t>
  </si>
  <si>
    <t>Sentencias Dictadas por delitos de Abuso Sexual en la Región Metropolitana para el Periodo 2020-2021</t>
  </si>
  <si>
    <t>Región Metropolitana comunal VIF violencia intrafamiliar denuncias CEAD mujer</t>
  </si>
  <si>
    <t>https://analytics.zoho.com/open-view/2395394000007782100?ZOHO_CRITERIA=%22Localiza%20CL%22.%22Codreg%22%3D13</t>
  </si>
  <si>
    <t>990-0225</t>
  </si>
  <si>
    <t>Sentencias Dictadas por delitos de Abuso Sexual en la Región de Los Ríos para el Periodo 2020-2021</t>
  </si>
  <si>
    <t>Región de Los Ríos comunal VIF violencia intrafamiliar denuncias CEAD mujer</t>
  </si>
  <si>
    <t>https://analytics.zoho.com/open-view/2395394000007782100?ZOHO_CRITERIA=%22Localiza%20CL%22.%22Codreg%22%3D14</t>
  </si>
  <si>
    <t>990-0226</t>
  </si>
  <si>
    <t>Sentencias Dictadas por delitos de Abuso Sexual en la Región de Arica y Parinacota para el Periodo 2020-2021</t>
  </si>
  <si>
    <t>Región de Arica y Parinacota comunal VIF violencia intrafamiliar denuncias CEAD mujer</t>
  </si>
  <si>
    <t>https://analytics.zoho.com/open-view/2395394000007782100?ZOHO_CRITERIA=%22Localiza%20CL%22.%22Codreg%22%3D15</t>
  </si>
  <si>
    <t>990-0227</t>
  </si>
  <si>
    <t>Sentencias Dictadas por delitos de Abuso Sexual en la Región de Ñuble para el Periodo 2020-2021</t>
  </si>
  <si>
    <t>Región de Ñuble comunal VIF violencia intrafamiliar denuncias CEAD mujer</t>
  </si>
  <si>
    <t>https://analytics.zoho.com/open-view/2395394000007782100?ZOHO_CRITERIA=%22Localiza%20CL%22.%22Codreg%22%3D16</t>
  </si>
  <si>
    <t>990-0228</t>
  </si>
  <si>
    <t>Envases</t>
  </si>
  <si>
    <t>Producción</t>
  </si>
  <si>
    <t>Fruta producida por tipo de envase utilizado en Chile</t>
  </si>
  <si>
    <t>Periodo 2018-2020</t>
  </si>
  <si>
    <t>Toneladas de fruta producidas en Chile por tipo de envase utilizado</t>
  </si>
  <si>
    <t>El 40,1% de la fruta producida a nivel nacional es envasada en plástico, siendo el tipo de envase más utilizado. En segundo lugar está el papel y cartón con un 28,9%. Los materiales reutilizables como madera y vidrio suman entre ambos un 12,7%, siendo el Tetra-Brix el tipo de envase menos utilizado con un 0,3%.</t>
  </si>
  <si>
    <t xml:space="preserve">Gráfico </t>
  </si>
  <si>
    <t>Chile fruta producida producción envases envasada plástico vidrio madera papel cartón metal</t>
  </si>
  <si>
    <t>https://analytics.zoho.com/open-view/2395394000007782157</t>
  </si>
  <si>
    <t>990-0229</t>
  </si>
  <si>
    <t>Destino de fruta producida por comuna</t>
  </si>
  <si>
    <t>Proporción del destino de la fruta producida por Chile, en el Periodo 2018-2020</t>
  </si>
  <si>
    <t>Chile fruta producción tonelada europa américa asia continente destino interno externo</t>
  </si>
  <si>
    <t>https://analytics.zoho.com/open-view/2395394000008207372</t>
  </si>
  <si>
    <t>990-0230</t>
  </si>
  <si>
    <t>Proporción del destino de la fruta producida por la Región de Tarapacá, en el Periodo 2018-2020</t>
  </si>
  <si>
    <t>Región de Tarapacá fruta producción tonelada europa américa asia continente destino interno externo</t>
  </si>
  <si>
    <t>https://analytics.zoho.com/open-view/2395394000008207486?ZOHO_CRITERIA=%224.6%22.%22C%C3%B3digo_Regi%C3%B3n%22%3D1</t>
  </si>
  <si>
    <t>990-0231</t>
  </si>
  <si>
    <t>Proporción del destino de la fruta producida por la Región de Antofagasta, en el Periodo 2018-2020</t>
  </si>
  <si>
    <t>Región de Antofagasta fruta producción tonelada europa américa asia continente destino interno externo</t>
  </si>
  <si>
    <t>https://analytics.zoho.com/open-view/2395394000008207486?ZOHO_CRITERIA=%224.6%22.%22C%C3%B3digo_Regi%C3%B3n%22%3D2</t>
  </si>
  <si>
    <t>990-0232</t>
  </si>
  <si>
    <t>Proporción del destino de la fruta producida por la Región de Atacama, en el Periodo 2018-2020</t>
  </si>
  <si>
    <t>Región de Atacama fruta producción tonelada europa américa asia continente destino interno externo</t>
  </si>
  <si>
    <t>https://analytics.zoho.com/open-view/2395394000008207486?ZOHO_CRITERIA=%224.6%22.%22C%C3%B3digo_Regi%C3%B3n%22%3D3</t>
  </si>
  <si>
    <t>990-0233</t>
  </si>
  <si>
    <t>Proporción del destino de la fruta producida por la Región de Coquimbo, en el Periodo 2018-2020</t>
  </si>
  <si>
    <t>El 46,3% de las 13.874 toneladas de fruta producidas en la comuna de Ovalle son clasificadas como "sin destino externo" lo que se traduce en que son para consumo nacional, ya sea dentro de la misma comuna o para el consumo de otros mercados a nivel nacional. En segundo lugar, el mayor destino es Europa, con un 31,8% de la producción, que corresponde a 4.412 toneladas.</t>
  </si>
  <si>
    <t>Región de Coquimbo fruta producción tonelada europa américa asia continente destino interno externo</t>
  </si>
  <si>
    <t>https://analytics.zoho.com/open-view/2395394000008207486?ZOHO_CRITERIA=%224.6%22.%22C%C3%B3digo_Regi%C3%B3n%22%3D4</t>
  </si>
  <si>
    <t>990-0234</t>
  </si>
  <si>
    <t>Proporción del destino de la fruta producida por la Región de Valparaíso, en el Periodo 2018-2020</t>
  </si>
  <si>
    <t>Región de Valparaíso fruta producción tonelada europa américa asia continente destino interno externo</t>
  </si>
  <si>
    <t>https://analytics.zoho.com/open-view/2395394000008207486?ZOHO_CRITERIA=%224.6%22.%22C%C3%B3digo_Regi%C3%B3n%22%3D5</t>
  </si>
  <si>
    <t>990-0235</t>
  </si>
  <si>
    <t>Proporción del destino de la fruta producida por la Región de O'Higgins, en el Periodo 2018-2020</t>
  </si>
  <si>
    <t>Región de O'Higgins fruta producción tonelada europa américa asia continente destino interno externo</t>
  </si>
  <si>
    <t>https://analytics.zoho.com/open-view/2395394000008207486?ZOHO_CRITERIA=%224.6%22.%22C%C3%B3digo_Regi%C3%B3n%22%3D6</t>
  </si>
  <si>
    <t>990-0236</t>
  </si>
  <si>
    <t>Proporción del destino de la fruta producida por la Región de Maule, en el Periodo 2018-2020</t>
  </si>
  <si>
    <t>Región de Maule fruta producción tonelada europa américa asia continente destino interno externo</t>
  </si>
  <si>
    <t>https://analytics.zoho.com/open-view/2395394000008207486?ZOHO_CRITERIA=%224.6%22.%22C%C3%B3digo_Regi%C3%B3n%22%3D7</t>
  </si>
  <si>
    <t>990-0237</t>
  </si>
  <si>
    <t>Proporción del destino de la fruta producida por la Región del Biobío, en el Periodo 2018-2020</t>
  </si>
  <si>
    <t>Región del Biobío fruta producción tonelada europa américa asia continente destino interno externo</t>
  </si>
  <si>
    <t>https://analytics.zoho.com/open-view/2395394000008207486?ZOHO_CRITERIA=%224.6%22.%22C%C3%B3digo_Regi%C3%B3n%22%3D8</t>
  </si>
  <si>
    <t>990-0238</t>
  </si>
  <si>
    <t>Proporción del destino de la fruta producida por la Región de La Araucanía, en el Periodo 2018-2020</t>
  </si>
  <si>
    <t>Región de La Araucanía fruta producción tonelada europa américa asia continente destino interno externo</t>
  </si>
  <si>
    <t>https://analytics.zoho.com/open-view/2395394000008207486?ZOHO_CRITERIA=%224.6%22.%22C%C3%B3digo_Regi%C3%B3n%22%3D9</t>
  </si>
  <si>
    <t>990-0239</t>
  </si>
  <si>
    <t>Proporción del destino de la fruta producida por la Región de Los Lagos, en el Periodo 2018-2020</t>
  </si>
  <si>
    <t>Región de Los Lagos fruta producción tonelada europa américa asia continente destino interno externo</t>
  </si>
  <si>
    <t>https://analytics.zoho.com/open-view/2395394000008207486?ZOHO_CRITERIA=%224.6%22.%22C%C3%B3digo_Regi%C3%B3n%22%3D10</t>
  </si>
  <si>
    <t>990-0240</t>
  </si>
  <si>
    <t>Proporción del destino de la fruta producida por la Región de Aysén, en el Periodo 2018-2020</t>
  </si>
  <si>
    <t>Región de Aysén fruta producción tonelada europa américa asia continente destino interno externo</t>
  </si>
  <si>
    <t>https://analytics.zoho.com/open-view/2395394000008207486?ZOHO_CRITERIA=%224.6%22.%22C%C3%B3digo_Regi%C3%B3n%22%3D11</t>
  </si>
  <si>
    <t>990-0241</t>
  </si>
  <si>
    <t>Proporción del destino de la fruta producida por la Región de Magallanes, en el Periodo 2018-2020</t>
  </si>
  <si>
    <t>Región de Magallanes fruta producción tonelada europa américa asia continente destino interno externo</t>
  </si>
  <si>
    <t>https://analytics.zoho.com/open-view/2395394000008207486?ZOHO_CRITERIA=%224.6%22.%22C%C3%B3digo_Regi%C3%B3n%22%3D12</t>
  </si>
  <si>
    <t>990-0242</t>
  </si>
  <si>
    <t>Proporción del destino de la fruta producida por la Región Metropolitana, en el Periodo 2018-2020</t>
  </si>
  <si>
    <t>Región Metropolitana fruta producción tonelada europa américa asia continente destino interno externo</t>
  </si>
  <si>
    <t>https://analytics.zoho.com/open-view/2395394000008207486?ZOHO_CRITERIA=%224.6%22.%22C%C3%B3digo_Regi%C3%B3n%22%3D13</t>
  </si>
  <si>
    <t>990-0243</t>
  </si>
  <si>
    <t>Proporción del destino de la fruta producida por la Región de Los Ríos, en el Periodo 2018-2020</t>
  </si>
  <si>
    <t>Región de Los Ríos fruta producción tonelada europa américa asia continente destino interno externo</t>
  </si>
  <si>
    <t>https://analytics.zoho.com/open-view/2395394000008207486?ZOHO_CRITERIA=%224.6%22.%22C%C3%B3digo_Regi%C3%B3n%22%3D14</t>
  </si>
  <si>
    <t>990-0244</t>
  </si>
  <si>
    <t>Proporción del destino de la fruta producida por la Región de Arica y Parinacota, en el Periodo 2018-2020</t>
  </si>
  <si>
    <t>Región de Arica y Parinacota fruta producción tonelada europa américa asia continente destino interno externo</t>
  </si>
  <si>
    <t>https://analytics.zoho.com/open-view/2395394000008207486?ZOHO_CRITERIA=%224.6%22.%22C%C3%B3digo_Regi%C3%B3n%22%3D15</t>
  </si>
  <si>
    <t>990-0245</t>
  </si>
  <si>
    <t>Proporción del destino de la fruta producida por la Región de Ñuble, en el Periodo 2018-2020</t>
  </si>
  <si>
    <t>Región de Ñuble fruta producción tonelada europa américa asia continente destino interno externo</t>
  </si>
  <si>
    <t>https://analytics.zoho.com/open-view/2395394000008207486?ZOHO_CRITERIA=%224.6%22.%22C%C3%B3digo_Regi%C3%B3n%22%3D16</t>
  </si>
  <si>
    <t>990-0246</t>
  </si>
  <si>
    <t>Superficie plantada</t>
  </si>
  <si>
    <t>Plantaciones</t>
  </si>
  <si>
    <t>Superficie plantada por región</t>
  </si>
  <si>
    <t>Periodo 2010-2019</t>
  </si>
  <si>
    <t>Evolución anual de superficie plantada (ha) de lechuga por región</t>
  </si>
  <si>
    <t>En el periodo comprendido entre los años 2010 - 2019, las regiones que lideran la superficie plantada con lechuga son la Metropolitana y la región de Coquimbo, siendo el el año con mayor superficie de lechuga plantada el 2015, en que la superficie total fue cercana a las 7.500 ha, de las cuales 5.368 ha fueron cubiertas por ambas regiones.</t>
  </si>
  <si>
    <t>Chile plantación lechuga hortalizas superficie hectáreas</t>
  </si>
  <si>
    <t>https://analytics.zoho.com/open-view/2395394000007782340</t>
  </si>
  <si>
    <t>990-0247</t>
  </si>
  <si>
    <t>Evolución anual de superficie plantada (ha) de lechuga en la Región de Atacama</t>
  </si>
  <si>
    <t>Región de Atacama plantación lechuga hortalizas superficie hectáreas</t>
  </si>
  <si>
    <t>https://analytics.zoho.com/open-view/2395394000008209595?ZOHO_CRITERIA=%22Trasposicion_4.7%22.%22C%C3%B3digo_Regi%C3%B3n%22%3D3</t>
  </si>
  <si>
    <t>990-0248</t>
  </si>
  <si>
    <t>Evolución anual de superficie plantada (ha) de lechuga en la Región de Coquimbo</t>
  </si>
  <si>
    <t>Región de Coquimbo plantación lechuga hortalizas superficie hectáreas</t>
  </si>
  <si>
    <t>https://analytics.zoho.com/open-view/2395394000008209595?ZOHO_CRITERIA=%22Trasposicion_4.7%22.%22C%C3%B3digo_Regi%C3%B3n%22%3D4</t>
  </si>
  <si>
    <t>990-0249</t>
  </si>
  <si>
    <t>Evolución anual de superficie plantada (ha) de lechuga en la Región de Valparaíso</t>
  </si>
  <si>
    <t>Región de Valparaíso plantación lechuga hortalizas superficie hectáreas</t>
  </si>
  <si>
    <t>https://analytics.zoho.com/open-view/2395394000008209595?ZOHO_CRITERIA=%22Trasposicion_4.7%22.%22C%C3%B3digo_Regi%C3%B3n%22%3D5</t>
  </si>
  <si>
    <t>990-0250</t>
  </si>
  <si>
    <t>Evolución anual de superficie plantada (ha) de lechuga en la Región de O'Higgins</t>
  </si>
  <si>
    <t>Región de O'Higgins plantación lechuga hortalizas superficie hectáreas</t>
  </si>
  <si>
    <t>https://analytics.zoho.com/open-view/2395394000008209595?ZOHO_CRITERIA=%22Trasposicion_4.7%22.%22C%C3%B3digo_Regi%C3%B3n%22%3D6</t>
  </si>
  <si>
    <t>990-0251</t>
  </si>
  <si>
    <t>Evolución anual de superficie plantada (ha) de lechuga en la Región de Maule</t>
  </si>
  <si>
    <t>Región de Maule plantación lechuga hortalizas superficie hectáreas</t>
  </si>
  <si>
    <t>https://analytics.zoho.com/open-view/2395394000008209595?ZOHO_CRITERIA=%22Trasposicion_4.7%22.%22C%C3%B3digo_Regi%C3%B3n%22%3D7</t>
  </si>
  <si>
    <t>990-0252</t>
  </si>
  <si>
    <t>Evolución anual de superficie plantada (ha) de lechuga en la Región del Biobío</t>
  </si>
  <si>
    <t>Región del Biobío plantación lechuga hortalizas superficie hectáreas</t>
  </si>
  <si>
    <t>https://analytics.zoho.com/open-view/2395394000008209595?ZOHO_CRITERIA=%22Trasposicion_4.7%22.%22C%C3%B3digo_Regi%C3%B3n%22%3D8</t>
  </si>
  <si>
    <t>990-0253</t>
  </si>
  <si>
    <t>Evolución anual de superficie plantada (ha) de lechuga en la Región de La Araucanía</t>
  </si>
  <si>
    <t>Región de La Araucanía plantación lechuga hortalizas superficie hectáreas</t>
  </si>
  <si>
    <t>https://analytics.zoho.com/open-view/2395394000008209595?ZOHO_CRITERIA=%22Trasposicion_4.7%22.%22C%C3%B3digo_Regi%C3%B3n%22%3D9</t>
  </si>
  <si>
    <t>990-0254</t>
  </si>
  <si>
    <t>Evolución anual de superficie plantada (ha) de lechuga en la Región Metropolitana</t>
  </si>
  <si>
    <t>Región Metropolitana plantación lechuga hortalizas superficie hectáreas</t>
  </si>
  <si>
    <t>https://analytics.zoho.com/open-view/2395394000008209595?ZOHO_CRITERIA=%22Trasposicion_4.7%22.%22C%C3%B3digo_Regi%C3%B3n%22%3D13</t>
  </si>
  <si>
    <t>990-0255</t>
  </si>
  <si>
    <t>Evolución anual de superficie plantada (ha) de lechuga en la Región de Arica y Parinacota</t>
  </si>
  <si>
    <t>Región de Arica y Parinacota plantación lechuga hortalizas superficie hectáreas</t>
  </si>
  <si>
    <t>https://analytics.zoho.com/open-view/2395394000008209595?ZOHO_CRITERIA=%22Trasposicion_4.7%22.%22C%C3%B3digo_Regi%C3%B3n%22%3D15</t>
  </si>
  <si>
    <t>990-0256</t>
  </si>
  <si>
    <t>Evolución anual de superficie plantada (ha) de lechuga en la Región de Ñuble</t>
  </si>
  <si>
    <t>Región de Ñuble plantación lechuga hortalizas superficie hectáreas</t>
  </si>
  <si>
    <t>https://analytics.zoho.com/open-view/2395394000008209595?ZOHO_CRITERIA=%22Trasposicion_4.7%22.%22C%C3%B3digo_Regi%C3%B3n%22%3D16</t>
  </si>
  <si>
    <t>990-0257</t>
  </si>
  <si>
    <t>Vivienda y Construcción</t>
  </si>
  <si>
    <t>Plan Regional de Desarrollo Urbano (PRDU)</t>
  </si>
  <si>
    <t>Instrumentos de Planificación Territorial (IPT)</t>
  </si>
  <si>
    <t>Estado de PRDU por región</t>
  </si>
  <si>
    <t>Estado</t>
  </si>
  <si>
    <t>Observatorio Urbano - Ministerio de Vivienda y Urbanismo (MINVU)</t>
  </si>
  <si>
    <t>Estado del Plan Regional de Desarrollo Urbano por Región</t>
  </si>
  <si>
    <t>Según los datos recopilados, sólo 4 de las 16 regiones de Chile poseen un PRDU vigente, las cuales sería Arica y Parinacota, Coquimbo, Antofagasta y O'Higgins, siendo Arica y Parinacota la que posee el PRDU más nuevo que data del año 2014</t>
  </si>
  <si>
    <t>Chile plan regional desarrollo urbano PRDU MINVU estado vigente inactivo formulación conflicto</t>
  </si>
  <si>
    <t>https://app.powerbi.com/view?r=eyJrIjoiYjE4Yzc3NGQtYjM2NS00ZDMwLTg0NDYtOTRjYzQ4MzU0MWI1IiwidCI6IjhmYmFhNWJmLTJlY2MtNGRjOC1iNTZiLThmOTJlMzA3ZjA3NiIsImMiOjR9</t>
  </si>
  <si>
    <t>990-0258</t>
  </si>
  <si>
    <t>Acceso para Discapacitados en espacios culturales</t>
  </si>
  <si>
    <t>Cantidad de Espacios Culturales con Acceso para Discapacitados en el Año 2021</t>
  </si>
  <si>
    <t>La región Metropolitana es la que posee más espacios culturales con acceso para discapacitados, con 250 espacios de 397 que tiene en total la región. Por otro lado, Valparaíso, es la región que tiene la mayor cantidad de espacios Sin acceso para discapacitados con 133 de un total de 324 espacios.</t>
  </si>
  <si>
    <t>Chile espacio cultural acceso discapacitados discapacidad cultura</t>
  </si>
  <si>
    <t>https://analytics.zoho.com/open-view/2395394000008056138</t>
  </si>
  <si>
    <t>990-0259</t>
  </si>
  <si>
    <t>Cantidad de Espacios Culturales con Acceso para Discapacitados en la Región de Tarapacá, en el Año 2021</t>
  </si>
  <si>
    <t>Región de Tarapacá espacio cultural acceso discapacitados discapacidad cultura</t>
  </si>
  <si>
    <t>https://analytics.zoho.com/open-view/2395394000008213039?ZOHO_CRITERIA=%22Espacios_Culturales_Completo%201%22.%22C%C3%B3digo_Regi%C3%B3n%22%20%3D%201</t>
  </si>
  <si>
    <t>990-0260</t>
  </si>
  <si>
    <t>Cantidad de Espacios Culturales con Acceso para Discapacitados en la Región de Antofagasta, en el Año 2021</t>
  </si>
  <si>
    <t>Región de Antofagasta espacio cultural acceso discapacitados discapacidad cultura</t>
  </si>
  <si>
    <t>https://analytics.zoho.com/open-view/2395394000008213039?ZOHO_CRITERIA=%22Espacios_Culturales_Completo%201%22.%22C%C3%B3digo_Regi%C3%B3n%22%20%3D%202</t>
  </si>
  <si>
    <t>990-0261</t>
  </si>
  <si>
    <t>Cantidad de Espacios Culturales con Acceso para Discapacitados en la Región de Atacama, en el Año 2021</t>
  </si>
  <si>
    <t>Región de Atacama espacio cultural acceso discapacitados discapacidad cultura</t>
  </si>
  <si>
    <t>https://analytics.zoho.com/open-view/2395394000008213039?ZOHO_CRITERIA=%22Espacios_Culturales_Completo%201%22.%22C%C3%B3digo_Regi%C3%B3n%22%20%3D%203</t>
  </si>
  <si>
    <t>990-0262</t>
  </si>
  <si>
    <t>Cantidad de Espacios Culturales con Acceso para Discapacitados en la Región de Coquimbo, en el Año 2021</t>
  </si>
  <si>
    <t>Región de Coquimbo espacio cultural acceso discapacitados discapacidad cultura</t>
  </si>
  <si>
    <t>https://analytics.zoho.com/open-view/2395394000008213039?ZOHO_CRITERIA=%22Espacios_Culturales_Completo%201%22.%22C%C3%B3digo_Regi%C3%B3n%22%20%3D%204</t>
  </si>
  <si>
    <t>990-0263</t>
  </si>
  <si>
    <t>Cantidad de Espacios Culturales con Acceso para Discapacitados en la Región de Valparaíso, en el Año 2021</t>
  </si>
  <si>
    <t>Región de Valparaíso espacio cultural acceso discapacitados discapacidad cultura</t>
  </si>
  <si>
    <t>https://analytics.zoho.com/open-view/2395394000008213039?ZOHO_CRITERIA=%22Espacios_Culturales_Completo%201%22.%22C%C3%B3digo_Regi%C3%B3n%22%20%3D%205</t>
  </si>
  <si>
    <t>990-0264</t>
  </si>
  <si>
    <t>Cantidad de Espacios Culturales con Acceso para Discapacitados en la Región de O'Higgins, en el Año 2021</t>
  </si>
  <si>
    <t>Región de O'Higgins espacio cultural acceso discapacitados discapacidad cultura</t>
  </si>
  <si>
    <t>https://analytics.zoho.com/open-view/2395394000008213039?ZOHO_CRITERIA=%22Espacios_Culturales_Completo%201%22.%22C%C3%B3digo_Regi%C3%B3n%22%20%3D%206</t>
  </si>
  <si>
    <t>990-0265</t>
  </si>
  <si>
    <t>Cantidad de Espacios Culturales con Acceso para Discapacitados en la Región de Maule, en el Año 2021</t>
  </si>
  <si>
    <t>Región de Maule espacio cultural acceso discapacitados discapacidad cultura</t>
  </si>
  <si>
    <t>https://analytics.zoho.com/open-view/2395394000008213039?ZOHO_CRITERIA=%22Espacios_Culturales_Completo%201%22.%22C%C3%B3digo_Regi%C3%B3n%22%20%3D%207</t>
  </si>
  <si>
    <t>990-0266</t>
  </si>
  <si>
    <t>Cantidad de Espacios Culturales con Acceso para Discapacitados en la Región del Biobío, en el Año 2021</t>
  </si>
  <si>
    <t>Región del Biobío espacio cultural acceso discapacitados discapacidad cultura</t>
  </si>
  <si>
    <t>https://analytics.zoho.com/open-view/2395394000008213039?ZOHO_CRITERIA=%22Espacios_Culturales_Completo%201%22.%22C%C3%B3digo_Regi%C3%B3n%22%20%3D%208</t>
  </si>
  <si>
    <t>990-0267</t>
  </si>
  <si>
    <t>Cantidad de Espacios Culturales con Acceso para Discapacitados en la Región de La Araucanía, en el Año 2021</t>
  </si>
  <si>
    <t>Región de La Araucanía espacio cultural acceso discapacitados discapacidad cultura</t>
  </si>
  <si>
    <t>https://analytics.zoho.com/open-view/2395394000008213039?ZOHO_CRITERIA=%22Espacios_Culturales_Completo%201%22.%22C%C3%B3digo_Regi%C3%B3n%22%20%3D%209</t>
  </si>
  <si>
    <t>990-0268</t>
  </si>
  <si>
    <t>Cantidad de Espacios Culturales con Acceso para Discapacitados en la Región de Los Lagos, en el Año 2021</t>
  </si>
  <si>
    <t>Región de Los Lagos espacio cultural acceso discapacitados discapacidad cultura</t>
  </si>
  <si>
    <t>https://analytics.zoho.com/open-view/2395394000008213039?ZOHO_CRITERIA=%22Espacios_Culturales_Completo%201%22.%22C%C3%B3digo_Regi%C3%B3n%22%20%3D%2010</t>
  </si>
  <si>
    <t>990-0269</t>
  </si>
  <si>
    <t>Cantidad de Espacios Culturales con Acceso para Discapacitados en la Región de Aysén, en el Año 2021</t>
  </si>
  <si>
    <t>Región de Aysén espacio cultural acceso discapacitados discapacidad cultura</t>
  </si>
  <si>
    <t>https://analytics.zoho.com/open-view/2395394000008213039?ZOHO_CRITERIA=%22Espacios_Culturales_Completo%201%22.%22C%C3%B3digo_Regi%C3%B3n%22%20%3D%2011</t>
  </si>
  <si>
    <t>990-0270</t>
  </si>
  <si>
    <t>Cantidad de Espacios Culturales con Acceso para Discapacitados en la Región de Magallanes, en el Año 2021</t>
  </si>
  <si>
    <t>Región de Magallanes espacio cultural acceso discapacitados discapacidad cultura</t>
  </si>
  <si>
    <t>https://analytics.zoho.com/open-view/2395394000008213039?ZOHO_CRITERIA=%22Espacios_Culturales_Completo%201%22.%22C%C3%B3digo_Regi%C3%B3n%22%20%3D%2012</t>
  </si>
  <si>
    <t>990-0271</t>
  </si>
  <si>
    <t>Cantidad de Espacios Culturales con Acceso para Discapacitados en la Región Metropolitana, en el Año 2021</t>
  </si>
  <si>
    <t>Región Metropolitana espacio cultural acceso discapacitados discapacidad cultura</t>
  </si>
  <si>
    <t>https://analytics.zoho.com/open-view/2395394000008213039?ZOHO_CRITERIA=%22Espacios_Culturales_Completo%201%22.%22C%C3%B3digo_Regi%C3%B3n%22%20%3D%2013</t>
  </si>
  <si>
    <t>990-0272</t>
  </si>
  <si>
    <t>Cantidad de Espacios Culturales con Acceso para Discapacitados en la Región de Los Ríos, en el Año 2021</t>
  </si>
  <si>
    <t>Región de Los Ríos espacio cultural acceso discapacitados discapacidad cultura</t>
  </si>
  <si>
    <t>https://analytics.zoho.com/open-view/2395394000008213039?ZOHO_CRITERIA=%22Espacios_Culturales_Completo%201%22.%22C%C3%B3digo_Regi%C3%B3n%22%20%3D%2014</t>
  </si>
  <si>
    <t>990-0273</t>
  </si>
  <si>
    <t>Cantidad de Espacios Culturales con Acceso para Discapacitados en la Región de Arica y Parinacota, en el Año 2021</t>
  </si>
  <si>
    <t>Región de Arica y Parinacota espacio cultural acceso discapacitados discapacidad cultura</t>
  </si>
  <si>
    <t>https://analytics.zoho.com/open-view/2395394000008213039?ZOHO_CRITERIA=%22Espacios_Culturales_Completo%201%22.%22C%C3%B3digo_Regi%C3%B3n%22%20%3D%2015</t>
  </si>
  <si>
    <t>990-0274</t>
  </si>
  <si>
    <t>Cantidad de Espacios Culturales con Acceso para Discapacitados en la Región de Ñuble, en el Año 2021</t>
  </si>
  <si>
    <t>Región de Ñuble espacio cultural acceso discapacitados discapacidad cultura</t>
  </si>
  <si>
    <t>https://analytics.zoho.com/open-view/2395394000008213039?ZOHO_CRITERIA=%22Espacios_Culturales_Completo%201%22.%22C%C3%B3digo_Regi%C3%B3n%22%20%3D%2016</t>
  </si>
  <si>
    <t>990-0275</t>
  </si>
  <si>
    <t>Economía</t>
  </si>
  <si>
    <t>Ventas anuales</t>
  </si>
  <si>
    <t>Ventas</t>
  </si>
  <si>
    <t>Ventas anuales por rubro por región</t>
  </si>
  <si>
    <t>Año 2019</t>
  </si>
  <si>
    <t>UF</t>
  </si>
  <si>
    <t>Servicio de Impuestos Internos (SII)</t>
  </si>
  <si>
    <t>Ventas anuales en UF por rubro en Chile, Año 2019</t>
  </si>
  <si>
    <t>Chile empresas ventas estimadas rubro sector economía</t>
  </si>
  <si>
    <t>https://analytics.zoho.com/open-view/2395394000008181172</t>
  </si>
  <si>
    <t>990-0276</t>
  </si>
  <si>
    <t>Ventas anuales en UF por rubro en la Región de Tarapacá, Año 2019</t>
  </si>
  <si>
    <t>Región de Tarapacá empresas ventas estimadas rubro sector economía</t>
  </si>
  <si>
    <t>https://analytics.zoho.com/open-view/2395394000008025390?ZOHO_CRITERIA=%22Rubros_Todo%22.%22Id_Regi%C3%B3n%22%3D1</t>
  </si>
  <si>
    <t>990-0277</t>
  </si>
  <si>
    <t>Ventas anuales en UF por rubro en la Región de Antofagasta, Año 2019</t>
  </si>
  <si>
    <t>Región de Antofagasta empresas ventas estimadas rubro sector economía</t>
  </si>
  <si>
    <t>https://analytics.zoho.com/open-view/2395394000008025390?ZOHO_CRITERIA=%22Rubros_Todo%22.%22Id_Regi%C3%B3n%22%3D2</t>
  </si>
  <si>
    <t>990-0278</t>
  </si>
  <si>
    <t>Ventas anuales en UF por rubro en la Región de Atacama, Año 2019</t>
  </si>
  <si>
    <t>Región de Atacama empresas ventas estimadas rubro sector economía</t>
  </si>
  <si>
    <t>https://analytics.zoho.com/open-view/2395394000008025390?ZOHO_CRITERIA=%22Rubros_Todo%22.%22Id_Regi%C3%B3n%22%3D3</t>
  </si>
  <si>
    <t>990-0279</t>
  </si>
  <si>
    <t>Ventas anuales en UF por rubro en la Región de Coquimbo, Año 2019</t>
  </si>
  <si>
    <t>Región de Coquimbo empresas ventas estimadas rubro sector economía</t>
  </si>
  <si>
    <t>https://analytics.zoho.com/open-view/2395394000008025390?ZOHO_CRITERIA=%22Rubros_Todo%22.%22Id_Regi%C3%B3n%22%3D4</t>
  </si>
  <si>
    <t>990-0280</t>
  </si>
  <si>
    <t>Ventas anuales en UF por rubro en la Región de Valparaíso, Año 2019</t>
  </si>
  <si>
    <t>El rubro económico que cuenta con el mayor porcentaje de ventas anuales en UF es el G - Comercio al por mayor y al menor; reparación de vehículos automotores y motocicletas, con un 25% de las ventas totales en la Región de Valparaíso.</t>
  </si>
  <si>
    <t>Región de Valparaíso empresas ventas estimadas rubro sector economía</t>
  </si>
  <si>
    <t>https://analytics.zoho.com/open-view/2395394000008025390?ZOHO_CRITERIA=%22Rubros_Todo%22.%22Id_Regi%C3%B3n%22%3D5</t>
  </si>
  <si>
    <t>990-0281</t>
  </si>
  <si>
    <t>Ventas anuales en UF por rubro en la Región de O'Higgins, Año 2019</t>
  </si>
  <si>
    <t>Región de O'Higgins empresas ventas estimadas rubro sector economía</t>
  </si>
  <si>
    <t>https://analytics.zoho.com/open-view/2395394000008025390?ZOHO_CRITERIA=%22Rubros_Todo%22.%22Id_Regi%C3%B3n%22%3D6</t>
  </si>
  <si>
    <t>990-0282</t>
  </si>
  <si>
    <t>Ventas anuales en UF por rubro en la Región de Maule, Año 2019</t>
  </si>
  <si>
    <t>Región de Maule empresas ventas estimadas rubro sector economía</t>
  </si>
  <si>
    <t>https://analytics.zoho.com/open-view/2395394000008025390?ZOHO_CRITERIA=%22Rubros_Todo%22.%22Id_Regi%C3%B3n%22%3D7</t>
  </si>
  <si>
    <t>990-0283</t>
  </si>
  <si>
    <t>Ventas anuales en UF por rubro en la Región del Biobío, Año 2019</t>
  </si>
  <si>
    <t>Región del Biobío empresas ventas estimadas rubro sector economía</t>
  </si>
  <si>
    <t>https://analytics.zoho.com/open-view/2395394000008025390?ZOHO_CRITERIA=%22Rubros_Todo%22.%22Id_Regi%C3%B3n%22%3D8</t>
  </si>
  <si>
    <t>990-0284</t>
  </si>
  <si>
    <t>Ventas anuales en UF por rubro en la Región de La Araucanía, Año 2019</t>
  </si>
  <si>
    <t>Región de La Araucanía empresas ventas estimadas rubro sector economía</t>
  </si>
  <si>
    <t>https://analytics.zoho.com/open-view/2395394000008025390?ZOHO_CRITERIA=%22Rubros_Todo%22.%22Id_Regi%C3%B3n%22%3D9</t>
  </si>
  <si>
    <t>990-0285</t>
  </si>
  <si>
    <t>Ventas anuales en UF por rubro en la Región de Los Lagos, Año 2019</t>
  </si>
  <si>
    <t>Región de Los Lagos empresas ventas estimadas rubro sector economía</t>
  </si>
  <si>
    <t>https://analytics.zoho.com/open-view/2395394000008025390?ZOHO_CRITERIA=%22Rubros_Todo%22.%22Id_Regi%C3%B3n%22%3D10</t>
  </si>
  <si>
    <t>990-0286</t>
  </si>
  <si>
    <t>Ventas anuales en UF por rubro en la Región de Aysén, Año 2019</t>
  </si>
  <si>
    <t>Región de Aysén empresas ventas estimadas rubro sector economía</t>
  </si>
  <si>
    <t>https://analytics.zoho.com/open-view/2395394000008025390?ZOHO_CRITERIA=%22Rubros_Todo%22.%22Id_Regi%C3%B3n%22%3D11</t>
  </si>
  <si>
    <t>990-0287</t>
  </si>
  <si>
    <t>Ventas anuales en UF por rubro en la Región de Magallanes, Año 2019</t>
  </si>
  <si>
    <t>Región de Magallanes empresas ventas estimadas rubro sector economía</t>
  </si>
  <si>
    <t>https://analytics.zoho.com/open-view/2395394000008025390?ZOHO_CRITERIA=%22Rubros_Todo%22.%22Id_Regi%C3%B3n%22%3D12</t>
  </si>
  <si>
    <t>990-0288</t>
  </si>
  <si>
    <t>Ventas anuales en UF por rubro en la Región Metropolitana, Año 2019</t>
  </si>
  <si>
    <t>Región Metropolitana empresas ventas estimadas rubro sector economía</t>
  </si>
  <si>
    <t>https://analytics.zoho.com/open-view/2395394000008025390?ZOHO_CRITERIA=%22Rubros_Todo%22.%22Id_Regi%C3%B3n%22%3D13</t>
  </si>
  <si>
    <t>990-0289</t>
  </si>
  <si>
    <t>Ventas anuales en UF por rubro en la Región de Los Ríos, Año 2019</t>
  </si>
  <si>
    <t>Región de Los Ríos empresas ventas estimadas rubro sector economía</t>
  </si>
  <si>
    <t>https://analytics.zoho.com/open-view/2395394000008025390?ZOHO_CRITERIA=%22Rubros_Todo%22.%22Id_Regi%C3%B3n%22%3D14</t>
  </si>
  <si>
    <t>990-0290</t>
  </si>
  <si>
    <t>Ventas anuales en UF por rubro en la Región de Arica y Parinacota, Año 2019</t>
  </si>
  <si>
    <t>Región de Arica y Parinacota empresas ventas estimadas rubro sector economía</t>
  </si>
  <si>
    <t>https://analytics.zoho.com/open-view/2395394000008025390?ZOHO_CRITERIA=%22Rubros_Todo%22.%22Id_Regi%C3%B3n%22%3D15</t>
  </si>
  <si>
    <t>990-0291</t>
  </si>
  <si>
    <t>Ventas anuales en UF por rubro en la Región de Ñuble, Año 2019</t>
  </si>
  <si>
    <t>Región de Ñuble empresas ventas estimadas rubro sector economía</t>
  </si>
  <si>
    <t>https://analytics.zoho.com/open-view/2395394000008025390?ZOHO_CRITERIA=%22Rubros_Todo%22.%22Id_Regi%C3%B3n%22%3D16</t>
  </si>
  <si>
    <t>990-0292</t>
  </si>
  <si>
    <t>Centros de la Mujer</t>
  </si>
  <si>
    <t>Establecimientos de Apoyo</t>
  </si>
  <si>
    <t>Cantidad de Centros de la Mujer por región</t>
  </si>
  <si>
    <t>Número de Centros de la Mujer</t>
  </si>
  <si>
    <t>Servicio Nacional de la Mujer y Equidad de Género (SERNAMEG)</t>
  </si>
  <si>
    <t>Cantidad de Centros de la Mujer por Región en el Año 2021</t>
  </si>
  <si>
    <t>La región Metropolitana es la que cuenta con más Centros de la Mujer, llegando a 31 establecimientos. Le siguen las regiones de Biobío y Valparaíso, con 14 y 12 centros respectivamente. La región que actualmente tiene menos centros es Arica y Parinacota, con solo 1.</t>
  </si>
  <si>
    <t>Chile centros mujer violencia género mujeres establecimientos</t>
  </si>
  <si>
    <t>https://analytics.zoho.com/open-view/2395394000007777048</t>
  </si>
  <si>
    <t>990-0293</t>
  </si>
  <si>
    <t>Cantidad de ingresos efectivos de mujeres en Chile</t>
  </si>
  <si>
    <t>Periodo 2014-2019</t>
  </si>
  <si>
    <t>Número de Mujeres</t>
  </si>
  <si>
    <t>Cantidad de Mujeres Ingresadas en Centros de la Mujer en Chile para el Periodo 2014-2019</t>
  </si>
  <si>
    <t>La cantidad de mujeres ingresadas a Centros de la Mujer ha ido disminuyendo con el paso de los años, exceptuando el año 2017. Para el año 2019, los ingresos cayeron en un 19,8%, ingresando 16.899 mujeres, en comparación al año 2014 en que ingresaron 21.092 mujeres.</t>
  </si>
  <si>
    <t>Chilecentros mujer violencia género mujeres ingresos cantidad</t>
  </si>
  <si>
    <t>https://analytics.zoho.com/open-view/2395394000007777075</t>
  </si>
  <si>
    <t>990-0294</t>
  </si>
  <si>
    <t>Casas de Acogida</t>
  </si>
  <si>
    <t>Cantidad de salidas en Chile</t>
  </si>
  <si>
    <t>Número de salidas</t>
  </si>
  <si>
    <t>Cantidad de Salidas desde Casas de Acogida en Chile durante el Periodo 2014-2019</t>
  </si>
  <si>
    <t>La cantidad de salidas desde Casas de Acogida ha ido disminuyendo con el paso de los años, exceptuando el año 2016. Para el año 2019, las salidas cayeron en un 6,6% en comparación al año 2018.</t>
  </si>
  <si>
    <t>Chilecasas acogida violencia género mujeres salidas establecimientos</t>
  </si>
  <si>
    <t>https://analytics.zoho.com/open-view/2395394000007777114</t>
  </si>
  <si>
    <t>990-0295</t>
  </si>
  <si>
    <t>Proporción de salidas en Chile</t>
  </si>
  <si>
    <t>Proporción por tipo de Salida desde Casas de Acogida en Chile para el Periodo 2014-2019</t>
  </si>
  <si>
    <t>En el periodo 2014-2019, el tipo de salida más común desde las Casas de Acogida es el Egreso Efectivo de las mujeres, representando un 57,4% del total.</t>
  </si>
  <si>
    <t>Chile casas acogida violencia género mujeres salidas egresos establecimiento tipo derivación deserción interrupción</t>
  </si>
  <si>
    <t>https://analytics.zoho.com/open-view/2395394000007777153</t>
  </si>
  <si>
    <t>990-0296</t>
  </si>
  <si>
    <t>Atenciones de Salud Violencia de Género</t>
  </si>
  <si>
    <t>Cantidad de atenciones por región</t>
  </si>
  <si>
    <t>Periodo 2010-2016</t>
  </si>
  <si>
    <t>Número de atenciones médicas</t>
  </si>
  <si>
    <t>Departamento de Estadísticas e Información de la Salud (DEIS) - Ministerio de Salud</t>
  </si>
  <si>
    <t>Evolución de las Atenciones de Salud por Violencia de Género en Chile, para el Periodo 2010-2016</t>
  </si>
  <si>
    <t>Chile salud violencia género mujer urgencia atenciones médicas</t>
  </si>
  <si>
    <t>990-0297</t>
  </si>
  <si>
    <t>Atenciones</t>
  </si>
  <si>
    <t>Evolución de las Atenciones de Salud por Violencia de Género en Región de Tarapacá, para el Periodo 2010-2016</t>
  </si>
  <si>
    <t>Región de Tarapacá salud violencia género mujer urgencia atenciones médicas</t>
  </si>
  <si>
    <t>https://analytics.zoho.com/open-view/2395394000007782905?ZOHO_CRITERIA=%2227.10%22.%22Id_Regi%C3%B3n%22%20%3D%201</t>
  </si>
  <si>
    <t>990-0298</t>
  </si>
  <si>
    <t>Evolución de las Atenciones de Salud por Violencia de Género en Región de Antofagasta, para el Periodo 2010-2016</t>
  </si>
  <si>
    <t>Región de Antofagasta salud violencia género mujer urgencia atenciones médicas</t>
  </si>
  <si>
    <t>https://analytics.zoho.com/open-view/2395394000007782905?ZOHO_CRITERIA=%2227.10%22.%22Id_Regi%C3%B3n%22%20%3D%202</t>
  </si>
  <si>
    <t>990-0299</t>
  </si>
  <si>
    <t>Evolución de las Atenciones de Salud por Violencia de Género en Región de Atacama, para el Periodo 2010-2016</t>
  </si>
  <si>
    <t>Región de Atacama salud violencia género mujer urgencia atenciones médicas</t>
  </si>
  <si>
    <t>https://analytics.zoho.com/open-view/2395394000007782905?ZOHO_CRITERIA=%2227.10%22.%22Id_Regi%C3%B3n%22%20%3D%203</t>
  </si>
  <si>
    <t>990-0300</t>
  </si>
  <si>
    <t>Evolución de las Atenciones de Salud por Violencia de Género en Región de Coquimbo, para el Periodo 2010-2016</t>
  </si>
  <si>
    <t>Región de Coquimbo salud violencia género mujer urgencia atenciones médicas</t>
  </si>
  <si>
    <t>https://analytics.zoho.com/open-view/2395394000007782905?ZOHO_CRITERIA=%2227.10%22.%22Id_Regi%C3%B3n%22%20%3D%204</t>
  </si>
  <si>
    <t>990-0301</t>
  </si>
  <si>
    <t>Evolución de las Atenciones de Salud por Violencia de Género en Región de Valparaíso, para el Periodo 2010-2016</t>
  </si>
  <si>
    <t>Región de Valparaíso salud violencia género mujer urgencia atenciones médicas</t>
  </si>
  <si>
    <t>https://analytics.zoho.com/open-view/2395394000007782905?ZOHO_CRITERIA=%2227.10%22.%22Id_Regi%C3%B3n%22%20%3D%205</t>
  </si>
  <si>
    <t>990-0302</t>
  </si>
  <si>
    <t>Evolución de las Atenciones de Salud por Violencia de Género en Región de O'Higgins, para el Periodo 2010-2016</t>
  </si>
  <si>
    <t>Región de O'Higgins salud violencia género mujer urgencia atenciones médicas</t>
  </si>
  <si>
    <t>https://analytics.zoho.com/open-view/2395394000007782905?ZOHO_CRITERIA=%2227.10%22.%22Id_Regi%C3%B3n%22%20%3D%206</t>
  </si>
  <si>
    <t>990-0303</t>
  </si>
  <si>
    <t>Evolución de las Atenciones de Salud por Violencia de Género en Región de Maule, para el Periodo 2010-2016</t>
  </si>
  <si>
    <t>Región de Maule salud violencia género mujer urgencia atenciones médicas</t>
  </si>
  <si>
    <t>https://analytics.zoho.com/open-view/2395394000007782905?ZOHO_CRITERIA=%2227.10%22.%22Id_Regi%C3%B3n%22%20%3D%207</t>
  </si>
  <si>
    <t>990-0304</t>
  </si>
  <si>
    <t>Evolución de las Atenciones de Salud por Violencia de Género en Región del Biobío, para el Periodo 2010-2016</t>
  </si>
  <si>
    <t>Región del Biobío salud violencia género mujer urgencia atenciones médicas</t>
  </si>
  <si>
    <t>https://analytics.zoho.com/open-view/2395394000007782905?ZOHO_CRITERIA=%2227.10%22.%22Id_Regi%C3%B3n%22%20%3D%208</t>
  </si>
  <si>
    <t>990-0305</t>
  </si>
  <si>
    <t>Evolución de las Atenciones de Salud por Violencia de Género en Región de La Araucanía, para el Periodo 2010-2016</t>
  </si>
  <si>
    <t>Región de La Araucanía salud violencia género mujer urgencia atenciones médicas</t>
  </si>
  <si>
    <t>https://analytics.zoho.com/open-view/2395394000007782905?ZOHO_CRITERIA=%2227.10%22.%22Id_Regi%C3%B3n%22%20%3D%209</t>
  </si>
  <si>
    <t>990-0306</t>
  </si>
  <si>
    <t>Evolución de las Atenciones de Salud por Violencia de Género en Región de Los Lagos, para el Periodo 2010-2016</t>
  </si>
  <si>
    <t>Región de Los Lagos salud violencia género mujer urgencia atenciones médicas</t>
  </si>
  <si>
    <t>https://analytics.zoho.com/open-view/2395394000007782905?ZOHO_CRITERIA=%2227.10%22.%22Id_Regi%C3%B3n%22%20%3D%2010</t>
  </si>
  <si>
    <t>990-0307</t>
  </si>
  <si>
    <t>Evolución de las Atenciones de Salud por Violencia de Género en Región de Aysén, para el Periodo 2010-2016</t>
  </si>
  <si>
    <t>Región de Aysén salud violencia género mujer urgencia atenciones médicas</t>
  </si>
  <si>
    <t>https://analytics.zoho.com/open-view/2395394000007782905?ZOHO_CRITERIA=%2227.10%22.%22Id_Regi%C3%B3n%22%20%3D%2011</t>
  </si>
  <si>
    <t>990-0308</t>
  </si>
  <si>
    <t>Evolución de las Atenciones de Salud por Violencia de Género en Región de Magallanes, para el Periodo 2010-2016</t>
  </si>
  <si>
    <t>Región de Magallanes salud violencia género mujer urgencia atenciones médicas</t>
  </si>
  <si>
    <t>https://analytics.zoho.com/open-view/2395394000007782905?ZOHO_CRITERIA=%2227.10%22.%22Id_Regi%C3%B3n%22%20%3D%2012</t>
  </si>
  <si>
    <t>990-0309</t>
  </si>
  <si>
    <t>Evolución de las Atenciones de Salud por Violencia de Género en Región Metropolitana, para el Periodo 2010-2016</t>
  </si>
  <si>
    <t>Las Atenciones en Salud por Violencia de Género se califican de acuerdo al concepto bajo el cual fue ingresada la urgencia. El concepto "Otra Violencia" ha sido el más común durante el periodo 2010-2016, seguido por "Violencia Intrafamiliar" para el año 2016.</t>
  </si>
  <si>
    <t>Región Metropolitana salud violencia género mujer urgencia atenciones médicas</t>
  </si>
  <si>
    <t>https://analytics.zoho.com/open-view/2395394000007782905?ZOHO_CRITERIA=%2227.10%22.%22Id_Regi%C3%B3n%22%20%3D%2013</t>
  </si>
  <si>
    <t>990-0310</t>
  </si>
  <si>
    <t>Evolución de las Atenciones de Salud por Violencia de Género en Región de Los Ríos, para el Periodo 2010-2016</t>
  </si>
  <si>
    <t>Región de Los Ríos salud violencia género mujer urgencia atenciones médicas</t>
  </si>
  <si>
    <t>https://analytics.zoho.com/open-view/2395394000007782905?ZOHO_CRITERIA=%2227.10%22.%22Id_Regi%C3%B3n%22%20%3D%2014</t>
  </si>
  <si>
    <t>990-0311</t>
  </si>
  <si>
    <t>Evolución de las Atenciones de Salud por Violencia de Género en Región de Arica y Parinacota, para el Periodo 2010-2016</t>
  </si>
  <si>
    <t>Región de Arica y Parinacota salud violencia género mujer urgencia atenciones médicas</t>
  </si>
  <si>
    <t>https://analytics.zoho.com/open-view/2395394000007782905?ZOHO_CRITERIA=%2227.10%22.%22Id_Regi%C3%B3n%22%20%3D%2015</t>
  </si>
  <si>
    <t>990-0312</t>
  </si>
  <si>
    <t>Evolución de las Atenciones de Salud por Violencia de Género en Región de Ñuble, para el Periodo 2010-2016</t>
  </si>
  <si>
    <t>Región de Ñuble salud violencia género mujer urgencia atenciones médicas</t>
  </si>
  <si>
    <t>https://analytics.zoho.com/open-view/2395394000007782905?ZOHO_CRITERIA=%2227.10%22.%22Id_Regi%C3%B3n%22%20%3D%2016</t>
  </si>
  <si>
    <t>990-0313</t>
  </si>
  <si>
    <t>Valor de exportaciones</t>
  </si>
  <si>
    <t>Valor de exportaciones por región</t>
  </si>
  <si>
    <t>USD</t>
  </si>
  <si>
    <t>Evolución de las Exportaciones (USD) de frutas desde Chile para el Periodo 2012-2020</t>
  </si>
  <si>
    <t>Chile,valor,exportaciones,dolar,frutas,region,origen</t>
  </si>
  <si>
    <t>https://analytics.zoho.com/open-view/2395394000008195941</t>
  </si>
  <si>
    <t>990-0314</t>
  </si>
  <si>
    <t>Evolución de las Exportaciones (USD) de frutas desde la Región de Tarapacá para el Periodo 2012-2020</t>
  </si>
  <si>
    <t>Región de Tarapacá,valor,exportaciones,dolar,frutas,region,origen</t>
  </si>
  <si>
    <t>https://analytics.zoho.com/open-view/2395394000007782936?ZOHO_CRITERIA=%22Trasposicion_4.2%22.%22C%C3%B3digo_Regi%C3%B3n%22%20%3D%201</t>
  </si>
  <si>
    <t>990-0315</t>
  </si>
  <si>
    <t>Evolución de las Exportaciones (USD) de frutas desde la Región de Antofagasta para el Periodo 2012-2020</t>
  </si>
  <si>
    <t>Región de Antofagasta,valor,exportaciones,dolar,frutas,region,origen</t>
  </si>
  <si>
    <t>https://analytics.zoho.com/open-view/2395394000007782936?ZOHO_CRITERIA=%22Trasposicion_4.2%22.%22C%C3%B3digo_Regi%C3%B3n%22%20%3D%202</t>
  </si>
  <si>
    <t>990-0316</t>
  </si>
  <si>
    <t>Evolución de las Exportaciones (USD) de frutas desde la Región de Atacama para el Periodo 2012-2020</t>
  </si>
  <si>
    <t>Región de Atacama,valor,exportaciones,dolar,frutas,region,origen</t>
  </si>
  <si>
    <t>https://analytics.zoho.com/open-view/2395394000007782936?ZOHO_CRITERIA=%22Trasposicion_4.2%22.%22C%C3%B3digo_Regi%C3%B3n%22%20%3D%203</t>
  </si>
  <si>
    <t>990-0317</t>
  </si>
  <si>
    <t>Evolución de las Exportaciones (USD) de frutas desde la Región de Coquimbo para el Periodo 2012-2020</t>
  </si>
  <si>
    <t>Región de Coquimbo,valor,exportaciones,dolar,frutas,region,origen</t>
  </si>
  <si>
    <t>https://analytics.zoho.com/open-view/2395394000007782936?ZOHO_CRITERIA=%22Trasposicion_4.2%22.%22C%C3%B3digo_Regi%C3%B3n%22%20%3D%204</t>
  </si>
  <si>
    <t>990-0318</t>
  </si>
  <si>
    <t>Evolución de las Exportaciones (USD) de frutas desde la Región de Valparaíso para el Periodo 2012-2020</t>
  </si>
  <si>
    <t>Región de Valparaíso,valor,exportaciones,dolar,frutas,region,origen</t>
  </si>
  <si>
    <t>https://analytics.zoho.com/open-view/2395394000007782936?ZOHO_CRITERIA=%22Trasposicion_4.2%22.%22C%C3%B3digo_Regi%C3%B3n%22%20%3D%205</t>
  </si>
  <si>
    <t>990-0319</t>
  </si>
  <si>
    <t>Evolución de las Exportaciones (USD) de frutas desde la Región de O'Higgins para el Periodo 2012-2020</t>
  </si>
  <si>
    <t>Región de O'Higgins,valor,exportaciones,dolar,frutas,region,origen</t>
  </si>
  <si>
    <t>https://analytics.zoho.com/open-view/2395394000007782936?ZOHO_CRITERIA=%22Trasposicion_4.2%22.%22C%C3%B3digo_Regi%C3%B3n%22%20%3D%206</t>
  </si>
  <si>
    <t>990-0320</t>
  </si>
  <si>
    <t>Evolución de las Exportaciones (USD) de frutas desde la Región de Maule para el Periodo 2012-2020</t>
  </si>
  <si>
    <t>Región de Maule,valor,exportaciones,dolar,frutas,region,origen</t>
  </si>
  <si>
    <t>https://analytics.zoho.com/open-view/2395394000007782936?ZOHO_CRITERIA=%22Trasposicion_4.2%22.%22C%C3%B3digo_Regi%C3%B3n%22%20%3D%207</t>
  </si>
  <si>
    <t>990-0321</t>
  </si>
  <si>
    <t>Evolución de las Exportaciones (USD) de frutas desde la Región del Biobío para el Periodo 2012-2020</t>
  </si>
  <si>
    <t>Región del Biobío,valor,exportaciones,dolar,frutas,region,origen</t>
  </si>
  <si>
    <t>https://analytics.zoho.com/open-view/2395394000007782936?ZOHO_CRITERIA=%22Trasposicion_4.2%22.%22C%C3%B3digo_Regi%C3%B3n%22%20%3D%208</t>
  </si>
  <si>
    <t>990-0322</t>
  </si>
  <si>
    <t>Evolución de las Exportaciones (USD) de frutas desde la Región de La Araucanía para el Periodo 2012-2020</t>
  </si>
  <si>
    <t>Región de La Araucanía,valor,exportaciones,dolar,frutas,region,origen</t>
  </si>
  <si>
    <t>https://analytics.zoho.com/open-view/2395394000007782936?ZOHO_CRITERIA=%22Trasposicion_4.2%22.%22C%C3%B3digo_Regi%C3%B3n%22%20%3D%209</t>
  </si>
  <si>
    <t>990-0323</t>
  </si>
  <si>
    <t>Evolución de las Exportaciones (USD) de frutas desde la Región de Los Lagos para el Periodo 2012-2020</t>
  </si>
  <si>
    <t>Región de Los Lagos,valor,exportaciones,dolar,frutas,region,origen</t>
  </si>
  <si>
    <t>https://analytics.zoho.com/open-view/2395394000007782936?ZOHO_CRITERIA=%22Trasposicion_4.2%22.%22C%C3%B3digo_Regi%C3%B3n%22%20%3D%2010</t>
  </si>
  <si>
    <t>990-0324</t>
  </si>
  <si>
    <t>Evolución de las Exportaciones (USD) de frutas desde la Región de Aysén para el Periodo 2012-2020</t>
  </si>
  <si>
    <t>Región de Aysén,valor,exportaciones,dolar,frutas,region,origen</t>
  </si>
  <si>
    <t>https://analytics.zoho.com/open-view/2395394000007782936?ZOHO_CRITERIA=%22Trasposicion_4.2%22.%22C%C3%B3digo_Regi%C3%B3n%22%20%3D%2011</t>
  </si>
  <si>
    <t>990-0325</t>
  </si>
  <si>
    <t>Evolución de las Exportaciones (USD) de frutas desde la Región de Magallanes para el Periodo 2012-2020</t>
  </si>
  <si>
    <t>Región de Magallanes,valor,exportaciones,dolar,frutas,region,origen</t>
  </si>
  <si>
    <t>https://analytics.zoho.com/open-view/2395394000007782936?ZOHO_CRITERIA=%22Trasposicion_4.2%22.%22C%C3%B3digo_Regi%C3%B3n%22%20%3D%2012</t>
  </si>
  <si>
    <t>990-0326</t>
  </si>
  <si>
    <t>Evolución de las Exportaciones (USD) de frutas desde la Región Metropolitana para el Periodo 2012-2020</t>
  </si>
  <si>
    <t>Para la Región Metropolitana, las frutas exportadas que generan mayores ingresos, durante el periodo comprendido entre los años 2012 y 2020, son la uva, la nuez y la ciruela. Sólo el año 2020 la uva significó un total de 247.355.802 dólares y la Nuez 188.356.606 dólares.</t>
  </si>
  <si>
    <t>Región Metropolitana,valor,exportaciones,dolar,frutas,region,origen</t>
  </si>
  <si>
    <t>https://analytics.zoho.com/open-view/2395394000007782936?ZOHO_CRITERIA=%22Trasposicion_4.2%22.%22C%C3%B3digo_Regi%C3%B3n%22%20%3D%2013</t>
  </si>
  <si>
    <t>990-0327</t>
  </si>
  <si>
    <t>Evolución de las Exportaciones (USD) de frutas desde la Región de Los Ríos para el Periodo 2012-2020</t>
  </si>
  <si>
    <t>Región de Los Ríos,valor,exportaciones,dolar,frutas,region,origen</t>
  </si>
  <si>
    <t>https://analytics.zoho.com/open-view/2395394000007782936?ZOHO_CRITERIA=%22Trasposicion_4.2%22.%22C%C3%B3digo_Regi%C3%B3n%22%20%3D%2014</t>
  </si>
  <si>
    <t>990-0328</t>
  </si>
  <si>
    <t>Evolución de las Exportaciones (USD) de frutas desde la Región de Arica y Parinacota para el Periodo 2012-2020</t>
  </si>
  <si>
    <t>Región de Arica y Parinacota,valor,exportaciones,dolar,frutas,region,origen</t>
  </si>
  <si>
    <t>https://analytics.zoho.com/open-view/2395394000007782936?ZOHO_CRITERIA=%22Trasposicion_4.2%22.%22C%C3%B3digo_Regi%C3%B3n%22%20%3D%2015</t>
  </si>
  <si>
    <t>990-0329</t>
  </si>
  <si>
    <t>Evolución de las Exportaciones (USD) de frutas desde la Región de Ñuble para el Periodo 2012-2020</t>
  </si>
  <si>
    <t>Región de Ñuble,valor,exportaciones,dolar,frutas,region,origen</t>
  </si>
  <si>
    <t>https://analytics.zoho.com/open-view/2395394000007782936?ZOHO_CRITERIA=%22Trasposicion_4.2%22.%22C%C3%B3digo_Regi%C3%B3n%22%20%3D%2016</t>
  </si>
  <si>
    <t>990-0330</t>
  </si>
  <si>
    <t>Valor de exportaciones de Chile</t>
  </si>
  <si>
    <t>Valor acumulado (USD) de Exportaciones Frutícolas por país de destino, Periodo 2012-2020</t>
  </si>
  <si>
    <t>Estados Unidos es el país que más ingresos genera a Chile producto de las exportaciones de fruta, con un monto de alrededor de 16,7 billones de dólares en el periodo 2012-2020, seguido por China, con 9,7 billones de dólares y luego Países Bajos, con valores en torno a los 4 billones.</t>
  </si>
  <si>
    <t>Chile,exportaciones,valor,dolar,frutas,nacional</t>
  </si>
  <si>
    <t>https://analytics.zoho.com/open-view/2395394000007801200</t>
  </si>
  <si>
    <t>990-0331</t>
  </si>
  <si>
    <t>Energía</t>
  </si>
  <si>
    <t>Potencia Neta</t>
  </si>
  <si>
    <t xml:space="preserve">Capacidad Instalada </t>
  </si>
  <si>
    <t>Capacidad instalada de generación por región</t>
  </si>
  <si>
    <t>MW</t>
  </si>
  <si>
    <t>Comisión Nacional de Energía (CNE)</t>
  </si>
  <si>
    <t>Capacidad Instalada (MW) de Centrales de Energía Renovable y No Renovable en Chile, para el Año 2021</t>
  </si>
  <si>
    <t>Chile,energia,capacidad,instalada,MW,ERNC,renovable,regional,potencia,neta</t>
  </si>
  <si>
    <t>https://analytics.zoho.com/open-view/2395394000008378752?ZOHO_CRITERIA=%2216%20Energ%C3%ADas%20Renovables%20y%20No%20Renovables%22.%22Cod_Regi%C3%B3n%22%20%3D%200</t>
  </si>
  <si>
    <t>990-0332</t>
  </si>
  <si>
    <t>Capacidad Instalada (MW) de Centrales de Energía Renovable y No Renovable en la Región de Tarapacá, para el Año 2021</t>
  </si>
  <si>
    <t>Región de Tarapacá,energia,capacidad,instalada,MW,ERNC,renovable,regional,potencia,neta</t>
  </si>
  <si>
    <t>https://analytics.zoho.com/open-view/2395394000008378752?ZOHO_CRITERIA=%2216%20Energ%C3%ADas%20Renovables%20y%20No%20Renovables%22.%22Cod_Regi%C3%B3n%22%20%3D%201</t>
  </si>
  <si>
    <t>990-0333</t>
  </si>
  <si>
    <t>Capacidad Instalada (MW) de Centrales de Energía Renovable y No Renovable en la Región de Antofagasta, para el Año 2021</t>
  </si>
  <si>
    <t>Región de Antofagasta,energia,capacidad,instalada,MW,ERNC,renovable,regional,potencia,neta</t>
  </si>
  <si>
    <t>https://analytics.zoho.com/open-view/2395394000008378752?ZOHO_CRITERIA=%2216%20Energ%C3%ADas%20Renovables%20y%20No%20Renovables%22.%22Cod_Regi%C3%B3n%22%20%3D%202</t>
  </si>
  <si>
    <t>990-0334</t>
  </si>
  <si>
    <t>Capacidad Instalada (MW) de Centrales de Energía Renovable y No Renovable en la Región de Atacama, para el Año 2021</t>
  </si>
  <si>
    <t>Región de Atacama,energia,capacidad,instalada,MW,ERNC,renovable,regional,potencia,neta</t>
  </si>
  <si>
    <t>https://analytics.zoho.com/open-view/2395394000008378752?ZOHO_CRITERIA=%2216%20Energ%C3%ADas%20Renovables%20y%20No%20Renovables%22.%22Cod_Regi%C3%B3n%22%20%3D%203</t>
  </si>
  <si>
    <t>990-0335</t>
  </si>
  <si>
    <t>Capacidad Instalada (MW) de Centrales de Energía Renovable y No Renovable en la Región de Coquimbo, para el Año 2021</t>
  </si>
  <si>
    <t>Región de Coquimbo,energia,capacidad,instalada,MW,ERNC,renovable,regional,potencia,neta</t>
  </si>
  <si>
    <t>https://analytics.zoho.com/open-view/2395394000008378752?ZOHO_CRITERIA=%2216%20Energ%C3%ADas%20Renovables%20y%20No%20Renovables%22.%22Cod_Regi%C3%B3n%22%20%3D%204</t>
  </si>
  <si>
    <t>990-0336</t>
  </si>
  <si>
    <t>Capacidad Instalada (MW) de Centrales de Energía Renovable y No Renovable en la Región de Valparaíso, para el Año 2021</t>
  </si>
  <si>
    <t>Región de Valparaíso,energia,capacidad,instalada,MW,ERNC,renovable,regional,potencia,neta</t>
  </si>
  <si>
    <t>https://analytics.zoho.com/open-view/2395394000008378752?ZOHO_CRITERIA=%2216%20Energ%C3%ADas%20Renovables%20y%20No%20Renovables%22.%22Cod_Regi%C3%B3n%22%20%3D%205</t>
  </si>
  <si>
    <t>990-0337</t>
  </si>
  <si>
    <t>Capacidad Instalada (MW) de Centrales de Energía Renovable y No Renovable en la Región de O'Higgins, para el Año 2021</t>
  </si>
  <si>
    <t>Región de O'Higgins,energia,capacidad,instalada,MW,ERNC,renovable,regional,potencia,neta</t>
  </si>
  <si>
    <t>https://analytics.zoho.com/open-view/2395394000008378752?ZOHO_CRITERIA=%2216%20Energ%C3%ADas%20Renovables%20y%20No%20Renovables%22.%22Cod_Regi%C3%B3n%22%20%3D%206</t>
  </si>
  <si>
    <t>990-0338</t>
  </si>
  <si>
    <t>Capacidad Instalada (MW) de Centrales de Energía Renovable y No Renovable en la Región de Maule, para el Año 2021</t>
  </si>
  <si>
    <t>Región de Maule,energia,capacidad,instalada,MW,ERNC,renovable,regional,potencia,neta</t>
  </si>
  <si>
    <t>https://analytics.zoho.com/open-view/2395394000008378752?ZOHO_CRITERIA=%2216%20Energ%C3%ADas%20Renovables%20y%20No%20Renovables%22.%22Cod_Regi%C3%B3n%22%20%3D%207</t>
  </si>
  <si>
    <t>990-0339</t>
  </si>
  <si>
    <t>Capacidad Instalada (MW) de Centrales de Energía Renovable y No Renovable en la Región del Biobío, para el Año 2021</t>
  </si>
  <si>
    <t>Región del Biobío,energia,capacidad,instalada,MW,ERNC,renovable,regional,potencia,neta</t>
  </si>
  <si>
    <t>https://analytics.zoho.com/open-view/2395394000008378752?ZOHO_CRITERIA=%2216%20Energ%C3%ADas%20Renovables%20y%20No%20Renovables%22.%22Cod_Regi%C3%B3n%22%20%3D%208</t>
  </si>
  <si>
    <t>990-0340</t>
  </si>
  <si>
    <t>Capacidad Instalada (MW) de Centrales de Energía Renovable y No Renovable en la Región de La Araucanía, para el Año 2021</t>
  </si>
  <si>
    <t>Región de La Araucanía,energia,capacidad,instalada,MW,ERNC,renovable,regional,potencia,neta</t>
  </si>
  <si>
    <t>https://analytics.zoho.com/open-view/2395394000008378752?ZOHO_CRITERIA=%2216%20Energ%C3%ADas%20Renovables%20y%20No%20Renovables%22.%22Cod_Regi%C3%B3n%22%20%3D%209</t>
  </si>
  <si>
    <t>990-0341</t>
  </si>
  <si>
    <t>Capacidad Instalada (MW) de Centrales de Energía Renovable y No Renovable en la Región de Los Lagos, para el Año 2021</t>
  </si>
  <si>
    <t>Región de Los Lagos,energia,capacidad,instalada,MW,ERNC,renovable,regional,potencia,neta</t>
  </si>
  <si>
    <t>https://analytics.zoho.com/open-view/2395394000008378752?ZOHO_CRITERIA=%2216%20Energ%C3%ADas%20Renovables%20y%20No%20Renovables%22.%22Cod_Regi%C3%B3n%22%20%3D%2010</t>
  </si>
  <si>
    <t>990-0342</t>
  </si>
  <si>
    <t>Capacidad Instalada (MW) de Centrales de Energía Renovable y No Renovable en la Región de Aysén, para el Año 2021</t>
  </si>
  <si>
    <t>Región de Aysén,energia,capacidad,instalada,MW,ERNC,renovable,regional,potencia,neta</t>
  </si>
  <si>
    <t>https://analytics.zoho.com/open-view/2395394000008378752?ZOHO_CRITERIA=%2216%20Energ%C3%ADas%20Renovables%20y%20No%20Renovables%22.%22Cod_Regi%C3%B3n%22%20%3D%2011</t>
  </si>
  <si>
    <t>990-0343</t>
  </si>
  <si>
    <t>Capacidad Instalada (MW) de Centrales de Energía Renovable y No Renovable en la Región de Magallanes, para el Año 2021</t>
  </si>
  <si>
    <t>Región de Magallanes,energia,capacidad,instalada,MW,ERNC,renovable,regional,potencia,neta</t>
  </si>
  <si>
    <t>https://analytics.zoho.com/open-view/2395394000008378752?ZOHO_CRITERIA=%2216%20Energ%C3%ADas%20Renovables%20y%20No%20Renovables%22.%22Cod_Regi%C3%B3n%22%20%3D%2012</t>
  </si>
  <si>
    <t>990-0344</t>
  </si>
  <si>
    <t>Capacidad Instalada (MW) de Centrales de Energía Renovable y No Renovable en la Región Metropolitana, para el Año 2021</t>
  </si>
  <si>
    <t>Región Metropolitana,energia,capacidad,instalada,MW,ERNC,renovable,regional,potencia,neta</t>
  </si>
  <si>
    <t>https://analytics.zoho.com/open-view/2395394000008378752?ZOHO_CRITERIA=%2216%20Energ%C3%ADas%20Renovables%20y%20No%20Renovables%22.%22Cod_Regi%C3%B3n%22%20%3D%2013</t>
  </si>
  <si>
    <t>990-0345</t>
  </si>
  <si>
    <t>Capacidad Instalada (MW) de Centrales de Energía Renovable y No Renovable en la Región de Los Ríos, para el Año 2021</t>
  </si>
  <si>
    <t>Región de Los Ríos,energia,capacidad,instalada,MW,ERNC,renovable,regional,potencia,neta</t>
  </si>
  <si>
    <t>https://analytics.zoho.com/open-view/2395394000008378752?ZOHO_CRITERIA=%2216%20Energ%C3%ADas%20Renovables%20y%20No%20Renovables%22.%22Cod_Regi%C3%B3n%22%20%3D%2014</t>
  </si>
  <si>
    <t>990-0346</t>
  </si>
  <si>
    <t>Capacidad Instalada (MW) de Centrales de Energía Renovable y No Renovable en la Región de Arica y Parinacota, para el Año 2021</t>
  </si>
  <si>
    <t>Región de Arica y Parinacota,energia,capacidad,instalada,MW,ERNC,renovable,regional,potencia,neta</t>
  </si>
  <si>
    <t>https://analytics.zoho.com/open-view/2395394000008378752?ZOHO_CRITERIA=%2216%20Energ%C3%ADas%20Renovables%20y%20No%20Renovables%22.%22Cod_Regi%C3%B3n%22%20%3D%2015</t>
  </si>
  <si>
    <t>990-0347</t>
  </si>
  <si>
    <t>Capacidad Instalada (MW) de Centrales de Energía Renovable y No Renovable en la Región de Ñuble, para el Año 2021</t>
  </si>
  <si>
    <t>Región de Ñuble,energia,capacidad,instalada,MW,ERNC,renovable,regional,potencia,neta</t>
  </si>
  <si>
    <t>https://analytics.zoho.com/open-view/2395394000008378752?ZOHO_CRITERIA=%2216%20Energ%C3%ADas%20Renovables%20y%20No%20Renovables%22.%22Cod_Regi%C3%B3n%22%20%3D%2016</t>
  </si>
  <si>
    <t>990-0348</t>
  </si>
  <si>
    <t>Producción Agrícola</t>
  </si>
  <si>
    <t>Producción agrícola por región</t>
  </si>
  <si>
    <t>Periodo 1979-2020</t>
  </si>
  <si>
    <t>Producción Agrícola (t) en Chile en el Periodo 1979-2020</t>
  </si>
  <si>
    <t>Chile,cultivos,producción,agricola,agricultura,regional</t>
  </si>
  <si>
    <t>https://analytics.zoho.com/open-view/2395394000007777467</t>
  </si>
  <si>
    <t>990-0349</t>
  </si>
  <si>
    <t>Producción Agrícola (t) en la Región de Tarapacá en el Periodo 1979-2020</t>
  </si>
  <si>
    <t>Región de Tarapacá,cultivos,producción,agricola,agricultura,regional</t>
  </si>
  <si>
    <t>https://analytics.zoho.com/open-view/2395394000008257083?ZOHO_CRITERIA=%22Trasposicion_4.10%22.%22Cod_regi%C3%B3n%22%20%3D%201</t>
  </si>
  <si>
    <t>990-0350</t>
  </si>
  <si>
    <t>Producción Agrícola (t) en la Región de Antofagasta en el Periodo 1979-2020</t>
  </si>
  <si>
    <t>Región de Antofagasta,cultivos,producción,agricola,agricultura,regional</t>
  </si>
  <si>
    <t>https://analytics.zoho.com/open-view/2395394000008257083?ZOHO_CRITERIA=%22Trasposicion_4.10%22.%22Cod_regi%C3%B3n%22%20%3D%202</t>
  </si>
  <si>
    <t>990-0351</t>
  </si>
  <si>
    <t>Producción Agrícola (t) en la Región de Atacama en el Periodo 1979-2020</t>
  </si>
  <si>
    <t>Región de Atacama,cultivos,producción,agricola,agricultura,regional</t>
  </si>
  <si>
    <t>https://analytics.zoho.com/open-view/2395394000008257083?ZOHO_CRITERIA=%22Trasposicion_4.10%22.%22Cod_regi%C3%B3n%22%20%3D%203</t>
  </si>
  <si>
    <t>990-0352</t>
  </si>
  <si>
    <t>Producción Agrícola (t) en la Región de Coquimbo en el Periodo 1979-2020</t>
  </si>
  <si>
    <t>Región de Coquimbo,cultivos,producción,agricola,agricultura,regional</t>
  </si>
  <si>
    <t>https://analytics.zoho.com/open-view/2395394000008257083?ZOHO_CRITERIA=%22Trasposicion_4.10%22.%22Cod_regi%C3%B3n%22%20%3D%204</t>
  </si>
  <si>
    <t>990-0353</t>
  </si>
  <si>
    <t>Producción Agrícola (t) en la Región de Valparaíso en el Periodo 1979-2020</t>
  </si>
  <si>
    <t>Región de Valparaíso,cultivos,producción,agricola,agricultura,regional</t>
  </si>
  <si>
    <t>https://analytics.zoho.com/open-view/2395394000008257083?ZOHO_CRITERIA=%22Trasposicion_4.10%22.%22Cod_regi%C3%B3n%22%20%3D%205</t>
  </si>
  <si>
    <t>990-0354</t>
  </si>
  <si>
    <t>Producción Agrícola (t) en la Región de O'Higgins en el Periodo 1979-2020</t>
  </si>
  <si>
    <t>La producción agrícola en la región de O'Higgins se mantuvo relativamente constante durante 35 temporadas, para luego repuntar entre los años 2012 y 2015, variando la producción de valores en torno a las 205.000 ton promedio por temporada, para alcanzar las 1.311.032 ton en la temporada 2014/15, lo que significa una variación cercana al 489%. En el año 2020 se observó una caída significativa alcanzando las 457.230 ton.</t>
  </si>
  <si>
    <t>Región de O'Higgins,cultivos,producción,agricola,agricultura,regional</t>
  </si>
  <si>
    <t>https://analytics.zoho.com/open-view/2395394000008257083?ZOHO_CRITERIA=%22Trasposicion_4.10%22.%22Cod_regi%C3%B3n%22%20%3D%206</t>
  </si>
  <si>
    <t>990-0355</t>
  </si>
  <si>
    <t>Producción Agrícola (t) en la Región de Maule en el Periodo 1979-2020</t>
  </si>
  <si>
    <t>Región de Maule,cultivos,producción,agricola,agricultura,regional</t>
  </si>
  <si>
    <t>https://analytics.zoho.com/open-view/2395394000008257083?ZOHO_CRITERIA=%22Trasposicion_4.10%22.%22Cod_regi%C3%B3n%22%20%3D%207</t>
  </si>
  <si>
    <t>990-0356</t>
  </si>
  <si>
    <t>Producción Agrícola (t) en la Región del Biobío en el Periodo 1979-2020</t>
  </si>
  <si>
    <t>Región del Biobío,cultivos,producción,agricola,agricultura,regional</t>
  </si>
  <si>
    <t>https://analytics.zoho.com/open-view/2395394000008257083?ZOHO_CRITERIA=%22Trasposicion_4.10%22.%22Cod_regi%C3%B3n%22%20%3D%208</t>
  </si>
  <si>
    <t>990-0357</t>
  </si>
  <si>
    <t>Producción Agrícola (t) en la Región de La Araucanía en el Periodo 1979-2020</t>
  </si>
  <si>
    <t>Región de La Araucanía,cultivos,producción,agricola,agricultura,regional</t>
  </si>
  <si>
    <t>https://analytics.zoho.com/open-view/2395394000008257083?ZOHO_CRITERIA=%22Trasposicion_4.10%22.%22Cod_regi%C3%B3n%22%20%3D%209</t>
  </si>
  <si>
    <t>990-0358</t>
  </si>
  <si>
    <t>Producción Agrícola (t) en la Región de Los Lagos en el Periodo 1979-2020</t>
  </si>
  <si>
    <t>Región de Los Lagos,cultivos,producción,agricola,agricultura,regional</t>
  </si>
  <si>
    <t>https://analytics.zoho.com/open-view/2395394000008257083?ZOHO_CRITERIA=%22Trasposicion_4.10%22.%22Cod_regi%C3%B3n%22%20%3D%2010</t>
  </si>
  <si>
    <t>990-0359</t>
  </si>
  <si>
    <t>Producción Agrícola (t) en la Región de Aysén en el Periodo 1979-2020</t>
  </si>
  <si>
    <t>Región de Aysén,cultivos,producción,agricola,agricultura,regional</t>
  </si>
  <si>
    <t>https://analytics.zoho.com/open-view/2395394000008257083?ZOHO_CRITERIA=%22Trasposicion_4.10%22.%22Cod_regi%C3%B3n%22%20%3D%2011</t>
  </si>
  <si>
    <t>990-0360</t>
  </si>
  <si>
    <t>Producción Agrícola (t) en la Región de Magallanes en el Periodo 1979-2020</t>
  </si>
  <si>
    <t>Región de Magallanes,cultivos,producción,agricola,agricultura,regional</t>
  </si>
  <si>
    <t>https://analytics.zoho.com/open-view/2395394000008257083?ZOHO_CRITERIA=%22Trasposicion_4.10%22.%22Cod_regi%C3%B3n%22%20%3D%2012</t>
  </si>
  <si>
    <t>990-0361</t>
  </si>
  <si>
    <t>Producción Agrícola (t) en la Región Metropolitana en el Periodo 1979-2020</t>
  </si>
  <si>
    <t>Región Metropolitana,cultivos,producción,agricola,agricultura,regional</t>
  </si>
  <si>
    <t>https://analytics.zoho.com/open-view/2395394000008257083?ZOHO_CRITERIA=%22Trasposicion_4.10%22.%22Cod_regi%C3%B3n%22%20%3D%2013</t>
  </si>
  <si>
    <t>990-0362</t>
  </si>
  <si>
    <t>Producción Agrícola (t) en la Región de Los Ríos en el Periodo 1979-2020</t>
  </si>
  <si>
    <t>Región de Los Ríos,cultivos,producción,agricola,agricultura,regional</t>
  </si>
  <si>
    <t>https://analytics.zoho.com/open-view/2395394000008257083?ZOHO_CRITERIA=%22Trasposicion_4.10%22.%22Cod_regi%C3%B3n%22%20%3D%2014</t>
  </si>
  <si>
    <t>990-0363</t>
  </si>
  <si>
    <t>Producción Agrícola (t) en la Región de Arica y Parinacota en el Periodo 1979-2020</t>
  </si>
  <si>
    <t>Región de Arica y Parinacota,cultivos,producción,agricola,agricultura,regional</t>
  </si>
  <si>
    <t>https://analytics.zoho.com/open-view/2395394000008257083?ZOHO_CRITERIA=%22Trasposicion_4.10%22.%22Cod_regi%C3%B3n%22%20%3D%2015</t>
  </si>
  <si>
    <t>990-0364</t>
  </si>
  <si>
    <t>Producción Agrícola (t) en la Región de Ñuble en el Periodo 1979-2020</t>
  </si>
  <si>
    <t>Región de Ñuble,cultivos,producción,agricola,agricultura,regional</t>
  </si>
  <si>
    <t>https://analytics.zoho.com/open-view/2395394000008257083?ZOHO_CRITERIA=%22Trasposicion_4.10%22.%22Cod_regi%C3%B3n%22%20%3D%2016</t>
  </si>
  <si>
    <t>990-0365</t>
  </si>
  <si>
    <t>Volumen de importaciones</t>
  </si>
  <si>
    <t>Importaciones</t>
  </si>
  <si>
    <t>Volumen de importaciones en Chile</t>
  </si>
  <si>
    <t>Volumen de Importaciones (t) de frutas tropicales y subtropicales, en el Periodo 2012-2020</t>
  </si>
  <si>
    <t>Dentro del grupo de frutas Tropicales y Subtropicales, el plátano es la fruta con mayor importación en Chile. En el año 2020 se importaron 264.242 toneladas de esta fruta, superando en 1,4 veces la cantidad importada en el año 2012.</t>
  </si>
  <si>
    <t>Chile,importaciones,fruta, comercio,tropical,subtropical,mango,piña,papaya,coco,platano</t>
  </si>
  <si>
    <t>https://analytics.zoho.com/open-view/2395394000007777591?ZOHO_CRITERIA=%22Trasposicion_4.3%22.%22Id_Producto%22%20%3D%20100108</t>
  </si>
  <si>
    <t>990-0366</t>
  </si>
  <si>
    <t>Volumen de Importaciones (t) por Procesamiento, en el Periodo 2012-2020</t>
  </si>
  <si>
    <t>Durante el periodo 2012 - 2020, la mayor cantidad de fruta importada por Chile corresponde a fruta fresca, alcanzando un total de 356.049 ton en el año 2020. Por el contrario, la menor cantidad de fruta importada por Chile, corresponde a la procesada como frutos secos, en que el año 2020 alcanzó las 7.006 ton.</t>
  </si>
  <si>
    <t>Chile,importaciones,fruta,procesamiento,comercio,fresca,jugo,congelado,conservas</t>
  </si>
  <si>
    <t>https://analytics.zoho.com/open-view/2395394000007777311</t>
  </si>
  <si>
    <t>990-0367</t>
  </si>
  <si>
    <t>Programa de Cáncer de Cuello Uterino</t>
  </si>
  <si>
    <t>Cáncer Cuello Cervicouterino</t>
  </si>
  <si>
    <t>Cantidad de casos en Chile</t>
  </si>
  <si>
    <t>Periodo 2011-2018</t>
  </si>
  <si>
    <t>Evolución de Casos de Cáncer de Cuello Uterino en Chile durante el Periodo 2011-2018</t>
  </si>
  <si>
    <t>Considerando la población en Control del Programa de Cáncer de Cuello Uterino, la que considera a las mujeres con PAP vigente entre los años 2012-2018, se observa que la cantidad máxima de casos positivos para Cáncer de Cuello Uterino se alcanzó en el año 2014. Desde esa fecha, la población en control ha ido a la baja, salvo por el año 2018 que subió un 3,3% en comparación al año anterior, lo que se traduce en un aumento de solo 8 casos.</t>
  </si>
  <si>
    <t>Chile,casos,cáncer,cuello,uterino,utero,salud,PAP,examen,papanicolaou</t>
  </si>
  <si>
    <t>https://analytics.zoho.com/open-view/2395394000008047165</t>
  </si>
  <si>
    <t>990-0368</t>
  </si>
  <si>
    <t>Programa de VIH/SIDA</t>
  </si>
  <si>
    <t>Enfermedades de Transmisión Sexual</t>
  </si>
  <si>
    <t>Evolución de Población en Control en el Programa de VIH/SIDA en Chile durante el Periodo 2011-2018</t>
  </si>
  <si>
    <t>A nivel nacional, los casos confirmados de VIH/SIDA de acuerdo al Programa de VIH/SIDA, fueron en aumento durante el periodo 2012-2018, marcándose una clara diferencia en la cantidad de casos de acuerdo al sexo, siendo los hombres los que presentaron más de la mitad de los casos en cada año.</t>
  </si>
  <si>
    <t>Chile,VIH,SIDA,enfermedad,transmision,sexual,casos,programa</t>
  </si>
  <si>
    <t>https://analytics.zoho.com/open-view/2395394000007991542</t>
  </si>
  <si>
    <t>990-0369</t>
  </si>
  <si>
    <t>Evolución de Población en Control en el Programa de VIH/SIDA en la Región de Tarapacá durante el Periodo 2011-2018</t>
  </si>
  <si>
    <t>Región de Tarapacá,</t>
  </si>
  <si>
    <t>https://analytics.zoho.com/open-view/2395394000007991542?ZOHO_CRITERIA=%22Localiza%20CL%22.%22Codreg%22%20%3D%201</t>
  </si>
  <si>
    <t>990-0370</t>
  </si>
  <si>
    <t>Evolución de Población en Control en el Programa de VIH/SIDA en la Región de Antofagasta durante el Periodo 2011-2018</t>
  </si>
  <si>
    <t>Región de Antofagasta,</t>
  </si>
  <si>
    <t>https://analytics.zoho.com/open-view/2395394000007991542?ZOHO_CRITERIA=%22Localiza%20CL%22.%22Codreg%22%20%3D%202</t>
  </si>
  <si>
    <t>990-0371</t>
  </si>
  <si>
    <t>Evolución de Población en Control en el Programa de VIH/SIDA en la Región de Atacama durante el Periodo 2011-2018</t>
  </si>
  <si>
    <t>Región de Atacama,</t>
  </si>
  <si>
    <t>https://analytics.zoho.com/open-view/2395394000007991542?ZOHO_CRITERIA=%22Localiza%20CL%22.%22Codreg%22%20%3D%203</t>
  </si>
  <si>
    <t>990-0372</t>
  </si>
  <si>
    <t>Evolución de Población en Control en el Programa de VIH/SIDA en la Región de Coquimbo durante el Periodo 2011-2018</t>
  </si>
  <si>
    <t>Región de Coquimbo,</t>
  </si>
  <si>
    <t>https://analytics.zoho.com/open-view/2395394000007991542?ZOHO_CRITERIA=%22Localiza%20CL%22.%22Codreg%22%20%3D%204</t>
  </si>
  <si>
    <t>990-0373</t>
  </si>
  <si>
    <t>Evolución de Población en Control en el Programa de VIH/SIDA en la Región de Valparaíso durante el Periodo 2011-2018</t>
  </si>
  <si>
    <t>Región de Valparaíso,</t>
  </si>
  <si>
    <t>https://analytics.zoho.com/open-view/2395394000007991542?ZOHO_CRITERIA=%22Localiza%20CL%22.%22Codreg%22%20%3D%205</t>
  </si>
  <si>
    <t>990-0374</t>
  </si>
  <si>
    <t>Evolución de Población en Control en el Programa de VIH/SIDA en la Región de O'Higgins durante el Periodo 2011-2018</t>
  </si>
  <si>
    <t>Región de O'Higgins,</t>
  </si>
  <si>
    <t>https://analytics.zoho.com/open-view/2395394000007991542?ZOHO_CRITERIA=%22Localiza%20CL%22.%22Codreg%22%20%3D%206</t>
  </si>
  <si>
    <t>990-0375</t>
  </si>
  <si>
    <t>Evolución de Población en Control en el Programa de VIH/SIDA en la Región de Maule durante el Periodo 2011-2018</t>
  </si>
  <si>
    <t>Región de Maule,</t>
  </si>
  <si>
    <t>https://analytics.zoho.com/open-view/2395394000007991542?ZOHO_CRITERIA=%22Localiza%20CL%22.%22Codreg%22%20%3D%207</t>
  </si>
  <si>
    <t>990-0376</t>
  </si>
  <si>
    <t>Evolución de Población en Control en el Programa de VIH/SIDA en la Región del Biobío durante el Periodo 2011-2018</t>
  </si>
  <si>
    <t>Región del Biobío,</t>
  </si>
  <si>
    <t>https://analytics.zoho.com/open-view/2395394000007991542?ZOHO_CRITERIA=%22Localiza%20CL%22.%22Codreg%22%20%3D%208</t>
  </si>
  <si>
    <t>990-0377</t>
  </si>
  <si>
    <t>Evolución de Población en Control en el Programa de VIH/SIDA en la Región de La Araucanía durante el Periodo 2011-2018</t>
  </si>
  <si>
    <t>Región de La Araucanía,</t>
  </si>
  <si>
    <t>https://analytics.zoho.com/open-view/2395394000007991542?ZOHO_CRITERIA=%22Localiza%20CL%22.%22Codreg%22%20%3D%209</t>
  </si>
  <si>
    <t>990-0378</t>
  </si>
  <si>
    <t>Evolución de Población en Control en el Programa de VIH/SIDA en la Región de Los Lagos durante el Periodo 2011-2018</t>
  </si>
  <si>
    <t>Región de Los Lagos,</t>
  </si>
  <si>
    <t>https://analytics.zoho.com/open-view/2395394000007991542?ZOHO_CRITERIA=%22Localiza%20CL%22.%22Codreg%22%20%3D%2010</t>
  </si>
  <si>
    <t>990-0379</t>
  </si>
  <si>
    <t>Evolución de Población en Control en el Programa de VIH/SIDA en la Región de Aysén durante el Periodo 2011-2018</t>
  </si>
  <si>
    <t>Región de Aysén,</t>
  </si>
  <si>
    <t>https://analytics.zoho.com/open-view/2395394000007991542?ZOHO_CRITERIA=%22Localiza%20CL%22.%22Codreg%22%20%3D%2011</t>
  </si>
  <si>
    <t>990-0380</t>
  </si>
  <si>
    <t>Evolución de Población en Control en el Programa de VIH/SIDA en la Región de Magallanes durante el Periodo 2011-2018</t>
  </si>
  <si>
    <t>Región de Magallanes,</t>
  </si>
  <si>
    <t>https://analytics.zoho.com/open-view/2395394000007991542?ZOHO_CRITERIA=%22Localiza%20CL%22.%22Codreg%22%20%3D%2012</t>
  </si>
  <si>
    <t>990-0381</t>
  </si>
  <si>
    <t>Evolución de Población en Control en el Programa de VIH/SIDA en la Región Metropolitana durante el Periodo 2011-2018</t>
  </si>
  <si>
    <t>Región Metropolitana,</t>
  </si>
  <si>
    <t>https://analytics.zoho.com/open-view/2395394000007991542?ZOHO_CRITERIA=%22Localiza%20CL%22.%22Codreg%22%20%3D%2013</t>
  </si>
  <si>
    <t>990-0382</t>
  </si>
  <si>
    <t>Evolución de Población en Control en el Programa de VIH/SIDA en la Región de Los Ríos durante el Periodo 2011-2018</t>
  </si>
  <si>
    <t>Región de Los Ríos,</t>
  </si>
  <si>
    <t>https://analytics.zoho.com/open-view/2395394000007991542?ZOHO_CRITERIA=%22Localiza%20CL%22.%22Codreg%22%20%3D%2014</t>
  </si>
  <si>
    <t>990-0383</t>
  </si>
  <si>
    <t>Evolución de Población en Control en el Programa de VIH/SIDA en la Región de Arica y Parinacota durante el Periodo 2011-2018</t>
  </si>
  <si>
    <t>Región de Arica y Parinacota,</t>
  </si>
  <si>
    <t>https://analytics.zoho.com/open-view/2395394000007991542?ZOHO_CRITERIA=%22Localiza%20CL%22.%22Codreg%22%20%3D%2015</t>
  </si>
  <si>
    <t>990-0384</t>
  </si>
  <si>
    <t>Evolución de Población en Control en el Programa de VIH/SIDA en la Región de Ñuble durante el Periodo 2011-2018</t>
  </si>
  <si>
    <t>Región de Ñuble,</t>
  </si>
  <si>
    <t>https://analytics.zoho.com/open-view/2395394000007991542?ZOHO_CRITERIA=%22Localiza%20CL%22.%22Codreg%22%20%3D%2016</t>
  </si>
  <si>
    <t>990-0385</t>
  </si>
  <si>
    <t>Medio Ambiente</t>
  </si>
  <si>
    <t>Índice de Vulnerabilidad</t>
  </si>
  <si>
    <t>Vulnerabilidad</t>
  </si>
  <si>
    <t>Cantidad de comunas según grado por región</t>
  </si>
  <si>
    <t>Número de comunas</t>
  </si>
  <si>
    <t>Elaboración propia con datos de CONAF/SUD-Austral, CASEN, CENSO 2017.</t>
  </si>
  <si>
    <t>Cantidad de comunas por región según grado de vulnerabilidad al cambio climático, POR DEFINIR</t>
  </si>
  <si>
    <t>La vulnerabilidad al cambio climático indica el grado al cual un sistema es susceptible de verse afectado de manera adversa por los efectos del cambio climático, considerando aspectos como exposición y resiliencia de la población, así como también indicadores de degradación de tierras y sequía. La Región de O'Higgins es la que posee mayor cantidad de comunas (26) con un índice alto de vulnerabilidad al cambio climático, seguida de las regiones de Valparaíso (25) y Coquimbo (13). Esta última es la que posee mayor proporción de comunas (86,6%) con vulnerabilidad alta con respecto al total de comunas de la región.</t>
  </si>
  <si>
    <t>Chile,cambio,climatico,vulnerabilidad,indice,cantidad,comunas</t>
  </si>
  <si>
    <t>https://analytics.zoho.com/open-view/2395394000007806050</t>
  </si>
  <si>
    <t>990-0386</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</si>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</sst>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7"/>
      <color theme="0"/>
      <name val="Arial"/>
      <family val="2"/>
    </font>
    <font>
      <u/>
      <sz val="11"/>
      <color theme="10"/>
      <name val="Calibri"/>
      <family val="2"/>
      <scheme val="minor"/>
    </font>
    <font>
      <sz val="9"/>
      <color theme="1"/>
      <name val="Calibri"/>
      <family val="2"/>
      <scheme val="minor"/>
    </font>
    <font>
      <sz val="8"/>
      <color theme="1"/>
      <name val="Calibri"/>
      <family val="2"/>
      <scheme val="minor"/>
    </font>
    <font>
      <u/>
      <sz val="8"/>
      <color theme="10"/>
      <name val="Calibri"/>
      <family val="2"/>
      <scheme val="minor"/>
    </font>
    <font>
      <b/>
      <sz val="9"/>
      <color theme="1"/>
      <name val="Calibri"/>
      <family val="2"/>
      <scheme val="minor"/>
    </font>
    <font>
      <b/>
      <sz val="8"/>
      <color theme="1"/>
      <name val="Calibri"/>
      <family val="2"/>
      <scheme val="minor"/>
    </font>
    <font>
      <sz val="8"/>
      <name val="Calibri"/>
      <family val="2"/>
      <scheme val="minor"/>
    </font>
    <font>
      <b/>
      <sz val="11"/>
      <color theme="1"/>
      <name val="Calibri"/>
      <family val="2"/>
      <scheme val="minor"/>
    </font>
    <font>
      <b/>
      <sz val="11"/>
      <color rgb="FFFF0000"/>
      <name val="Calibri"/>
      <family val="2"/>
      <scheme val="minor"/>
    </font>
    <font>
      <b/>
      <sz val="11"/>
      <color theme="0"/>
      <name val="Calibri"/>
      <family val="2"/>
      <scheme val="minor"/>
    </font>
    <font>
      <sz val="11"/>
      <color theme="0"/>
      <name val="Calibri"/>
      <family val="2"/>
      <scheme val="minor"/>
    </font>
    <font>
      <sz val="9"/>
      <color theme="0"/>
      <name val="Calibri"/>
      <family val="2"/>
      <scheme val="minor"/>
    </font>
    <font>
      <sz val="9"/>
      <name val="Calibri"/>
      <family val="2"/>
      <scheme val="minor"/>
    </font>
    <font>
      <u/>
      <sz val="8"/>
      <color rgb="FFFF0000"/>
      <name val="Calibri"/>
      <family val="2"/>
      <scheme val="minor"/>
    </font>
    <font>
      <b/>
      <sz val="11"/>
      <name val="Calibri"/>
      <family val="2"/>
      <scheme val="minor"/>
    </font>
    <font>
      <sz val="9"/>
      <color rgb="FFFF0000"/>
      <name val="Calibri"/>
      <family val="2"/>
      <scheme val="minor"/>
    </font>
    <font>
      <b/>
      <sz val="9"/>
      <color theme="0"/>
      <name val="Calibri"/>
      <family val="2"/>
      <scheme val="minor"/>
    </font>
  </fonts>
  <fills count="15">
    <fill>
      <patternFill patternType="none"/>
    </fill>
    <fill>
      <patternFill patternType="gray125"/>
    </fill>
    <fill>
      <patternFill patternType="solid">
        <fgColor theme="1"/>
        <bgColor theme="1"/>
      </patternFill>
    </fill>
    <fill>
      <patternFill patternType="solid">
        <fgColor rgb="FFC0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249977111117893"/>
        <bgColor theme="1"/>
      </patternFill>
    </fill>
    <fill>
      <patternFill patternType="solid">
        <fgColor theme="9" tint="-0.249977111117893"/>
        <bgColor indexed="64"/>
      </patternFill>
    </fill>
    <fill>
      <patternFill patternType="solid">
        <fgColor rgb="FFFF0000"/>
        <bgColor indexed="64"/>
      </patternFill>
    </fill>
    <fill>
      <patternFill patternType="solid">
        <fgColor rgb="FFFF0000"/>
        <bgColor theme="1"/>
      </patternFill>
    </fill>
    <fill>
      <patternFill patternType="solid">
        <fgColor theme="3" tint="0.79998168889431442"/>
        <bgColor indexed="64"/>
      </patternFill>
    </fill>
    <fill>
      <patternFill patternType="solid">
        <fgColor theme="9" tint="0.79998168889431442"/>
        <bgColor indexed="64"/>
      </patternFill>
    </fill>
    <fill>
      <patternFill patternType="solid">
        <fgColor theme="4" tint="-0.249977111117893"/>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theme="4" tint="0.3999755851924192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5">
    <xf numFmtId="0" fontId="0" fillId="0" borderId="0" xfId="0"/>
    <xf numFmtId="0" fontId="4" fillId="0" borderId="0" xfId="0" applyFont="1" applyAlignment="1">
      <alignment wrapText="1"/>
    </xf>
    <xf numFmtId="0" fontId="0" fillId="0" borderId="0" xfId="0" applyAlignment="1">
      <alignment horizontal="center"/>
    </xf>
    <xf numFmtId="0" fontId="1" fillId="7" borderId="2" xfId="0" applyFont="1" applyFill="1" applyBorder="1" applyAlignment="1">
      <alignment horizontal="left" vertical="center" wrapText="1"/>
    </xf>
    <xf numFmtId="0" fontId="0" fillId="0" borderId="0" xfId="0" pivotButton="1"/>
    <xf numFmtId="0" fontId="9" fillId="0" borderId="0" xfId="0" applyFont="1" applyAlignment="1">
      <alignment horizontal="center" vertical="center"/>
    </xf>
    <xf numFmtId="0" fontId="10" fillId="6" borderId="0" xfId="0" applyFont="1" applyFill="1" applyAlignment="1">
      <alignment horizontal="center" vertical="center"/>
    </xf>
    <xf numFmtId="0" fontId="12" fillId="9" borderId="0" xfId="0" applyFont="1" applyFill="1"/>
    <xf numFmtId="0" fontId="11" fillId="9" borderId="3" xfId="0" applyFont="1" applyFill="1" applyBorder="1"/>
    <xf numFmtId="0" fontId="1" fillId="2" borderId="4" xfId="0" applyFont="1" applyFill="1" applyBorder="1" applyAlignment="1">
      <alignment horizontal="center" vertical="center" wrapText="1"/>
    </xf>
    <xf numFmtId="0" fontId="1" fillId="2" borderId="4" xfId="0" applyFont="1" applyFill="1" applyBorder="1" applyAlignment="1">
      <alignment horizontal="left" vertical="center" wrapText="1"/>
    </xf>
    <xf numFmtId="0" fontId="1" fillId="7"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1" fillId="8" borderId="4" xfId="0" applyFont="1" applyFill="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6" fillId="5" borderId="1" xfId="0" applyFont="1" applyFill="1" applyBorder="1" applyAlignment="1">
      <alignment horizontal="center" vertical="top" wrapText="1"/>
    </xf>
    <xf numFmtId="0" fontId="4" fillId="0" borderId="1" xfId="0" applyFont="1" applyBorder="1" applyAlignment="1">
      <alignment vertical="top" wrapText="1"/>
    </xf>
    <xf numFmtId="0" fontId="5" fillId="0" borderId="1" xfId="1" applyFont="1" applyBorder="1" applyAlignment="1">
      <alignment vertical="top" wrapText="1"/>
    </xf>
    <xf numFmtId="0" fontId="0" fillId="6" borderId="0" xfId="0" applyFill="1"/>
    <xf numFmtId="0" fontId="1" fillId="10" borderId="2" xfId="0" applyFont="1" applyFill="1" applyBorder="1" applyAlignment="1">
      <alignment horizontal="left" vertical="center" wrapText="1"/>
    </xf>
    <xf numFmtId="0" fontId="7" fillId="11" borderId="1" xfId="0" applyFont="1" applyFill="1" applyBorder="1" applyAlignment="1">
      <alignment horizontal="center" vertical="center"/>
    </xf>
    <xf numFmtId="0" fontId="9" fillId="0" borderId="0" xfId="0" applyFont="1" applyAlignment="1">
      <alignment horizontal="center"/>
    </xf>
    <xf numFmtId="0" fontId="11" fillId="3" borderId="0" xfId="0" applyFont="1" applyFill="1"/>
    <xf numFmtId="0" fontId="9" fillId="6" borderId="0" xfId="0" applyFont="1" applyFill="1" applyAlignment="1">
      <alignment horizontal="center"/>
    </xf>
    <xf numFmtId="0" fontId="3" fillId="0" borderId="1" xfId="0" applyFont="1" applyFill="1" applyBorder="1" applyAlignment="1">
      <alignment horizontal="left" vertical="top" wrapText="1"/>
    </xf>
    <xf numFmtId="0" fontId="13" fillId="9" borderId="1" xfId="0" quotePrefix="1" applyFont="1" applyFill="1" applyBorder="1" applyAlignment="1">
      <alignment horizontal="center" vertical="top" wrapText="1"/>
    </xf>
    <xf numFmtId="0" fontId="7" fillId="12" borderId="1" xfId="0" applyFont="1" applyFill="1" applyBorder="1" applyAlignment="1">
      <alignment horizontal="center" vertical="center"/>
    </xf>
    <xf numFmtId="0" fontId="4" fillId="0" borderId="1" xfId="0" applyFont="1" applyBorder="1" applyAlignment="1">
      <alignment horizontal="left" vertical="top" wrapText="1"/>
    </xf>
    <xf numFmtId="0" fontId="14" fillId="0" borderId="1" xfId="0" quotePrefix="1" applyFont="1" applyFill="1" applyBorder="1" applyAlignment="1">
      <alignment horizontal="center" vertical="top" wrapText="1"/>
    </xf>
    <xf numFmtId="0" fontId="15" fillId="0" borderId="1" xfId="1" applyFont="1" applyBorder="1" applyAlignment="1">
      <alignment vertical="top" wrapText="1"/>
    </xf>
    <xf numFmtId="0" fontId="0" fillId="6" borderId="1" xfId="0" applyFont="1" applyFill="1" applyBorder="1" applyAlignment="1">
      <alignment horizontal="center" vertical="top" wrapText="1"/>
    </xf>
    <xf numFmtId="0" fontId="7" fillId="6" borderId="1" xfId="0" applyFont="1" applyFill="1" applyBorder="1" applyAlignment="1">
      <alignment horizontal="center" vertical="top" wrapText="1"/>
    </xf>
    <xf numFmtId="0" fontId="6" fillId="6" borderId="1" xfId="0" applyFont="1" applyFill="1" applyBorder="1" applyAlignment="1">
      <alignment horizontal="center" vertical="top"/>
    </xf>
    <xf numFmtId="0" fontId="4" fillId="6" borderId="5" xfId="0" applyFont="1" applyFill="1" applyBorder="1" applyAlignment="1">
      <alignment vertical="top" wrapText="1"/>
    </xf>
    <xf numFmtId="0" fontId="6" fillId="6" borderId="1" xfId="0" applyNumberFormat="1" applyFont="1" applyFill="1" applyBorder="1" applyAlignment="1">
      <alignment horizontal="center" vertical="top"/>
    </xf>
    <xf numFmtId="0" fontId="4" fillId="6" borderId="1" xfId="0" applyFont="1" applyFill="1" applyBorder="1" applyAlignment="1">
      <alignment vertical="top" wrapText="1"/>
    </xf>
    <xf numFmtId="0" fontId="0" fillId="6" borderId="1" xfId="0" applyNumberFormat="1" applyFill="1" applyBorder="1" applyAlignment="1">
      <alignment horizontal="center" vertical="top"/>
    </xf>
    <xf numFmtId="0" fontId="0" fillId="6" borderId="6" xfId="0" applyNumberFormat="1" applyFill="1" applyBorder="1" applyAlignment="1">
      <alignment horizontal="center" vertical="top"/>
    </xf>
    <xf numFmtId="0" fontId="3" fillId="0" borderId="4" xfId="0" applyFont="1" applyBorder="1" applyAlignment="1">
      <alignment horizontal="center" vertical="top" wrapText="1"/>
    </xf>
    <xf numFmtId="0" fontId="3" fillId="0" borderId="4" xfId="0" applyFont="1" applyBorder="1" applyAlignment="1">
      <alignment horizontal="left" vertical="top" wrapText="1"/>
    </xf>
    <xf numFmtId="0" fontId="3" fillId="0" borderId="4" xfId="0" applyFont="1" applyFill="1" applyBorder="1" applyAlignment="1">
      <alignment horizontal="left" vertical="top" wrapText="1"/>
    </xf>
    <xf numFmtId="0" fontId="4" fillId="0" borderId="4" xfId="0" applyFont="1" applyBorder="1" applyAlignment="1">
      <alignment horizontal="left" vertical="top" wrapText="1"/>
    </xf>
    <xf numFmtId="0" fontId="4" fillId="0" borderId="4" xfId="0" applyFont="1" applyBorder="1" applyAlignment="1">
      <alignment vertical="top" wrapText="1"/>
    </xf>
    <xf numFmtId="0" fontId="0" fillId="6" borderId="4" xfId="0" applyFont="1" applyFill="1" applyBorder="1" applyAlignment="1">
      <alignment horizontal="center" vertical="top" wrapText="1"/>
    </xf>
    <xf numFmtId="0" fontId="4" fillId="6" borderId="4" xfId="0" applyFont="1" applyFill="1" applyBorder="1" applyAlignment="1">
      <alignment vertical="top" wrapText="1"/>
    </xf>
    <xf numFmtId="0" fontId="0" fillId="6" borderId="4" xfId="0" applyNumberFormat="1" applyFill="1" applyBorder="1" applyAlignment="1">
      <alignment horizontal="center" vertical="top"/>
    </xf>
    <xf numFmtId="0" fontId="5" fillId="9" borderId="1" xfId="1" applyFont="1" applyFill="1" applyBorder="1" applyAlignment="1">
      <alignment vertical="top" wrapText="1"/>
    </xf>
    <xf numFmtId="0" fontId="16" fillId="0" borderId="0" xfId="0" applyFont="1" applyAlignment="1">
      <alignment horizontal="center" vertical="center"/>
    </xf>
    <xf numFmtId="0" fontId="0" fillId="0" borderId="0" xfId="0" applyAlignment="1">
      <alignment vertical="center"/>
    </xf>
    <xf numFmtId="0" fontId="9" fillId="4" borderId="0" xfId="0" applyFont="1" applyFill="1" applyAlignment="1">
      <alignment vertical="center"/>
    </xf>
    <xf numFmtId="0" fontId="9" fillId="0" borderId="0" xfId="0" applyFont="1" applyAlignment="1">
      <alignment vertical="center"/>
    </xf>
    <xf numFmtId="0" fontId="0" fillId="0" borderId="0" xfId="0" applyFill="1"/>
    <xf numFmtId="0" fontId="0" fillId="13" borderId="0" xfId="0" applyFill="1"/>
    <xf numFmtId="0" fontId="12" fillId="13" borderId="0" xfId="0" applyFont="1" applyFill="1"/>
    <xf numFmtId="0" fontId="17" fillId="6" borderId="1" xfId="0" applyFont="1" applyFill="1" applyBorder="1" applyAlignment="1">
      <alignment horizontal="center" vertical="top" wrapText="1"/>
    </xf>
    <xf numFmtId="0" fontId="4" fillId="6" borderId="1" xfId="0" applyFont="1" applyFill="1" applyBorder="1" applyAlignment="1">
      <alignment horizontal="left" vertical="top" wrapText="1"/>
    </xf>
    <xf numFmtId="0" fontId="2" fillId="9" borderId="1" xfId="1" applyFill="1" applyBorder="1" applyAlignment="1">
      <alignment vertical="top" wrapText="1"/>
    </xf>
    <xf numFmtId="0" fontId="18" fillId="13" borderId="1" xfId="0" applyFont="1" applyFill="1" applyBorder="1" applyAlignment="1">
      <alignment horizontal="center" vertical="top" wrapText="1"/>
    </xf>
    <xf numFmtId="0" fontId="3" fillId="14" borderId="1" xfId="0" applyFont="1" applyFill="1" applyBorder="1" applyAlignment="1">
      <alignment horizontal="center" vertical="top" wrapText="1"/>
    </xf>
    <xf numFmtId="0" fontId="18" fillId="8" borderId="1" xfId="0" applyFont="1" applyFill="1" applyBorder="1" applyAlignment="1">
      <alignment horizontal="center" vertical="top" wrapText="1"/>
    </xf>
    <xf numFmtId="0" fontId="3" fillId="12" borderId="1" xfId="0" applyFont="1" applyFill="1" applyBorder="1" applyAlignment="1">
      <alignment horizontal="center" vertical="top" wrapText="1"/>
    </xf>
    <xf numFmtId="0" fontId="3" fillId="6" borderId="1" xfId="0" applyFont="1" applyFill="1" applyBorder="1" applyAlignment="1">
      <alignment horizontal="center" vertical="top" wrapText="1"/>
    </xf>
    <xf numFmtId="0" fontId="2" fillId="0" borderId="4" xfId="1" applyBorder="1" applyAlignment="1">
      <alignment vertical="top" wrapText="1"/>
    </xf>
    <xf numFmtId="0" fontId="0" fillId="0" borderId="0" xfId="0" applyNumberFormat="1"/>
  </cellXfs>
  <cellStyles count="2">
    <cellStyle name="Hipervínculo" xfId="1" builtinId="8"/>
    <cellStyle name="Normal" xfId="0" builtinId="0"/>
  </cellStyles>
  <dxfs count="37">
    <dxf>
      <font>
        <b/>
        <i val="0"/>
        <strike val="0"/>
        <condense val="0"/>
        <extend val="0"/>
        <outline val="0"/>
        <shadow val="0"/>
        <u val="none"/>
        <vertAlign val="baseline"/>
        <sz val="9"/>
        <color theme="1"/>
        <name val="Calibri"/>
        <family val="2"/>
        <scheme val="minor"/>
      </font>
      <numFmt numFmtId="0" formatCode="General"/>
      <fill>
        <patternFill patternType="solid">
          <fgColor indexed="64"/>
          <bgColor rgb="FFFFFF0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theme="1"/>
        <name val="Calibri"/>
        <family val="2"/>
        <scheme val="minor"/>
      </font>
      <numFmt numFmtId="0" formatCode="General"/>
      <fill>
        <patternFill patternType="solid">
          <fgColor indexed="64"/>
          <bgColor rgb="FFFFFF0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theme="1"/>
        <name val="Calibri"/>
        <family val="2"/>
        <scheme val="minor"/>
      </font>
      <numFmt numFmtId="0" formatCode="General"/>
      <fill>
        <patternFill patternType="solid">
          <fgColor indexed="64"/>
          <bgColor rgb="FFFFFF0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9"/>
        <color theme="1"/>
        <name val="Calibri"/>
        <family val="2"/>
        <scheme val="minor"/>
      </font>
      <numFmt numFmtId="0" formatCode="General"/>
      <fill>
        <patternFill patternType="solid">
          <fgColor indexed="64"/>
          <bgColor rgb="FFFFFF00"/>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bgColor rgb="FFFF0000"/>
        </patternFill>
      </fill>
    </dxf>
    <dxf>
      <font>
        <color theme="0"/>
      </font>
    </dxf>
    <dxf>
      <font>
        <color theme="0"/>
      </font>
      <fill>
        <patternFill patternType="solid">
          <fgColor indexed="64"/>
          <bgColor rgb="FFFF0000"/>
        </patternFill>
      </fill>
    </dxf>
    <dxf>
      <fill>
        <patternFill patternType="solid">
          <bgColor rgb="FFFF0000"/>
        </patternFill>
      </fill>
    </dxf>
    <dxf>
      <font>
        <color theme="0"/>
      </font>
    </dxf>
    <dxf>
      <font>
        <color theme="0"/>
      </font>
      <fill>
        <patternFill patternType="solid">
          <fgColor indexed="64"/>
          <bgColor rgb="FFFF0000"/>
        </patternFill>
      </fill>
    </dxf>
    <dxf>
      <font>
        <color theme="0"/>
      </font>
      <fill>
        <patternFill patternType="solid">
          <fgColor indexed="64"/>
          <bgColor rgb="FFFF0000"/>
        </patternFill>
      </fill>
    </dxf>
    <dxf>
      <font>
        <color theme="0"/>
      </font>
    </dxf>
    <dxf>
      <fill>
        <patternFill patternType="solid">
          <bgColor rgb="FFFF0000"/>
        </patternFill>
      </fill>
    </dxf>
    <dxf>
      <numFmt numFmtId="0" formatCode="General"/>
      <fill>
        <patternFill patternType="solid">
          <fgColor indexed="64"/>
          <bgColor rgb="FFFFFF00"/>
        </patternFill>
      </fill>
      <alignment horizontal="center" vertical="top" textRotation="0" wrapText="0" indent="0" justifyLastLine="0" shrinkToFit="0" readingOrder="0"/>
      <border outline="0">
        <right style="thin">
          <color indexed="64"/>
        </right>
      </border>
    </dxf>
    <dxf>
      <numFmt numFmtId="0" formatCode="General"/>
      <fill>
        <patternFill patternType="solid">
          <fgColor indexed="64"/>
          <bgColor rgb="FFFFFF00"/>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fill>
        <patternFill patternType="solid">
          <fgColor indexed="64"/>
          <bgColor rgb="FFFFFF0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ertAlign val="baseline"/>
        <sz val="8"/>
        <color theme="1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9"/>
        <color theme="1"/>
        <name val="Calibri"/>
        <family val="2"/>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8"/>
        <color theme="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7"/>
        <color theme="0"/>
        <name val="Arial"/>
        <family val="2"/>
        <scheme val="none"/>
      </font>
      <fill>
        <patternFill patternType="solid">
          <fgColor theme="1"/>
          <bgColor theme="1"/>
        </patternFill>
      </fill>
      <alignment horizontal="left"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theme" Target="theme/theme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1</xdr:rowOff>
    </xdr:from>
    <xdr:to>
      <xdr:col>2</xdr:col>
      <xdr:colOff>483870</xdr:colOff>
      <xdr:row>9</xdr:row>
      <xdr:rowOff>141605</xdr:rowOff>
    </xdr:to>
    <mc:AlternateContent xmlns:mc="http://schemas.openxmlformats.org/markup-compatibility/2006" xmlns:sle15="http://schemas.microsoft.com/office/drawing/2012/slicer">
      <mc:Choice Requires="sle15">
        <xdr:graphicFrame macro="">
          <xdr:nvGraphicFramePr>
            <xdr:cNvPr id="2" name="coleccion">
              <a:extLst>
                <a:ext uri="{FF2B5EF4-FFF2-40B4-BE49-F238E27FC236}">
                  <a16:creationId xmlns:a16="http://schemas.microsoft.com/office/drawing/2014/main" id="{EEAC440E-648D-4541-8520-F8804F0D0ED0}"/>
                </a:ext>
              </a:extLst>
            </xdr:cNvPr>
            <xdr:cNvGraphicFramePr/>
          </xdr:nvGraphicFramePr>
          <xdr:xfrm>
            <a:off x="0" y="0"/>
            <a:ext cx="0" cy="0"/>
          </xdr:xfrm>
          <a:graphic>
            <a:graphicData uri="http://schemas.microsoft.com/office/drawing/2010/slicer">
              <sle:slicer xmlns:sle="http://schemas.microsoft.com/office/drawing/2010/slicer" name="coleccion"/>
            </a:graphicData>
          </a:graphic>
        </xdr:graphicFrame>
      </mc:Choice>
      <mc:Fallback xmlns="">
        <xdr:sp macro="" textlink="">
          <xdr:nvSpPr>
            <xdr:cNvPr id="0" name=""/>
            <xdr:cNvSpPr>
              <a:spLocks noTextEdit="1"/>
            </xdr:cNvSpPr>
          </xdr:nvSpPr>
          <xdr:spPr>
            <a:xfrm>
              <a:off x="0" y="1"/>
              <a:ext cx="1554480" cy="17906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146685</xdr:colOff>
      <xdr:row>0</xdr:row>
      <xdr:rowOff>0</xdr:rowOff>
    </xdr:from>
    <xdr:to>
      <xdr:col>6</xdr:col>
      <xdr:colOff>571500</xdr:colOff>
      <xdr:row>9</xdr:row>
      <xdr:rowOff>140335</xdr:rowOff>
    </xdr:to>
    <mc:AlternateContent xmlns:mc="http://schemas.openxmlformats.org/markup-compatibility/2006" xmlns:sle15="http://schemas.microsoft.com/office/drawing/2012/slicer">
      <mc:Choice Requires="sle15">
        <xdr:graphicFrame macro="">
          <xdr:nvGraphicFramePr>
            <xdr:cNvPr id="3" name="tema">
              <a:extLst>
                <a:ext uri="{FF2B5EF4-FFF2-40B4-BE49-F238E27FC236}">
                  <a16:creationId xmlns:a16="http://schemas.microsoft.com/office/drawing/2014/main" id="{F88B9FB8-9239-4CBD-B5A4-F6EA82DA1E6E}"/>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3299460" y="0"/>
              <a:ext cx="1828800" cy="17830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521970</xdr:colOff>
      <xdr:row>0</xdr:row>
      <xdr:rowOff>10796</xdr:rowOff>
    </xdr:from>
    <xdr:to>
      <xdr:col>5</xdr:col>
      <xdr:colOff>107315</xdr:colOff>
      <xdr:row>9</xdr:row>
      <xdr:rowOff>141606</xdr:rowOff>
    </xdr:to>
    <mc:AlternateContent xmlns:mc="http://schemas.openxmlformats.org/markup-compatibility/2006" xmlns:sle15="http://schemas.microsoft.com/office/drawing/2012/slicer">
      <mc:Choice Requires="sle15">
        <xdr:graphicFrame macro="">
          <xdr:nvGraphicFramePr>
            <xdr:cNvPr id="4" name="contenido">
              <a:extLst>
                <a:ext uri="{FF2B5EF4-FFF2-40B4-BE49-F238E27FC236}">
                  <a16:creationId xmlns:a16="http://schemas.microsoft.com/office/drawing/2014/main" id="{12061715-F0FD-4D5B-952F-7BF4EE67C8D9}"/>
                </a:ext>
              </a:extLst>
            </xdr:cNvPr>
            <xdr:cNvGraphicFramePr/>
          </xdr:nvGraphicFramePr>
          <xdr:xfrm>
            <a:off x="0" y="0"/>
            <a:ext cx="0" cy="0"/>
          </xdr:xfrm>
          <a:graphic>
            <a:graphicData uri="http://schemas.microsoft.com/office/drawing/2010/slicer">
              <sle:slicer xmlns:sle="http://schemas.microsoft.com/office/drawing/2010/slicer" name="contenido"/>
            </a:graphicData>
          </a:graphic>
        </xdr:graphicFrame>
      </mc:Choice>
      <mc:Fallback xmlns="">
        <xdr:sp macro="" textlink="">
          <xdr:nvSpPr>
            <xdr:cNvPr id="0" name=""/>
            <xdr:cNvSpPr>
              <a:spLocks noTextEdit="1"/>
            </xdr:cNvSpPr>
          </xdr:nvSpPr>
          <xdr:spPr>
            <a:xfrm>
              <a:off x="1592580" y="7621"/>
              <a:ext cx="1661160" cy="17830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147320</xdr:colOff>
      <xdr:row>0</xdr:row>
      <xdr:rowOff>10795</xdr:rowOff>
    </xdr:from>
    <xdr:to>
      <xdr:col>11</xdr:col>
      <xdr:colOff>589915</xdr:colOff>
      <xdr:row>9</xdr:row>
      <xdr:rowOff>114299</xdr:rowOff>
    </xdr:to>
    <mc:AlternateContent xmlns:mc="http://schemas.openxmlformats.org/markup-compatibility/2006" xmlns:sle15="http://schemas.microsoft.com/office/drawing/2012/slicer">
      <mc:Choice Requires="sle15">
        <xdr:graphicFrame macro="">
          <xdr:nvGraphicFramePr>
            <xdr:cNvPr id="5" name="escala">
              <a:extLst>
                <a:ext uri="{FF2B5EF4-FFF2-40B4-BE49-F238E27FC236}">
                  <a16:creationId xmlns:a16="http://schemas.microsoft.com/office/drawing/2014/main" id="{2E3EBC81-FEB1-4DFB-A44F-3B169226ACB2}"/>
                </a:ext>
              </a:extLst>
            </xdr:cNvPr>
            <xdr:cNvGraphicFramePr/>
          </xdr:nvGraphicFramePr>
          <xdr:xfrm>
            <a:off x="0" y="0"/>
            <a:ext cx="0" cy="0"/>
          </xdr:xfrm>
          <a:graphic>
            <a:graphicData uri="http://schemas.microsoft.com/office/drawing/2010/slicer">
              <sle:slicer xmlns:sle="http://schemas.microsoft.com/office/drawing/2010/slicer" name="escala"/>
            </a:graphicData>
          </a:graphic>
        </xdr:graphicFrame>
      </mc:Choice>
      <mc:Fallback xmlns="">
        <xdr:sp macro="" textlink="">
          <xdr:nvSpPr>
            <xdr:cNvPr id="0" name=""/>
            <xdr:cNvSpPr>
              <a:spLocks noTextEdit="1"/>
            </xdr:cNvSpPr>
          </xdr:nvSpPr>
          <xdr:spPr>
            <a:xfrm>
              <a:off x="9517380" y="7620"/>
              <a:ext cx="1455420" cy="17525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11</xdr:col>
      <xdr:colOff>667385</xdr:colOff>
      <xdr:row>0</xdr:row>
      <xdr:rowOff>1</xdr:rowOff>
    </xdr:from>
    <xdr:to>
      <xdr:col>14</xdr:col>
      <xdr:colOff>1582420</xdr:colOff>
      <xdr:row>9</xdr:row>
      <xdr:rowOff>141605</xdr:rowOff>
    </xdr:to>
    <mc:AlternateContent xmlns:mc="http://schemas.openxmlformats.org/markup-compatibility/2006" xmlns:sle15="http://schemas.microsoft.com/office/drawing/2012/slicer">
      <mc:Choice Requires="sle15">
        <xdr:graphicFrame macro="">
          <xdr:nvGraphicFramePr>
            <xdr:cNvPr id="6" name="territorio">
              <a:extLst>
                <a:ext uri="{FF2B5EF4-FFF2-40B4-BE49-F238E27FC236}">
                  <a16:creationId xmlns:a16="http://schemas.microsoft.com/office/drawing/2014/main" id="{C083D959-C1DC-4987-84C8-588E63D31B21}"/>
                </a:ext>
              </a:extLst>
            </xdr:cNvPr>
            <xdr:cNvGraphicFramePr/>
          </xdr:nvGraphicFramePr>
          <xdr:xfrm>
            <a:off x="0" y="0"/>
            <a:ext cx="0" cy="0"/>
          </xdr:xfrm>
          <a:graphic>
            <a:graphicData uri="http://schemas.microsoft.com/office/drawing/2010/slicer">
              <sle:slicer xmlns:sle="http://schemas.microsoft.com/office/drawing/2010/slicer" name="territorio"/>
            </a:graphicData>
          </a:graphic>
        </xdr:graphicFrame>
      </mc:Choice>
      <mc:Fallback xmlns="">
        <xdr:sp macro="" textlink="">
          <xdr:nvSpPr>
            <xdr:cNvPr id="0" name=""/>
            <xdr:cNvSpPr>
              <a:spLocks noTextEdit="1"/>
            </xdr:cNvSpPr>
          </xdr:nvSpPr>
          <xdr:spPr>
            <a:xfrm>
              <a:off x="11056620" y="1"/>
              <a:ext cx="4015740" cy="1790699"/>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609600</xdr:colOff>
      <xdr:row>0</xdr:row>
      <xdr:rowOff>0</xdr:rowOff>
    </xdr:from>
    <xdr:to>
      <xdr:col>7</xdr:col>
      <xdr:colOff>406400</xdr:colOff>
      <xdr:row>9</xdr:row>
      <xdr:rowOff>140335</xdr:rowOff>
    </xdr:to>
    <mc:AlternateContent xmlns:mc="http://schemas.openxmlformats.org/markup-compatibility/2006" xmlns:sle15="http://schemas.microsoft.com/office/drawing/2012/slicer">
      <mc:Choice Requires="sle15">
        <xdr:graphicFrame macro="">
          <xdr:nvGraphicFramePr>
            <xdr:cNvPr id="7" name="Filtro Integrado">
              <a:extLst>
                <a:ext uri="{FF2B5EF4-FFF2-40B4-BE49-F238E27FC236}">
                  <a16:creationId xmlns:a16="http://schemas.microsoft.com/office/drawing/2014/main" id="{5472C0A4-91A6-42C1-A393-A18D9D3C0660}"/>
                </a:ext>
              </a:extLst>
            </xdr:cNvPr>
            <xdr:cNvGraphicFramePr/>
          </xdr:nvGraphicFramePr>
          <xdr:xfrm>
            <a:off x="0" y="0"/>
            <a:ext cx="0" cy="0"/>
          </xdr:xfrm>
          <a:graphic>
            <a:graphicData uri="http://schemas.microsoft.com/office/drawing/2010/slicer">
              <sle:slicer xmlns:sle="http://schemas.microsoft.com/office/drawing/2010/slicer" name="Filtro Integrado"/>
            </a:graphicData>
          </a:graphic>
        </xdr:graphicFrame>
      </mc:Choice>
      <mc:Fallback xmlns="">
        <xdr:sp macro="" textlink="">
          <xdr:nvSpPr>
            <xdr:cNvPr id="0" name=""/>
            <xdr:cNvSpPr>
              <a:spLocks noTextEdit="1"/>
            </xdr:cNvSpPr>
          </xdr:nvSpPr>
          <xdr:spPr>
            <a:xfrm>
              <a:off x="5166360" y="0"/>
              <a:ext cx="1394460" cy="17830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429260</xdr:colOff>
      <xdr:row>0</xdr:row>
      <xdr:rowOff>10795</xdr:rowOff>
    </xdr:from>
    <xdr:to>
      <xdr:col>9</xdr:col>
      <xdr:colOff>411480</xdr:colOff>
      <xdr:row>9</xdr:row>
      <xdr:rowOff>141605</xdr:rowOff>
    </xdr:to>
    <mc:AlternateContent xmlns:mc="http://schemas.openxmlformats.org/markup-compatibility/2006" xmlns:sle15="http://schemas.microsoft.com/office/drawing/2012/slicer">
      <mc:Choice Requires="sle15">
        <xdr:graphicFrame macro="">
          <xdr:nvGraphicFramePr>
            <xdr:cNvPr id="8" name="Muestra">
              <a:extLst>
                <a:ext uri="{FF2B5EF4-FFF2-40B4-BE49-F238E27FC236}">
                  <a16:creationId xmlns:a16="http://schemas.microsoft.com/office/drawing/2014/main" id="{EAF619AD-8F97-47DC-8AAF-45BDB552F862}"/>
                </a:ext>
              </a:extLst>
            </xdr:cNvPr>
            <xdr:cNvGraphicFramePr/>
          </xdr:nvGraphicFramePr>
          <xdr:xfrm>
            <a:off x="0" y="0"/>
            <a:ext cx="0" cy="0"/>
          </xdr:xfrm>
          <a:graphic>
            <a:graphicData uri="http://schemas.microsoft.com/office/drawing/2010/slicer">
              <sle:slicer xmlns:sle="http://schemas.microsoft.com/office/drawing/2010/slicer" name="Muestra"/>
            </a:graphicData>
          </a:graphic>
        </xdr:graphicFrame>
      </mc:Choice>
      <mc:Fallback xmlns="">
        <xdr:sp macro="" textlink="">
          <xdr:nvSpPr>
            <xdr:cNvPr id="0" name=""/>
            <xdr:cNvSpPr>
              <a:spLocks noTextEdit="1"/>
            </xdr:cNvSpPr>
          </xdr:nvSpPr>
          <xdr:spPr>
            <a:xfrm>
              <a:off x="6583680" y="7620"/>
              <a:ext cx="1287780" cy="178308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124460</xdr:colOff>
      <xdr:row>0</xdr:row>
      <xdr:rowOff>10795</xdr:rowOff>
    </xdr:from>
    <xdr:to>
      <xdr:col>10</xdr:col>
      <xdr:colOff>318770</xdr:colOff>
      <xdr:row>9</xdr:row>
      <xdr:rowOff>86994</xdr:rowOff>
    </xdr:to>
    <mc:AlternateContent xmlns:mc="http://schemas.openxmlformats.org/markup-compatibility/2006" xmlns:sle15="http://schemas.microsoft.com/office/drawing/2012/slicer">
      <mc:Choice Requires="sle15">
        <xdr:graphicFrame macro="">
          <xdr:nvGraphicFramePr>
            <xdr:cNvPr id="9" name="temporalidad">
              <a:extLst>
                <a:ext uri="{FF2B5EF4-FFF2-40B4-BE49-F238E27FC236}">
                  <a16:creationId xmlns:a16="http://schemas.microsoft.com/office/drawing/2014/main" id="{A3378071-08D8-4EAC-8987-B7ED83C1BDB5}"/>
                </a:ext>
              </a:extLst>
            </xdr:cNvPr>
            <xdr:cNvGraphicFramePr/>
          </xdr:nvGraphicFramePr>
          <xdr:xfrm>
            <a:off x="0" y="0"/>
            <a:ext cx="0" cy="0"/>
          </xdr:xfrm>
          <a:graphic>
            <a:graphicData uri="http://schemas.microsoft.com/office/drawing/2010/slicer">
              <sle:slicer xmlns:sle="http://schemas.microsoft.com/office/drawing/2010/slicer" name="temporalidad"/>
            </a:graphicData>
          </a:graphic>
        </xdr:graphicFrame>
      </mc:Choice>
      <mc:Fallback xmlns="">
        <xdr:sp macro="" textlink="">
          <xdr:nvSpPr>
            <xdr:cNvPr id="0" name=""/>
            <xdr:cNvSpPr>
              <a:spLocks noTextEdit="1"/>
            </xdr:cNvSpPr>
          </xdr:nvSpPr>
          <xdr:spPr>
            <a:xfrm>
              <a:off x="8285480" y="10795"/>
              <a:ext cx="1574800" cy="1733549"/>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Farias" refreshedDate="44396.714585879628" createdVersion="7" refreshedVersion="7" minRefreshableVersion="3" recordCount="179" xr:uid="{16D461C4-7B81-410E-8D13-D0FA7FAF608D}">
  <cacheSource type="worksheet">
    <worksheetSource name="Agencia"/>
  </cacheSource>
  <cacheFields count="27">
    <cacheField name="id" numFmtId="0">
      <sharedItems/>
    </cacheField>
    <cacheField name="idcoleccion" numFmtId="0">
      <sharedItems containsSemiMixedTypes="0" containsString="0" containsNumber="1" containsInteger="1" minValue="990" maxValue="990"/>
    </cacheField>
    <cacheField name="coleccion" numFmtId="0">
      <sharedItems count="1">
        <s v="Agencia Información"/>
      </sharedItems>
    </cacheField>
    <cacheField name="sector" numFmtId="0">
      <sharedItems/>
    </cacheField>
    <cacheField name="Filtro URL" numFmtId="0">
      <sharedItems containsString="0" containsBlank="1" containsNumber="1" containsInteger="1" minValue="0" maxValue="16"/>
    </cacheField>
    <cacheField name="tema" numFmtId="0">
      <sharedItems count="8">
        <s v="Ingresos regionales"/>
        <s v="Indicadores de Calidad de Educación Municipal"/>
        <s v="Denuncias"/>
        <s v="Ingresos promedio"/>
        <s v="Ingresos por etnia"/>
        <s v="Casos activos COVID-19"/>
        <s v="Fruta exportada"/>
        <s v="Sentencias por delitos de abuso sexual"/>
      </sharedItems>
    </cacheField>
    <cacheField name="contenido" numFmtId="0">
      <sharedItems count="7">
        <s v="Ingresos"/>
        <s v="Calidad de la Educación"/>
        <s v="Violaciones"/>
        <s v="Gestión Educación"/>
        <s v="COVID-19"/>
        <s v="Exportaciones"/>
        <s v="Abuso sexual"/>
      </sharedItems>
    </cacheField>
    <cacheField name="escala" numFmtId="0">
      <sharedItems containsBlank="1" count="3">
        <s v="País"/>
        <s v="Región"/>
        <m/>
      </sharedItems>
    </cacheField>
    <cacheField name="territorio" numFmtId="0">
      <sharedItems containsBlank="1"/>
    </cacheField>
    <cacheField name="Filtro Integrado" numFmtId="0">
      <sharedItems/>
    </cacheField>
    <cacheField name="Muestra" numFmtId="0">
      <sharedItems/>
    </cacheField>
    <cacheField name="temporalidad" numFmtId="0">
      <sharedItems/>
    </cacheField>
    <cacheField name="unidad_medida" numFmtId="0">
      <sharedItems/>
    </cacheField>
    <cacheField name="fuente" numFmtId="0">
      <sharedItems/>
    </cacheField>
    <cacheField name="titulo" numFmtId="0">
      <sharedItems/>
    </cacheField>
    <cacheField name="descripcion_larga" numFmtId="0">
      <sharedItems containsBlank="1" longText="1"/>
    </cacheField>
    <cacheField name="visualizacion" numFmtId="0">
      <sharedItems/>
    </cacheField>
    <cacheField name="tag" numFmtId="0">
      <sharedItems/>
    </cacheField>
    <cacheField name="url" numFmtId="0">
      <sharedItems/>
    </cacheField>
    <cacheField name="Suscripcion" numFmtId="0">
      <sharedItems containsString="0" containsBlank="1" containsNumber="1" containsInteger="1" minValue="100200300" maxValue="100200300"/>
    </cacheField>
    <cacheField name="Color" numFmtId="0">
      <sharedItems/>
    </cacheField>
    <cacheField name="id_grafico" numFmtId="0">
      <sharedItems count="179">
        <s v="990-0001"/>
        <s v="990-0002"/>
        <s v="990-0003"/>
        <s v="990-0004"/>
        <s v="990-0005"/>
        <s v="990-0006"/>
        <s v="990-0007"/>
        <s v="990-0008"/>
        <s v="990-0009"/>
        <s v="990-0010"/>
        <s v="990-0011"/>
        <s v="990-0012"/>
        <s v="990-0013"/>
        <s v="990-0014"/>
        <s v="990-0015"/>
        <s v="990-0016"/>
        <s v="990-0017"/>
        <s v="990-0019"/>
        <s v="990-0020"/>
        <s v="990-0021"/>
        <s v="990-0022"/>
        <s v="990-0023"/>
        <s v="990-0024"/>
        <s v="990-0025"/>
        <s v="990-0026"/>
        <s v="990-0027"/>
        <s v="990-0028"/>
        <s v="990-0029"/>
        <s v="990-0030"/>
        <s v="990-0031"/>
        <s v="990-0032"/>
        <s v="990-0033"/>
        <s v="990-0034"/>
        <s v="990-0035"/>
        <s v="990-0036"/>
        <s v="990-0037"/>
        <s v="990-0038"/>
        <s v="990-0039"/>
        <s v="990-0040"/>
        <s v="990-0041"/>
        <s v="990-0042"/>
        <s v="990-0043"/>
        <s v="990-0044"/>
        <s v="990-0045"/>
        <s v="990-0046"/>
        <s v="990-0047"/>
        <s v="990-0048"/>
        <s v="990-0049"/>
        <s v="990-0050"/>
        <s v="990-0051"/>
        <s v="990-0052"/>
        <s v="990-0053"/>
        <s v="990-0054"/>
        <s v="990-0055"/>
        <s v="990-0056"/>
        <s v="990-0057"/>
        <s v="990-0058"/>
        <s v="990-0059"/>
        <s v="990-0060"/>
        <s v="990-0061"/>
        <s v="990-0062"/>
        <s v="990-0063"/>
        <s v="990-0064"/>
        <s v="990-0065"/>
        <s v="990-0066"/>
        <s v="990-0067"/>
        <s v="990-0068"/>
        <s v="990-0069"/>
        <s v="990-0070"/>
        <s v="990-0071"/>
        <s v="990-0072"/>
        <s v="990-0073"/>
        <s v="990-0074"/>
        <s v="990-0075"/>
        <s v="990-0076"/>
        <s v="990-0077"/>
        <s v="990-0078"/>
        <s v="990-0079"/>
        <s v="990-0080"/>
        <s v="990-0081"/>
        <s v="990-0082"/>
        <s v="990-0083"/>
        <s v="990-0084"/>
        <s v="990-0085"/>
        <s v="990-0086"/>
        <s v="990-0087"/>
        <s v="990-0088"/>
        <s v="990-0089"/>
        <s v="990-0090"/>
        <s v="990-0091"/>
        <s v="990-0092"/>
        <s v="990-0093"/>
        <s v="990-0094"/>
        <s v="990-0095"/>
        <s v="990-0096"/>
        <s v="990-0097"/>
        <s v="990-0098"/>
        <s v="990-0099"/>
        <s v="990-0100"/>
        <s v="990-0101"/>
        <s v="990-0102"/>
        <s v="990-0103"/>
        <s v="990-0104"/>
        <s v="990-0105"/>
        <s v="990-0106"/>
        <s v="990-0107"/>
        <s v="990-0108"/>
        <s v="990-0109"/>
        <s v="990-0110"/>
        <s v="990-0111"/>
        <s v="990-0112"/>
        <s v="990-0113"/>
        <s v="990-0114"/>
        <s v="990-0115"/>
        <s v="990-0116"/>
        <s v="990-0117"/>
        <s v="990-0118"/>
        <s v="990-0119"/>
        <s v="990-0120"/>
        <s v="990-0121"/>
        <s v="990-0122"/>
        <s v="990-0123"/>
        <s v="990-0124"/>
        <s v="990-0125"/>
        <s v="990-0126"/>
        <s v="990-0127"/>
        <s v="990-0128"/>
        <s v="990-0129"/>
        <s v="990-0130"/>
        <s v="990-0131"/>
        <s v="990-0132"/>
        <s v="990-0133"/>
        <s v="990-0134"/>
        <s v="990-0135"/>
        <s v="990-0136"/>
        <s v="990-0137"/>
        <s v="990-0138"/>
        <s v="990-0139"/>
        <s v="990-0140"/>
        <s v="990-0141"/>
        <s v="990-0142"/>
        <s v="990-0143"/>
        <s v="990-0144"/>
        <s v="990-0145"/>
        <s v="990-0146"/>
        <s v="990-0147"/>
        <s v="990-0148"/>
        <s v="990-0149"/>
        <s v="990-0150"/>
        <s v="990-0151"/>
        <s v="990-0152"/>
        <s v="990-0153"/>
        <s v="990-0154"/>
        <s v="990-0155"/>
        <s v="990-0156"/>
        <s v="990-0157"/>
        <s v="990-0158"/>
        <s v="990-0159"/>
        <s v="990-0160"/>
        <s v="990-0161"/>
        <s v="990-0162"/>
        <s v="990-0163"/>
        <s v="990-0164"/>
        <s v="990-0165"/>
        <s v="990-0166"/>
        <s v="990-0167"/>
        <s v="990-0168"/>
        <s v="990-0169"/>
        <s v="990-0170"/>
        <s v="990-0171"/>
        <s v="990-0172"/>
        <s v="990-0173"/>
        <s v="990-0174"/>
        <s v="990-0175"/>
        <s v="990-0176"/>
        <s v="990-0177"/>
        <s v="990-0178"/>
        <s v="990-0179"/>
        <s v="990-0180"/>
      </sharedItems>
    </cacheField>
    <cacheField name="idterritorio" numFmtId="0">
      <sharedItems containsSemiMixedTypes="0" containsString="0" containsNumber="1" containsInteger="1" minValue="99100000" maxValue="99200016"/>
    </cacheField>
    <cacheField name="id_tema" numFmtId="0">
      <sharedItems/>
    </cacheField>
    <cacheField name="id_contenido" numFmtId="0">
      <sharedItems/>
    </cacheField>
    <cacheField name="idfiltro" numFmtId="0">
      <sharedItems/>
    </cacheField>
    <cacheField name="id_muestra"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412.769456134258" createdVersion="7" refreshedVersion="7" minRefreshableVersion="3" recordCount="179" xr:uid="{8FBF8968-6F1D-4FB3-A103-E788B558106B}">
  <cacheSource type="worksheet">
    <worksheetSource ref="A11:U331" sheet="Agencia"/>
  </cacheSource>
  <cacheFields count="21">
    <cacheField name="id" numFmtId="0">
      <sharedItems/>
    </cacheField>
    <cacheField name="idcoleccion" numFmtId="0">
      <sharedItems containsSemiMixedTypes="0" containsString="0" containsNumber="1" containsInteger="1" minValue="990" maxValue="990"/>
    </cacheField>
    <cacheField name="coleccion" numFmtId="0">
      <sharedItems/>
    </cacheField>
    <cacheField name="sector" numFmtId="0">
      <sharedItems/>
    </cacheField>
    <cacheField name="Filtro URL" numFmtId="0">
      <sharedItems containsString="0" containsBlank="1" containsNumber="1" containsInteger="1" minValue="0" maxValue="16"/>
    </cacheField>
    <cacheField name="tema" numFmtId="0">
      <sharedItems count="10">
        <s v="Ingresos regionales"/>
        <s v="Indicadores de Calidad de Educación Municipal"/>
        <s v="Denuncias"/>
        <s v="Ingresos promedio"/>
        <s v="Ingresos por etnia"/>
        <s v="Casos activos COVID-19"/>
        <s v="Fruta exportada"/>
        <s v="Sentencias por delitos de abuso sexual"/>
        <s v="Indicadores de Desarrollo Personal y Social" u="1"/>
        <s v="otro" u="1"/>
      </sharedItems>
    </cacheField>
    <cacheField name="contenido" numFmtId="0">
      <sharedItems count="13">
        <s v="Ingresos"/>
        <s v="Calidad de la Educación"/>
        <s v="Violaciones"/>
        <s v="Gestión Educación"/>
        <s v="COVID-19"/>
        <s v="Exportaciones"/>
        <s v="Abuso sexual"/>
        <s v="Hábitos de vida saludable" u="1"/>
        <s v="Indicadores de Desarrollo Personal y Social" u="1"/>
        <s v="Clima de Convivencia escolar" u="1"/>
        <s v="Otro" u="1"/>
        <s v="Participación y formación ciudadana" u="1"/>
        <s v="Autoestima y Motivación" u="1"/>
      </sharedItems>
    </cacheField>
    <cacheField name="escala" numFmtId="0">
      <sharedItems containsBlank="1" count="5">
        <s v="País"/>
        <s v="Región"/>
        <m/>
        <s v="Regional" u="1"/>
        <s v="Comunal" u="1"/>
      </sharedItems>
    </cacheField>
    <cacheField name="territorio" numFmtId="0">
      <sharedItems containsBlank="1" count="363">
        <s v="Chile"/>
        <s v="Región de Tarapacá"/>
        <s v="Región de Antofagasta"/>
        <s v="Región de Atacama"/>
        <s v="Región de Coquimbo"/>
        <s v="Región de Valparaíso"/>
        <s v="Región de O'Higgins"/>
        <s v="Región de Maule"/>
        <s v="Región del Biobío"/>
        <s v="Región de La Araucanía"/>
        <s v="Región de Los Lagos"/>
        <s v="Región de Aysén"/>
        <s v="Región de Magallanes"/>
        <s v="Región Metropolitana"/>
        <s v="Región de Los Ríos"/>
        <s v="Región de Arica y Parinacota"/>
        <s v="Región de Ñuble"/>
        <m/>
        <s v="Pirque" u="1"/>
        <s v="Ollagüe" u="1"/>
        <s v="Peñaflor" u="1"/>
        <s v="Coihaique" u="1"/>
        <s v="Padre las Casas" u="1"/>
        <s v="Diego de Almagro" u="1"/>
        <s v="Aisén" u="1"/>
        <s v="Chanco" u="1"/>
        <s v="Doñihue" u="1"/>
        <s v="Llaillay" u="1"/>
        <s v="Torres del Paine" u="1"/>
        <s v="Cunco" u="1"/>
        <s v="Calbuco" u="1"/>
        <s v="Loncoche" u="1"/>
        <s v="Putaendo" u="1"/>
        <s v="Pichilemu" u="1"/>
        <s v="Calle Larga" u="1"/>
        <s v="San Gregorio" u="1"/>
        <s v="Olivar" u="1"/>
        <s v="Lautaro" u="1"/>
        <s v="Lago Ranco" u="1"/>
        <s v="Pudahuel" u="1"/>
        <s v="Treguaco" u="1"/>
        <s v="Río Ibáñez" u="1"/>
        <s v="Santa María" u="1"/>
        <s v="Tomé" u="1"/>
        <s v="Vallenar" u="1"/>
        <s v="Río Bueno" u="1"/>
        <s v="Illapel" u="1"/>
        <s v="Marchihue" u="1"/>
        <s v="Hijuelas" u="1"/>
        <s v="Purranque" u="1"/>
        <s v="Río Verde" u="1"/>
        <s v="Las Cabras" u="1"/>
        <s v="Gorbea" u="1"/>
        <s v="Osorno" u="1"/>
        <s v="Placilla" u="1"/>
        <s v="Tierra Amarilla" u="1"/>
        <s v="Parral" u="1"/>
        <s v="Freirina" u="1"/>
        <s v="La Unión" u="1"/>
        <s v="Rancagua" u="1"/>
        <s v="San Felipe" u="1"/>
        <s v="Constitución" u="1"/>
        <s v="Rauco" u="1"/>
        <s v="Antuco" u="1"/>
        <s v="El Carmen" u="1"/>
        <s v="Punitaqui" u="1"/>
        <s v="San Fabián" u="1"/>
        <s v="La Estrella" u="1"/>
        <s v="Pozo Almonte" u="1"/>
        <s v="Ancud" u="1"/>
        <s v="Caldera" u="1"/>
        <s v="Licantén" u="1"/>
        <s v="Santa Cruz" u="1"/>
        <s v="San Clemente" u="1"/>
        <s v="Pucón" u="1"/>
        <s v="Colina" u="1"/>
        <s v="Yumbel" u="1"/>
        <s v="Pelarco" u="1"/>
        <s v="Tucapel" u="1"/>
        <s v="Coltauco" u="1"/>
        <s v="La Ligua" u="1"/>
        <s v="Pitrufquén" u="1"/>
        <s v="Los Muermos" u="1"/>
        <s v="Máfil" u="1"/>
        <s v="Penco" u="1"/>
        <s v="Melipeuco" u="1"/>
        <s v="Paredones" u="1"/>
        <s v="Cerro Navia" u="1"/>
        <s v="Alto Hospicio" u="1"/>
        <s v="Juan Fernández" u="1"/>
        <s v="Nueva Imperial" u="1"/>
        <s v="Renca" u="1"/>
        <s v="Mulchén" u="1"/>
        <s v="Navidad" u="1"/>
        <s v="Guaitecas" u="1"/>
        <s v="Valparaíso" u="1"/>
        <s v="Chillán Viejo" u="1"/>
        <s v="Macul" u="1"/>
        <s v="Lumaco" u="1"/>
        <s v="Coronel" u="1"/>
        <s v="Cochrane" u="1"/>
        <s v="Hualaihué" u="1"/>
        <s v="Quilicura" u="1"/>
        <s v="Petorca" u="1"/>
        <s v="Puyehue" u="1"/>
        <s v="Chonchi" u="1"/>
        <s v="Hualañé" u="1"/>
        <s v="Chañaral" u="1"/>
        <s v="Paiguano" u="1"/>
        <s v="Providencia" u="1"/>
        <s v="Puerto Octay" u="1"/>
        <s v="Cañete" u="1"/>
        <s v="Casablanca" u="1"/>
        <s v="Lampa" u="1"/>
        <s v="Chillán" u="1"/>
        <s v="Los Lagos" u="1"/>
        <s v="Primavera" u="1"/>
        <s v="La Cisterna" u="1"/>
        <s v="Laguna Blanca" u="1"/>
        <s v="Temuco" u="1"/>
        <s v="Cabrero" u="1"/>
        <s v="Iquique" u="1"/>
        <s v="Mostazal" u="1"/>
        <s v="Mariquina" u="1"/>
        <s v="Lota" u="1"/>
        <s v="Tortel" u="1"/>
        <s v="Hualqui" u="1"/>
        <s v="Contulmo" u="1"/>
        <s v="Timaukel" u="1"/>
        <s v="Galvarino" u="1"/>
        <s v="Curacautín" u="1"/>
        <s v="Los Andes" u="1"/>
        <s v="San Rosendo" u="1"/>
        <s v="Curicó" u="1"/>
        <s v="Vicuña" u="1"/>
        <s v="La Cruz" u="1"/>
        <s v="Los Vilos" u="1"/>
        <s v="Cobquecura" u="1"/>
        <s v="Combarbalá" u="1"/>
        <s v="La Florida" u="1"/>
        <s v="San Rafael" u="1"/>
        <s v="Tirúa" u="1"/>
        <s v="Freire" u="1"/>
        <s v="El Monte" u="1"/>
        <s v="La Pintana" u="1"/>
        <s v="Pica" u="1"/>
        <s v="Tiltil" u="1"/>
        <s v="Coelemu" u="1"/>
        <s v="Valdivia" u="1"/>
        <s v="Pichidegua" u="1"/>
        <s v="María Elena" u="1"/>
        <s v="San Bernardo" u="1"/>
        <s v="Peumo" u="1"/>
        <s v="Molina" u="1"/>
        <s v="Quilaco" u="1"/>
        <s v="Saavedra" u="1"/>
        <s v="Quinta de Tilcoco" u="1"/>
        <s v="Lanco" u="1"/>
        <s v="Huasco" u="1"/>
        <s v="Curacaví" u="1"/>
        <s v="Dalcahue" u="1"/>
        <s v="Melipilla" u="1"/>
        <s v="Peñalolén" u="1"/>
        <s v="San Javier" u="1"/>
        <s v="Paine" u="1"/>
        <s v="Talagante" u="1"/>
        <s v="San Antonio" u="1"/>
        <s v="San Fernando" u="1"/>
        <s v="Viña del Mar" u="1"/>
        <s v="Teodoro Schmidt" u="1"/>
        <s v="Papudo" u="1"/>
        <s v="Chaitén" u="1"/>
        <s v="Cochamó" u="1"/>
        <s v="Nancagua" u="1"/>
        <s v="Taltal" u="1"/>
        <s v="Llanquihue" u="1"/>
        <s v="San Nicolás" u="1"/>
        <s v="San Pedro de la Paz" u="1"/>
        <s v="Huara" u="1"/>
        <s v="Renaico" u="1"/>
        <s v="Porvenir" u="1"/>
        <s v="Vitacura" u="1"/>
        <s v="Sierra Gorda" u="1"/>
        <s v="Isla de Pascua" u="1"/>
        <s v="Queilén" u="1"/>
        <s v="Lonquimay" u="1"/>
        <s v="Huechuraba" u="1"/>
        <s v="San Joaquín" u="1"/>
        <s v="Santa Juana" u="1"/>
        <s v="Estación Central" u="1"/>
        <s v="San Juan de La Costa" u="1"/>
        <s v="Catemu" u="1"/>
        <s v="Retiro" u="1"/>
        <s v="Ñiquén" u="1"/>
        <s v="Cabildo" u="1"/>
        <s v="Coihueco" u="1"/>
        <s v="Pumanque" u="1"/>
        <s v="Concepción" u="1"/>
        <s v="Lago Verde" u="1"/>
        <s v="Talcahuano" u="1"/>
        <s v="Lo Barnechea" u="1"/>
        <s v="Carahue" u="1"/>
        <s v="Colchane" u="1"/>
        <s v="Traiguén" u="1"/>
        <s v="Algarrobo" u="1"/>
        <s v="Cerrillos" u="1"/>
        <s v="Frutillar" u="1"/>
        <s v="Vilcún" u="1"/>
        <s v="Paillaco" u="1"/>
        <s v="Quirihue" u="1"/>
        <s v="Andacollo" u="1"/>
        <s v="Río Claro" u="1"/>
        <s v="Villarrica" u="1"/>
        <s v="Chiguayante" u="1"/>
        <s v="Puerto Montt" u="1"/>
        <s v="Bulnes" u="1"/>
        <s v="Quilleco" u="1"/>
        <s v="Cauquenes" u="1"/>
        <s v="Futaleufú" u="1"/>
        <s v="Vichuquén" u="1"/>
        <s v="Santo Domingo" u="1"/>
        <s v="Limache" u="1"/>
        <s v="Empedrado" u="1"/>
        <s v="Portezuelo" u="1"/>
        <s v="San Miguel" u="1"/>
        <s v="Purén" u="1"/>
        <s v="Coquimbo" u="1"/>
        <s v="Pelluhue" u="1"/>
        <s v="Rinconada" u="1"/>
        <s v="Villa Alemana" u="1"/>
        <s v="Pinto" u="1"/>
        <s v="Fresia" u="1"/>
        <s v="Pemuco" u="1"/>
        <s v="Curarrehue" u="1"/>
        <s v="Buin" u="1"/>
        <s v="Lebu" u="1"/>
        <s v="Camiña" u="1"/>
        <s v="Quellón" u="1"/>
        <s v="Romeral" u="1"/>
        <s v="Angol" u="1"/>
        <s v="Pencahue" u="1"/>
        <s v="Victoria" u="1"/>
        <s v="Quinta Normal" u="1"/>
        <s v="Rengo" u="1"/>
        <s v="Canela" u="1"/>
        <s v="Nogales" u="1"/>
        <s v="Conchalí" u="1"/>
        <s v="Cartagena" u="1"/>
        <s v="Antofagasta" u="1"/>
        <s v="Monte Patria" u="1"/>
        <s v="Alhué" u="1"/>
        <s v="Arica" u="1"/>
        <s v="Calera" u="1"/>
        <s v="Malloa" u="1"/>
        <s v="El Tabo" u="1"/>
        <s v="Florida" u="1"/>
        <s v="Hualpén" u="1"/>
        <s v="Perquenco" u="1"/>
        <s v="Salamanca" u="1"/>
        <s v="Mejillones" u="1"/>
        <s v="San Carlos" u="1"/>
        <s v="Curaco de Vélez" u="1"/>
        <s v="Negrete" u="1"/>
        <s v="Quillota" u="1"/>
        <s v="O'Higgins" u="1"/>
        <s v="Panquehue" u="1"/>
        <s v="Puerto Varas" u="1"/>
        <s v="Maule" u="1"/>
        <s v="Arauco" u="1"/>
        <s v="Longaví" u="1"/>
        <s v="Maullín" u="1"/>
        <s v="Olmué" u="1"/>
        <s v="Ñuñoa" u="1"/>
        <s v="Natales" u="1"/>
        <s v="Quilpué" u="1"/>
        <s v="Lo Prado" u="1"/>
        <s v="Palmilla" u="1"/>
        <s v="El Quisco" u="1"/>
        <s v="Puqueldón" u="1"/>
        <s v="Los Sauces" u="1"/>
        <s v="Río Hurtado" u="1"/>
        <s v="Pedro Aguirre Cerda" u="1"/>
        <s v="Laja" u="1"/>
        <s v="Colbún" u="1"/>
        <s v="Quillón" u="1"/>
        <s v="La Granja" u="1"/>
        <s v="San Pablo" u="1"/>
        <s v="San Ramón" u="1"/>
        <s v="San Ignacio" u="1"/>
        <s v="Ránquil" u="1"/>
        <s v="Tocopilla" u="1"/>
        <s v="Chile Chico" u="1"/>
        <s v="Quemchi" u="1"/>
        <s v="Quinchao" u="1"/>
        <s v="Chimbarongo" u="1"/>
        <s v="Putre" u="1"/>
        <s v="Concón" u="1"/>
        <s v="Ovalle" u="1"/>
        <s v="Palena" u="1"/>
        <s v="Toltén" u="1"/>
        <s v="Futrono" u="1"/>
        <s v="Collipulli" u="1"/>
        <s v="Los Alamos" u="1"/>
        <s v="Punta Arenas" u="1"/>
        <s v="Ercilla" u="1"/>
        <s v="Camarones" u="1"/>
        <s v="Curanilahue" u="1"/>
        <s v="San Vicente" u="1"/>
        <s v="Requínoa" u="1"/>
        <s v="Zapallar" u="1"/>
        <s v="Puchuncaví" u="1"/>
        <s v="Panguipulli" u="1"/>
        <s v="Calera de Tango" u="1"/>
        <s v="Cholchol" u="1"/>
        <s v="Villa Alegre" u="1"/>
        <s v="Sagrada Familia" u="1"/>
        <s v="Calama" u="1"/>
        <s v="Curepto" u="1"/>
        <s v="San Pedro" u="1"/>
        <s v="Copiapó" u="1"/>
        <s v="Santiago" u="1"/>
        <s v="Graneros" u="1"/>
        <s v="Litueche" u="1"/>
        <s v="Lo Espejo" u="1"/>
        <s v="Puente Alto" u="1"/>
        <s v="Río Negro" u="1"/>
        <s v="Isla de Maipo" u="1"/>
        <s v="Santa Bárbara" u="1"/>
        <s v="Cabo de Hornos" u="1"/>
        <s v="Maipú" u="1"/>
        <s v="Yungay" u="1"/>
        <s v="Recoleta" u="1"/>
        <s v="Los Angeles" u="1"/>
        <s v="Coinco" u="1"/>
        <s v="Chépica" u="1"/>
        <s v="La Reina" u="1"/>
        <s v="La Higuera" u="1"/>
        <s v="Las Condes" u="1"/>
        <s v="María Pinto" u="1"/>
        <s v="Padre Hurtado" u="1"/>
        <s v="Talca" u="1"/>
        <s v="Cisnes" u="1"/>
        <s v="General Lagos" u="1"/>
        <s v="Teno" u="1"/>
        <s v="Peralillo" u="1"/>
        <s v="San Esteban" u="1"/>
        <s v="San José de Maipo" u="1"/>
        <s v="San Pedro de Atacama" u="1"/>
        <s v="Lolol" u="1"/>
        <s v="Corral" u="1"/>
        <s v="Ninhue" u="1"/>
        <s v="Linares" u="1"/>
        <s v="Alto del Carmen" u="1"/>
        <s v="Codegua" u="1"/>
        <s v="Quintero" u="1"/>
        <s v="Alto Biobío" u="1"/>
        <s v="Castro" u="1"/>
        <s v="El Bosque" u="1"/>
        <s v="La Serena" u="1"/>
        <s v="Nacimiento" u="1"/>
        <s v="Machalí" u="1"/>
        <s v="Independencia" u="1"/>
        <s v="Yerbas Buenas" u="1"/>
      </sharedItems>
    </cacheField>
    <cacheField name="Filtro Integrado" numFmtId="0">
      <sharedItems containsBlank="1" count="10">
        <s v="Región"/>
        <s v="Ninguno"/>
        <s v="Región-Comuna"/>
        <s v="Comuna"/>
        <m u="1"/>
        <s v="Ruralidad" u="1"/>
        <s v="Comuna-Dependencia-Curso-Año-Establecimiento" u="1"/>
        <s v="Región-Dependencia-Año" u="1"/>
        <s v="Dependencia-Curso-Año" u="1"/>
        <s v="Establecimiento" u="1"/>
      </sharedItems>
    </cacheField>
    <cacheField name="Muestra" numFmtId="0">
      <sharedItems containsBlank="1" count="17">
        <s v="Ingresos Promedio Mensual por región"/>
        <s v="Proporción alumnos sobre 450 pts PSU por comuna"/>
        <s v="Denuncias por violación por comuna"/>
        <s v="Ingreso Promedio Mensual en Chile"/>
        <s v="Número de alumnos por docente en aula por comuna"/>
        <s v="Número de alumnos por docente en aula"/>
        <s v="Casos Activos por 1 millón de habitantes"/>
        <s v="Volumen fruta exportada"/>
        <s v="Chile"/>
        <s v="Región"/>
        <s v="Comuna"/>
        <m u="1"/>
        <s v="Proporción alumnos sobre 450 pts PSU" u="1"/>
        <s v="Ingresos Promedio Mensual (CLP/mes)" u="1"/>
        <s v="Denuncias por violación" u="1"/>
        <s v="Establecimiento" u="1"/>
        <s v="Ingresos Promedio Mensual" u="1"/>
      </sharedItems>
    </cacheField>
    <cacheField name="temporalidad" numFmtId="0">
      <sharedItems/>
    </cacheField>
    <cacheField name="unidad_medida" numFmtId="0">
      <sharedItems/>
    </cacheField>
    <cacheField name="fuente" numFmtId="0">
      <sharedItems/>
    </cacheField>
    <cacheField name="titulo" numFmtId="0">
      <sharedItems/>
    </cacheField>
    <cacheField name="descripcion_larga" numFmtId="0">
      <sharedItems containsBlank="1" longText="1"/>
    </cacheField>
    <cacheField name="visualizacion" numFmtId="0">
      <sharedItems/>
    </cacheField>
    <cacheField name="tag" numFmtId="0">
      <sharedItems/>
    </cacheField>
    <cacheField name="url" numFmtId="0">
      <sharedItems/>
    </cacheField>
    <cacheField name="Suscripcion" numFmtId="0">
      <sharedItems containsBlank="1" containsMixedTypes="1" containsNumber="1" containsInteger="1" minValue="101" maxValue="100200300" count="53">
        <s v="300-R"/>
        <s v="100-R-1"/>
        <s v="100-R-2"/>
        <s v="100-R-3"/>
        <s v="100-R-4"/>
        <s v="100-R-5"/>
        <s v="100-R-6"/>
        <s v="100-R-7"/>
        <s v="100-R-8"/>
        <s v="100-R-9"/>
        <s v="100-R-10"/>
        <s v="100-R-11"/>
        <s v="100-R-12"/>
        <s v="200-R-13"/>
        <s v="100-R-14"/>
        <s v="100-R-15"/>
        <s v="100-R-16"/>
        <s v="300-C"/>
        <s v="100-C-1"/>
        <s v="100-C-2"/>
        <s v="100-C-3"/>
        <s v="100-C-4"/>
        <s v="100-C-5"/>
        <s v="100-C-6"/>
        <s v="100-C-7"/>
        <s v="100-C-8"/>
        <s v="100-C-9"/>
        <s v="100-C-10"/>
        <s v="100-C-11"/>
        <s v="100-C-12"/>
        <s v="200-C-13"/>
        <s v="100-C-14"/>
        <s v="100-C-15"/>
        <s v="100-C-16"/>
        <n v="100200300"/>
        <m/>
        <n v="104" u="1"/>
        <n v="108" u="1"/>
        <n v="112" u="1"/>
        <n v="116" u="1"/>
        <n v="103" u="1"/>
        <n v="107" u="1"/>
        <n v="300" u="1"/>
        <n v="111" u="1"/>
        <n v="200300" u="1"/>
        <n v="115" u="1"/>
        <n v="102" u="1"/>
        <n v="106" u="1"/>
        <n v="110" u="1"/>
        <n v="114" u="1"/>
        <n v="101" u="1"/>
        <n v="105" u="1"/>
        <n v="109" u="1"/>
      </sharedItems>
    </cacheField>
    <cacheField name="Color"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
  <r>
    <s v="0001"/>
    <n v="990"/>
    <x v="0"/>
    <s v="Socioeconómico"/>
    <n v="0"/>
    <x v="0"/>
    <x v="0"/>
    <x v="0"/>
    <s v="Chile"/>
    <s v="Región"/>
    <s v="Ingresos Promedio Mensual"/>
    <s v="Periodo 2006-2017"/>
    <s v="CLP/mes"/>
    <s v="Encuestas CASEN"/>
    <s v="Evolución de Ingreso Promedio Mensual en Chile para el Periodo 2006-2017"/>
    <m/>
    <s v="Gráfico Evolución"/>
    <s v="Chile, ingresos, CASEN, mensual, promedio"/>
    <s v="PENDIENTE"/>
    <n v="100200300"/>
    <s v="#1774B9"/>
    <x v="0"/>
    <n v="99100000"/>
    <s v="T-991"/>
    <s v="C-991"/>
    <s v="FI-992"/>
    <e v="#N/A"/>
  </r>
  <r>
    <s v="0002"/>
    <n v="990"/>
    <x v="0"/>
    <s v="Socioeconómico"/>
    <n v="1"/>
    <x v="0"/>
    <x v="0"/>
    <x v="1"/>
    <s v="Región de Tarapacá"/>
    <s v="Ninguno"/>
    <s v="Ingresos Promedio Mensual"/>
    <s v="Periodo 2006-2017"/>
    <s v="CLP/mes"/>
    <s v="Encuestas CASEN"/>
    <s v="Evolución de Ingreso Promedio Mensual en la Región de Tarapacá para el Periodo 2006-2017"/>
    <m/>
    <s v="Gráfico Evolución"/>
    <s v="Región de Tarapacá, ingresos, CASEN, mensual, promedio"/>
    <s v="PENDIENTE"/>
    <m/>
    <s v="#1774B9"/>
    <x v="1"/>
    <n v="99200001"/>
    <s v="T-991"/>
    <s v="C-991"/>
    <s v="FI-993"/>
    <e v="#N/A"/>
  </r>
  <r>
    <s v="0003"/>
    <n v="990"/>
    <x v="0"/>
    <s v="Socioeconómico"/>
    <n v="2"/>
    <x v="0"/>
    <x v="0"/>
    <x v="1"/>
    <s v="Región de Antofagasta"/>
    <s v="Ninguno"/>
    <s v="Ingresos Promedio Mensual"/>
    <s v="Periodo 2006-2017"/>
    <s v="CLP/mes"/>
    <s v="Encuestas CASEN"/>
    <s v="Evolución de Ingreso Promedio Mensual en la Región de Antofagasta para el Periodo 2006-2017"/>
    <s v="La región de Antofagasta es la que posee el ingreso medios mensual en el año 2017 entre las 16 regiones del país, con una cifra de algo más de 380 mil CLP/mes. En relación a la estimación anterior, del año 2015, el ingreso aumenta en un 7,3%."/>
    <s v="Gráfico Evolución"/>
    <s v="Región de Antofagasta, ingresos, CASEN, mensual, promedio"/>
    <s v="https://analytics.zoho.com/open-view/2395394000000579068"/>
    <m/>
    <s v="#1774B9"/>
    <x v="2"/>
    <n v="99200002"/>
    <s v="T-991"/>
    <s v="C-991"/>
    <s v="FI-993"/>
    <e v="#N/A"/>
  </r>
  <r>
    <s v="0004"/>
    <n v="990"/>
    <x v="0"/>
    <s v="Socioeconómico"/>
    <n v="3"/>
    <x v="0"/>
    <x v="0"/>
    <x v="1"/>
    <s v="Región de Atacama"/>
    <s v="Ninguno"/>
    <s v="Ingresos Promedio Mensual"/>
    <s v="Periodo 2006-2017"/>
    <s v="CLP/mes"/>
    <s v="Encuestas CASEN"/>
    <s v="Evolución de Ingreso Promedio Mensual en la Región de Atacama para el Periodo 2006-2017"/>
    <m/>
    <s v="Gráfico Evolución"/>
    <s v="Región de Atacama, ingresos, CASEN, mensual, promedio"/>
    <s v="PENDIENTE"/>
    <m/>
    <s v="#1774B9"/>
    <x v="3"/>
    <n v="99200003"/>
    <s v="T-991"/>
    <s v="C-991"/>
    <s v="FI-993"/>
    <e v="#N/A"/>
  </r>
  <r>
    <s v="0005"/>
    <n v="990"/>
    <x v="0"/>
    <s v="Socioeconómico"/>
    <n v="4"/>
    <x v="0"/>
    <x v="0"/>
    <x v="1"/>
    <s v="Región de Coquimbo"/>
    <s v="Ninguno"/>
    <s v="Ingresos Promedio Mensual"/>
    <s v="Periodo 2006-2017"/>
    <s v="CLP/mes"/>
    <s v="Encuestas CASEN"/>
    <s v="Evolución de Ingreso Promedio Mensual en la Región de Coquimbo para el Periodo 2006-2017"/>
    <m/>
    <s v="Gráfico Evolución"/>
    <s v="Región de Coquimbo, ingresos, CASEN, mensual, promedio"/>
    <s v="PENDIENTE"/>
    <m/>
    <s v="#1774B9"/>
    <x v="4"/>
    <n v="99200004"/>
    <s v="T-991"/>
    <s v="C-991"/>
    <s v="FI-993"/>
    <e v="#N/A"/>
  </r>
  <r>
    <s v="0006"/>
    <n v="990"/>
    <x v="0"/>
    <s v="Socioeconómico"/>
    <n v="5"/>
    <x v="0"/>
    <x v="0"/>
    <x v="1"/>
    <s v="Región de Valparaíso"/>
    <s v="Ninguno"/>
    <s v="Ingresos Promedio Mensual"/>
    <s v="Periodo 2006-2017"/>
    <s v="CLP/mes"/>
    <s v="Encuestas CASEN"/>
    <s v="Evolución de Ingreso Promedio Mensual en la Región de Valparaíso para el Periodo 2006-2017"/>
    <m/>
    <s v="Gráfico Evolución"/>
    <s v="Región de Valparaíso, ingresos, CASEN, mensual, promedio"/>
    <s v="PENDIENTE"/>
    <m/>
    <s v="#1774B9"/>
    <x v="5"/>
    <n v="99200005"/>
    <s v="T-991"/>
    <s v="C-991"/>
    <s v="FI-993"/>
    <e v="#N/A"/>
  </r>
  <r>
    <s v="0007"/>
    <n v="990"/>
    <x v="0"/>
    <s v="Socioeconómico"/>
    <n v="6"/>
    <x v="0"/>
    <x v="0"/>
    <x v="1"/>
    <s v="Región de O'Higgins"/>
    <s v="Ninguno"/>
    <s v="Ingresos Promedio Mensual"/>
    <s v="Periodo 2006-2017"/>
    <s v="CLP/mes"/>
    <s v="Encuestas CASEN"/>
    <s v="Evolución de Ingreso Promedio Mensual en la Región de O'Higgins para el Periodo 2006-2017"/>
    <m/>
    <s v="Gráfico Evolución"/>
    <s v="Región de O'Higgins, ingresos, CASEN, mensual, promedio"/>
    <s v="PENDIENTE"/>
    <m/>
    <s v="#1774B9"/>
    <x v="6"/>
    <n v="99200006"/>
    <s v="T-991"/>
    <s v="C-991"/>
    <s v="FI-993"/>
    <e v="#N/A"/>
  </r>
  <r>
    <s v="0008"/>
    <n v="990"/>
    <x v="0"/>
    <s v="Socioeconómico"/>
    <n v="7"/>
    <x v="0"/>
    <x v="0"/>
    <x v="1"/>
    <s v="Región de Maule"/>
    <s v="Ninguno"/>
    <s v="Ingresos Promedio Mensual"/>
    <s v="Periodo 2006-2017"/>
    <s v="CLP/mes"/>
    <s v="Encuestas CASEN"/>
    <s v="Evolución de Ingreso Promedio Mensual en la Región de Maule para el Periodo 2006-2017"/>
    <m/>
    <s v="Gráfico Evolución"/>
    <s v="Región de Maule, ingresos, CASEN, mensual, promedio"/>
    <s v="PENDIENTE"/>
    <m/>
    <s v="#1774B9"/>
    <x v="7"/>
    <n v="99200007"/>
    <s v="T-991"/>
    <s v="C-991"/>
    <s v="FI-993"/>
    <e v="#N/A"/>
  </r>
  <r>
    <s v="0009"/>
    <n v="990"/>
    <x v="0"/>
    <s v="Socioeconómico"/>
    <n v="8"/>
    <x v="0"/>
    <x v="0"/>
    <x v="1"/>
    <s v="Región del Biobío"/>
    <s v="Ninguno"/>
    <s v="Ingresos Promedio Mensual"/>
    <s v="Periodo 2006-2017"/>
    <s v="CLP/mes"/>
    <s v="Encuestas CASEN"/>
    <s v="Evolución de Ingreso Promedio Mensual en la Región del Biobío para el Periodo 2006-2017"/>
    <m/>
    <s v="Gráfico Evolución"/>
    <s v="Región del Biobío, ingresos, CASEN, mensual, promedio"/>
    <s v="PENDIENTE"/>
    <m/>
    <s v="#1774B9"/>
    <x v="8"/>
    <n v="99200008"/>
    <s v="T-991"/>
    <s v="C-991"/>
    <s v="FI-993"/>
    <e v="#N/A"/>
  </r>
  <r>
    <s v="0010"/>
    <n v="990"/>
    <x v="0"/>
    <s v="Socioeconómico"/>
    <n v="9"/>
    <x v="0"/>
    <x v="0"/>
    <x v="1"/>
    <s v="Región de La Araucanía"/>
    <s v="Ninguno"/>
    <s v="Ingresos Promedio Mensual"/>
    <s v="Periodo 2006-2017"/>
    <s v="CLP/mes"/>
    <s v="Encuestas CASEN"/>
    <s v="Evolución de Ingreso Promedio Mensual en la Región de La Araucanía para el Periodo 2006-2017"/>
    <m/>
    <s v="Gráfico Evolución"/>
    <s v="Región de La Araucanía, ingresos, CASEN, mensual, promedio"/>
    <s v="PENDIENTE"/>
    <m/>
    <s v="#1774B9"/>
    <x v="9"/>
    <n v="99200009"/>
    <s v="T-991"/>
    <s v="C-991"/>
    <s v="FI-993"/>
    <e v="#N/A"/>
  </r>
  <r>
    <s v="0011"/>
    <n v="990"/>
    <x v="0"/>
    <s v="Socioeconómico"/>
    <n v="10"/>
    <x v="0"/>
    <x v="0"/>
    <x v="1"/>
    <s v="Región de Los Lagos"/>
    <s v="Ninguno"/>
    <s v="Ingresos Promedio Mensual"/>
    <s v="Periodo 2006-2017"/>
    <s v="CLP/mes"/>
    <s v="Encuestas CASEN"/>
    <s v="Evolución de Ingreso Promedio Mensual en la Región de Los Lagos para el Periodo 2006-2017"/>
    <m/>
    <s v="Gráfico Evolución"/>
    <s v="Región de Los Lagos, ingresos, CASEN, mensual, promedio"/>
    <s v="PENDIENTE"/>
    <m/>
    <s v="#1774B9"/>
    <x v="10"/>
    <n v="99200010"/>
    <s v="T-991"/>
    <s v="C-991"/>
    <s v="FI-993"/>
    <e v="#N/A"/>
  </r>
  <r>
    <s v="0012"/>
    <n v="990"/>
    <x v="0"/>
    <s v="Socioeconómico"/>
    <n v="11"/>
    <x v="0"/>
    <x v="0"/>
    <x v="1"/>
    <s v="Región de Aysén"/>
    <s v="Ninguno"/>
    <s v="Ingresos Promedio Mensual"/>
    <s v="Periodo 2006-2017"/>
    <s v="CLP/mes"/>
    <s v="Encuestas CASEN"/>
    <s v="Evolución de Ingreso Promedio Mensual en la Región de Aysén para el Periodo 2006-2017"/>
    <m/>
    <s v="Gráfico Evolución"/>
    <s v="Región de Aysén, ingresos, CASEN, mensual, promedio"/>
    <s v="PENDIENTE"/>
    <m/>
    <s v="#1774B9"/>
    <x v="11"/>
    <n v="99200011"/>
    <s v="T-991"/>
    <s v="C-991"/>
    <s v="FI-993"/>
    <e v="#N/A"/>
  </r>
  <r>
    <s v="0013"/>
    <n v="990"/>
    <x v="0"/>
    <s v="Socioeconómico"/>
    <n v="12"/>
    <x v="0"/>
    <x v="0"/>
    <x v="1"/>
    <s v="Región de Magallanes"/>
    <s v="Ninguno"/>
    <s v="Ingresos Promedio Mensual"/>
    <s v="Periodo 2006-2017"/>
    <s v="CLP/mes"/>
    <s v="Encuestas CASEN"/>
    <s v="Evolución de Ingreso Promedio Mensual en la Región de Magallanes para el Periodo 2006-2017"/>
    <m/>
    <s v="Gráfico Evolución"/>
    <s v="Región de Magallanes, ingresos, CASEN, mensual, promedio"/>
    <s v="PENDIENTE"/>
    <m/>
    <s v="#1774B9"/>
    <x v="12"/>
    <n v="99200012"/>
    <s v="T-991"/>
    <s v="C-991"/>
    <s v="FI-993"/>
    <e v="#N/A"/>
  </r>
  <r>
    <s v="0014"/>
    <n v="990"/>
    <x v="0"/>
    <s v="Socioeconómico"/>
    <n v="13"/>
    <x v="0"/>
    <x v="0"/>
    <x v="1"/>
    <s v="Región Metropolitana"/>
    <s v="Ninguno"/>
    <s v="Ingresos Promedio Mensual"/>
    <s v="Periodo 2006-2017"/>
    <s v="CLP/mes"/>
    <s v="Encuestas CASEN"/>
    <s v="Evolución de Ingreso Promedio Mensual en la Región Metropolitana para el Periodo 2006-2017"/>
    <m/>
    <s v="Gráfico Evolución"/>
    <s v="Región Metropolitana, ingresos, CASEN, mensual, promedio"/>
    <s v="PENDIENTE"/>
    <m/>
    <s v="#1774B9"/>
    <x v="13"/>
    <n v="99200013"/>
    <s v="T-991"/>
    <s v="C-991"/>
    <s v="FI-993"/>
    <e v="#N/A"/>
  </r>
  <r>
    <s v="0015"/>
    <n v="990"/>
    <x v="0"/>
    <s v="Socioeconómico"/>
    <n v="14"/>
    <x v="0"/>
    <x v="0"/>
    <x v="1"/>
    <s v="Región de Los Ríos"/>
    <s v="Ninguno"/>
    <s v="Ingresos Promedio Mensual"/>
    <s v="Periodo 2006-2017"/>
    <s v="CLP/mes"/>
    <s v="Encuestas CASEN"/>
    <s v="Evolución de Ingreso Promedio Mensual en la Región de Los Ríos para el Periodo 2006-2017"/>
    <m/>
    <s v="Gráfico Evolución"/>
    <s v="Región de Los Ríos, ingresos, CASEN, mensual, promedio"/>
    <s v="PENDIENTE"/>
    <m/>
    <s v="#1774B9"/>
    <x v="14"/>
    <n v="99200014"/>
    <s v="T-991"/>
    <s v="C-991"/>
    <s v="FI-993"/>
    <e v="#N/A"/>
  </r>
  <r>
    <s v="0016"/>
    <n v="990"/>
    <x v="0"/>
    <s v="Socioeconómico"/>
    <n v="15"/>
    <x v="0"/>
    <x v="0"/>
    <x v="1"/>
    <s v="Región de Arica y Parinacota"/>
    <s v="Ninguno"/>
    <s v="Ingresos Promedio Mensual"/>
    <s v="Periodo 2006-2017"/>
    <s v="CLP/mes"/>
    <s v="Encuestas CASEN"/>
    <s v="Evolución de Ingreso Promedio Mensual en la Región de Arica y Parinacota para el Periodo 2006-2017"/>
    <m/>
    <s v="Gráfico Evolución"/>
    <s v="Región de Arica y Parinacota, ingresos, CASEN, mensual, promedio"/>
    <s v="PENDIENTE"/>
    <m/>
    <s v="#1774B9"/>
    <x v="15"/>
    <n v="99200015"/>
    <s v="T-991"/>
    <s v="C-991"/>
    <s v="FI-993"/>
    <e v="#N/A"/>
  </r>
  <r>
    <s v="0017"/>
    <n v="990"/>
    <x v="0"/>
    <s v="Socioeconómico"/>
    <n v="16"/>
    <x v="0"/>
    <x v="0"/>
    <x v="1"/>
    <s v="Región de Ñuble"/>
    <s v="Ninguno"/>
    <s v="Ingresos Promedio Mensual"/>
    <s v="Periodo 2006-2017"/>
    <s v="CLP/mes"/>
    <s v="Encuestas CASEN"/>
    <s v="Evolución de Ingreso Promedio Mensual en la Región de Ñuble para el Periodo 2006-2017"/>
    <m/>
    <s v="Gráfico Evolución"/>
    <s v="Región de Ñuble, ingresos, CASEN, mensual, promedio"/>
    <s v="PENDIENTE"/>
    <m/>
    <s v="#1774B9"/>
    <x v="16"/>
    <n v="99200016"/>
    <s v="T-991"/>
    <s v="C-991"/>
    <s v="FI-993"/>
    <e v="#N/A"/>
  </r>
  <r>
    <s v="0019"/>
    <n v="990"/>
    <x v="0"/>
    <s v="Educación"/>
    <n v="0"/>
    <x v="1"/>
    <x v="1"/>
    <x v="0"/>
    <s v="Chile"/>
    <s v="Región"/>
    <s v="Proporción alumnos sobre 450 pts PSU"/>
    <s v="Periodo 2001-2020"/>
    <s v="Porcentaje (%)"/>
    <s v="Sistema Nacional de Información Municipal"/>
    <s v="Proporción de Alumnos de 4to Medio con más de 450 puntos en la PSU según dependencia de colegios"/>
    <s v="Más allá de la gestión alcaldicia, durante los últimos 20 años la proporción de alumnos con más de 450 puntos en la PSU se mantiene estable para colegios municipales en relación a los Subvencionados y Particulares Pagados."/>
    <s v="Gráfico Evolución"/>
    <s v="Chile,Educacion,Municipal,PSU,Alumnos,Calidad Educacion,Colegios Municipales"/>
    <s v="PENDIENTE"/>
    <n v="100200300"/>
    <s v="#1774B9"/>
    <x v="17"/>
    <n v="99100000"/>
    <s v="T-992"/>
    <s v="C-992"/>
    <s v="FI-992"/>
    <e v="#N/A"/>
  </r>
  <r>
    <s v="0020"/>
    <n v="990"/>
    <x v="0"/>
    <s v="Educación"/>
    <n v="1"/>
    <x v="1"/>
    <x v="1"/>
    <x v="1"/>
    <s v="Región de Tarapacá"/>
    <s v="Comuna"/>
    <s v="Proporción alumnos sobre 450 pts PSU"/>
    <s v="Periodo 2001-2020"/>
    <s v="Porcentaje (%)"/>
    <s v="Sistema Nacional de Información Municipal"/>
    <s v="Proporción de Alumnos de 4to Medio con más de 450 puntos en la PSU según dependencia de colegios"/>
    <m/>
    <s v="Gráfico Evolución"/>
    <s v="Región de Tarapacá,Educacion,Municipal,PSU,Alumnos,Calidad Educacion,Colegios Municipales"/>
    <s v="PENDIENTE"/>
    <m/>
    <s v="#1774B9"/>
    <x v="18"/>
    <n v="99200001"/>
    <s v="T-992"/>
    <s v="C-992"/>
    <s v="FI-991"/>
    <e v="#N/A"/>
  </r>
  <r>
    <s v="0021"/>
    <n v="990"/>
    <x v="0"/>
    <s v="Educación"/>
    <n v="2"/>
    <x v="1"/>
    <x v="1"/>
    <x v="1"/>
    <s v="Región de Antofagasta"/>
    <s v="Comuna"/>
    <s v="Proporción alumnos sobre 450 pts PSU"/>
    <s v="Periodo 2001-2020"/>
    <s v="Porcentaje (%)"/>
    <s v="Sistema Nacional de Información Municipal"/>
    <s v="Proporción de Alumnos de 4to Medio con más de 450 puntos en la PSU según dependencia de colegios"/>
    <m/>
    <s v="Gráfico Evolución"/>
    <s v="Región de Antofagasta,Educacion,Municipal,PSU,Alumnos,Calidad Educacion,Colegios Municipales"/>
    <s v="PENDIENTE"/>
    <m/>
    <s v="#1774B9"/>
    <x v="19"/>
    <n v="99200002"/>
    <s v="T-992"/>
    <s v="C-992"/>
    <s v="FI-991"/>
    <e v="#N/A"/>
  </r>
  <r>
    <s v="0022"/>
    <n v="990"/>
    <x v="0"/>
    <s v="Educación"/>
    <n v="3"/>
    <x v="1"/>
    <x v="1"/>
    <x v="1"/>
    <s v="Región de Atacama"/>
    <s v="Comuna"/>
    <s v="Proporción alumnos sobre 450 pts PSU"/>
    <s v="Periodo 2001-2020"/>
    <s v="Porcentaje (%)"/>
    <s v="Sistema Nacional de Información Municipal"/>
    <s v="Proporción de Alumnos de 4to Medio con más de 450 puntos en la PSU según dependencia de colegios"/>
    <m/>
    <s v="Gráfico Evolución"/>
    <s v="Región de Atacama,Educacion,Municipal,PSU,Alumnos,Calidad Educacion,Colegios Municipales"/>
    <s v="PENDIENTE"/>
    <m/>
    <s v="#1774B9"/>
    <x v="20"/>
    <n v="99200003"/>
    <s v="T-992"/>
    <s v="C-992"/>
    <s v="FI-991"/>
    <e v="#N/A"/>
  </r>
  <r>
    <s v="0023"/>
    <n v="990"/>
    <x v="0"/>
    <s v="Educación"/>
    <n v="4"/>
    <x v="1"/>
    <x v="1"/>
    <x v="1"/>
    <s v="Región de Coquimbo"/>
    <s v="Comuna"/>
    <s v="Proporción alumnos sobre 450 pts PSU"/>
    <s v="Periodo 2001-2020"/>
    <s v="Porcentaje (%)"/>
    <s v="Sistema Nacional de Información Municipal"/>
    <s v="Proporción de Alumnos de 4to Medio con más de 450 puntos en la PSU según dependencia de colegios"/>
    <m/>
    <s v="Gráfico Evolución"/>
    <s v="Región de Coquimbo,Educacion,Municipal,PSU,Alumnos,Calidad Educacion,Colegios Municipales"/>
    <s v="PENDIENTE"/>
    <m/>
    <s v="#1774B9"/>
    <x v="21"/>
    <n v="99200004"/>
    <s v="T-992"/>
    <s v="C-992"/>
    <s v="FI-991"/>
    <e v="#N/A"/>
  </r>
  <r>
    <s v="0024"/>
    <n v="990"/>
    <x v="0"/>
    <s v="Educación"/>
    <n v="5"/>
    <x v="1"/>
    <x v="1"/>
    <x v="1"/>
    <s v="Región de Valparaíso"/>
    <s v="Comuna"/>
    <s v="Proporción alumnos sobre 450 pts PSU"/>
    <s v="Periodo 2001-2020"/>
    <s v="Porcentaje (%)"/>
    <s v="Sistema Nacional de Información Municipal"/>
    <s v="Proporción de Alumnos de 4to Medio con más de 450 puntos en la PSU según dependencia de colegios"/>
    <m/>
    <s v="Gráfico Evolución"/>
    <s v="Región de Valparaíso,Educacion,Municipal,PSU,Alumnos,Calidad Educacion,Colegios Municipales"/>
    <s v="PENDIENTE"/>
    <m/>
    <s v="#1774B9"/>
    <x v="22"/>
    <n v="99200005"/>
    <s v="T-992"/>
    <s v="C-992"/>
    <s v="FI-991"/>
    <e v="#N/A"/>
  </r>
  <r>
    <s v="0025"/>
    <n v="990"/>
    <x v="0"/>
    <s v="Educación"/>
    <n v="6"/>
    <x v="1"/>
    <x v="1"/>
    <x v="1"/>
    <s v="Región de O'Higgins"/>
    <s v="Comuna"/>
    <s v="Proporción alumnos sobre 450 pts PSU"/>
    <s v="Periodo 2001-2020"/>
    <s v="Porcentaje (%)"/>
    <s v="Sistema Nacional de Información Municipal"/>
    <s v="Proporción de Alumnos de 4to Medio con más de 450 puntos en la PSU según dependencia de colegios"/>
    <m/>
    <s v="Gráfico Evolución"/>
    <s v="Región de O'Higgins,Educacion,Municipal,PSU,Alumnos,Calidad Educacion,Colegios Municipales"/>
    <s v="PENDIENTE"/>
    <m/>
    <s v="#1774B9"/>
    <x v="23"/>
    <n v="99200006"/>
    <s v="T-992"/>
    <s v="C-992"/>
    <s v="FI-991"/>
    <e v="#N/A"/>
  </r>
  <r>
    <s v="0026"/>
    <n v="990"/>
    <x v="0"/>
    <s v="Educación"/>
    <n v="7"/>
    <x v="1"/>
    <x v="1"/>
    <x v="1"/>
    <s v="Región de Maule"/>
    <s v="Comuna"/>
    <s v="Proporción alumnos sobre 450 pts PSU"/>
    <s v="Periodo 2001-2020"/>
    <s v="Porcentaje (%)"/>
    <s v="Sistema Nacional de Información Municipal"/>
    <s v="Proporción de Alumnos de 4to Medio con más de 450 puntos en la PSU según dependencia de colegios"/>
    <m/>
    <s v="Gráfico Evolución"/>
    <s v="Región de Maule,Educacion,Municipal,PSU,Alumnos,Calidad Educacion,Colegios Municipales"/>
    <s v="PENDIENTE"/>
    <m/>
    <s v="#1774B9"/>
    <x v="24"/>
    <n v="99200007"/>
    <s v="T-992"/>
    <s v="C-992"/>
    <s v="FI-991"/>
    <e v="#N/A"/>
  </r>
  <r>
    <s v="0027"/>
    <n v="990"/>
    <x v="0"/>
    <s v="Educación"/>
    <n v="8"/>
    <x v="1"/>
    <x v="1"/>
    <x v="1"/>
    <s v="Región del Biobío"/>
    <s v="Comuna"/>
    <s v="Proporción alumnos sobre 450 pts PSU"/>
    <s v="Periodo 2001-2020"/>
    <s v="Porcentaje (%)"/>
    <s v="Sistema Nacional de Información Municipal"/>
    <s v="Proporción de Alumnos de 4to Medio con más de 450 puntos en la PSU según dependencia de colegios"/>
    <m/>
    <s v="Gráfico Evolución"/>
    <s v="Región del Biobío,Educacion,Municipal,PSU,Alumnos,Calidad Educacion,Colegios Municipales"/>
    <s v="PENDIENTE"/>
    <m/>
    <s v="#1774B9"/>
    <x v="25"/>
    <n v="99200008"/>
    <s v="T-992"/>
    <s v="C-992"/>
    <s v="FI-991"/>
    <e v="#N/A"/>
  </r>
  <r>
    <s v="0028"/>
    <n v="990"/>
    <x v="0"/>
    <s v="Educación"/>
    <n v="9"/>
    <x v="1"/>
    <x v="1"/>
    <x v="1"/>
    <s v="Región de La Araucanía"/>
    <s v="Comuna"/>
    <s v="Proporción alumnos sobre 450 pts PSU"/>
    <s v="Periodo 2001-2020"/>
    <s v="Porcentaje (%)"/>
    <s v="Sistema Nacional de Información Municipal"/>
    <s v="Proporción de Alumnos de 4to Medio con más de 450 puntos en la PSU según dependencia de colegios"/>
    <m/>
    <s v="Gráfico Evolución"/>
    <s v="Región de La Araucanía,Educacion,Municipal,PSU,Alumnos,Calidad Educacion,Colegios Municipales"/>
    <s v="PENDIENTE"/>
    <m/>
    <s v="#1774B9"/>
    <x v="26"/>
    <n v="99200009"/>
    <s v="T-992"/>
    <s v="C-992"/>
    <s v="FI-991"/>
    <e v="#N/A"/>
  </r>
  <r>
    <s v="0029"/>
    <n v="990"/>
    <x v="0"/>
    <s v="Educación"/>
    <n v="10"/>
    <x v="1"/>
    <x v="1"/>
    <x v="1"/>
    <s v="Región de Los Lagos"/>
    <s v="Comuna"/>
    <s v="Proporción alumnos sobre 450 pts PSU"/>
    <s v="Periodo 2001-2020"/>
    <s v="Porcentaje (%)"/>
    <s v="Sistema Nacional de Información Municipal"/>
    <s v="Proporción de Alumnos de 4to Medio con más de 450 puntos en la PSU según dependencia de colegios"/>
    <m/>
    <s v="Gráfico Evolución"/>
    <s v="Región de Los Lagos,Educacion,Municipal,PSU,Alumnos,Calidad Educacion,Colegios Municipales"/>
    <s v="PENDIENTE"/>
    <m/>
    <s v="#1774B9"/>
    <x v="27"/>
    <n v="99200010"/>
    <s v="T-992"/>
    <s v="C-992"/>
    <s v="FI-991"/>
    <e v="#N/A"/>
  </r>
  <r>
    <s v="0030"/>
    <n v="990"/>
    <x v="0"/>
    <s v="Educación"/>
    <n v="11"/>
    <x v="1"/>
    <x v="1"/>
    <x v="1"/>
    <s v="Región de Aysén"/>
    <s v="Comuna"/>
    <s v="Proporción alumnos sobre 450 pts PSU"/>
    <s v="Periodo 2001-2020"/>
    <s v="Porcentaje (%)"/>
    <s v="Sistema Nacional de Información Municipal"/>
    <s v="Proporción de Alumnos de 4to Medio con más de 450 puntos en la PSU según dependencia de colegios"/>
    <m/>
    <s v="Gráfico Evolución"/>
    <s v="Región de Aysén,Educacion,Municipal,PSU,Alumnos,Calidad Educacion,Colegios Municipales"/>
    <s v="PENDIENTE"/>
    <m/>
    <s v="#1774B9"/>
    <x v="28"/>
    <n v="99200011"/>
    <s v="T-992"/>
    <s v="C-992"/>
    <s v="FI-991"/>
    <e v="#N/A"/>
  </r>
  <r>
    <s v="0031"/>
    <n v="990"/>
    <x v="0"/>
    <s v="Educación"/>
    <n v="12"/>
    <x v="1"/>
    <x v="1"/>
    <x v="1"/>
    <s v="Región de Magallanes"/>
    <s v="Comuna"/>
    <s v="Proporción alumnos sobre 450 pts PSU"/>
    <s v="Periodo 2001-2020"/>
    <s v="Porcentaje (%)"/>
    <s v="Sistema Nacional de Información Municipal"/>
    <s v="Proporción de Alumnos de 4to Medio con más de 450 puntos en la PSU según dependencia de colegios"/>
    <m/>
    <s v="Gráfico Evolución"/>
    <s v="Región de Magallanes,Educacion,Municipal,PSU,Alumnos,Calidad Educacion,Colegios Municipales"/>
    <s v="PENDIENTE"/>
    <m/>
    <s v="#1774B9"/>
    <x v="29"/>
    <n v="99200012"/>
    <s v="T-992"/>
    <s v="C-992"/>
    <s v="FI-991"/>
    <e v="#N/A"/>
  </r>
  <r>
    <s v="0032"/>
    <n v="990"/>
    <x v="0"/>
    <s v="Educación"/>
    <n v="13"/>
    <x v="1"/>
    <x v="1"/>
    <x v="1"/>
    <s v="Región Metropolitana"/>
    <s v="Comuna"/>
    <s v="Proporción alumnos sobre 450 pts PSU"/>
    <s v="Periodo 2001-2020"/>
    <s v="Porcentaje (%)"/>
    <s v="Sistema Nacional de Información Municipal"/>
    <s v="Proporción de Alumnos de 4to Medio con más de 450 puntos en la PSU según dependencia de colegios"/>
    <m/>
    <s v="Gráfico Evolución"/>
    <s v="Región Metropolitana,Educacion,Municipal,PSU,Alumnos,Calidad Educacion,Colegios Municipales"/>
    <s v="PENDIENTE"/>
    <m/>
    <s v="#1774B9"/>
    <x v="30"/>
    <n v="99200013"/>
    <s v="T-992"/>
    <s v="C-992"/>
    <s v="FI-991"/>
    <e v="#N/A"/>
  </r>
  <r>
    <s v="0033"/>
    <n v="990"/>
    <x v="0"/>
    <s v="Educación"/>
    <n v="14"/>
    <x v="1"/>
    <x v="1"/>
    <x v="1"/>
    <s v="Región de Los Ríos"/>
    <s v="Comuna"/>
    <s v="Proporción alumnos sobre 450 pts PSU"/>
    <s v="Periodo 2001-2020"/>
    <s v="Porcentaje (%)"/>
    <s v="Sistema Nacional de Información Municipal"/>
    <s v="Proporción de Alumnos de 4to Medio con más de 450 puntos en la PSU según dependencia de colegios"/>
    <m/>
    <s v="Gráfico Evolución"/>
    <s v="Región de Los Ríos,Educacion,Municipal,PSU,Alumnos,Calidad Educacion,Colegios Municipales"/>
    <s v="PENDIENTE"/>
    <m/>
    <s v="#1774B9"/>
    <x v="31"/>
    <n v="99200014"/>
    <s v="T-992"/>
    <s v="C-992"/>
    <s v="FI-991"/>
    <e v="#N/A"/>
  </r>
  <r>
    <s v="0034"/>
    <n v="990"/>
    <x v="0"/>
    <s v="Educación"/>
    <n v="15"/>
    <x v="1"/>
    <x v="1"/>
    <x v="1"/>
    <s v="Región de Arica y Parinacota"/>
    <s v="Comuna"/>
    <s v="Proporción alumnos sobre 450 pts PSU"/>
    <s v="Periodo 2001-2020"/>
    <s v="Porcentaje (%)"/>
    <s v="Sistema Nacional de Información Municipal"/>
    <s v="Proporción de Alumnos de 4to Medio con más de 450 puntos en la PSU según dependencia de colegios"/>
    <m/>
    <s v="Gráfico Evolución"/>
    <s v="Región de Arica y Parinacota,Educacion,Municipal,PSU,Alumnos,Calidad Educacion,Colegios Municipales"/>
    <s v="PENDIENTE"/>
    <m/>
    <s v="#1774B9"/>
    <x v="32"/>
    <n v="99200015"/>
    <s v="T-992"/>
    <s v="C-992"/>
    <s v="FI-991"/>
    <e v="#N/A"/>
  </r>
  <r>
    <s v="0035"/>
    <n v="990"/>
    <x v="0"/>
    <s v="Educación"/>
    <n v="16"/>
    <x v="1"/>
    <x v="1"/>
    <x v="1"/>
    <s v="Región de Ñuble"/>
    <s v="Comuna"/>
    <s v="Proporción alumnos sobre 450 pts PSU"/>
    <s v="Periodo 2001-2020"/>
    <s v="Porcentaje (%)"/>
    <s v="Sistema Nacional de Información Municipal"/>
    <s v="Proporción de Alumnos de 4to Medio con más de 450 puntos en la PSU según dependencia de colegios"/>
    <m/>
    <s v="Gráfico Evolución"/>
    <s v="Región de Ñuble,Educacion,Municipal,PSU,Alumnos,Calidad Educacion,Colegios Municipales"/>
    <s v="PENDIENTE"/>
    <m/>
    <s v="#1774B9"/>
    <x v="33"/>
    <n v="99200016"/>
    <s v="T-992"/>
    <s v="C-992"/>
    <s v="FI-991"/>
    <e v="#N/A"/>
  </r>
  <r>
    <s v="0036"/>
    <n v="990"/>
    <x v="0"/>
    <s v="Mujeres"/>
    <n v="0"/>
    <x v="2"/>
    <x v="2"/>
    <x v="0"/>
    <s v="Chile"/>
    <s v="Comuna"/>
    <s v="Denuncias por violación"/>
    <s v="Año 2020"/>
    <s v="Número de Denuncias"/>
    <s v="Centro de Estudios y Análisis del Delito (CEAD) de la Subsecretaría de Prevención del Delito"/>
    <s v="Distribución comunal de denuncias por violación en Chile en el Año 2020"/>
    <m/>
    <s v="Gráfico  "/>
    <s v="Chile,comunas,violencia,mujer,violacion,denuncias"/>
    <s v="PENDIENTE"/>
    <m/>
    <s v="#1774B9"/>
    <x v="34"/>
    <n v="99100000"/>
    <s v="T-993"/>
    <s v="C-993"/>
    <s v="FI-991"/>
    <e v="#N/A"/>
  </r>
  <r>
    <s v="0037"/>
    <n v="990"/>
    <x v="0"/>
    <s v="Mujeres"/>
    <n v="1"/>
    <x v="2"/>
    <x v="2"/>
    <x v="1"/>
    <s v="Región de Tarapacá"/>
    <s v="Comuna"/>
    <s v="Denuncias por violación"/>
    <s v="Año 2020"/>
    <s v="Número de Denuncias"/>
    <s v="Centro de Estudios y Análisis del Delito (CEAD) de la Subsecretaría de Prevención del Delito"/>
    <s v="Distribución comunal de denuncias por violación en la Región de Tarapacá en el Año 2020"/>
    <m/>
    <s v="Gráfico  "/>
    <s v="Región de Tarapacá,comunas,violencia,mujer,violacion,denuncias"/>
    <s v="PENDIENTE"/>
    <m/>
    <s v="#1774B9"/>
    <x v="35"/>
    <n v="99200001"/>
    <s v="T-993"/>
    <s v="C-993"/>
    <s v="FI-991"/>
    <e v="#N/A"/>
  </r>
  <r>
    <s v="0038"/>
    <n v="990"/>
    <x v="0"/>
    <s v="Mujeres"/>
    <n v="2"/>
    <x v="2"/>
    <x v="2"/>
    <x v="1"/>
    <s v="Región de Antofagasta"/>
    <s v="Comuna"/>
    <s v="Denuncias por violación"/>
    <s v="Año 2020"/>
    <s v="Número de Denuncias"/>
    <s v="Centro de Estudios y Análisis del Delito (CEAD) de la Subsecretaría de Prevención del Delito"/>
    <s v="Distribución comunal de denuncias por violación en la Región de Antofagasta en el Año 2020"/>
    <m/>
    <s v="Gráfico  "/>
    <s v="Región de Antofagasta,comunas,violencia,mujer,violacion,denuncias"/>
    <s v="PENDIENTE"/>
    <m/>
    <s v="#1774B9"/>
    <x v="36"/>
    <n v="99200002"/>
    <s v="T-993"/>
    <s v="C-993"/>
    <s v="FI-991"/>
    <e v="#N/A"/>
  </r>
  <r>
    <s v="0039"/>
    <n v="990"/>
    <x v="0"/>
    <s v="Mujeres"/>
    <n v="3"/>
    <x v="2"/>
    <x v="2"/>
    <x v="1"/>
    <s v="Región de Atacama"/>
    <s v="Comuna"/>
    <s v="Denuncias por violación"/>
    <s v="Año 2020"/>
    <s v="Número de Denuncias"/>
    <s v="Centro de Estudios y Análisis del Delito (CEAD) de la Subsecretaría de Prevención del Delito"/>
    <s v="Distribución comunal de denuncias por violación en la Región de Atacama en el Año 2020"/>
    <m/>
    <s v="Gráfico  "/>
    <s v="Región de Atacama,comunas,violencia,mujer,violacion,denuncias"/>
    <s v="PENDIENTE"/>
    <m/>
    <s v="#1774B9"/>
    <x v="37"/>
    <n v="99200003"/>
    <s v="T-993"/>
    <s v="C-993"/>
    <s v="FI-991"/>
    <e v="#N/A"/>
  </r>
  <r>
    <s v="0040"/>
    <n v="990"/>
    <x v="0"/>
    <s v="Mujeres"/>
    <n v="4"/>
    <x v="2"/>
    <x v="2"/>
    <x v="1"/>
    <s v="Región de Coquimbo"/>
    <s v="Comuna"/>
    <s v="Denuncias por violación"/>
    <s v="Año 2020"/>
    <s v="Número de Denuncias"/>
    <s v="Centro de Estudios y Análisis del Delito (CEAD) de la Subsecretaría de Prevención del Delito"/>
    <s v="Distribución comunal de denuncias por violación en la Región de Coquimbo en el Año 2020"/>
    <m/>
    <s v="Gráfico  "/>
    <s v="Región de Coquimbo,comunas,violencia,mujer,violacion,denuncias"/>
    <s v="PENDIENTE"/>
    <m/>
    <s v="#1774B9"/>
    <x v="38"/>
    <n v="99200004"/>
    <s v="T-993"/>
    <s v="C-993"/>
    <s v="FI-991"/>
    <e v="#N/A"/>
  </r>
  <r>
    <s v="0041"/>
    <n v="990"/>
    <x v="0"/>
    <s v="Mujeres"/>
    <n v="5"/>
    <x v="2"/>
    <x v="2"/>
    <x v="1"/>
    <s v="Región de Valparaíso"/>
    <s v="Comuna"/>
    <s v="Denuncias por violación"/>
    <s v="Año 2020"/>
    <s v="Número de Denuncias"/>
    <s v="Centro de Estudios y Análisis del Delito (CEAD) de la Subsecretaría de Prevención del Delito"/>
    <s v="Distribución comunal de denuncias por violación en la Región de Valparaíso en el Año 2020"/>
    <m/>
    <s v="Gráfico  "/>
    <s v="Región de Valparaíso,comunas,violencia,mujer,violacion,denuncias"/>
    <s v="PENDIENTE"/>
    <m/>
    <s v="#1774B9"/>
    <x v="39"/>
    <n v="99200005"/>
    <s v="T-993"/>
    <s v="C-993"/>
    <s v="FI-991"/>
    <e v="#N/A"/>
  </r>
  <r>
    <s v="0042"/>
    <n v="990"/>
    <x v="0"/>
    <s v="Mujeres"/>
    <n v="6"/>
    <x v="2"/>
    <x v="2"/>
    <x v="1"/>
    <s v="Región de O'Higgins"/>
    <s v="Comuna"/>
    <s v="Denuncias por violación"/>
    <s v="Año 2020"/>
    <s v="Número de Denuncias"/>
    <s v="Centro de Estudios y Análisis del Delito (CEAD) de la Subsecretaría de Prevención del Delito"/>
    <s v="Distribución comunal de denuncias por violación en la Región de O'Higgins en el Año 2020"/>
    <m/>
    <s v="Gráfico  "/>
    <s v="Región de O'Higgins,comunas,violencia,mujer,violacion,denuncias"/>
    <s v="PENDIENTE"/>
    <m/>
    <s v="#1774B9"/>
    <x v="40"/>
    <n v="99200006"/>
    <s v="T-993"/>
    <s v="C-993"/>
    <s v="FI-991"/>
    <e v="#N/A"/>
  </r>
  <r>
    <s v="0043"/>
    <n v="990"/>
    <x v="0"/>
    <s v="Mujeres"/>
    <n v="7"/>
    <x v="2"/>
    <x v="2"/>
    <x v="1"/>
    <s v="Región de Maule"/>
    <s v="Comuna"/>
    <s v="Denuncias por violación"/>
    <s v="Año 2020"/>
    <s v="Número de Denuncias"/>
    <s v="Centro de Estudios y Análisis del Delito (CEAD) de la Subsecretaría de Prevención del Delito"/>
    <s v="Distribución comunal de denuncias por violación en la Región de Maule en el Año 2020"/>
    <m/>
    <s v="Gráfico  "/>
    <s v="Región de Maule,comunas,violencia,mujer,violacion,denuncias"/>
    <s v="PENDIENTE"/>
    <m/>
    <s v="#1774B9"/>
    <x v="41"/>
    <n v="99200007"/>
    <s v="T-993"/>
    <s v="C-993"/>
    <s v="FI-991"/>
    <e v="#N/A"/>
  </r>
  <r>
    <s v="0044"/>
    <n v="990"/>
    <x v="0"/>
    <s v="Mujeres"/>
    <n v="8"/>
    <x v="2"/>
    <x v="2"/>
    <x v="1"/>
    <s v="Región del Biobío"/>
    <s v="Comuna"/>
    <s v="Denuncias por violación"/>
    <s v="Año 2020"/>
    <s v="Número de Denuncias"/>
    <s v="Centro de Estudios y Análisis del Delito (CEAD) de la Subsecretaría de Prevención del Delito"/>
    <s v="Distribución comunal de denuncias por violación en la Región del Biobío en el Año 2020"/>
    <m/>
    <s v="Gráfico  "/>
    <s v="Región del Biobío,comunas,violencia,mujer,violacion,denuncias"/>
    <s v="PENDIENTE"/>
    <m/>
    <s v="#1774B9"/>
    <x v="42"/>
    <n v="99200008"/>
    <s v="T-993"/>
    <s v="C-993"/>
    <s v="FI-991"/>
    <e v="#N/A"/>
  </r>
  <r>
    <s v="0045"/>
    <n v="990"/>
    <x v="0"/>
    <s v="Mujeres"/>
    <n v="9"/>
    <x v="2"/>
    <x v="2"/>
    <x v="1"/>
    <s v="Región de La Araucanía"/>
    <s v="Comuna"/>
    <s v="Denuncias por violación"/>
    <s v="Año 2020"/>
    <s v="Número de Denuncias"/>
    <s v="Centro de Estudios y Análisis del Delito (CEAD) de la Subsecretaría de Prevención del Delito"/>
    <s v="Distribución comunal de denuncias por violación en la Región de La Araucanía en el Año 2020"/>
    <m/>
    <s v="Gráfico  "/>
    <s v="Región de La Araucanía,comunas,violencia,mujer,violacion,denuncias"/>
    <s v="PENDIENTE"/>
    <m/>
    <s v="#1774B9"/>
    <x v="43"/>
    <n v="99200009"/>
    <s v="T-993"/>
    <s v="C-993"/>
    <s v="FI-991"/>
    <e v="#N/A"/>
  </r>
  <r>
    <s v="0046"/>
    <n v="990"/>
    <x v="0"/>
    <s v="Mujeres"/>
    <n v="10"/>
    <x v="2"/>
    <x v="2"/>
    <x v="1"/>
    <s v="Región de Los Lagos"/>
    <s v="Comuna"/>
    <s v="Denuncias por violación"/>
    <s v="Año 2020"/>
    <s v="Número de Denuncias"/>
    <s v="Centro de Estudios y Análisis del Delito (CEAD) de la Subsecretaría de Prevención del Delito"/>
    <s v="Distribución comunal de denuncias por violación en la Región de Los Lagos en el Año 2020"/>
    <m/>
    <s v="Gráfico  "/>
    <s v="Región de Los Lagos,comunas,violencia,mujer,violacion,denuncias"/>
    <s v="PENDIENTE"/>
    <m/>
    <s v="#1774B9"/>
    <x v="44"/>
    <n v="99200010"/>
    <s v="T-993"/>
    <s v="C-993"/>
    <s v="FI-991"/>
    <e v="#N/A"/>
  </r>
  <r>
    <s v="0047"/>
    <n v="990"/>
    <x v="0"/>
    <s v="Mujeres"/>
    <n v="11"/>
    <x v="2"/>
    <x v="2"/>
    <x v="1"/>
    <s v="Región de Aysén"/>
    <s v="Comuna"/>
    <s v="Denuncias por violación"/>
    <s v="Año 2020"/>
    <s v="Número de Denuncias"/>
    <s v="Centro de Estudios y Análisis del Delito (CEAD) de la Subsecretaría de Prevención del Delito"/>
    <s v="Distribución comunal de denuncias por violación en la Región de Aysén en el Año 2020"/>
    <m/>
    <s v="Gráfico  "/>
    <s v="Región de Aysén,comunas,violencia,mujer,violacion,denuncias"/>
    <s v="PENDIENTE"/>
    <m/>
    <s v="#1774B9"/>
    <x v="45"/>
    <n v="99200011"/>
    <s v="T-993"/>
    <s v="C-993"/>
    <s v="FI-991"/>
    <e v="#N/A"/>
  </r>
  <r>
    <s v="0048"/>
    <n v="990"/>
    <x v="0"/>
    <s v="Mujeres"/>
    <n v="12"/>
    <x v="2"/>
    <x v="2"/>
    <x v="1"/>
    <s v="Región de Magallanes"/>
    <s v="Comuna"/>
    <s v="Denuncias por violación"/>
    <s v="Año 2020"/>
    <s v="Número de Denuncias"/>
    <s v="Centro de Estudios y Análisis del Delito (CEAD) de la Subsecretaría de Prevención del Delito"/>
    <s v="Distribución comunal de denuncias por violación en la Región de Magallanes en el Año 2020"/>
    <m/>
    <s v="Gráfico  "/>
    <s v="Región de Magallanes,comunas,violencia,mujer,violacion,denuncias"/>
    <s v="PENDIENTE"/>
    <m/>
    <s v="#1774B9"/>
    <x v="46"/>
    <n v="99200012"/>
    <s v="T-993"/>
    <s v="C-993"/>
    <s v="FI-991"/>
    <e v="#N/A"/>
  </r>
  <r>
    <s v="0049"/>
    <n v="990"/>
    <x v="0"/>
    <s v="Mujeres"/>
    <n v="13"/>
    <x v="2"/>
    <x v="2"/>
    <x v="1"/>
    <s v="Región Metropolitana"/>
    <s v="Comuna"/>
    <s v="Denuncias por violación"/>
    <s v="Año 2020"/>
    <s v="Número de Denuncias"/>
    <s v="Centro de Estudios y Análisis del Delito (CEAD) de la Subsecretaría de Prevención del Delito"/>
    <s v="Distribución comunal de denuncias por violación en la Región Metropolitana en el Año 2020"/>
    <s v="Las comunas más pobladas de la región Metropolitana son las que presentan mayores frecuencias de denuncias por violación el año 2020. Puente Alto, La Florida, San Bernardo, Maipú y Santiago muestran las mayores cifras de denuncias."/>
    <s v="Gráfico  "/>
    <s v="Región Metropolitana,comunas,violencia,mujer,violacion,denuncias"/>
    <s v="https://analytics.zoho.com/open-view/2395394000006789748?ZOHO_CRITERIA=%22Localiza%20CL%22.%22Codreg%22%3D13"/>
    <m/>
    <s v="#1774B9"/>
    <x v="47"/>
    <n v="99200013"/>
    <s v="T-993"/>
    <s v="C-993"/>
    <s v="FI-991"/>
    <e v="#N/A"/>
  </r>
  <r>
    <s v="0050"/>
    <n v="990"/>
    <x v="0"/>
    <s v="Mujeres"/>
    <n v="14"/>
    <x v="2"/>
    <x v="2"/>
    <x v="1"/>
    <s v="Región de Los Ríos"/>
    <s v="Comuna"/>
    <s v="Denuncias por violación"/>
    <s v="Año 2020"/>
    <s v="Número de Denuncias"/>
    <s v="Centro de Estudios y Análisis del Delito (CEAD) de la Subsecretaría de Prevención del Delito"/>
    <s v="Distribución comunal de denuncias por violación en la Región de Los Ríos en el Año 2020"/>
    <m/>
    <s v="Gráfico  "/>
    <s v="Región de Los Ríos,comunas,violencia,mujer,violacion,denuncias"/>
    <s v="PENDIENTE"/>
    <m/>
    <s v="#1774B9"/>
    <x v="48"/>
    <n v="99200014"/>
    <s v="T-993"/>
    <s v="C-993"/>
    <s v="FI-991"/>
    <e v="#N/A"/>
  </r>
  <r>
    <s v="0051"/>
    <n v="990"/>
    <x v="0"/>
    <s v="Mujeres"/>
    <n v="15"/>
    <x v="2"/>
    <x v="2"/>
    <x v="1"/>
    <s v="Región de Arica y Parinacota"/>
    <s v="Comuna"/>
    <s v="Denuncias por violación"/>
    <s v="Año 2020"/>
    <s v="Número de Denuncias"/>
    <s v="Centro de Estudios y Análisis del Delito (CEAD) de la Subsecretaría de Prevención del Delito"/>
    <s v="Distribución comunal de denuncias por violación en la Región de Arica y Parinacota en el Año 2020"/>
    <m/>
    <s v="Gráfico  "/>
    <s v="Región de Arica y Parinacota,comunas,violencia,mujer,violacion,denuncias"/>
    <s v="PENDIENTE"/>
    <m/>
    <s v="#1774B9"/>
    <x v="49"/>
    <n v="99200015"/>
    <s v="T-993"/>
    <s v="C-993"/>
    <s v="FI-991"/>
    <e v="#N/A"/>
  </r>
  <r>
    <s v="0052"/>
    <n v="990"/>
    <x v="0"/>
    <s v="Mujeres"/>
    <n v="16"/>
    <x v="2"/>
    <x v="2"/>
    <x v="1"/>
    <s v="Región de Ñuble"/>
    <s v="Comuna"/>
    <s v="Denuncias por violación"/>
    <s v="Año 2020"/>
    <s v="Número de Denuncias"/>
    <s v="Centro de Estudios y Análisis del Delito (CEAD) de la Subsecretaría de Prevención del Delito"/>
    <s v="Distribución comunal de denuncias por violación en la Región de Ñuble en el Año 2020"/>
    <m/>
    <s v="Gráfico  "/>
    <s v="Región de Ñuble,comunas,violencia,mujer,violacion,denuncias"/>
    <s v="PENDIENTE"/>
    <m/>
    <s v="#1774B9"/>
    <x v="50"/>
    <n v="99200016"/>
    <s v="T-993"/>
    <s v="C-993"/>
    <s v="FI-991"/>
    <e v="#N/A"/>
  </r>
  <r>
    <s v="0053"/>
    <n v="990"/>
    <x v="0"/>
    <s v="Socioeconómico"/>
    <n v="0"/>
    <x v="3"/>
    <x v="0"/>
    <x v="0"/>
    <s v="Chile"/>
    <s v="Comuna"/>
    <s v="Ingresos Promedio Mensual (CLP/mes)"/>
    <s v="POR DEFINIR"/>
    <s v="CLP/mes"/>
    <s v="CASEN 2017"/>
    <s v="Ingresos promedios mensuales en Chile en el POR DEFINIR"/>
    <s v="La población de la etnia Mapuche se distribuye en las 16 regiones del país en distintas proporciones. Las regiones donde las personas de este grupo étnico logran mayores ingresos mensuales, en promedio, son la de Arica y Parinacota y Magallanes."/>
    <s v="Gráfico  "/>
    <s v="Chile,CASEN,ingresos,promedio,etnia,comuna"/>
    <s v="https://analytics.zoho.com/open-view/2395394000007718948"/>
    <m/>
    <s v="#1774B9"/>
    <x v="51"/>
    <n v="99100000"/>
    <s v="T-994"/>
    <s v="C-991"/>
    <s v="FI-991"/>
    <s v="M-993"/>
  </r>
  <r>
    <s v="0054"/>
    <n v="990"/>
    <x v="0"/>
    <s v="Socioeconómico"/>
    <n v="1"/>
    <x v="3"/>
    <x v="0"/>
    <x v="1"/>
    <s v="Región de Tarapacá"/>
    <s v="Comuna"/>
    <s v="Ingresos Promedio Mensual (CLP/mes)"/>
    <s v="POR DEFINIR"/>
    <s v="CLP/mes"/>
    <s v="CASEN 2017"/>
    <s v="Ingresos promedios mensuales en Región de Tarapacá en el POR DEFINIR"/>
    <m/>
    <s v="Gráfico  "/>
    <s v="Región de Tarapacá,CASEN,ingresos,promedio,etnia,comuna"/>
    <s v="PENDIENTE"/>
    <m/>
    <s v="#1774B9"/>
    <x v="52"/>
    <n v="99200001"/>
    <s v="T-994"/>
    <s v="C-991"/>
    <s v="FI-991"/>
    <s v="M-993"/>
  </r>
  <r>
    <s v="0055"/>
    <n v="990"/>
    <x v="0"/>
    <s v="Socioeconómico"/>
    <n v="2"/>
    <x v="3"/>
    <x v="0"/>
    <x v="1"/>
    <s v="Región de Antofagasta"/>
    <s v="Comuna"/>
    <s v="Ingresos Promedio Mensual (CLP/mes)"/>
    <s v="POR DEFINIR"/>
    <s v="CLP/mes"/>
    <s v="CASEN 2017"/>
    <s v="Ingresos promedios mensuales en Región de Antofagasta en el POR DEFINIR"/>
    <m/>
    <s v="Gráfico  "/>
    <s v="Región de Antofagasta,CASEN,ingresos,promedio,etnia,comuna"/>
    <s v="PENDIENTE"/>
    <m/>
    <s v="#1774B9"/>
    <x v="53"/>
    <n v="99200002"/>
    <s v="T-994"/>
    <s v="C-991"/>
    <s v="FI-991"/>
    <s v="M-993"/>
  </r>
  <r>
    <s v="0056"/>
    <n v="990"/>
    <x v="0"/>
    <s v="Socioeconómico"/>
    <n v="3"/>
    <x v="3"/>
    <x v="0"/>
    <x v="1"/>
    <s v="Región de Atacama"/>
    <s v="Comuna"/>
    <s v="Ingresos Promedio Mensual (CLP/mes)"/>
    <s v="POR DEFINIR"/>
    <s v="CLP/mes"/>
    <s v="CASEN 2017"/>
    <s v="Ingresos promedios mensuales en Región de Atacama en el POR DEFINIR"/>
    <m/>
    <s v="Gráfico  "/>
    <s v="Región de Atacama,CASEN,ingresos,promedio,etnia,comuna"/>
    <s v="PENDIENTE"/>
    <m/>
    <s v="#1774B9"/>
    <x v="54"/>
    <n v="99200003"/>
    <s v="T-994"/>
    <s v="C-991"/>
    <s v="FI-991"/>
    <s v="M-993"/>
  </r>
  <r>
    <s v="0057"/>
    <n v="990"/>
    <x v="0"/>
    <s v="Socioeconómico"/>
    <n v="4"/>
    <x v="3"/>
    <x v="0"/>
    <x v="1"/>
    <s v="Región de Coquimbo"/>
    <s v="Comuna"/>
    <s v="Ingresos Promedio Mensual (CLP/mes)"/>
    <s v="POR DEFINIR"/>
    <s v="CLP/mes"/>
    <s v="CASEN 2017"/>
    <s v="Ingresos promedios mensuales en Región de Coquimbo en el POR DEFINIR"/>
    <m/>
    <s v="Gráfico  "/>
    <s v="Región de Coquimbo,CASEN,ingresos,promedio,etnia,comuna"/>
    <s v="PENDIENTE"/>
    <m/>
    <s v="#1774B9"/>
    <x v="55"/>
    <n v="99200004"/>
    <s v="T-994"/>
    <s v="C-991"/>
    <s v="FI-991"/>
    <s v="M-993"/>
  </r>
  <r>
    <s v="0058"/>
    <n v="990"/>
    <x v="0"/>
    <s v="Socioeconómico"/>
    <n v="5"/>
    <x v="3"/>
    <x v="0"/>
    <x v="1"/>
    <s v="Región de Valparaíso"/>
    <s v="Comuna"/>
    <s v="Ingresos Promedio Mensual (CLP/mes)"/>
    <s v="POR DEFINIR"/>
    <s v="CLP/mes"/>
    <s v="CASEN 2017"/>
    <s v="Ingresos promedios mensuales en Región de Valparaíso en el POR DEFINIR"/>
    <m/>
    <s v="Gráfico  "/>
    <s v="Región de Valparaíso,CASEN,ingresos,promedio,etnia,comuna"/>
    <s v="PENDIENTE"/>
    <m/>
    <s v="#1774B9"/>
    <x v="56"/>
    <n v="99200005"/>
    <s v="T-994"/>
    <s v="C-991"/>
    <s v="FI-991"/>
    <s v="M-993"/>
  </r>
  <r>
    <s v="0059"/>
    <n v="990"/>
    <x v="0"/>
    <s v="Socioeconómico"/>
    <n v="6"/>
    <x v="3"/>
    <x v="0"/>
    <x v="1"/>
    <s v="Región de O'Higgins"/>
    <s v="Comuna"/>
    <s v="Ingresos Promedio Mensual (CLP/mes)"/>
    <s v="POR DEFINIR"/>
    <s v="CLP/mes"/>
    <s v="CASEN 2017"/>
    <s v="Ingresos promedios mensuales en Región de O'Higgins en el POR DEFINIR"/>
    <m/>
    <s v="Gráfico  "/>
    <s v="Región de O'Higgins,CASEN,ingresos,promedio,etnia,comuna"/>
    <s v="PENDIENTE"/>
    <m/>
    <s v="#1774B9"/>
    <x v="57"/>
    <n v="99200006"/>
    <s v="T-994"/>
    <s v="C-991"/>
    <s v="FI-991"/>
    <s v="M-993"/>
  </r>
  <r>
    <s v="0060"/>
    <n v="990"/>
    <x v="0"/>
    <s v="Socioeconómico"/>
    <n v="7"/>
    <x v="3"/>
    <x v="0"/>
    <x v="1"/>
    <s v="Región de Maule"/>
    <s v="Comuna"/>
    <s v="Ingresos Promedio Mensual (CLP/mes)"/>
    <s v="POR DEFINIR"/>
    <s v="CLP/mes"/>
    <s v="CASEN 2017"/>
    <s v="Ingresos promedios mensuales en Región de Maule en el POR DEFINIR"/>
    <m/>
    <s v="Gráfico  "/>
    <s v="Región de Maule,CASEN,ingresos,promedio,etnia,comuna"/>
    <s v="PENDIENTE"/>
    <m/>
    <s v="#1774B9"/>
    <x v="58"/>
    <n v="99200007"/>
    <s v="T-994"/>
    <s v="C-991"/>
    <s v="FI-991"/>
    <s v="M-993"/>
  </r>
  <r>
    <s v="0061"/>
    <n v="990"/>
    <x v="0"/>
    <s v="Socioeconómico"/>
    <n v="8"/>
    <x v="3"/>
    <x v="0"/>
    <x v="1"/>
    <s v="Región del Biobío"/>
    <s v="Comuna"/>
    <s v="Ingresos Promedio Mensual (CLP/mes)"/>
    <s v="POR DEFINIR"/>
    <s v="CLP/mes"/>
    <s v="CASEN 2017"/>
    <s v="Ingresos promedios mensuales en Región del Biobío en el POR DEFINIR"/>
    <m/>
    <s v="Gráfico  "/>
    <s v="Región del Biobío,CASEN,ingresos,promedio,etnia,comuna"/>
    <s v="PENDIENTE"/>
    <m/>
    <s v="#1774B9"/>
    <x v="59"/>
    <n v="99200008"/>
    <s v="T-994"/>
    <s v="C-991"/>
    <s v="FI-991"/>
    <s v="M-993"/>
  </r>
  <r>
    <s v="0062"/>
    <n v="990"/>
    <x v="0"/>
    <s v="Socioeconómico"/>
    <n v="9"/>
    <x v="3"/>
    <x v="0"/>
    <x v="1"/>
    <s v="Región de La Araucanía"/>
    <s v="Comuna"/>
    <s v="Ingresos Promedio Mensual (CLP/mes)"/>
    <s v="POR DEFINIR"/>
    <s v="CLP/mes"/>
    <s v="CASEN 2017"/>
    <s v="Ingresos promedios mensuales en Región de La Araucanía en el POR DEFINIR"/>
    <m/>
    <s v="Gráfico  "/>
    <s v="Región de La Araucanía,CASEN,ingresos,promedio,etnia,comuna"/>
    <s v="PENDIENTE"/>
    <m/>
    <s v="#1774B9"/>
    <x v="60"/>
    <n v="99200009"/>
    <s v="T-994"/>
    <s v="C-991"/>
    <s v="FI-991"/>
    <s v="M-993"/>
  </r>
  <r>
    <s v="0063"/>
    <n v="990"/>
    <x v="0"/>
    <s v="Socioeconómico"/>
    <n v="10"/>
    <x v="3"/>
    <x v="0"/>
    <x v="1"/>
    <s v="Región de Los Lagos"/>
    <s v="Comuna"/>
    <s v="Ingresos Promedio Mensual (CLP/mes)"/>
    <s v="POR DEFINIR"/>
    <s v="CLP/mes"/>
    <s v="CASEN 2017"/>
    <s v="Ingresos promedios mensuales en Región de Los Lagos en el POR DEFINIR"/>
    <m/>
    <s v="Gráfico  "/>
    <s v="Región de Los Lagos,CASEN,ingresos,promedio,etnia,comuna"/>
    <s v="PENDIENTE"/>
    <m/>
    <s v="#1774B9"/>
    <x v="61"/>
    <n v="99200010"/>
    <s v="T-994"/>
    <s v="C-991"/>
    <s v="FI-991"/>
    <s v="M-993"/>
  </r>
  <r>
    <s v="0064"/>
    <n v="990"/>
    <x v="0"/>
    <s v="Socioeconómico"/>
    <n v="11"/>
    <x v="3"/>
    <x v="0"/>
    <x v="1"/>
    <s v="Región de Aysén"/>
    <s v="Comuna"/>
    <s v="Ingresos Promedio Mensual (CLP/mes)"/>
    <s v="POR DEFINIR"/>
    <s v="CLP/mes"/>
    <s v="CASEN 2017"/>
    <s v="Ingresos promedios mensuales en Región de Aysén en el POR DEFINIR"/>
    <m/>
    <s v="Gráfico  "/>
    <s v="Región de Aysén,CASEN,ingresos,promedio,etnia,comuna"/>
    <s v="PENDIENTE"/>
    <m/>
    <s v="#1774B9"/>
    <x v="62"/>
    <n v="99200011"/>
    <s v="T-994"/>
    <s v="C-991"/>
    <s v="FI-991"/>
    <s v="M-993"/>
  </r>
  <r>
    <s v="0065"/>
    <n v="990"/>
    <x v="0"/>
    <s v="Socioeconómico"/>
    <n v="12"/>
    <x v="3"/>
    <x v="0"/>
    <x v="1"/>
    <s v="Región de Magallanes"/>
    <s v="Comuna"/>
    <s v="Ingresos Promedio Mensual (CLP/mes)"/>
    <s v="POR DEFINIR"/>
    <s v="CLP/mes"/>
    <s v="CASEN 2017"/>
    <s v="Ingresos promedios mensuales en Región de Magallanes en el POR DEFINIR"/>
    <m/>
    <s v="Gráfico  "/>
    <s v="Región de Magallanes,CASEN,ingresos,promedio,etnia,comuna"/>
    <s v="PENDIENTE"/>
    <m/>
    <s v="#1774B9"/>
    <x v="63"/>
    <n v="99200012"/>
    <s v="T-994"/>
    <s v="C-991"/>
    <s v="FI-991"/>
    <s v="M-993"/>
  </r>
  <r>
    <s v="0066"/>
    <n v="990"/>
    <x v="0"/>
    <s v="Socioeconómico"/>
    <n v="13"/>
    <x v="3"/>
    <x v="0"/>
    <x v="1"/>
    <s v="Región Metropolitana"/>
    <s v="Comuna"/>
    <s v="Ingresos Promedio Mensual (CLP/mes)"/>
    <s v="POR DEFINIR"/>
    <s v="CLP/mes"/>
    <s v="CASEN 2017"/>
    <s v="Ingresos promedios mensuales en Región Metropolitana en el POR DEFINIR"/>
    <m/>
    <s v="Gráfico  "/>
    <s v="Región Metropolitana,CASEN,ingresos,promedio,etnia,comuna"/>
    <s v="PENDIENTE"/>
    <m/>
    <s v="#1774B9"/>
    <x v="64"/>
    <n v="99200013"/>
    <s v="T-994"/>
    <s v="C-991"/>
    <s v="FI-991"/>
    <s v="M-993"/>
  </r>
  <r>
    <s v="0067"/>
    <n v="990"/>
    <x v="0"/>
    <s v="Socioeconómico"/>
    <n v="14"/>
    <x v="3"/>
    <x v="0"/>
    <x v="1"/>
    <s v="Región de Los Ríos"/>
    <s v="Comuna"/>
    <s v="Ingresos Promedio Mensual (CLP/mes)"/>
    <s v="POR DEFINIR"/>
    <s v="CLP/mes"/>
    <s v="CASEN 2017"/>
    <s v="Ingresos promedios mensuales en Región de Los Ríos en el POR DEFINIR"/>
    <m/>
    <s v="Gráfico  "/>
    <s v="Región de Los Ríos,CASEN,ingresos,promedio,etnia,comuna"/>
    <s v="PENDIENTE"/>
    <m/>
    <s v="#1774B9"/>
    <x v="65"/>
    <n v="99200014"/>
    <s v="T-994"/>
    <s v="C-991"/>
    <s v="FI-991"/>
    <s v="M-993"/>
  </r>
  <r>
    <s v="0068"/>
    <n v="990"/>
    <x v="0"/>
    <s v="Socioeconómico"/>
    <n v="15"/>
    <x v="3"/>
    <x v="0"/>
    <x v="1"/>
    <s v="Región de Arica y Parinacota"/>
    <s v="Comuna"/>
    <s v="Ingresos Promedio Mensual (CLP/mes)"/>
    <s v="POR DEFINIR"/>
    <s v="CLP/mes"/>
    <s v="CASEN 2017"/>
    <s v="Ingresos promedios mensuales en Región de Arica y Parinacota en el POR DEFINIR"/>
    <m/>
    <s v="Gráfico  "/>
    <s v="Región de Arica y Parinacota,CASEN,ingresos,promedio,etnia,comuna"/>
    <s v="PENDIENTE"/>
    <m/>
    <s v="#1774B9"/>
    <x v="66"/>
    <n v="99200015"/>
    <s v="T-994"/>
    <s v="C-991"/>
    <s v="FI-991"/>
    <s v="M-993"/>
  </r>
  <r>
    <s v="0069"/>
    <n v="990"/>
    <x v="0"/>
    <s v="Socioeconómico"/>
    <n v="16"/>
    <x v="3"/>
    <x v="0"/>
    <x v="1"/>
    <s v="Región de Ñuble"/>
    <s v="Comuna"/>
    <s v="Ingresos Promedio Mensual (CLP/mes)"/>
    <s v="POR DEFINIR"/>
    <s v="CLP/mes"/>
    <s v="CASEN 2017"/>
    <s v="Ingresos promedios mensuales en Región de Ñuble en el POR DEFINIR"/>
    <m/>
    <s v="Gráfico  "/>
    <s v="Región de Ñuble,CASEN,ingresos,promedio,etnia,comuna"/>
    <s v="PENDIENTE"/>
    <m/>
    <s v="#1774B9"/>
    <x v="67"/>
    <n v="99200016"/>
    <s v="T-994"/>
    <s v="C-991"/>
    <s v="FI-991"/>
    <s v="M-993"/>
  </r>
  <r>
    <s v="0070"/>
    <n v="990"/>
    <x v="0"/>
    <s v="Socioeconómico"/>
    <n v="0"/>
    <x v="4"/>
    <x v="0"/>
    <x v="0"/>
    <s v="Chile"/>
    <s v="Comuna"/>
    <s v="Ingresos Promedio Mensual (CLP/mes)"/>
    <s v="Año 2017"/>
    <s v="CLP/mes"/>
    <s v="CASEN 2017"/>
    <s v="Mapa Regional de Ingresos Promedio Mensuales (CLP/mes) para la población de Chile autodefinida de Etnia Mapuche en el Año 2017"/>
    <s v="La población de la etnia Mapuche se distribuye en las 16 regiones del país en distintas proporciones. Las regiones donde las personas de este grupo étnico logran mayores ingresos mensuales, en promedio, son la de Arica y Parinacota y Magallanes."/>
    <s v="Gráfico  "/>
    <s v="Chile,CASEN,ingresos,promedio,etnia,comuna"/>
    <s v="PENDIENTE"/>
    <m/>
    <s v="#1774B9"/>
    <x v="68"/>
    <n v="99100000"/>
    <s v="T-995"/>
    <s v="C-991"/>
    <s v="FI-991"/>
    <s v="M-993"/>
  </r>
  <r>
    <s v="0071"/>
    <n v="990"/>
    <x v="0"/>
    <s v="Socioeconómico"/>
    <n v="1"/>
    <x v="4"/>
    <x v="0"/>
    <x v="1"/>
    <s v="Región de Tarapacá"/>
    <s v="Comuna"/>
    <s v="Ingresos Promedio Mensual (CLP/mes)"/>
    <s v="Año 2017"/>
    <s v="CLP/mes"/>
    <s v="CASEN 2017"/>
    <s v="Mapa Regional de Ingresos Promedio Mensuales (CLP/mes) para la población de la Región de Tarapacá autodefinida como Etnia Mapuche en el Año 2017"/>
    <m/>
    <s v="Gráfico  "/>
    <s v="Región de Tarapacá,CASEN,ingresos,promedio,etnia,comuna"/>
    <s v="PENDIENTE"/>
    <m/>
    <s v="#1774B9"/>
    <x v="69"/>
    <n v="99200001"/>
    <s v="T-995"/>
    <s v="C-991"/>
    <s v="FI-991"/>
    <s v="M-993"/>
  </r>
  <r>
    <s v="0072"/>
    <n v="990"/>
    <x v="0"/>
    <s v="Socioeconómico"/>
    <n v="2"/>
    <x v="4"/>
    <x v="0"/>
    <x v="1"/>
    <s v="Región de Antofagasta"/>
    <s v="Comuna"/>
    <s v="Ingresos Promedio Mensual (CLP/mes)"/>
    <s v="Año 2017"/>
    <s v="CLP/mes"/>
    <s v="CASEN 2017"/>
    <s v="Mapa Regional de Ingresos Promedio Mensuales (CLP/mes) para la población de la Región de Antofagasta autodefinida como Etnia Mapuche en el Año 2017"/>
    <m/>
    <s v="Gráfico  "/>
    <s v="Región de Antofagasta,CASEN,ingresos,promedio,etnia,comuna"/>
    <s v="PENDIENTE"/>
    <m/>
    <s v="#1774B9"/>
    <x v="70"/>
    <n v="99200002"/>
    <s v="T-995"/>
    <s v="C-991"/>
    <s v="FI-991"/>
    <s v="M-993"/>
  </r>
  <r>
    <s v="0073"/>
    <n v="990"/>
    <x v="0"/>
    <s v="Socioeconómico"/>
    <n v="3"/>
    <x v="4"/>
    <x v="0"/>
    <x v="1"/>
    <s v="Región de Atacama"/>
    <s v="Comuna"/>
    <s v="Ingresos Promedio Mensual (CLP/mes)"/>
    <s v="Año 2017"/>
    <s v="CLP/mes"/>
    <s v="CASEN 2017"/>
    <s v="Mapa Regional de Ingresos Promedio Mensuales (CLP/mes) para la población de la Región de Atacama autodefinida como Etnia Mapuche en el Año 2017"/>
    <m/>
    <s v="Gráfico  "/>
    <s v="Región de Atacama,CASEN,ingresos,promedio,etnia,comuna"/>
    <s v="PENDIENTE"/>
    <m/>
    <s v="#1774B9"/>
    <x v="71"/>
    <n v="99200003"/>
    <s v="T-995"/>
    <s v="C-991"/>
    <s v="FI-991"/>
    <s v="M-993"/>
  </r>
  <r>
    <s v="0074"/>
    <n v="990"/>
    <x v="0"/>
    <s v="Socioeconómico"/>
    <n v="4"/>
    <x v="4"/>
    <x v="0"/>
    <x v="1"/>
    <s v="Región de Coquimbo"/>
    <s v="Comuna"/>
    <s v="Ingresos Promedio Mensual (CLP/mes)"/>
    <s v="Año 2017"/>
    <s v="CLP/mes"/>
    <s v="CASEN 2017"/>
    <s v="Mapa Regional de Ingresos Promedio Mensuales (CLP/mes) para la población de la Región de Coquimbo autodefinida como Etnia Mapuche en el Año 2017"/>
    <m/>
    <s v="Gráfico  "/>
    <s v="Región de Coquimbo,CASEN,ingresos,promedio,etnia,comuna"/>
    <s v="PENDIENTE"/>
    <m/>
    <s v="#1774B9"/>
    <x v="72"/>
    <n v="99200004"/>
    <s v="T-995"/>
    <s v="C-991"/>
    <s v="FI-991"/>
    <s v="M-993"/>
  </r>
  <r>
    <s v="0075"/>
    <n v="990"/>
    <x v="0"/>
    <s v="Socioeconómico"/>
    <n v="5"/>
    <x v="4"/>
    <x v="0"/>
    <x v="1"/>
    <s v="Región de Valparaíso"/>
    <s v="Comuna"/>
    <s v="Ingresos Promedio Mensual (CLP/mes)"/>
    <s v="Año 2017"/>
    <s v="CLP/mes"/>
    <s v="CASEN 2017"/>
    <s v="Mapa Regional de Ingresos Promedio Mensuales (CLP/mes) para la población de la Región de Valparaíso autodefinida como Etnia Mapuche en el Año 2017"/>
    <m/>
    <s v="Gráfico  "/>
    <s v="Región de Valparaíso,CASEN,ingresos,promedio,etnia,comuna"/>
    <s v="PENDIENTE"/>
    <m/>
    <s v="#1774B9"/>
    <x v="73"/>
    <n v="99200005"/>
    <s v="T-995"/>
    <s v="C-991"/>
    <s v="FI-991"/>
    <s v="M-993"/>
  </r>
  <r>
    <s v="0076"/>
    <n v="990"/>
    <x v="0"/>
    <s v="Socioeconómico"/>
    <n v="6"/>
    <x v="4"/>
    <x v="0"/>
    <x v="1"/>
    <s v="Región de O'Higgins"/>
    <s v="Comuna"/>
    <s v="Ingresos Promedio Mensual (CLP/mes)"/>
    <s v="Año 2017"/>
    <s v="CLP/mes"/>
    <s v="CASEN 2017"/>
    <s v="Mapa Regional de Ingresos Promedio Mensuales (CLP/mes) para la población de la Región de O'Higgins autodefinida como Etnia Mapuche en el Año 2017"/>
    <m/>
    <s v="Gráfico  "/>
    <s v="Región de O'Higgins,CASEN,ingresos,promedio,etnia,comuna"/>
    <s v="PENDIENTE"/>
    <m/>
    <s v="#1774B9"/>
    <x v="74"/>
    <n v="99200006"/>
    <s v="T-995"/>
    <s v="C-991"/>
    <s v="FI-991"/>
    <s v="M-993"/>
  </r>
  <r>
    <s v="0077"/>
    <n v="990"/>
    <x v="0"/>
    <s v="Socioeconómico"/>
    <n v="7"/>
    <x v="4"/>
    <x v="0"/>
    <x v="1"/>
    <s v="Región de Maule"/>
    <s v="Comuna"/>
    <s v="Ingresos Promedio Mensual (CLP/mes)"/>
    <s v="Año 2017"/>
    <s v="CLP/mes"/>
    <s v="CASEN 2017"/>
    <s v="Mapa Regional de Ingresos Promedio Mensuales (CLP/mes) para la población de la Región de Maule autodefinida como Etnia Mapuche en el Año 2017"/>
    <m/>
    <s v="Gráfico  "/>
    <s v="Región de Maule,CASEN,ingresos,promedio,etnia,comuna"/>
    <s v="PENDIENTE"/>
    <m/>
    <s v="#1774B9"/>
    <x v="75"/>
    <n v="99200007"/>
    <s v="T-995"/>
    <s v="C-991"/>
    <s v="FI-991"/>
    <s v="M-993"/>
  </r>
  <r>
    <s v="0078"/>
    <n v="990"/>
    <x v="0"/>
    <s v="Socioeconómico"/>
    <n v="8"/>
    <x v="4"/>
    <x v="0"/>
    <x v="1"/>
    <s v="Región del Biobío"/>
    <s v="Comuna"/>
    <s v="Ingresos Promedio Mensual (CLP/mes)"/>
    <s v="Año 2017"/>
    <s v="CLP/mes"/>
    <s v="CASEN 2017"/>
    <s v="Mapa Regional de Ingresos Promedio Mensuales (CLP/mes) para la población de la Región del Biobío autodefinida como Etnia Mapuche en el Año 2017"/>
    <m/>
    <s v="Gráfico  "/>
    <s v="Región del Biobío,CASEN,ingresos,promedio,etnia,comuna"/>
    <s v="PENDIENTE"/>
    <m/>
    <s v="#1774B9"/>
    <x v="76"/>
    <n v="99200008"/>
    <s v="T-995"/>
    <s v="C-991"/>
    <s v="FI-991"/>
    <s v="M-993"/>
  </r>
  <r>
    <s v="0079"/>
    <n v="990"/>
    <x v="0"/>
    <s v="Socioeconómico"/>
    <n v="9"/>
    <x v="4"/>
    <x v="0"/>
    <x v="1"/>
    <s v="Región de La Araucanía"/>
    <s v="Comuna"/>
    <s v="Ingresos Promedio Mensual (CLP/mes)"/>
    <s v="Año 2017"/>
    <s v="CLP/mes"/>
    <s v="CASEN 2017"/>
    <s v="Mapa Regional de Ingresos Promedio Mensuales (CLP/mes) para la población de la Región de La Araucanía autodefinida como Etnia Mapuche en el Año 2017"/>
    <m/>
    <s v="Gráfico  "/>
    <s v="Región de La Araucanía,CASEN,ingresos,promedio,etnia,comuna"/>
    <s v="PENDIENTE"/>
    <m/>
    <s v="#1774B9"/>
    <x v="77"/>
    <n v="99200009"/>
    <s v="T-995"/>
    <s v="C-991"/>
    <s v="FI-991"/>
    <s v="M-993"/>
  </r>
  <r>
    <s v="0080"/>
    <n v="990"/>
    <x v="0"/>
    <s v="Socioeconómico"/>
    <n v="10"/>
    <x v="4"/>
    <x v="0"/>
    <x v="1"/>
    <s v="Región de Los Lagos"/>
    <s v="Comuna"/>
    <s v="Ingresos Promedio Mensual (CLP/mes)"/>
    <s v="Año 2017"/>
    <s v="CLP/mes"/>
    <s v="CASEN 2017"/>
    <s v="Mapa Regional de Ingresos Promedio Mensuales (CLP/mes) para la población de la Región de Los Lagos autodefinida como Etnia Mapuche en el Año 2017"/>
    <m/>
    <s v="Gráfico  "/>
    <s v="Región de Los Lagos,CASEN,ingresos,promedio,etnia,comuna"/>
    <s v="PENDIENTE"/>
    <m/>
    <s v="#1774B9"/>
    <x v="78"/>
    <n v="99200010"/>
    <s v="T-995"/>
    <s v="C-991"/>
    <s v="FI-991"/>
    <s v="M-993"/>
  </r>
  <r>
    <s v="0081"/>
    <n v="990"/>
    <x v="0"/>
    <s v="Socioeconómico"/>
    <n v="11"/>
    <x v="4"/>
    <x v="0"/>
    <x v="1"/>
    <s v="Región de Aysén"/>
    <s v="Comuna"/>
    <s v="Ingresos Promedio Mensual (CLP/mes)"/>
    <s v="Año 2017"/>
    <s v="CLP/mes"/>
    <s v="CASEN 2017"/>
    <s v="Mapa Regional de Ingresos Promedio Mensuales (CLP/mes) para la población de la Región de Aysén autodefinida como Etnia Mapuche en el Año 2017"/>
    <m/>
    <s v="Gráfico  "/>
    <s v="Región de Aysén,CASEN,ingresos,promedio,etnia,comuna"/>
    <s v="PENDIENTE"/>
    <m/>
    <s v="#1774B9"/>
    <x v="79"/>
    <n v="99200011"/>
    <s v="T-995"/>
    <s v="C-991"/>
    <s v="FI-991"/>
    <s v="M-993"/>
  </r>
  <r>
    <s v="0082"/>
    <n v="990"/>
    <x v="0"/>
    <s v="Socioeconómico"/>
    <n v="12"/>
    <x v="4"/>
    <x v="0"/>
    <x v="1"/>
    <s v="Región de Magallanes"/>
    <s v="Comuna"/>
    <s v="Ingresos Promedio Mensual (CLP/mes)"/>
    <s v="Año 2017"/>
    <s v="CLP/mes"/>
    <s v="CASEN 2017"/>
    <s v="Mapa Regional de Ingresos Promedio Mensuales (CLP/mes) para la población de la Región de Magallanes autodefinida como Etnia Mapuche en el Año 2017"/>
    <m/>
    <s v="Gráfico  "/>
    <s v="Región de Magallanes,CASEN,ingresos,promedio,etnia,comuna"/>
    <s v="PENDIENTE"/>
    <m/>
    <s v="#1774B9"/>
    <x v="80"/>
    <n v="99200012"/>
    <s v="T-995"/>
    <s v="C-991"/>
    <s v="FI-991"/>
    <s v="M-993"/>
  </r>
  <r>
    <s v="0083"/>
    <n v="990"/>
    <x v="0"/>
    <s v="Socioeconómico"/>
    <n v="13"/>
    <x v="4"/>
    <x v="0"/>
    <x v="1"/>
    <s v="Región Metropolitana"/>
    <s v="Comuna"/>
    <s v="Ingresos Promedio Mensual (CLP/mes)"/>
    <s v="Año 2017"/>
    <s v="CLP/mes"/>
    <s v="CASEN 2017"/>
    <s v="Mapa Regional de Ingresos Promedio Mensuales (CLP/mes) para la población de la Región Metropolitana autodefinida como Etnia Mapuche en el Año 2017"/>
    <m/>
    <s v="Gráfico  "/>
    <s v="Región Metropolitana,CASEN,ingresos,promedio,etnia,comuna"/>
    <s v="PENDIENTE"/>
    <m/>
    <s v="#1774B9"/>
    <x v="81"/>
    <n v="99200013"/>
    <s v="T-995"/>
    <s v="C-991"/>
    <s v="FI-991"/>
    <s v="M-993"/>
  </r>
  <r>
    <s v="0084"/>
    <n v="990"/>
    <x v="0"/>
    <s v="Socioeconómico"/>
    <n v="14"/>
    <x v="4"/>
    <x v="0"/>
    <x v="1"/>
    <s v="Región de Los Ríos"/>
    <s v="Comuna"/>
    <s v="Ingresos Promedio Mensual (CLP/mes)"/>
    <s v="Año 2017"/>
    <s v="CLP/mes"/>
    <s v="CASEN 2017"/>
    <s v="Mapa Regional de Ingresos Promedio Mensuales (CLP/mes) para la población de la Región de Los Ríos autodefinida como Etnia Mapuche en el Año 2017"/>
    <m/>
    <s v="Gráfico  "/>
    <s v="Región de Los Ríos,CASEN,ingresos,promedio,etnia,comuna"/>
    <s v="PENDIENTE"/>
    <m/>
    <s v="#1774B9"/>
    <x v="82"/>
    <n v="99200014"/>
    <s v="T-995"/>
    <s v="C-991"/>
    <s v="FI-991"/>
    <s v="M-993"/>
  </r>
  <r>
    <s v="0085"/>
    <n v="990"/>
    <x v="0"/>
    <s v="Socioeconómico"/>
    <n v="15"/>
    <x v="4"/>
    <x v="0"/>
    <x v="1"/>
    <s v="Región de Arica y Parinacota"/>
    <s v="Comuna"/>
    <s v="Ingresos Promedio Mensual (CLP/mes)"/>
    <s v="Año 2017"/>
    <s v="CLP/mes"/>
    <s v="CASEN 2017"/>
    <s v="Mapa Regional de Ingresos Promedio Mensuales (CLP/mes) para la población de la Región de Arica y Parinacota autodefinida como Etnia Mapuche en el Año 2017"/>
    <m/>
    <s v="Gráfico  "/>
    <s v="Región de Arica y Parinacota,CASEN,ingresos,promedio,etnia,comuna"/>
    <s v="PENDIENTE"/>
    <m/>
    <s v="#1774B9"/>
    <x v="83"/>
    <n v="99200015"/>
    <s v="T-995"/>
    <s v="C-991"/>
    <s v="FI-991"/>
    <s v="M-993"/>
  </r>
  <r>
    <s v="0086"/>
    <n v="990"/>
    <x v="0"/>
    <s v="Socioeconómico"/>
    <n v="16"/>
    <x v="4"/>
    <x v="0"/>
    <x v="1"/>
    <s v="Región de Ñuble"/>
    <s v="Comuna"/>
    <s v="Ingresos Promedio Mensual (CLP/mes)"/>
    <s v="Año 2017"/>
    <s v="CLP/mes"/>
    <s v="CASEN 2017"/>
    <s v="Mapa Regional de Ingresos Promedio Mensuales (CLP/mes) para la población de la Región de Ñuble autodefinida como Etnia Mapuche en el Año 2017"/>
    <m/>
    <s v="Gráfico  "/>
    <s v="Región de Ñuble,CASEN,ingresos,promedio,etnia,comuna"/>
    <s v="PENDIENTE"/>
    <m/>
    <s v="#1774B9"/>
    <x v="84"/>
    <n v="99200016"/>
    <s v="T-995"/>
    <s v="C-991"/>
    <s v="FI-991"/>
    <s v="M-993"/>
  </r>
  <r>
    <s v="0087"/>
    <n v="990"/>
    <x v="0"/>
    <s v="Gobiernos locales"/>
    <n v="0"/>
    <x v="1"/>
    <x v="3"/>
    <x v="0"/>
    <s v="Chile"/>
    <s v="Región"/>
    <s v="Número de alumnos por docente en aula"/>
    <s v="Periodo 2019-2020"/>
    <s v="Porcentaje (%)"/>
    <s v="Sistema Nacional de Información Municipal"/>
    <s v="Ranking Comunal 2020: Número de Alumnos por Docente en Aula, variación Periodo 2019-2020"/>
    <s v="Ranking de Comunas: Número de Alumnos por Docente en Aula del año 2019 y 2020 y su variación porcentual para los Colegios Municipales"/>
    <s v="Ranking"/>
    <s v="Chile,Educación,Municipal,Alumnos,Calidad Educación,Colegios Municipales,Docentes"/>
    <s v="https://analytics.zoho.com/open-view/2395394000007756457"/>
    <m/>
    <s v="#1774B9"/>
    <x v="85"/>
    <n v="99100000"/>
    <s v="T-992"/>
    <s v="C-994"/>
    <s v="FI-992"/>
    <e v="#N/A"/>
  </r>
  <r>
    <s v="0088"/>
    <n v="990"/>
    <x v="0"/>
    <s v="Gobiernos locales"/>
    <n v="1"/>
    <x v="1"/>
    <x v="3"/>
    <x v="1"/>
    <s v="Región de Tarapacá"/>
    <s v="Ninguno"/>
    <s v="Número de alumnos por docente en aula"/>
    <s v="Periodo 2019-2020"/>
    <s v="Porcentaje (%)"/>
    <s v="Sistema Nacional de Información Municipal"/>
    <s v="Ranking Comunal Región de Tarapacá 2020: Número de Alumnos por Docente en Aula, variación Periodo 2019-2020"/>
    <m/>
    <s v="Ranking"/>
    <s v="Región de Tarapacá,Educación,Municipal,Alumnos,Calidad Educación,Colegios Municipales,Docentes"/>
    <s v="PENDIENTE"/>
    <m/>
    <s v="#1774B9"/>
    <x v="86"/>
    <n v="99200001"/>
    <s v="T-992"/>
    <s v="C-994"/>
    <s v="FI-993"/>
    <e v="#N/A"/>
  </r>
  <r>
    <s v="0089"/>
    <n v="990"/>
    <x v="0"/>
    <s v="Gobiernos locales"/>
    <n v="2"/>
    <x v="1"/>
    <x v="3"/>
    <x v="1"/>
    <s v="Región de Antofagasta"/>
    <s v="Ninguno"/>
    <s v="Número de alumnos por docente en aula"/>
    <s v="Periodo 2019-2020"/>
    <s v="Porcentaje (%)"/>
    <s v="Sistema Nacional de Información Municipal"/>
    <s v="Ranking Comunal Región de Antofagasta 2020: Número de Alumnos por Docente en Aula, variación Periodo 2019-2020"/>
    <m/>
    <s v="Ranking"/>
    <s v="Región de Antofagasta,Educación,Municipal,Alumnos,Calidad Educación,Colegios Municipales,Docentes"/>
    <s v="PENDIENTE"/>
    <m/>
    <s v="#1774B9"/>
    <x v="87"/>
    <n v="99200002"/>
    <s v="T-992"/>
    <s v="C-994"/>
    <s v="FI-993"/>
    <e v="#N/A"/>
  </r>
  <r>
    <s v="0090"/>
    <n v="990"/>
    <x v="0"/>
    <s v="Gobiernos locales"/>
    <n v="3"/>
    <x v="1"/>
    <x v="3"/>
    <x v="1"/>
    <s v="Región de Atacama"/>
    <s v="Ninguno"/>
    <s v="Número de alumnos por docente en aula"/>
    <s v="Periodo 2019-2020"/>
    <s v="Porcentaje (%)"/>
    <s v="Sistema Nacional de Información Municipal"/>
    <s v="Ranking Comunal Región de Atacama 2020: Número de Alumnos por Docente en Aula, variación Periodo 2019-2020"/>
    <m/>
    <s v="Ranking"/>
    <s v="Región de Atacama,Educación,Municipal,Alumnos,Calidad Educación,Colegios Municipales,Docentes"/>
    <s v="PENDIENTE"/>
    <m/>
    <s v="#1774B9"/>
    <x v="88"/>
    <n v="99200003"/>
    <s v="T-992"/>
    <s v="C-994"/>
    <s v="FI-993"/>
    <e v="#N/A"/>
  </r>
  <r>
    <s v="0091"/>
    <n v="990"/>
    <x v="0"/>
    <s v="Gobiernos locales"/>
    <n v="4"/>
    <x v="1"/>
    <x v="3"/>
    <x v="1"/>
    <s v="Región de Coquimbo"/>
    <s v="Ninguno"/>
    <s v="Número de alumnos por docente en aula"/>
    <s v="Periodo 2019-2020"/>
    <s v="Porcentaje (%)"/>
    <s v="Sistema Nacional de Información Municipal"/>
    <s v="Ranking Comunal Región de Coquimbo 2020: Número de Alumnos por Docente en Aula, variación Periodo 2019-2020"/>
    <m/>
    <s v="Ranking"/>
    <s v="Región de Coquimbo,Educación,Municipal,Alumnos,Calidad Educación,Colegios Municipales,Docentes"/>
    <s v="PENDIENTE"/>
    <m/>
    <s v="#1774B9"/>
    <x v="89"/>
    <n v="99200004"/>
    <s v="T-992"/>
    <s v="C-994"/>
    <s v="FI-993"/>
    <e v="#N/A"/>
  </r>
  <r>
    <s v="0092"/>
    <n v="990"/>
    <x v="0"/>
    <s v="Gobiernos locales"/>
    <n v="5"/>
    <x v="1"/>
    <x v="3"/>
    <x v="1"/>
    <s v="Región de Valparaíso"/>
    <s v="Ninguno"/>
    <s v="Número de alumnos por docente en aula"/>
    <s v="Periodo 2019-2020"/>
    <s v="Porcentaje (%)"/>
    <s v="Sistema Nacional de Información Municipal"/>
    <s v="Ranking Comunal Región de Valparaíso 2020: Número de Alumnos por Docente en Aula, variación Periodo 2019-2020"/>
    <m/>
    <s v="Ranking"/>
    <s v="Región de Valparaíso,Educación,Municipal,Alumnos,Calidad Educación,Colegios Municipales,Docentes"/>
    <s v="PENDIENTE"/>
    <m/>
    <s v="#1774B9"/>
    <x v="90"/>
    <n v="99200005"/>
    <s v="T-992"/>
    <s v="C-994"/>
    <s v="FI-993"/>
    <e v="#N/A"/>
  </r>
  <r>
    <s v="0093"/>
    <n v="990"/>
    <x v="0"/>
    <s v="Gobiernos locales"/>
    <n v="6"/>
    <x v="1"/>
    <x v="3"/>
    <x v="1"/>
    <s v="Región de O'Higgins"/>
    <s v="Ninguno"/>
    <s v="Número de alumnos por docente en aula"/>
    <s v="Periodo 2019-2020"/>
    <s v="Porcentaje (%)"/>
    <s v="Sistema Nacional de Información Municipal"/>
    <s v="Ranking Comunal Región de O'Higgins 2020: Número de Alumnos por Docente en Aula, variación Periodo 2019-2020"/>
    <m/>
    <s v="Ranking"/>
    <s v="Región de O'Higgins,Educación,Municipal,Alumnos,Calidad Educación,Colegios Municipales,Docentes"/>
    <s v="PENDIENTE"/>
    <m/>
    <s v="#1774B9"/>
    <x v="91"/>
    <n v="99200006"/>
    <s v="T-992"/>
    <s v="C-994"/>
    <s v="FI-993"/>
    <e v="#N/A"/>
  </r>
  <r>
    <s v="0094"/>
    <n v="990"/>
    <x v="0"/>
    <s v="Gobiernos locales"/>
    <n v="7"/>
    <x v="1"/>
    <x v="3"/>
    <x v="1"/>
    <s v="Región de Maule"/>
    <s v="Ninguno"/>
    <s v="Número de alumnos por docente en aula"/>
    <s v="Periodo 2019-2020"/>
    <s v="Porcentaje (%)"/>
    <s v="Sistema Nacional de Información Municipal"/>
    <s v="Ranking Comunal Región de Maule 2020: Número de Alumnos por Docente en Aula, variación Periodo 2019-2020"/>
    <m/>
    <s v="Ranking"/>
    <s v="Región de Maule,Educación,Municipal,Alumnos,Calidad Educación,Colegios Municipales,Docentes"/>
    <s v="PENDIENTE"/>
    <m/>
    <s v="#1774B9"/>
    <x v="92"/>
    <n v="99200007"/>
    <s v="T-992"/>
    <s v="C-994"/>
    <s v="FI-993"/>
    <e v="#N/A"/>
  </r>
  <r>
    <s v="0095"/>
    <n v="990"/>
    <x v="0"/>
    <s v="Gobiernos locales"/>
    <n v="8"/>
    <x v="1"/>
    <x v="3"/>
    <x v="1"/>
    <s v="Región del Biobío"/>
    <s v="Ninguno"/>
    <s v="Número de alumnos por docente en aula"/>
    <s v="Periodo 2019-2020"/>
    <s v="Porcentaje (%)"/>
    <s v="Sistema Nacional de Información Municipal"/>
    <s v="Ranking Comunal Región del Biobío 2020: Número de Alumnos por Docente en Aula, variación Periodo 2019-2020"/>
    <m/>
    <s v="Ranking"/>
    <s v="Región del Biobío,Educación,Municipal,Alumnos,Calidad Educación,Colegios Municipales,Docentes"/>
    <s v="PENDIENTE"/>
    <m/>
    <s v="#1774B9"/>
    <x v="93"/>
    <n v="99200008"/>
    <s v="T-992"/>
    <s v="C-994"/>
    <s v="FI-993"/>
    <e v="#N/A"/>
  </r>
  <r>
    <s v="0096"/>
    <n v="990"/>
    <x v="0"/>
    <s v="Gobiernos locales"/>
    <n v="9"/>
    <x v="1"/>
    <x v="3"/>
    <x v="1"/>
    <s v="Región de La Araucanía"/>
    <s v="Ninguno"/>
    <s v="Número de alumnos por docente en aula"/>
    <s v="Periodo 2019-2020"/>
    <s v="Porcentaje (%)"/>
    <s v="Sistema Nacional de Información Municipal"/>
    <s v="Ranking Comunal Región de La Araucanía 2020: Número de Alumnos por Docente en Aula, variación Periodo 2019-2020"/>
    <m/>
    <s v="Ranking"/>
    <s v="Región de La Araucanía,Educación,Municipal,Alumnos,Calidad Educación,Colegios Municipales,Docentes"/>
    <s v="PENDIENTE"/>
    <m/>
    <s v="#1774B9"/>
    <x v="94"/>
    <n v="99200009"/>
    <s v="T-992"/>
    <s v="C-994"/>
    <s v="FI-993"/>
    <e v="#N/A"/>
  </r>
  <r>
    <s v="0097"/>
    <n v="990"/>
    <x v="0"/>
    <s v="Gobiernos locales"/>
    <n v="10"/>
    <x v="1"/>
    <x v="3"/>
    <x v="1"/>
    <s v="Región de Los Lagos"/>
    <s v="Ninguno"/>
    <s v="Número de alumnos por docente en aula"/>
    <s v="Periodo 2019-2020"/>
    <s v="Porcentaje (%)"/>
    <s v="Sistema Nacional de Información Municipal"/>
    <s v="Ranking Comunal Región de Los Lagos 2020: Número de Alumnos por Docente en Aula, variación Periodo 2019-2020"/>
    <m/>
    <s v="Ranking"/>
    <s v="Región de Los Lagos,Educación,Municipal,Alumnos,Calidad Educación,Colegios Municipales,Docentes"/>
    <s v="PENDIENTE"/>
    <m/>
    <s v="#1774B9"/>
    <x v="95"/>
    <n v="99200010"/>
    <s v="T-992"/>
    <s v="C-994"/>
    <s v="FI-993"/>
    <e v="#N/A"/>
  </r>
  <r>
    <s v="0098"/>
    <n v="990"/>
    <x v="0"/>
    <s v="Gobiernos locales"/>
    <n v="11"/>
    <x v="1"/>
    <x v="3"/>
    <x v="1"/>
    <s v="Región de Aysén"/>
    <s v="Ninguno"/>
    <s v="Número de alumnos por docente en aula"/>
    <s v="Periodo 2019-2020"/>
    <s v="Porcentaje (%)"/>
    <s v="Sistema Nacional de Información Municipal"/>
    <s v="Ranking Comunal Región de Aysén 2020: Número de Alumnos por Docente en Aula, variación Periodo 2019-2020"/>
    <m/>
    <s v="Ranking"/>
    <s v="Región de Aysén,Educación,Municipal,Alumnos,Calidad Educación,Colegios Municipales,Docentes"/>
    <s v="PENDIENTE"/>
    <m/>
    <s v="#1774B9"/>
    <x v="96"/>
    <n v="99200011"/>
    <s v="T-992"/>
    <s v="C-994"/>
    <s v="FI-993"/>
    <e v="#N/A"/>
  </r>
  <r>
    <s v="0099"/>
    <n v="990"/>
    <x v="0"/>
    <s v="Gobiernos locales"/>
    <n v="12"/>
    <x v="1"/>
    <x v="3"/>
    <x v="1"/>
    <s v="Región de Magallanes"/>
    <s v="Ninguno"/>
    <s v="Número de alumnos por docente en aula"/>
    <s v="Periodo 2019-2020"/>
    <s v="Porcentaje (%)"/>
    <s v="Sistema Nacional de Información Municipal"/>
    <s v="Ranking Comunal Región de Magallanes 2020: Número de Alumnos por Docente en Aula, variación Periodo 2019-2020"/>
    <m/>
    <s v="Ranking"/>
    <s v="Región de Magallanes,Educación,Municipal,Alumnos,Calidad Educación,Colegios Municipales,Docentes"/>
    <s v="PENDIENTE"/>
    <m/>
    <s v="#1774B9"/>
    <x v="97"/>
    <n v="99200012"/>
    <s v="T-992"/>
    <s v="C-994"/>
    <s v="FI-993"/>
    <e v="#N/A"/>
  </r>
  <r>
    <s v="0100"/>
    <n v="990"/>
    <x v="0"/>
    <s v="Gobiernos locales"/>
    <n v="13"/>
    <x v="1"/>
    <x v="3"/>
    <x v="1"/>
    <s v="Región Metropolitana"/>
    <s v="Ninguno"/>
    <s v="Número de alumnos por docente en aula"/>
    <s v="Periodo 2019-2020"/>
    <s v="Porcentaje (%)"/>
    <s v="Sistema Nacional de Información Municipal"/>
    <s v="Ranking Comunal Región Metropolitana 2020: Número de Alumnos por Docente en Aula, variación Periodo 2019-2020"/>
    <m/>
    <s v="Ranking"/>
    <s v="Región Metropolitana,Educación,Municipal,Alumnos,Calidad Educación,Colegios Municipales,Docentes"/>
    <s v="PENDIENTE"/>
    <m/>
    <s v="#1774B9"/>
    <x v="98"/>
    <n v="99200013"/>
    <s v="T-992"/>
    <s v="C-994"/>
    <s v="FI-993"/>
    <e v="#N/A"/>
  </r>
  <r>
    <s v="0101"/>
    <n v="990"/>
    <x v="0"/>
    <s v="Gobiernos locales"/>
    <n v="14"/>
    <x v="1"/>
    <x v="3"/>
    <x v="1"/>
    <s v="Región de Los Ríos"/>
    <s v="Ninguno"/>
    <s v="Número de alumnos por docente en aula"/>
    <s v="Periodo 2019-2020"/>
    <s v="Porcentaje (%)"/>
    <s v="Sistema Nacional de Información Municipal"/>
    <s v="Ranking Comunal Región de Los Ríos 2020: Número de Alumnos por Docente en Aula, variación Periodo 2019-2020"/>
    <m/>
    <s v="Ranking"/>
    <s v="Región de Los Ríos,Educación,Municipal,Alumnos,Calidad Educación,Colegios Municipales,Docentes"/>
    <s v="PENDIENTE"/>
    <m/>
    <s v="#1774B9"/>
    <x v="99"/>
    <n v="99200014"/>
    <s v="T-992"/>
    <s v="C-994"/>
    <s v="FI-993"/>
    <e v="#N/A"/>
  </r>
  <r>
    <s v="0102"/>
    <n v="990"/>
    <x v="0"/>
    <s v="Gobiernos locales"/>
    <n v="15"/>
    <x v="1"/>
    <x v="3"/>
    <x v="1"/>
    <s v="Región de Arica y Parinacota"/>
    <s v="Ninguno"/>
    <s v="Número de alumnos por docente en aula"/>
    <s v="Periodo 2019-2020"/>
    <s v="Porcentaje (%)"/>
    <s v="Sistema Nacional de Información Municipal"/>
    <s v="Ranking Comunal Región de Arica y Parinacota 2020: Número de Alumnos por Docente en Aula, variación Periodo 2019-2020"/>
    <m/>
    <s v="Ranking"/>
    <s v="Región de Arica y Parinacota,Educación,Municipal,Alumnos,Calidad Educación,Colegios Municipales,Docentes"/>
    <s v="PENDIENTE"/>
    <m/>
    <s v="#1774B9"/>
    <x v="100"/>
    <n v="99200015"/>
    <s v="T-992"/>
    <s v="C-994"/>
    <s v="FI-993"/>
    <e v="#N/A"/>
  </r>
  <r>
    <s v="0103"/>
    <n v="990"/>
    <x v="0"/>
    <s v="Gobiernos locales"/>
    <n v="16"/>
    <x v="1"/>
    <x v="3"/>
    <x v="1"/>
    <s v="Región de Ñuble"/>
    <s v="Ninguno"/>
    <s v="Número de alumnos por docente en aula"/>
    <s v="Periodo 2019-2020"/>
    <s v="Porcentaje (%)"/>
    <s v="Sistema Nacional de Información Municipal"/>
    <s v="Ranking Comunal Región de Ñuble 2020: Número de Alumnos por Docente en Aula, variación Periodo 2019-2020"/>
    <m/>
    <s v="Ranking"/>
    <s v="Región de Ñuble,Educación,Municipal,Alumnos,Calidad Educación,Colegios Municipales,Docentes"/>
    <s v="PENDIENTE"/>
    <m/>
    <s v="#1774B9"/>
    <x v="101"/>
    <n v="99200016"/>
    <s v="T-992"/>
    <s v="C-994"/>
    <s v="FI-993"/>
    <e v="#N/A"/>
  </r>
  <r>
    <s v="0104"/>
    <n v="990"/>
    <x v="0"/>
    <s v="Salud"/>
    <n v="0"/>
    <x v="5"/>
    <x v="4"/>
    <x v="0"/>
    <s v="Chile"/>
    <s v="Comuna"/>
    <s v="Casos Activos por 1 millón de habitantes"/>
    <s v="Periodo 2020-2021"/>
    <s v="Número de Casos"/>
    <s v="Ministerio de Ciencia y Tecnología"/>
    <s v="Evolución de Casos Activos de COVID-19 por 1 millón de habitantes en las comunas de Chile durante el Periodo 2020-2021"/>
    <m/>
    <s v="Ranking"/>
    <s v="Chile,COVID-19,región,comuna,casos activos,fallecidos,recuperados"/>
    <s v="PENDIENTE"/>
    <m/>
    <s v="#1774B9"/>
    <x v="102"/>
    <n v="99100000"/>
    <s v="T-996"/>
    <s v="C-995"/>
    <s v="FI-991"/>
    <e v="#N/A"/>
  </r>
  <r>
    <s v="0105"/>
    <n v="990"/>
    <x v="0"/>
    <s v="Salud"/>
    <n v="1"/>
    <x v="5"/>
    <x v="4"/>
    <x v="1"/>
    <s v="Región de Tarapacá"/>
    <s v="Comuna"/>
    <s v="Casos Activos por 1 millón de habitantes"/>
    <s v="Periodo 2020-2021"/>
    <s v="Número de Casos"/>
    <s v="Ministerio de Ciencia y Tecnología"/>
    <s v="Evolución de Casos Activos de COVID-19 por 1 millón de habitantes en las comunas de la Región de Tarapacá durante el Periodo 2020-2021"/>
    <s v="La comuna de Iquique presenta un mayor cantidad de casos activos por COVID-19 en los meses de enero y abril del año 2021, superando los 4.000 casos por millón de habitantes. En el mes de julio del mismo año, esta cifra disminuyó a menos de 1500 casos por millón de habitantes."/>
    <s v="Ranking"/>
    <s v="Región de Tarapacá,COVID-19,región,comuna,casos activos,fallecidos,recuperados"/>
    <s v="https://analytics.zoho.com/open-view/2395394000007211567?ZOHO_CRITERIA=%22Localiza_CL_Poblacion%22.%22Codcom%22%3D1101"/>
    <m/>
    <s v="#1774B9"/>
    <x v="103"/>
    <n v="99200001"/>
    <s v="T-996"/>
    <s v="C-995"/>
    <s v="FI-991"/>
    <e v="#N/A"/>
  </r>
  <r>
    <s v="0106"/>
    <n v="990"/>
    <x v="0"/>
    <s v="Salud"/>
    <n v="2"/>
    <x v="5"/>
    <x v="4"/>
    <x v="1"/>
    <s v="Región de Antofagasta"/>
    <s v="Comuna"/>
    <s v="Casos Activos por 1 millón de habitantes"/>
    <s v="Periodo 2020-2021"/>
    <s v="Número de Casos"/>
    <s v="Ministerio de Ciencia y Tecnología"/>
    <s v="Evolución de Casos Activos de COVID-19 por 1 millón de habitantes en las comunas de la Región de Antofagasta durante el Periodo 2020-2021"/>
    <m/>
    <s v="Ranking"/>
    <s v="Región de Antofagasta,COVID-19,región,comuna,casos activos,fallecidos,recuperados"/>
    <s v="PENDIENTE"/>
    <m/>
    <s v="#1774B9"/>
    <x v="104"/>
    <n v="99200002"/>
    <s v="T-996"/>
    <s v="C-995"/>
    <s v="FI-991"/>
    <e v="#N/A"/>
  </r>
  <r>
    <s v="0107"/>
    <n v="990"/>
    <x v="0"/>
    <s v="Salud"/>
    <n v="3"/>
    <x v="5"/>
    <x v="4"/>
    <x v="1"/>
    <s v="Región de Atacama"/>
    <s v="Comuna"/>
    <s v="Casos Activos por 1 millón de habitantes"/>
    <s v="Periodo 2020-2021"/>
    <s v="Número de Casos"/>
    <s v="Ministerio de Ciencia y Tecnología"/>
    <s v="Evolución de Casos Activos de COVID-19 por 1 millón de habitantes en las comunas de la Región de Atacama durante el Periodo 2020-2021"/>
    <m/>
    <s v="Ranking"/>
    <s v="Región de Atacama,COVID-19,región,comuna,casos activos,fallecidos,recuperados"/>
    <s v="PENDIENTE"/>
    <m/>
    <s v="#1774B9"/>
    <x v="105"/>
    <n v="99200003"/>
    <s v="T-996"/>
    <s v="C-995"/>
    <s v="FI-991"/>
    <e v="#N/A"/>
  </r>
  <r>
    <s v="0108"/>
    <n v="990"/>
    <x v="0"/>
    <s v="Salud"/>
    <n v="4"/>
    <x v="5"/>
    <x v="4"/>
    <x v="1"/>
    <s v="Región de Coquimbo"/>
    <s v="Comuna"/>
    <s v="Casos Activos por 1 millón de habitantes"/>
    <s v="Periodo 2020-2021"/>
    <s v="Número de Casos"/>
    <s v="Ministerio de Ciencia y Tecnología"/>
    <s v="Evolución de Casos Activos de COVID-19 por 1 millón de habitantes en las comunas de la Región de Coquimbo durante el Periodo 2020-2021"/>
    <m/>
    <s v="Ranking"/>
    <s v="Región de Coquimbo,COVID-19,región,comuna,casos activos,fallecidos,recuperados"/>
    <s v="PENDIENTE"/>
    <m/>
    <s v="#1774B9"/>
    <x v="106"/>
    <n v="99200004"/>
    <s v="T-996"/>
    <s v="C-995"/>
    <s v="FI-991"/>
    <e v="#N/A"/>
  </r>
  <r>
    <s v="0109"/>
    <n v="990"/>
    <x v="0"/>
    <s v="Salud"/>
    <n v="5"/>
    <x v="5"/>
    <x v="4"/>
    <x v="1"/>
    <s v="Región de Valparaíso"/>
    <s v="Comuna"/>
    <s v="Casos Activos por 1 millón de habitantes"/>
    <s v="Periodo 2020-2021"/>
    <s v="Número de Casos"/>
    <s v="Ministerio de Ciencia y Tecnología"/>
    <s v="Evolución de Casos Activos de COVID-19 por 1 millón de habitantes en las comunas de la Región de Valparaíso durante el Periodo 2020-2021"/>
    <m/>
    <s v="Ranking"/>
    <s v="Región de Valparaíso,COVID-19,región,comuna,casos activos,fallecidos,recuperados"/>
    <s v="PENDIENTE"/>
    <m/>
    <s v="#1774B9"/>
    <x v="107"/>
    <n v="99200005"/>
    <s v="T-996"/>
    <s v="C-995"/>
    <s v="FI-991"/>
    <e v="#N/A"/>
  </r>
  <r>
    <s v="0110"/>
    <n v="990"/>
    <x v="0"/>
    <s v="Salud"/>
    <n v="6"/>
    <x v="5"/>
    <x v="4"/>
    <x v="1"/>
    <s v="Región de O'Higgins"/>
    <s v="Comuna"/>
    <s v="Casos Activos por 1 millón de habitantes"/>
    <s v="Periodo 2020-2021"/>
    <s v="Número de Casos"/>
    <s v="Ministerio de Ciencia y Tecnología"/>
    <s v="Evolución de Casos Activos de COVID-19 por 1 millón de habitantes en las comunas de la Región de O'Higgins durante el Periodo 2020-2021"/>
    <m/>
    <s v="Ranking"/>
    <s v="Región de O'Higgins,COVID-19,región,comuna,casos activos,fallecidos,recuperados"/>
    <s v="PENDIENTE"/>
    <m/>
    <s v="#1774B9"/>
    <x v="108"/>
    <n v="99200006"/>
    <s v="T-996"/>
    <s v="C-995"/>
    <s v="FI-991"/>
    <e v="#N/A"/>
  </r>
  <r>
    <s v="0111"/>
    <n v="990"/>
    <x v="0"/>
    <s v="Salud"/>
    <n v="7"/>
    <x v="5"/>
    <x v="4"/>
    <x v="1"/>
    <s v="Región de Maule"/>
    <s v="Comuna"/>
    <s v="Casos Activos por 1 millón de habitantes"/>
    <s v="Periodo 2020-2021"/>
    <s v="Número de Casos"/>
    <s v="Ministerio de Ciencia y Tecnología"/>
    <s v="Evolución de Casos Activos de COVID-19 por 1 millón de habitantes en las comunas de la Región de Maule durante el Periodo 2020-2021"/>
    <m/>
    <s v="Ranking"/>
    <s v="Región de Maule,COVID-19,región,comuna,casos activos,fallecidos,recuperados"/>
    <s v="PENDIENTE"/>
    <m/>
    <s v="#1774B9"/>
    <x v="109"/>
    <n v="99200007"/>
    <s v="T-996"/>
    <s v="C-995"/>
    <s v="FI-991"/>
    <e v="#N/A"/>
  </r>
  <r>
    <s v="0112"/>
    <n v="990"/>
    <x v="0"/>
    <s v="Salud"/>
    <n v="8"/>
    <x v="5"/>
    <x v="4"/>
    <x v="1"/>
    <s v="Región del Biobío"/>
    <s v="Comuna"/>
    <s v="Casos Activos por 1 millón de habitantes"/>
    <s v="Periodo 2020-2021"/>
    <s v="Número de Casos"/>
    <s v="Ministerio de Ciencia y Tecnología"/>
    <s v="Evolución de Casos Activos de COVID-19 por 1 millón de habitantes en las comunas de la Región del Biobío durante el Periodo 2020-2021"/>
    <m/>
    <s v="Ranking"/>
    <s v="Región del Biobío,COVID-19,región,comuna,casos activos,fallecidos,recuperados"/>
    <s v="PENDIENTE"/>
    <m/>
    <s v="#1774B9"/>
    <x v="110"/>
    <n v="99200008"/>
    <s v="T-996"/>
    <s v="C-995"/>
    <s v="FI-991"/>
    <e v="#N/A"/>
  </r>
  <r>
    <s v="0113"/>
    <n v="990"/>
    <x v="0"/>
    <s v="Salud"/>
    <n v="9"/>
    <x v="5"/>
    <x v="4"/>
    <x v="1"/>
    <s v="Región de La Araucanía"/>
    <s v="Comuna"/>
    <s v="Casos Activos por 1 millón de habitantes"/>
    <s v="Periodo 2020-2021"/>
    <s v="Número de Casos"/>
    <s v="Ministerio de Ciencia y Tecnología"/>
    <s v="Evolución de Casos Activos de COVID-19 por 1 millón de habitantes en las comunas de la Región de La Araucanía durante el Periodo 2020-2021"/>
    <m/>
    <s v="Ranking"/>
    <s v="Región de La Araucanía,COVID-19,región,comuna,casos activos,fallecidos,recuperados"/>
    <s v="PENDIENTE"/>
    <m/>
    <s v="#1774B9"/>
    <x v="111"/>
    <n v="99200009"/>
    <s v="T-996"/>
    <s v="C-995"/>
    <s v="FI-991"/>
    <e v="#N/A"/>
  </r>
  <r>
    <s v="0114"/>
    <n v="990"/>
    <x v="0"/>
    <s v="Salud"/>
    <n v="10"/>
    <x v="5"/>
    <x v="4"/>
    <x v="1"/>
    <s v="Región de Los Lagos"/>
    <s v="Comuna"/>
    <s v="Casos Activos por 1 millón de habitantes"/>
    <s v="Periodo 2020-2021"/>
    <s v="Número de Casos"/>
    <s v="Ministerio de Ciencia y Tecnología"/>
    <s v="Evolución de Casos Activos de COVID-19 por 1 millón de habitantes en las comunas de la Región de Los Lagos durante el Periodo 2020-2021"/>
    <m/>
    <s v="Ranking"/>
    <s v="Región de Los Lagos,COVID-19,región,comuna,casos activos,fallecidos,recuperados"/>
    <s v="PENDIENTE"/>
    <m/>
    <s v="#1774B9"/>
    <x v="112"/>
    <n v="99200010"/>
    <s v="T-996"/>
    <s v="C-995"/>
    <s v="FI-991"/>
    <e v="#N/A"/>
  </r>
  <r>
    <s v="0115"/>
    <n v="990"/>
    <x v="0"/>
    <s v="Salud"/>
    <n v="11"/>
    <x v="5"/>
    <x v="4"/>
    <x v="1"/>
    <s v="Región de Aysén"/>
    <s v="Comuna"/>
    <s v="Casos Activos por 1 millón de habitantes"/>
    <s v="Periodo 2020-2021"/>
    <s v="Número de Casos"/>
    <s v="Ministerio de Ciencia y Tecnología"/>
    <s v="Evolución de Casos Activos de COVID-19 por 1 millón de habitantes en las comunas de la Región de Aysén durante el Periodo 2020-2021"/>
    <m/>
    <s v="Ranking"/>
    <s v="Región de Aysén,COVID-19,región,comuna,casos activos,fallecidos,recuperados"/>
    <s v="PENDIENTE"/>
    <m/>
    <s v="#1774B9"/>
    <x v="113"/>
    <n v="99200011"/>
    <s v="T-996"/>
    <s v="C-995"/>
    <s v="FI-991"/>
    <e v="#N/A"/>
  </r>
  <r>
    <s v="0116"/>
    <n v="990"/>
    <x v="0"/>
    <s v="Salud"/>
    <n v="12"/>
    <x v="5"/>
    <x v="4"/>
    <x v="1"/>
    <s v="Región de Magallanes"/>
    <s v="Comuna"/>
    <s v="Casos Activos por 1 millón de habitantes"/>
    <s v="Periodo 2020-2021"/>
    <s v="Número de Casos"/>
    <s v="Ministerio de Ciencia y Tecnología"/>
    <s v="Evolución de Casos Activos de COVID-19 por 1 millón de habitantes en las comunas de la Región de Magallanes durante el Periodo 2020-2021"/>
    <m/>
    <s v="Ranking"/>
    <s v="Región de Magallanes,COVID-19,región,comuna,casos activos,fallecidos,recuperados"/>
    <s v="PENDIENTE"/>
    <m/>
    <s v="#1774B9"/>
    <x v="114"/>
    <n v="99200012"/>
    <s v="T-996"/>
    <s v="C-995"/>
    <s v="FI-991"/>
    <e v="#N/A"/>
  </r>
  <r>
    <s v="0117"/>
    <n v="990"/>
    <x v="0"/>
    <s v="Salud"/>
    <n v="13"/>
    <x v="5"/>
    <x v="4"/>
    <x v="1"/>
    <s v="Región Metropolitana"/>
    <s v="Comuna"/>
    <s v="Casos Activos por 1 millón de habitantes"/>
    <s v="Periodo 2020-2021"/>
    <s v="Número de Casos"/>
    <s v="Ministerio de Ciencia y Tecnología"/>
    <s v="Evolución de Casos Activos de COVID-19 por 1 millón de habitantes en las comunas de la Región Metropolitana durante el Periodo 2020-2021"/>
    <m/>
    <s v="Ranking"/>
    <s v="Región Metropolitana,COVID-19,región,comuna,casos activos,fallecidos,recuperados"/>
    <s v="PENDIENTE"/>
    <m/>
    <s v="#1774B9"/>
    <x v="115"/>
    <n v="99200013"/>
    <s v="T-996"/>
    <s v="C-995"/>
    <s v="FI-991"/>
    <e v="#N/A"/>
  </r>
  <r>
    <s v="0118"/>
    <n v="990"/>
    <x v="0"/>
    <s v="Salud"/>
    <n v="14"/>
    <x v="5"/>
    <x v="4"/>
    <x v="1"/>
    <s v="Región de Los Ríos"/>
    <s v="Comuna"/>
    <s v="Casos Activos por 1 millón de habitantes"/>
    <s v="Periodo 2020-2021"/>
    <s v="Número de Casos"/>
    <s v="Ministerio de Ciencia y Tecnología"/>
    <s v="Evolución de Casos Activos de COVID-19 por 1 millón de habitantes en las comunas de la Región de Los Ríos durante el Periodo 2020-2021"/>
    <m/>
    <s v="Ranking"/>
    <s v="Región de Los Ríos,COVID-19,región,comuna,casos activos,fallecidos,recuperados"/>
    <s v="PENDIENTE"/>
    <m/>
    <s v="#1774B9"/>
    <x v="116"/>
    <n v="99200014"/>
    <s v="T-996"/>
    <s v="C-995"/>
    <s v="FI-991"/>
    <e v="#N/A"/>
  </r>
  <r>
    <s v="0119"/>
    <n v="990"/>
    <x v="0"/>
    <s v="Salud"/>
    <n v="15"/>
    <x v="5"/>
    <x v="4"/>
    <x v="1"/>
    <s v="Región de Arica y Parinacota"/>
    <s v="Comuna"/>
    <s v="Casos Activos por 1 millón de habitantes"/>
    <s v="Periodo 2020-2021"/>
    <s v="Número de Casos"/>
    <s v="Ministerio de Ciencia y Tecnología"/>
    <s v="Evolución de Casos Activos de COVID-19 por 1 millón de habitantes en las comunas de la Región de Arica y Parinacota durante el Periodo 2020-2021"/>
    <m/>
    <s v="Ranking"/>
    <s v="Región de Arica y Parinacota,COVID-19,región,comuna,casos activos,fallecidos,recuperados"/>
    <s v="PENDIENTE"/>
    <m/>
    <s v="#1774B9"/>
    <x v="117"/>
    <n v="99200015"/>
    <s v="T-996"/>
    <s v="C-995"/>
    <s v="FI-991"/>
    <e v="#N/A"/>
  </r>
  <r>
    <s v="0120"/>
    <n v="990"/>
    <x v="0"/>
    <s v="Salud"/>
    <n v="16"/>
    <x v="5"/>
    <x v="4"/>
    <x v="1"/>
    <s v="Región de Ñuble"/>
    <s v="Comuna"/>
    <s v="Casos Activos por 1 millón de habitantes"/>
    <s v="Periodo 2020-2021"/>
    <s v="Número de Casos"/>
    <s v="Ministerio de Ciencia y Tecnología"/>
    <s v="Evolución de Casos Activos de COVID-19 por 1 millón de habitantes en las comunas de la Región de Ñuble durante el Periodo 2020-2021"/>
    <m/>
    <s v="Ranking"/>
    <s v="Región de Ñuble,COVID-19,región,comuna,casos activos,fallecidos,recuperados"/>
    <s v="PENDIENTE"/>
    <m/>
    <s v="#1774B9"/>
    <x v="118"/>
    <n v="99200016"/>
    <s v="T-996"/>
    <s v="C-995"/>
    <s v="FI-991"/>
    <e v="#N/A"/>
  </r>
  <r>
    <s v="0121"/>
    <n v="990"/>
    <x v="0"/>
    <s v="Agropecuario y Forestal"/>
    <n v="0"/>
    <x v="6"/>
    <x v="5"/>
    <x v="0"/>
    <s v="Chile"/>
    <s v="Región"/>
    <s v="Volumen fruta exportada"/>
    <s v="Periodo 2012-2020"/>
    <s v="Toneladas"/>
    <s v="Servicio Nacional de Aduanas"/>
    <s v="Volumen de Exportaciones Frutícolas en Chile, Periodo 2012-2020"/>
    <s v="La manzana es la fruta que más exporta Chile, con un volumen de 7.943.153 ton durante el periodo 2012 – 2020. En segundo lugar está la uva con un volumen de 7.410.265 ton."/>
    <s v="Gráfico"/>
    <s v="Chile,fruta,toneladas,manzanas,uva,exportaciones "/>
    <s v="https://analytics.zoho.com/open-view/2395394000005925456?ZOHO_CRITERIA=%22Trasposicion_4.1%22.%22Valor%22%20%3E%200.99"/>
    <m/>
    <s v="#1774B9"/>
    <x v="119"/>
    <n v="99100000"/>
    <s v="T-997"/>
    <s v="C-996"/>
    <s v="FI-992"/>
    <e v="#N/A"/>
  </r>
  <r>
    <s v="0122"/>
    <n v="990"/>
    <x v="0"/>
    <s v="Agropecuario y Forestal"/>
    <n v="1"/>
    <x v="6"/>
    <x v="5"/>
    <x v="1"/>
    <s v="Región de Tarapacá"/>
    <s v="Ninguno"/>
    <s v="Volumen fruta exportada"/>
    <s v="Periodo 2012-2020"/>
    <s v="Toneladas"/>
    <s v="Servicio Nacional de Aduanas"/>
    <s v="Volumen de Exportaciones Frutícolas en la Región de Tarapacá, Periodo 2012-2020"/>
    <m/>
    <s v="Gráfico"/>
    <s v="Región de Tarapacá,fruta,toneladas,manzanas,uva,exportaciones "/>
    <s v="PENDIENTE"/>
    <m/>
    <s v="#1774B9"/>
    <x v="120"/>
    <n v="99200001"/>
    <s v="T-997"/>
    <s v="C-996"/>
    <s v="FI-993"/>
    <e v="#N/A"/>
  </r>
  <r>
    <s v="0123"/>
    <n v="990"/>
    <x v="0"/>
    <s v="Agropecuario y Forestal"/>
    <n v="2"/>
    <x v="6"/>
    <x v="5"/>
    <x v="1"/>
    <s v="Región de Antofagasta"/>
    <s v="Ninguno"/>
    <s v="Volumen fruta exportada"/>
    <s v="Periodo 2012-2020"/>
    <s v="Toneladas"/>
    <s v="Servicio Nacional de Aduanas"/>
    <s v="Volumen de Exportaciones Frutícolas en la Región de Antofagasta, Periodo 2012-2020"/>
    <m/>
    <s v="Gráfico"/>
    <s v="Región de Antofagasta,fruta,toneladas,manzanas,uva,exportaciones "/>
    <s v="PENDIENTE"/>
    <m/>
    <s v="#1774B9"/>
    <x v="121"/>
    <n v="99200002"/>
    <s v="T-997"/>
    <s v="C-996"/>
    <s v="FI-993"/>
    <e v="#N/A"/>
  </r>
  <r>
    <s v="0124"/>
    <n v="990"/>
    <x v="0"/>
    <s v="Agropecuario y Forestal"/>
    <n v="3"/>
    <x v="6"/>
    <x v="5"/>
    <x v="1"/>
    <s v="Región de Atacama"/>
    <s v="Ninguno"/>
    <s v="Volumen fruta exportada"/>
    <s v="Periodo 2012-2020"/>
    <s v="Toneladas"/>
    <s v="Servicio Nacional de Aduanas"/>
    <s v="Volumen de Exportaciones Frutícolas en la Región de Atacama, Periodo 2012-2020"/>
    <m/>
    <s v="Gráfico"/>
    <s v="Región de Atacama,fruta,toneladas,manzanas,uva,exportaciones "/>
    <s v="PENDIENTE"/>
    <m/>
    <s v="#1774B9"/>
    <x v="122"/>
    <n v="99200003"/>
    <s v="T-997"/>
    <s v="C-996"/>
    <s v="FI-993"/>
    <e v="#N/A"/>
  </r>
  <r>
    <s v="0125"/>
    <n v="990"/>
    <x v="0"/>
    <s v="Agropecuario y Forestal"/>
    <n v="4"/>
    <x v="6"/>
    <x v="5"/>
    <x v="1"/>
    <s v="Región de Coquimbo"/>
    <s v="Ninguno"/>
    <s v="Volumen fruta exportada"/>
    <s v="Periodo 2012-2020"/>
    <s v="Toneladas"/>
    <s v="Servicio Nacional de Aduanas"/>
    <s v="Volumen de Exportaciones Frutícolas en la Región de Coquimbo, Periodo 2012-2020"/>
    <m/>
    <s v="Gráfico"/>
    <s v="Región de Coquimbo,fruta,toneladas,manzanas,uva,exportaciones "/>
    <s v="PENDIENTE"/>
    <m/>
    <s v="#1774B9"/>
    <x v="123"/>
    <n v="99200004"/>
    <s v="T-997"/>
    <s v="C-996"/>
    <s v="FI-993"/>
    <e v="#N/A"/>
  </r>
  <r>
    <s v="0126"/>
    <n v="990"/>
    <x v="0"/>
    <s v="Agropecuario y Forestal"/>
    <n v="5"/>
    <x v="6"/>
    <x v="5"/>
    <x v="1"/>
    <s v="Región de Valparaíso"/>
    <s v="Ninguno"/>
    <s v="Volumen fruta exportada"/>
    <s v="Periodo 2012-2020"/>
    <s v="Toneladas"/>
    <s v="Servicio Nacional de Aduanas"/>
    <s v="Volumen de Exportaciones Frutícolas en la Región de Valparaíso, Periodo 2012-2020"/>
    <m/>
    <s v="Gráfico"/>
    <s v="Región de Valparaíso,fruta,toneladas,manzanas,uva,exportaciones "/>
    <s v="PENDIENTE"/>
    <m/>
    <s v="#1774B9"/>
    <x v="124"/>
    <n v="99200005"/>
    <s v="T-997"/>
    <s v="C-996"/>
    <s v="FI-993"/>
    <e v="#N/A"/>
  </r>
  <r>
    <s v="0127"/>
    <n v="990"/>
    <x v="0"/>
    <s v="Agropecuario y Forestal"/>
    <n v="6"/>
    <x v="6"/>
    <x v="5"/>
    <x v="1"/>
    <s v="Región de O'Higgins"/>
    <s v="Ninguno"/>
    <s v="Volumen fruta exportada"/>
    <s v="Periodo 2012-2020"/>
    <s v="Toneladas"/>
    <s v="Servicio Nacional de Aduanas"/>
    <s v="Volumen de Exportaciones Frutícolas en la Región de O'Higgins, Periodo 2012-2020"/>
    <m/>
    <s v="Gráfico"/>
    <s v="Región de O'Higgins,fruta,toneladas,manzanas,uva,exportaciones "/>
    <s v="PENDIENTE"/>
    <m/>
    <s v="#1774B9"/>
    <x v="125"/>
    <n v="99200006"/>
    <s v="T-997"/>
    <s v="C-996"/>
    <s v="FI-993"/>
    <e v="#N/A"/>
  </r>
  <r>
    <s v="0128"/>
    <n v="990"/>
    <x v="0"/>
    <s v="Agropecuario y Forestal"/>
    <n v="7"/>
    <x v="6"/>
    <x v="5"/>
    <x v="1"/>
    <s v="Región de Maule"/>
    <s v="Ninguno"/>
    <s v="Volumen fruta exportada"/>
    <s v="Periodo 2012-2020"/>
    <s v="Toneladas"/>
    <s v="Servicio Nacional de Aduanas"/>
    <s v="Volumen de Exportaciones Frutícolas en la Región de Maule, Periodo 2012-2020"/>
    <m/>
    <s v="Gráfico"/>
    <s v="Región de Maule,fruta,toneladas,manzanas,uva,exportaciones "/>
    <s v="PENDIENTE"/>
    <m/>
    <s v="#1774B9"/>
    <x v="126"/>
    <n v="99200007"/>
    <s v="T-997"/>
    <s v="C-996"/>
    <s v="FI-993"/>
    <e v="#N/A"/>
  </r>
  <r>
    <s v="0129"/>
    <n v="990"/>
    <x v="0"/>
    <s v="Agropecuario y Forestal"/>
    <n v="8"/>
    <x v="6"/>
    <x v="5"/>
    <x v="1"/>
    <s v="Región del Biobío"/>
    <s v="Ninguno"/>
    <s v="Volumen fruta exportada"/>
    <s v="Periodo 2012-2020"/>
    <s v="Toneladas"/>
    <s v="Servicio Nacional de Aduanas"/>
    <s v="Volumen de Exportaciones Frutícolas en la Región del Biobío, Periodo 2012-2020"/>
    <m/>
    <s v="Gráfico"/>
    <s v="Región del Biobío,fruta,toneladas,manzanas,uva,exportaciones "/>
    <s v="PENDIENTE"/>
    <m/>
    <s v="#1774B9"/>
    <x v="127"/>
    <n v="99200008"/>
    <s v="T-997"/>
    <s v="C-996"/>
    <s v="FI-993"/>
    <e v="#N/A"/>
  </r>
  <r>
    <s v="0130"/>
    <n v="990"/>
    <x v="0"/>
    <s v="Agropecuario y Forestal"/>
    <n v="9"/>
    <x v="6"/>
    <x v="5"/>
    <x v="1"/>
    <s v="Región de La Araucanía"/>
    <s v="Ninguno"/>
    <s v="Volumen fruta exportada"/>
    <s v="Periodo 2012-2020"/>
    <s v="Toneladas"/>
    <s v="Servicio Nacional de Aduanas"/>
    <s v="Volumen de Exportaciones Frutícolas en la Región de La Araucanía, Periodo 2012-2020"/>
    <m/>
    <s v="Gráfico"/>
    <s v="Región de La Araucanía,fruta,toneladas,manzanas,uva,exportaciones "/>
    <s v="PENDIENTE"/>
    <m/>
    <s v="#1774B9"/>
    <x v="128"/>
    <n v="99200009"/>
    <s v="T-997"/>
    <s v="C-996"/>
    <s v="FI-993"/>
    <e v="#N/A"/>
  </r>
  <r>
    <s v="0131"/>
    <n v="990"/>
    <x v="0"/>
    <s v="Agropecuario y Forestal"/>
    <n v="10"/>
    <x v="6"/>
    <x v="5"/>
    <x v="1"/>
    <s v="Región de Los Lagos"/>
    <s v="Ninguno"/>
    <s v="Volumen fruta exportada"/>
    <s v="Periodo 2012-2020"/>
    <s v="Toneladas"/>
    <s v="Servicio Nacional de Aduanas"/>
    <s v="Volumen de Exportaciones Frutícolas en la Región de Los Lagos, Periodo 2012-2020"/>
    <m/>
    <s v="Gráfico"/>
    <s v="Región de Los Lagos,fruta,toneladas,manzanas,uva,exportaciones "/>
    <s v="PENDIENTE"/>
    <m/>
    <s v="#1774B9"/>
    <x v="129"/>
    <n v="99200010"/>
    <s v="T-997"/>
    <s v="C-996"/>
    <s v="FI-993"/>
    <e v="#N/A"/>
  </r>
  <r>
    <s v="0132"/>
    <n v="990"/>
    <x v="0"/>
    <s v="Agropecuario y Forestal"/>
    <n v="11"/>
    <x v="6"/>
    <x v="5"/>
    <x v="1"/>
    <s v="Región de Aysén"/>
    <s v="Ninguno"/>
    <s v="Volumen fruta exportada"/>
    <s v="Periodo 2012-2020"/>
    <s v="Toneladas"/>
    <s v="Servicio Nacional de Aduanas"/>
    <s v="Volumen de Exportaciones Frutícolas en la Región de Aysén, Periodo 2012-2020"/>
    <m/>
    <s v="Gráfico"/>
    <s v="Región de Aysén,fruta,toneladas,manzanas,uva,exportaciones "/>
    <s v="PENDIENTE"/>
    <m/>
    <s v="#1774B9"/>
    <x v="130"/>
    <n v="99200011"/>
    <s v="T-997"/>
    <s v="C-996"/>
    <s v="FI-993"/>
    <e v="#N/A"/>
  </r>
  <r>
    <s v="0133"/>
    <n v="990"/>
    <x v="0"/>
    <s v="Agropecuario y Forestal"/>
    <n v="12"/>
    <x v="6"/>
    <x v="5"/>
    <x v="1"/>
    <s v="Región de Magallanes"/>
    <s v="Ninguno"/>
    <s v="Volumen fruta exportada"/>
    <s v="Periodo 2012-2020"/>
    <s v="Toneladas"/>
    <s v="Servicio Nacional de Aduanas"/>
    <s v="Volumen de Exportaciones Frutícolas en la Región de Magallanes, Periodo 2012-2020"/>
    <m/>
    <s v="Gráfico"/>
    <s v="Región de Magallanes,fruta,toneladas,manzanas,uva,exportaciones "/>
    <s v="PENDIENTE"/>
    <m/>
    <s v="#1774B9"/>
    <x v="131"/>
    <n v="99200012"/>
    <s v="T-997"/>
    <s v="C-996"/>
    <s v="FI-993"/>
    <e v="#N/A"/>
  </r>
  <r>
    <s v="0134"/>
    <n v="990"/>
    <x v="0"/>
    <s v="Agropecuario y Forestal"/>
    <n v="13"/>
    <x v="6"/>
    <x v="5"/>
    <x v="1"/>
    <s v="Región Metropolitana"/>
    <s v="Ninguno"/>
    <s v="Volumen fruta exportada"/>
    <s v="Periodo 2012-2020"/>
    <s v="Toneladas"/>
    <s v="Servicio Nacional de Aduanas"/>
    <s v="Volumen de Exportaciones Frutícolas en la Región Metropolitana, Periodo 2012-2020"/>
    <m/>
    <s v="Gráfico"/>
    <s v="Región Metropolitana,fruta,toneladas,manzanas,uva,exportaciones "/>
    <s v="PENDIENTE"/>
    <m/>
    <s v="#1774B9"/>
    <x v="132"/>
    <n v="99200013"/>
    <s v="T-997"/>
    <s v="C-996"/>
    <s v="FI-993"/>
    <e v="#N/A"/>
  </r>
  <r>
    <s v="0135"/>
    <n v="990"/>
    <x v="0"/>
    <s v="Agropecuario y Forestal"/>
    <n v="14"/>
    <x v="6"/>
    <x v="5"/>
    <x v="1"/>
    <s v="Región de Los Ríos"/>
    <s v="Ninguno"/>
    <s v="Volumen fruta exportada"/>
    <s v="Periodo 2012-2020"/>
    <s v="Toneladas"/>
    <s v="Servicio Nacional de Aduanas"/>
    <s v="Volumen de Exportaciones Frutícolas en la Región de Los Ríos, Periodo 2012-2020"/>
    <m/>
    <s v="Gráfico"/>
    <s v="Región de Los Ríos,fruta,toneladas,manzanas,uva,exportaciones "/>
    <s v="PENDIENTE"/>
    <m/>
    <s v="#1774B9"/>
    <x v="133"/>
    <n v="99200014"/>
    <s v="T-997"/>
    <s v="C-996"/>
    <s v="FI-993"/>
    <e v="#N/A"/>
  </r>
  <r>
    <s v="0136"/>
    <n v="990"/>
    <x v="0"/>
    <s v="Agropecuario y Forestal"/>
    <n v="15"/>
    <x v="6"/>
    <x v="5"/>
    <x v="1"/>
    <s v="Región de Arica y Parinacota"/>
    <s v="Ninguno"/>
    <s v="Volumen fruta exportada"/>
    <s v="Periodo 2012-2020"/>
    <s v="Toneladas"/>
    <s v="Servicio Nacional de Aduanas"/>
    <s v="Volumen de Exportaciones Frutícolas en la Región de Arica y Parinacota, Periodo 2012-2020"/>
    <m/>
    <s v="Gráfico"/>
    <s v="Región de Arica y Parinacota,fruta,toneladas,manzanas,uva,exportaciones "/>
    <s v="PENDIENTE"/>
    <m/>
    <s v="#1774B9"/>
    <x v="134"/>
    <n v="99200015"/>
    <s v="T-997"/>
    <s v="C-996"/>
    <s v="FI-993"/>
    <e v="#N/A"/>
  </r>
  <r>
    <s v="0137"/>
    <n v="990"/>
    <x v="0"/>
    <s v="Agropecuario y Forestal"/>
    <n v="16"/>
    <x v="6"/>
    <x v="5"/>
    <x v="1"/>
    <s v="Región de Ñuble"/>
    <s v="Ninguno"/>
    <s v="Volumen fruta exportada"/>
    <s v="Periodo 2012-2020"/>
    <s v="Toneladas"/>
    <s v="Servicio Nacional de Aduanas"/>
    <s v="Volumen de Exportaciones Frutícolas en la Región de Ñuble, Periodo 2012-2020"/>
    <m/>
    <s v="Gráfico"/>
    <s v="Región de Ñuble,fruta,toneladas,manzanas,uva,exportaciones "/>
    <s v="PENDIENTE"/>
    <m/>
    <s v="#1774B9"/>
    <x v="135"/>
    <n v="99200016"/>
    <s v="T-997"/>
    <s v="C-996"/>
    <s v="FI-993"/>
    <e v="#N/A"/>
  </r>
  <r>
    <s v="0138"/>
    <n v="990"/>
    <x v="0"/>
    <s v="Agropecuario y Forestal"/>
    <n v="0"/>
    <x v="6"/>
    <x v="5"/>
    <x v="0"/>
    <s v="Chile"/>
    <s v="Ninguno"/>
    <s v="Chile"/>
    <s v="Periodo 2012-2020"/>
    <s v="Toneladas"/>
    <s v="Servicio Nacional de Aduanas"/>
    <s v="Volumen de Exportaciones Frutícolas por país, Periodo 2012-2020"/>
    <s v="Chile exporta fruta a más de 80 países de todo el mundo. EEUU es el país que recibe más toneladas de fruta desde Chile, en segundo lugar está China. De Sudamérica Colombia es el país que más toneladas de fruta recibe."/>
    <s v="Mapa"/>
    <s v="Chile,fruta,toneladas,exportaciones "/>
    <s v="https://analytics.zoho.com/open-view/2395394000005925456?ZOHO_CRITERIA=%22Trasposicion_4.1%22.%22Valor%22%20%3E%200.99"/>
    <m/>
    <s v="#1774B9"/>
    <x v="136"/>
    <n v="99100000"/>
    <s v="T-997"/>
    <s v="C-996"/>
    <s v="FI-993"/>
    <s v="M-994"/>
  </r>
  <r>
    <s v="0139"/>
    <n v="990"/>
    <x v="0"/>
    <s v="Mujeres"/>
    <n v="0"/>
    <x v="7"/>
    <x v="6"/>
    <x v="0"/>
    <s v="Chile"/>
    <s v="Región"/>
    <s v="Región"/>
    <s v="Periodo 2013-2019"/>
    <s v="Número de Sentencias"/>
    <s v="Poder Judicial"/>
    <s v="Sentencias Dictadas por delitos de Abuso Sexual en Chile para el Periodo 2013-2019"/>
    <m/>
    <s v="Gráfico"/>
    <s v="Chile,violencia,mujer,abuso, sexual, sentencia,menor,juzgado"/>
    <s v="PENDIENTE"/>
    <m/>
    <s v="#1774B9"/>
    <x v="137"/>
    <n v="99100000"/>
    <s v="T-998"/>
    <s v="C-997"/>
    <s v="FI-992"/>
    <s v="M-992"/>
  </r>
  <r>
    <s v="0140"/>
    <n v="990"/>
    <x v="0"/>
    <s v="Mujeres"/>
    <n v="1"/>
    <x v="7"/>
    <x v="6"/>
    <x v="1"/>
    <s v="Región de Tarapacá"/>
    <s v="Ninguno"/>
    <s v="Región"/>
    <s v="Periodo 2013-2019"/>
    <s v="Número de Sentencias"/>
    <s v="Poder Judicial"/>
    <s v="Sentencias Dictadas por delitos de Abuso Sexual en la Región de Tarapacá para el Periodo 2013-2019"/>
    <m/>
    <s v="Gráfico"/>
    <s v="Región de Tarapacá,violencia,mujer,abuso, sexual, sentencia,menor,juzgado"/>
    <s v="PENDIENTE"/>
    <m/>
    <s v="#1774B9"/>
    <x v="138"/>
    <n v="99200001"/>
    <s v="T-998"/>
    <s v="C-997"/>
    <s v="FI-993"/>
    <s v="M-992"/>
  </r>
  <r>
    <s v="0141"/>
    <n v="990"/>
    <x v="0"/>
    <s v="Mujeres"/>
    <n v="2"/>
    <x v="7"/>
    <x v="6"/>
    <x v="1"/>
    <s v="Región de Antofagasta"/>
    <s v="Ninguno"/>
    <s v="Región"/>
    <s v="Periodo 2013-2019"/>
    <s v="Número de Sentencias"/>
    <s v="Poder Judicial"/>
    <s v="Sentencias Dictadas por delitos de Abuso Sexual en la Región de Antofagasta para el Periodo 2013-2019"/>
    <m/>
    <s v="Gráfico"/>
    <s v="Región de Antofagasta,violencia,mujer,abuso, sexual, sentencia,menor,juzgado"/>
    <s v="PENDIENTE"/>
    <m/>
    <s v="#1774B9"/>
    <x v="139"/>
    <n v="99200002"/>
    <s v="T-998"/>
    <s v="C-997"/>
    <s v="FI-993"/>
    <s v="M-992"/>
  </r>
  <r>
    <s v="0142"/>
    <n v="990"/>
    <x v="0"/>
    <s v="Mujeres"/>
    <n v="3"/>
    <x v="7"/>
    <x v="6"/>
    <x v="1"/>
    <s v="Región de Atacama"/>
    <s v="Ninguno"/>
    <s v="Región"/>
    <s v="Periodo 2013-2019"/>
    <s v="Número de Sentencias"/>
    <s v="Poder Judicial"/>
    <s v="Sentencias Dictadas por delitos de Abuso Sexual en la Región de Atacama para el Periodo 2013-2019"/>
    <m/>
    <s v="Gráfico"/>
    <s v="Región de Atacama,violencia,mujer,abuso, sexual, sentencia,menor,juzgado"/>
    <s v="PENDIENTE"/>
    <m/>
    <s v="#1774B9"/>
    <x v="140"/>
    <n v="99200003"/>
    <s v="T-998"/>
    <s v="C-997"/>
    <s v="FI-993"/>
    <s v="M-992"/>
  </r>
  <r>
    <s v="0143"/>
    <n v="990"/>
    <x v="0"/>
    <s v="Mujeres"/>
    <n v="4"/>
    <x v="7"/>
    <x v="6"/>
    <x v="1"/>
    <s v="Región de Coquimbo"/>
    <s v="Ninguno"/>
    <s v="Región"/>
    <s v="Periodo 2013-2019"/>
    <s v="Número de Sentencias"/>
    <s v="Poder Judicial"/>
    <s v="Sentencias Dictadas por delitos de Abuso Sexual en la Región de Coquimbo para el Periodo 2013-2019"/>
    <m/>
    <s v="Gráfico"/>
    <s v="Región de Coquimbo,violencia,mujer,abuso, sexual, sentencia,menor,juzgado"/>
    <s v="PENDIENTE"/>
    <m/>
    <s v="#1774B9"/>
    <x v="141"/>
    <n v="99200004"/>
    <s v="T-998"/>
    <s v="C-997"/>
    <s v="FI-993"/>
    <s v="M-992"/>
  </r>
  <r>
    <s v="0144"/>
    <n v="990"/>
    <x v="0"/>
    <s v="Mujeres"/>
    <n v="5"/>
    <x v="7"/>
    <x v="6"/>
    <x v="1"/>
    <s v="Región de Valparaíso"/>
    <s v="Ninguno"/>
    <s v="Región"/>
    <s v="Periodo 2013-2019"/>
    <s v="Número de Sentencias"/>
    <s v="Poder Judicial"/>
    <s v="Sentencias Dictadas por delitos de Abuso Sexual en la Región de Valparaíso para el Periodo 2013-2019"/>
    <m/>
    <s v="Gráfico"/>
    <s v="Región de Valparaíso,violencia,mujer,abuso, sexual, sentencia,menor,juzgado"/>
    <s v="PENDIENTE"/>
    <m/>
    <s v="#1774B9"/>
    <x v="142"/>
    <n v="99200005"/>
    <s v="T-998"/>
    <s v="C-997"/>
    <s v="FI-993"/>
    <s v="M-992"/>
  </r>
  <r>
    <s v="0145"/>
    <n v="990"/>
    <x v="0"/>
    <s v="Mujeres"/>
    <n v="6"/>
    <x v="7"/>
    <x v="6"/>
    <x v="1"/>
    <s v="Región de O'Higgins"/>
    <s v="Ninguno"/>
    <s v="Región"/>
    <s v="Periodo 2013-2019"/>
    <s v="Número de Sentencias"/>
    <s v="Poder Judicial"/>
    <s v="Sentencias Dictadas por delitos de Abuso Sexual en la Región de O'Higgins para el Periodo 2013-2019"/>
    <m/>
    <s v="Gráfico"/>
    <s v="Región de O'Higgins,violencia,mujer,abuso, sexual, sentencia,menor,juzgado"/>
    <s v="PENDIENTE"/>
    <m/>
    <s v="#1774B9"/>
    <x v="143"/>
    <n v="99200006"/>
    <s v="T-998"/>
    <s v="C-997"/>
    <s v="FI-993"/>
    <s v="M-992"/>
  </r>
  <r>
    <s v="0146"/>
    <n v="990"/>
    <x v="0"/>
    <s v="Mujeres"/>
    <n v="7"/>
    <x v="7"/>
    <x v="6"/>
    <x v="1"/>
    <s v="Región de Maule"/>
    <s v="Ninguno"/>
    <s v="Región"/>
    <s v="Periodo 2013-2019"/>
    <s v="Número de Sentencias"/>
    <s v="Poder Judicial"/>
    <s v="Sentencias Dictadas por delitos de Abuso Sexual en la Región de Maule para el Periodo 2013-2019"/>
    <m/>
    <s v="Gráfico"/>
    <s v="Región de Maule,violencia,mujer,abuso, sexual, sentencia,menor,juzgado"/>
    <s v="PENDIENTE"/>
    <m/>
    <s v="#1774B9"/>
    <x v="144"/>
    <n v="99200007"/>
    <s v="T-998"/>
    <s v="C-997"/>
    <s v="FI-993"/>
    <s v="M-992"/>
  </r>
  <r>
    <s v="0147"/>
    <n v="990"/>
    <x v="0"/>
    <s v="Mujeres"/>
    <n v="8"/>
    <x v="7"/>
    <x v="6"/>
    <x v="1"/>
    <s v="Región del Biobío"/>
    <s v="Ninguno"/>
    <s v="Región"/>
    <s v="Periodo 2013-2019"/>
    <s v="Número de Sentencias"/>
    <s v="Poder Judicial"/>
    <s v="Sentencias Dictadas por delitos de Abuso Sexual en la Región del Biobío para el Periodo 2013-2019"/>
    <m/>
    <s v="Gráfico"/>
    <s v="Región del Biobío,violencia,mujer,abuso, sexual, sentencia,menor,juzgado"/>
    <s v="PENDIENTE"/>
    <m/>
    <s v="#1774B9"/>
    <x v="145"/>
    <n v="99200008"/>
    <s v="T-998"/>
    <s v="C-997"/>
    <s v="FI-993"/>
    <s v="M-992"/>
  </r>
  <r>
    <s v="0148"/>
    <n v="990"/>
    <x v="0"/>
    <s v="Mujeres"/>
    <n v="9"/>
    <x v="7"/>
    <x v="6"/>
    <x v="1"/>
    <s v="Región de La Araucanía"/>
    <s v="Ninguno"/>
    <s v="Región"/>
    <s v="Periodo 2013-2019"/>
    <s v="Número de Sentencias"/>
    <s v="Poder Judicial"/>
    <s v="Sentencias Dictadas por delitos de Abuso Sexual en la Región de La Araucanía para el Periodo 2013-2019"/>
    <m/>
    <s v="Gráfico"/>
    <s v="Región de La Araucanía,violencia,mujer,abuso, sexual, sentencia,menor,juzgado"/>
    <s v="PENDIENTE"/>
    <m/>
    <s v="#1774B9"/>
    <x v="146"/>
    <n v="99200009"/>
    <s v="T-998"/>
    <s v="C-997"/>
    <s v="FI-993"/>
    <s v="M-992"/>
  </r>
  <r>
    <s v="0149"/>
    <n v="990"/>
    <x v="0"/>
    <s v="Mujeres"/>
    <n v="10"/>
    <x v="7"/>
    <x v="6"/>
    <x v="1"/>
    <s v="Región de Los Lagos"/>
    <s v="Ninguno"/>
    <s v="Región"/>
    <s v="Periodo 2013-2019"/>
    <s v="Número de Sentencias"/>
    <s v="Poder Judicial"/>
    <s v="Sentencias Dictadas por delitos de Abuso Sexual en la Región de Los Lagos para el Periodo 2013-2019"/>
    <m/>
    <s v="Gráfico"/>
    <s v="Región de Los Lagos,violencia,mujer,abuso, sexual, sentencia,menor,juzgado"/>
    <s v="PENDIENTE"/>
    <m/>
    <s v="#1774B9"/>
    <x v="147"/>
    <n v="99200010"/>
    <s v="T-998"/>
    <s v="C-997"/>
    <s v="FI-993"/>
    <s v="M-992"/>
  </r>
  <r>
    <s v="0150"/>
    <n v="990"/>
    <x v="0"/>
    <s v="Mujeres"/>
    <n v="11"/>
    <x v="7"/>
    <x v="6"/>
    <x v="1"/>
    <s v="Región de Aysén"/>
    <s v="Ninguno"/>
    <s v="Región"/>
    <s v="Periodo 2013-2019"/>
    <s v="Número de Sentencias"/>
    <s v="Poder Judicial"/>
    <s v="Sentencias Dictadas por delitos de Abuso Sexual en la Región de Aysén para el Periodo 2013-2019"/>
    <m/>
    <s v="Gráfico"/>
    <s v="Región de Aysén,violencia,mujer,abuso, sexual, sentencia,menor,juzgado"/>
    <s v="PENDIENTE"/>
    <m/>
    <s v="#1774B9"/>
    <x v="148"/>
    <n v="99200011"/>
    <s v="T-998"/>
    <s v="C-997"/>
    <s v="FI-993"/>
    <s v="M-992"/>
  </r>
  <r>
    <s v="0151"/>
    <n v="990"/>
    <x v="0"/>
    <s v="Mujeres"/>
    <n v="12"/>
    <x v="7"/>
    <x v="6"/>
    <x v="1"/>
    <s v="Región de Magallanes"/>
    <s v="Ninguno"/>
    <s v="Región"/>
    <s v="Periodo 2013-2019"/>
    <s v="Número de Sentencias"/>
    <s v="Poder Judicial"/>
    <s v="Sentencias Dictadas por delitos de Abuso Sexual en la Región de Magallanes para el Periodo 2013-2019"/>
    <m/>
    <s v="Gráfico"/>
    <s v="Región de Magallanes,violencia,mujer,abuso, sexual, sentencia,menor,juzgado"/>
    <s v="PENDIENTE"/>
    <m/>
    <s v="#1774B9"/>
    <x v="149"/>
    <n v="99200012"/>
    <s v="T-998"/>
    <s v="C-997"/>
    <s v="FI-993"/>
    <s v="M-992"/>
  </r>
  <r>
    <s v="0152"/>
    <n v="990"/>
    <x v="0"/>
    <s v="Mujeres"/>
    <n v="13"/>
    <x v="7"/>
    <x v="6"/>
    <x v="1"/>
    <s v="Región Metropolitana"/>
    <s v="Ninguno"/>
    <s v="Región"/>
    <s v="Periodo 2013-2019"/>
    <s v="Número de Sentencias"/>
    <s v="Poder Judicial"/>
    <s v="Sentencias Dictadas por delitos de Abuso Sexual en la Región Metropolitana para el Periodo 2013-2019"/>
    <s v="El delito de Abuso Sexual que más sentencias acumula para el periodo comprendido entre los años 2013 – 2019, en la región Metropolitana, es el calificado como Abuso sexual con contacto de menor de 14 de años, el que supera las 34.000 sentencia cada año."/>
    <s v="Gráfico"/>
    <s v="Región Metropolitana,violencia,mujer,abuso, sexual, sentencia,menor,juzgado"/>
    <s v="https://analytics.zoho.com/open-view/2395394000007173975?ZOHO_CRITERIA=%22Localiza%20CL%22.%22Codreg%22%3D13"/>
    <m/>
    <s v="#1774B9"/>
    <x v="150"/>
    <n v="99200013"/>
    <s v="T-998"/>
    <s v="C-997"/>
    <s v="FI-993"/>
    <s v="M-992"/>
  </r>
  <r>
    <s v="0153"/>
    <n v="990"/>
    <x v="0"/>
    <s v="Mujeres"/>
    <n v="14"/>
    <x v="7"/>
    <x v="6"/>
    <x v="1"/>
    <s v="Región de Los Ríos"/>
    <s v="Ninguno"/>
    <s v="Región"/>
    <s v="Periodo 2013-2019"/>
    <s v="Número de Sentencias"/>
    <s v="Poder Judicial"/>
    <s v="Sentencias Dictadas por delitos de Abuso Sexual en la Región de Los Ríos para el Periodo 2013-2019"/>
    <m/>
    <s v="Gráfico"/>
    <s v="Región de Los Ríos,violencia,mujer,abuso, sexual, sentencia,menor,juzgado"/>
    <s v="PENDIENTE"/>
    <m/>
    <s v="#1774B9"/>
    <x v="151"/>
    <n v="99200014"/>
    <s v="T-998"/>
    <s v="C-997"/>
    <s v="FI-993"/>
    <s v="M-992"/>
  </r>
  <r>
    <s v="0154"/>
    <n v="990"/>
    <x v="0"/>
    <s v="Mujeres"/>
    <n v="15"/>
    <x v="7"/>
    <x v="6"/>
    <x v="1"/>
    <s v="Región de Arica y Parinacota"/>
    <s v="Ninguno"/>
    <s v="Región"/>
    <s v="Periodo 2013-2019"/>
    <s v="Número de Sentencias"/>
    <s v="Poder Judicial"/>
    <s v="Sentencias Dictadas por delitos de Abuso Sexual en la Región de Arica y Parinacota para el Periodo 2013-2019"/>
    <m/>
    <s v="Gráfico"/>
    <s v="Región de Arica y Parinacota,violencia,mujer,abuso, sexual, sentencia,menor,juzgado"/>
    <s v="PENDIENTE"/>
    <m/>
    <s v="#1774B9"/>
    <x v="152"/>
    <n v="99200015"/>
    <s v="T-998"/>
    <s v="C-997"/>
    <s v="FI-993"/>
    <s v="M-992"/>
  </r>
  <r>
    <s v="0155"/>
    <n v="990"/>
    <x v="0"/>
    <s v="Mujeres"/>
    <n v="16"/>
    <x v="7"/>
    <x v="6"/>
    <x v="1"/>
    <s v="Región de Ñuble"/>
    <s v="Ninguno"/>
    <s v="Región"/>
    <s v="Periodo 2013-2019"/>
    <s v="Número de Sentencias"/>
    <s v="Poder Judicial"/>
    <s v="Sentencias Dictadas por delitos de Abuso Sexual en la Región de Ñuble para el Periodo 2013-2019"/>
    <m/>
    <s v="Gráfico"/>
    <s v="Región de Ñuble,violencia,mujer,abuso, sexual, sentencia,menor,juzgado"/>
    <s v="PENDIENTE"/>
    <m/>
    <s v="#1774B9"/>
    <x v="153"/>
    <n v="99200016"/>
    <s v="T-998"/>
    <s v="C-997"/>
    <s v="FI-993"/>
    <s v="M-992"/>
  </r>
  <r>
    <s v="0156"/>
    <n v="990"/>
    <x v="0"/>
    <s v="Mujeres"/>
    <n v="0"/>
    <x v="7"/>
    <x v="6"/>
    <x v="0"/>
    <s v="Chile"/>
    <s v="Comuna"/>
    <s v="Comuna"/>
    <s v="Periodo 2013-2019"/>
    <s v="Número de Sentencias"/>
    <s v="Poder Judicial"/>
    <s v="Sentencias Dictadas por delitos de Abuso Sexual en la Chile para el Periodo 2013-2019"/>
    <m/>
    <s v="Gráfico"/>
    <s v="Chile,violencia,mujer,abuso, sexual, sentencia,menor,juzgado"/>
    <s v="PENDIENTE"/>
    <m/>
    <s v="#1774B9"/>
    <x v="154"/>
    <n v="99100000"/>
    <s v="T-998"/>
    <s v="C-997"/>
    <s v="FI-991"/>
    <s v="M-991"/>
  </r>
  <r>
    <s v="0157"/>
    <n v="990"/>
    <x v="0"/>
    <s v="Mujeres"/>
    <n v="1"/>
    <x v="7"/>
    <x v="6"/>
    <x v="1"/>
    <s v="Región de Tarapacá"/>
    <s v="Comuna"/>
    <s v="Comuna"/>
    <s v="Periodo 2013-2019"/>
    <s v="Número de Sentencias"/>
    <s v="Poder Judicial"/>
    <s v="Sentencias Dictadas por delitos de Abuso Sexual en la Región de Tarapacá para el Periodo 2013-2019"/>
    <m/>
    <s v="Gráfico"/>
    <s v="Región de Tarapacá,violencia,mujer,abuso, sexual, sentencia,menor,juzgado"/>
    <s v="PENDIENTE"/>
    <m/>
    <s v="#1774B9"/>
    <x v="155"/>
    <n v="99200001"/>
    <s v="T-998"/>
    <s v="C-997"/>
    <s v="FI-991"/>
    <s v="M-991"/>
  </r>
  <r>
    <s v="0158"/>
    <n v="990"/>
    <x v="0"/>
    <s v="Mujeres"/>
    <n v="2"/>
    <x v="7"/>
    <x v="6"/>
    <x v="1"/>
    <s v="Región de Antofagasta"/>
    <s v="Comuna"/>
    <s v="Comuna"/>
    <s v="Periodo 2013-2019"/>
    <s v="Número de Sentencias"/>
    <s v="Poder Judicial"/>
    <s v="Sentencias Dictadas por delitos de Abuso Sexual en la Región de Antofagasta para el Periodo 2013-2019"/>
    <m/>
    <s v="Gráfico"/>
    <s v="Región de Antofagasta,violencia,mujer,abuso, sexual, sentencia,menor,juzgado"/>
    <s v="PENDIENTE"/>
    <m/>
    <s v="#1774B9"/>
    <x v="156"/>
    <n v="99200002"/>
    <s v="T-998"/>
    <s v="C-997"/>
    <s v="FI-991"/>
    <s v="M-991"/>
  </r>
  <r>
    <s v="0159"/>
    <n v="990"/>
    <x v="0"/>
    <s v="Mujeres"/>
    <n v="3"/>
    <x v="7"/>
    <x v="6"/>
    <x v="1"/>
    <s v="Región de Atacama"/>
    <s v="Comuna"/>
    <s v="Comuna"/>
    <s v="Periodo 2013-2019"/>
    <s v="Número de Sentencias"/>
    <s v="Poder Judicial"/>
    <s v="Sentencias Dictadas por delitos de Abuso Sexual en la Región de Atacama para el Periodo 2013-2019"/>
    <m/>
    <s v="Gráfico"/>
    <s v="Región de Atacama,violencia,mujer,abuso, sexual, sentencia,menor,juzgado"/>
    <s v="PENDIENTE"/>
    <m/>
    <s v="#1774B9"/>
    <x v="157"/>
    <n v="99200003"/>
    <s v="T-998"/>
    <s v="C-997"/>
    <s v="FI-991"/>
    <s v="M-991"/>
  </r>
  <r>
    <s v="0160"/>
    <n v="990"/>
    <x v="0"/>
    <s v="Mujeres"/>
    <n v="4"/>
    <x v="7"/>
    <x v="6"/>
    <x v="1"/>
    <s v="Región de Coquimbo"/>
    <s v="Comuna"/>
    <s v="Comuna"/>
    <s v="Periodo 2013-2019"/>
    <s v="Número de Sentencias"/>
    <s v="Poder Judicial"/>
    <s v="Sentencias Dictadas por delitos de Abuso Sexual en la Región de Coquimbo para el Periodo 2013-2019"/>
    <m/>
    <s v="Gráfico"/>
    <s v="Región de Coquimbo,violencia,mujer,abuso, sexual, sentencia,menor,juzgado"/>
    <s v="PENDIENTE"/>
    <m/>
    <s v="#1774B9"/>
    <x v="158"/>
    <n v="99200004"/>
    <s v="T-998"/>
    <s v="C-997"/>
    <s v="FI-991"/>
    <s v="M-991"/>
  </r>
  <r>
    <s v="0161"/>
    <n v="990"/>
    <x v="0"/>
    <s v="Mujeres"/>
    <n v="5"/>
    <x v="7"/>
    <x v="6"/>
    <x v="1"/>
    <s v="Región de Valparaíso"/>
    <s v="Comuna"/>
    <s v="Comuna"/>
    <s v="Periodo 2013-2019"/>
    <s v="Número de Sentencias"/>
    <s v="Poder Judicial"/>
    <s v="Sentencias Dictadas por delitos de Abuso Sexual en la Región de Valparaíso para el Periodo 2013-2019"/>
    <m/>
    <s v="Gráfico"/>
    <s v="Región de Valparaíso,violencia,mujer,abuso, sexual, sentencia,menor,juzgado"/>
    <s v="PENDIENTE"/>
    <m/>
    <s v="#1774B9"/>
    <x v="159"/>
    <n v="99200005"/>
    <s v="T-998"/>
    <s v="C-997"/>
    <s v="FI-991"/>
    <s v="M-991"/>
  </r>
  <r>
    <s v="0162"/>
    <n v="990"/>
    <x v="0"/>
    <s v="Mujeres"/>
    <n v="6"/>
    <x v="7"/>
    <x v="6"/>
    <x v="1"/>
    <s v="Región de O'Higgins"/>
    <s v="Comuna"/>
    <s v="Comuna"/>
    <s v="Periodo 2013-2019"/>
    <s v="Número de Sentencias"/>
    <s v="Poder Judicial"/>
    <s v="Sentencias Dictadas por delitos de Abuso Sexual en la Región de O'Higgins para el Periodo 2013-2019"/>
    <m/>
    <s v="Gráfico"/>
    <s v="Región de O'Higgins,violencia,mujer,abuso, sexual, sentencia,menor,juzgado"/>
    <s v="PENDIENTE"/>
    <m/>
    <s v="#1774B9"/>
    <x v="160"/>
    <n v="99200006"/>
    <s v="T-998"/>
    <s v="C-997"/>
    <s v="FI-991"/>
    <s v="M-991"/>
  </r>
  <r>
    <s v="0163"/>
    <n v="990"/>
    <x v="0"/>
    <s v="Mujeres"/>
    <n v="7"/>
    <x v="7"/>
    <x v="6"/>
    <x v="1"/>
    <s v="Región de Maule"/>
    <s v="Comuna"/>
    <s v="Comuna"/>
    <s v="Periodo 2013-2019"/>
    <s v="Número de Sentencias"/>
    <s v="Poder Judicial"/>
    <s v="Sentencias Dictadas por delitos de Abuso Sexual en la Región de Maule para el Periodo 2013-2019"/>
    <m/>
    <s v="Gráfico"/>
    <s v="Región de Maule,violencia,mujer,abuso, sexual, sentencia,menor,juzgado"/>
    <s v="PENDIENTE"/>
    <m/>
    <s v="#1774B9"/>
    <x v="161"/>
    <n v="99200007"/>
    <s v="T-998"/>
    <s v="C-997"/>
    <s v="FI-991"/>
    <s v="M-991"/>
  </r>
  <r>
    <s v="0164"/>
    <n v="990"/>
    <x v="0"/>
    <s v="Mujeres"/>
    <n v="8"/>
    <x v="7"/>
    <x v="6"/>
    <x v="1"/>
    <s v="Región del Biobío"/>
    <s v="Comuna"/>
    <s v="Comuna"/>
    <s v="Periodo 2013-2019"/>
    <s v="Número de Sentencias"/>
    <s v="Poder Judicial"/>
    <s v="Sentencias Dictadas por delitos de Abuso Sexual en la Región del Biobío para el Periodo 2013-2019"/>
    <m/>
    <s v="Gráfico"/>
    <s v="Región del Biobío,violencia,mujer,abuso, sexual, sentencia,menor,juzgado"/>
    <s v="PENDIENTE"/>
    <m/>
    <s v="#1774B9"/>
    <x v="162"/>
    <n v="99200008"/>
    <s v="T-998"/>
    <s v="C-997"/>
    <s v="FI-991"/>
    <s v="M-991"/>
  </r>
  <r>
    <s v="0165"/>
    <n v="990"/>
    <x v="0"/>
    <s v="Mujeres"/>
    <n v="9"/>
    <x v="7"/>
    <x v="6"/>
    <x v="1"/>
    <s v="Región de La Araucanía"/>
    <s v="Comuna"/>
    <s v="Comuna"/>
    <s v="Periodo 2013-2019"/>
    <s v="Número de Sentencias"/>
    <s v="Poder Judicial"/>
    <s v="Sentencias Dictadas por delitos de Abuso Sexual en la Región de La Araucanía para el Periodo 2013-2019"/>
    <m/>
    <s v="Gráfico"/>
    <s v="Región de La Araucanía,violencia,mujer,abuso, sexual, sentencia,menor,juzgado"/>
    <s v="PENDIENTE"/>
    <m/>
    <s v="#1774B9"/>
    <x v="163"/>
    <n v="99200009"/>
    <s v="T-998"/>
    <s v="C-997"/>
    <s v="FI-991"/>
    <s v="M-991"/>
  </r>
  <r>
    <s v="0166"/>
    <n v="990"/>
    <x v="0"/>
    <s v="Mujeres"/>
    <n v="10"/>
    <x v="7"/>
    <x v="6"/>
    <x v="1"/>
    <s v="Región de Los Lagos"/>
    <s v="Comuna"/>
    <s v="Comuna"/>
    <s v="Periodo 2013-2019"/>
    <s v="Número de Sentencias"/>
    <s v="Poder Judicial"/>
    <s v="Sentencias Dictadas por delitos de Abuso Sexual en la Región de Los Lagos para el Periodo 2013-2019"/>
    <m/>
    <s v="Gráfico"/>
    <s v="Región de Los Lagos,violencia,mujer,abuso, sexual, sentencia,menor,juzgado"/>
    <s v="PENDIENTE"/>
    <m/>
    <s v="#1774B9"/>
    <x v="164"/>
    <n v="99200010"/>
    <s v="T-998"/>
    <s v="C-997"/>
    <s v="FI-991"/>
    <s v="M-991"/>
  </r>
  <r>
    <s v="0167"/>
    <n v="990"/>
    <x v="0"/>
    <s v="Mujeres"/>
    <n v="11"/>
    <x v="7"/>
    <x v="6"/>
    <x v="1"/>
    <s v="Región de Aysén"/>
    <s v="Comuna"/>
    <s v="Comuna"/>
    <s v="Periodo 2013-2019"/>
    <s v="Número de Sentencias"/>
    <s v="Poder Judicial"/>
    <s v="Sentencias Dictadas por delitos de Abuso Sexual en la Región de Aysén para el Periodo 2013-2019"/>
    <m/>
    <s v="Gráfico"/>
    <s v="Región de Aysén,violencia,mujer,abuso, sexual, sentencia,menor,juzgado"/>
    <s v="PENDIENTE"/>
    <m/>
    <s v="#1774B9"/>
    <x v="165"/>
    <n v="99200011"/>
    <s v="T-998"/>
    <s v="C-997"/>
    <s v="FI-991"/>
    <s v="M-991"/>
  </r>
  <r>
    <s v="0168"/>
    <n v="990"/>
    <x v="0"/>
    <s v="Mujeres"/>
    <n v="12"/>
    <x v="7"/>
    <x v="6"/>
    <x v="1"/>
    <s v="Región de Magallanes"/>
    <s v="Comuna"/>
    <s v="Comuna"/>
    <s v="Periodo 2013-2019"/>
    <s v="Número de Sentencias"/>
    <s v="Poder Judicial"/>
    <s v="Sentencias Dictadas por delitos de Abuso Sexual en la Región de Magallanes para el Periodo 2013-2019"/>
    <m/>
    <s v="Gráfico"/>
    <s v="Región de Magallanes,violencia,mujer,abuso, sexual, sentencia,menor,juzgado"/>
    <s v="PENDIENTE"/>
    <m/>
    <s v="#1774B9"/>
    <x v="166"/>
    <n v="99200012"/>
    <s v="T-998"/>
    <s v="C-997"/>
    <s v="FI-991"/>
    <s v="M-991"/>
  </r>
  <r>
    <s v="0169"/>
    <n v="990"/>
    <x v="0"/>
    <s v="Mujeres"/>
    <n v="13"/>
    <x v="7"/>
    <x v="6"/>
    <x v="1"/>
    <s v="Región Metropolitana"/>
    <s v="Comuna"/>
    <s v="Comuna"/>
    <s v="Periodo 2013-2019"/>
    <s v="Número de Sentencias"/>
    <s v="Poder Judicial"/>
    <s v="Sentencias Dictadas por delitos de Abuso Sexual en la Región Metropolitana para el Periodo 2013-2019"/>
    <m/>
    <s v="Gráfico"/>
    <s v="Región Metropolitana,violencia,mujer,abuso, sexual, sentencia,menor,juzgado"/>
    <s v="PENDIENTE"/>
    <m/>
    <s v="#1774B9"/>
    <x v="167"/>
    <n v="99200013"/>
    <s v="T-998"/>
    <s v="C-997"/>
    <s v="FI-991"/>
    <s v="M-991"/>
  </r>
  <r>
    <s v="0170"/>
    <n v="990"/>
    <x v="0"/>
    <s v="Mujeres"/>
    <n v="14"/>
    <x v="7"/>
    <x v="6"/>
    <x v="1"/>
    <s v="Región de Los Ríos"/>
    <s v="Comuna"/>
    <s v="Comuna"/>
    <s v="Periodo 2013-2019"/>
    <s v="Número de Sentencias"/>
    <s v="Poder Judicial"/>
    <s v="Sentencias Dictadas por delitos de Abuso Sexual en la Región de Los Ríos para el Periodo 2013-2019"/>
    <m/>
    <s v="Gráfico"/>
    <s v="Región de Los Ríos,violencia,mujer,abuso, sexual, sentencia,menor,juzgado"/>
    <s v="PENDIENTE"/>
    <m/>
    <s v="#1774B9"/>
    <x v="168"/>
    <n v="99200014"/>
    <s v="T-998"/>
    <s v="C-997"/>
    <s v="FI-991"/>
    <s v="M-991"/>
  </r>
  <r>
    <s v="0171"/>
    <n v="990"/>
    <x v="0"/>
    <s v="Mujeres"/>
    <n v="15"/>
    <x v="7"/>
    <x v="6"/>
    <x v="1"/>
    <s v="Región de Arica y Parinacota"/>
    <s v="Comuna"/>
    <s v="Comuna"/>
    <s v="Periodo 2013-2019"/>
    <s v="Número de Sentencias"/>
    <s v="Poder Judicial"/>
    <s v="Sentencias Dictadas por delitos de Abuso Sexual en la Región de Arica y Parinacota para el Periodo 2013-2019"/>
    <m/>
    <s v="Gráfico"/>
    <s v="Región de Arica y Parinacota,violencia,mujer,abuso, sexual, sentencia,menor,juzgado"/>
    <s v="PENDIENTE"/>
    <m/>
    <s v="#1774B9"/>
    <x v="169"/>
    <n v="99200015"/>
    <s v="T-998"/>
    <s v="C-997"/>
    <s v="FI-991"/>
    <s v="M-991"/>
  </r>
  <r>
    <s v="0172"/>
    <n v="990"/>
    <x v="0"/>
    <s v="Mujeres"/>
    <n v="16"/>
    <x v="7"/>
    <x v="6"/>
    <x v="1"/>
    <s v="Región de Ñuble"/>
    <s v="Comuna"/>
    <s v="Comuna"/>
    <s v="Periodo 2013-2019"/>
    <s v="Número de Sentencias"/>
    <s v="Poder Judicial"/>
    <s v="Sentencias Dictadas por delitos de Abuso Sexual en la Región de Ñuble para el Periodo 2013-2019"/>
    <m/>
    <s v="Gráfico"/>
    <s v="Región de Ñuble,violencia,mujer,abuso, sexual, sentencia,menor,juzgado"/>
    <s v="PENDIENTE"/>
    <m/>
    <s v="#1774B9"/>
    <x v="170"/>
    <n v="99200016"/>
    <s v="T-998"/>
    <s v="C-997"/>
    <s v="FI-991"/>
    <s v="M-991"/>
  </r>
  <r>
    <s v="0173"/>
    <n v="990"/>
    <x v="0"/>
    <s v="Mujeres"/>
    <m/>
    <x v="7"/>
    <x v="6"/>
    <x v="2"/>
    <m/>
    <s v="Comuna"/>
    <s v="Comuna"/>
    <s v="Periodo 2013-2019"/>
    <s v="Número de Sentencias"/>
    <s v="Poder Judicial"/>
    <s v="Sentencias Dictadas por delitos de Abuso Sexual en la  para el Periodo 2013-2019"/>
    <m/>
    <s v="Gráfico"/>
    <s v=",violencia,mujer,abuso, sexual, sentencia,menor,juzgado"/>
    <s v="PENDIENTE"/>
    <m/>
    <s v="#1774B9"/>
    <x v="171"/>
    <n v="99100000"/>
    <s v="T-998"/>
    <s v="C-997"/>
    <s v="FI-991"/>
    <s v="M-991"/>
  </r>
  <r>
    <s v="0174"/>
    <n v="990"/>
    <x v="0"/>
    <s v="Mujeres"/>
    <m/>
    <x v="7"/>
    <x v="6"/>
    <x v="2"/>
    <m/>
    <s v="Comuna"/>
    <s v="Comuna"/>
    <s v="Periodo 2013-2019"/>
    <s v="Número de Sentencias"/>
    <s v="Poder Judicial"/>
    <s v="Sentencias Dictadas por delitos de Abuso Sexual en la  para el Periodo 2013-2019"/>
    <m/>
    <s v="Gráfico"/>
    <s v=",violencia,mujer,abuso, sexual, sentencia,menor,juzgado"/>
    <s v="PENDIENTE"/>
    <m/>
    <s v="#1774B9"/>
    <x v="172"/>
    <n v="99100000"/>
    <s v="T-998"/>
    <s v="C-997"/>
    <s v="FI-991"/>
    <s v="M-991"/>
  </r>
  <r>
    <s v="0175"/>
    <n v="990"/>
    <x v="0"/>
    <s v="Mujeres"/>
    <m/>
    <x v="7"/>
    <x v="6"/>
    <x v="2"/>
    <m/>
    <s v="Comuna"/>
    <s v="Comuna"/>
    <s v="Periodo 2013-2019"/>
    <s v="Número de Sentencias"/>
    <s v="Poder Judicial"/>
    <s v="Sentencias Dictadas por delitos de Abuso Sexual en la  para el Periodo 2013-2019"/>
    <m/>
    <s v="Gráfico"/>
    <s v=",violencia,mujer,abuso, sexual, sentencia,menor,juzgado"/>
    <s v="PENDIENTE"/>
    <m/>
    <s v="#1774B9"/>
    <x v="173"/>
    <n v="99100000"/>
    <s v="T-998"/>
    <s v="C-997"/>
    <s v="FI-991"/>
    <s v="M-991"/>
  </r>
  <r>
    <s v="0176"/>
    <n v="990"/>
    <x v="0"/>
    <s v="Mujeres"/>
    <m/>
    <x v="7"/>
    <x v="6"/>
    <x v="2"/>
    <m/>
    <s v="Comuna"/>
    <s v="Comuna"/>
    <s v="Periodo 2013-2019"/>
    <s v="Número de Sentencias"/>
    <s v="Poder Judicial"/>
    <s v="Sentencias Dictadas por delitos de Abuso Sexual en la  para el Periodo 2013-2019"/>
    <m/>
    <s v="Gráfico"/>
    <s v=",violencia,mujer,abuso, sexual, sentencia,menor,juzgado"/>
    <s v="PENDIENTE"/>
    <m/>
    <s v="#1774B9"/>
    <x v="174"/>
    <n v="99100000"/>
    <s v="T-998"/>
    <s v="C-997"/>
    <s v="FI-991"/>
    <s v="M-991"/>
  </r>
  <r>
    <s v="0177"/>
    <n v="990"/>
    <x v="0"/>
    <s v="Mujeres"/>
    <m/>
    <x v="7"/>
    <x v="6"/>
    <x v="2"/>
    <m/>
    <s v="Comuna"/>
    <s v="Comuna"/>
    <s v="Periodo 2013-2019"/>
    <s v="Número de Sentencias"/>
    <s v="Poder Judicial"/>
    <s v="Sentencias Dictadas por delitos de Abuso Sexual en la  para el Periodo 2013-2019"/>
    <m/>
    <s v="Gráfico"/>
    <s v=",violencia,mujer,abuso, sexual, sentencia,menor,juzgado"/>
    <s v="PENDIENTE"/>
    <m/>
    <s v="#1774B9"/>
    <x v="175"/>
    <n v="99100000"/>
    <s v="T-998"/>
    <s v="C-997"/>
    <s v="FI-991"/>
    <s v="M-991"/>
  </r>
  <r>
    <s v="0178"/>
    <n v="990"/>
    <x v="0"/>
    <s v="Mujeres"/>
    <m/>
    <x v="7"/>
    <x v="6"/>
    <x v="2"/>
    <m/>
    <s v="Comuna"/>
    <s v="Comuna"/>
    <s v="Periodo 2013-2019"/>
    <s v="Número de Sentencias"/>
    <s v="Poder Judicial"/>
    <s v="Sentencias Dictadas por delitos de Abuso Sexual en la  para el Periodo 2013-2019"/>
    <m/>
    <s v="Gráfico"/>
    <s v=",violencia,mujer,abuso, sexual, sentencia,menor,juzgado"/>
    <s v="PENDIENTE"/>
    <m/>
    <s v="#1774B9"/>
    <x v="176"/>
    <n v="99100000"/>
    <s v="T-998"/>
    <s v="C-997"/>
    <s v="FI-991"/>
    <s v="M-991"/>
  </r>
  <r>
    <s v="0179"/>
    <n v="990"/>
    <x v="0"/>
    <s v="Mujeres"/>
    <m/>
    <x v="7"/>
    <x v="6"/>
    <x v="2"/>
    <m/>
    <s v="Comuna"/>
    <s v="Comuna"/>
    <s v="Periodo 2013-2019"/>
    <s v="Número de Sentencias"/>
    <s v="Poder Judicial"/>
    <s v="Sentencias Dictadas por delitos de Abuso Sexual en la  para el Periodo 2013-2019"/>
    <m/>
    <s v="Gráfico"/>
    <s v=",violencia,mujer,abuso, sexual, sentencia,menor,juzgado"/>
    <s v="PENDIENTE"/>
    <m/>
    <s v="#1774B9"/>
    <x v="177"/>
    <n v="99100000"/>
    <s v="T-998"/>
    <s v="C-997"/>
    <s v="FI-991"/>
    <s v="M-991"/>
  </r>
  <r>
    <s v="0180"/>
    <n v="990"/>
    <x v="0"/>
    <s v="Mujeres"/>
    <m/>
    <x v="7"/>
    <x v="6"/>
    <x v="2"/>
    <m/>
    <s v="Comuna"/>
    <s v="Comuna"/>
    <s v="Periodo 2013-2019"/>
    <s v="Número de Sentencias"/>
    <s v="Poder Judicial"/>
    <s v="Sentencias Dictadas por delitos de Abuso Sexual en la  para el Periodo 2013-2019"/>
    <m/>
    <s v="Gráfico"/>
    <s v=",violencia,mujer,abuso, sexual, sentencia,menor,juzgado"/>
    <s v="PENDIENTE"/>
    <m/>
    <s v="#1774B9"/>
    <x v="178"/>
    <n v="99100000"/>
    <s v="T-998"/>
    <s v="C-997"/>
    <s v="FI-991"/>
    <s v="M-99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
  <r>
    <s v="0001"/>
    <n v="990"/>
    <s v="Agencia Información"/>
    <s v="Socioeconómico"/>
    <n v="0"/>
    <x v="0"/>
    <x v="0"/>
    <x v="0"/>
    <x v="0"/>
    <x v="0"/>
    <x v="0"/>
    <s v="Periodo 2006-2017"/>
    <s v="CLP/mes"/>
    <s v="Encuestas CASEN"/>
    <s v="Evolución de Ingreso Promedio Mensual en Chile para el Periodo 2006-2017"/>
    <m/>
    <s v="Gráfico de Evolución"/>
    <s v="Chile ingresos CASEN mensual promedio"/>
    <s v="https://analytics.zoho.com/open-view/2395394000008229874"/>
    <x v="0"/>
    <s v="#1774B9"/>
  </r>
  <r>
    <s v="0002"/>
    <n v="990"/>
    <s v="Agencia Información"/>
    <s v="Socioeconómico"/>
    <n v="1"/>
    <x v="0"/>
    <x v="0"/>
    <x v="1"/>
    <x v="1"/>
    <x v="1"/>
    <x v="0"/>
    <s v="Periodo 2006-2017"/>
    <s v="CLP/mes"/>
    <s v="Encuestas CASEN"/>
    <s v="Evolución de Ingreso Promedio Mensual en la Región de Tarapacá para el Periodo 2006-2017"/>
    <m/>
    <s v="Gráfico de Evolución"/>
    <s v="Región de Tarapacá ingresos CASEN mensual promedio"/>
    <s v="https://analytics.zoho.com/open-view/2395394000008161200?ZOHO_CRITERIA=%22Localiza%20Chile%22.%22Codreg%22%3D1"/>
    <x v="1"/>
    <s v="#1774B9"/>
  </r>
  <r>
    <s v="0003"/>
    <n v="990"/>
    <s v="Agencia Información"/>
    <s v="Socioeconómico"/>
    <n v="2"/>
    <x v="0"/>
    <x v="0"/>
    <x v="1"/>
    <x v="2"/>
    <x v="1"/>
    <x v="0"/>
    <s v="Periodo 2006-2017"/>
    <s v="CLP/mes"/>
    <s v="Encuestas CASEN"/>
    <s v="Evolución de Ingreso Promedio Mensual en la Región de Antofagasta para el Periodo 2006-2017"/>
    <s v="La región de Antofagasta es la que posee el ingreso medios mensual en el año 2017 entre las 16 regiones del país, con una cifra de algo más de 380 mil CLP/mes. En relación a la estimación anterior, del año 2015, el ingreso aumenta en un 7,3%."/>
    <s v="Gráfico de Evolución"/>
    <s v="Región de Antofagasta ingresos CASEN mensual promedio"/>
    <s v="https://analytics.zoho.com/open-view/2395394000008161200?ZOHO_CRITERIA=%22Localiza%20Chile%22.%22Codreg%22%3D2"/>
    <x v="2"/>
    <s v="#1774B9"/>
  </r>
  <r>
    <s v="0004"/>
    <n v="990"/>
    <s v="Agencia Información"/>
    <s v="Socioeconómico"/>
    <n v="3"/>
    <x v="0"/>
    <x v="0"/>
    <x v="1"/>
    <x v="3"/>
    <x v="1"/>
    <x v="0"/>
    <s v="Periodo 2006-2017"/>
    <s v="CLP/mes"/>
    <s v="Encuestas CASEN"/>
    <s v="Evolución de Ingreso Promedio Mensual en la Región de Atacama para el Periodo 2006-2017"/>
    <m/>
    <s v="Gráfico de Evolución"/>
    <s v="Región de Atacama ingresos CASEN mensual promedio"/>
    <s v="https://analytics.zoho.com/open-view/2395394000008161200?ZOHO_CRITERIA=%22Localiza%20Chile%22.%22Codreg%22%3D3"/>
    <x v="3"/>
    <s v="#1774B9"/>
  </r>
  <r>
    <s v="0005"/>
    <n v="990"/>
    <s v="Agencia Información"/>
    <s v="Socioeconómico"/>
    <n v="4"/>
    <x v="0"/>
    <x v="0"/>
    <x v="1"/>
    <x v="4"/>
    <x v="1"/>
    <x v="0"/>
    <s v="Periodo 2006-2017"/>
    <s v="CLP/mes"/>
    <s v="Encuestas CASEN"/>
    <s v="Evolución de Ingreso Promedio Mensual en la Región de Coquimbo para el Periodo 2006-2017"/>
    <m/>
    <s v="Gráfico de Evolución"/>
    <s v="Región de Coquimbo ingresos CASEN mensual promedio"/>
    <s v="https://analytics.zoho.com/open-view/2395394000008161200?ZOHO_CRITERIA=%22Localiza%20Chile%22.%22Codreg%22%3D4"/>
    <x v="4"/>
    <s v="#1774B9"/>
  </r>
  <r>
    <s v="0006"/>
    <n v="990"/>
    <s v="Agencia Información"/>
    <s v="Socioeconómico"/>
    <n v="5"/>
    <x v="0"/>
    <x v="0"/>
    <x v="1"/>
    <x v="5"/>
    <x v="1"/>
    <x v="0"/>
    <s v="Periodo 2006-2017"/>
    <s v="CLP/mes"/>
    <s v="Encuestas CASEN"/>
    <s v="Evolución de Ingreso Promedio Mensual en la Región de Valparaíso para el Periodo 2006-2017"/>
    <m/>
    <s v="Gráfico de Evolución"/>
    <s v="Región de Valparaíso ingresos CASEN mensual promedio"/>
    <s v="https://analytics.zoho.com/open-view/2395394000008161200?ZOHO_CRITERIA=%22Localiza%20Chile%22.%22Codreg%22%3D5"/>
    <x v="5"/>
    <s v="#1774B9"/>
  </r>
  <r>
    <s v="0007"/>
    <n v="990"/>
    <s v="Agencia Información"/>
    <s v="Socioeconómico"/>
    <n v="6"/>
    <x v="0"/>
    <x v="0"/>
    <x v="1"/>
    <x v="6"/>
    <x v="1"/>
    <x v="0"/>
    <s v="Periodo 2006-2017"/>
    <s v="CLP/mes"/>
    <s v="Encuestas CASEN"/>
    <s v="Evolución de Ingreso Promedio Mensual en la Región de O'Higgins para el Periodo 2006-2017"/>
    <m/>
    <s v="Gráfico de Evolución"/>
    <s v="Región de O'Higgins ingresos CASEN mensual promedio"/>
    <s v="https://analytics.zoho.com/open-view/2395394000008161200?ZOHO_CRITERIA=%22Localiza%20Chile%22.%22Codreg%22%3D6"/>
    <x v="6"/>
    <s v="#1774B9"/>
  </r>
  <r>
    <s v="0008"/>
    <n v="990"/>
    <s v="Agencia Información"/>
    <s v="Socioeconómico"/>
    <n v="7"/>
    <x v="0"/>
    <x v="0"/>
    <x v="1"/>
    <x v="7"/>
    <x v="1"/>
    <x v="0"/>
    <s v="Periodo 2006-2017"/>
    <s v="CLP/mes"/>
    <s v="Encuestas CASEN"/>
    <s v="Evolución de Ingreso Promedio Mensual en la Región de Maule para el Periodo 2006-2017"/>
    <m/>
    <s v="Gráfico de Evolución"/>
    <s v="Región de Maule ingresos CASEN mensual promedio"/>
    <s v="https://analytics.zoho.com/open-view/2395394000008161200?ZOHO_CRITERIA=%22Localiza%20Chile%22.%22Codreg%22%3D7"/>
    <x v="7"/>
    <s v="#1774B9"/>
  </r>
  <r>
    <s v="0009"/>
    <n v="990"/>
    <s v="Agencia Información"/>
    <s v="Socioeconómico"/>
    <n v="8"/>
    <x v="0"/>
    <x v="0"/>
    <x v="1"/>
    <x v="8"/>
    <x v="1"/>
    <x v="0"/>
    <s v="Periodo 2006-2017"/>
    <s v="CLP/mes"/>
    <s v="Encuestas CASEN"/>
    <s v="Evolución de Ingreso Promedio Mensual en la Región del Biobío para el Periodo 2006-2017"/>
    <m/>
    <s v="Gráfico de Evolución"/>
    <s v="Región del Biobío ingresos CASEN mensual promedio"/>
    <s v="https://analytics.zoho.com/open-view/2395394000008161200?ZOHO_CRITERIA=%22Localiza%20Chile%22.%22Codreg%22%3D8"/>
    <x v="8"/>
    <s v="#1774B9"/>
  </r>
  <r>
    <s v="0010"/>
    <n v="990"/>
    <s v="Agencia Información"/>
    <s v="Socioeconómico"/>
    <n v="9"/>
    <x v="0"/>
    <x v="0"/>
    <x v="1"/>
    <x v="9"/>
    <x v="1"/>
    <x v="0"/>
    <s v="Periodo 2006-2017"/>
    <s v="CLP/mes"/>
    <s v="Encuestas CASEN"/>
    <s v="Evolución de Ingreso Promedio Mensual en la Región de La Araucanía para el Periodo 2006-2017"/>
    <m/>
    <s v="Gráfico de Evolución"/>
    <s v="Región de La Araucanía ingresos CASEN mensual promedio"/>
    <s v="https://analytics.zoho.com/open-view/2395394000008161200?ZOHO_CRITERIA=%22Localiza%20Chile%22.%22Codreg%22%3D9"/>
    <x v="9"/>
    <s v="#1774B9"/>
  </r>
  <r>
    <s v="0011"/>
    <n v="990"/>
    <s v="Agencia Información"/>
    <s v="Socioeconómico"/>
    <n v="10"/>
    <x v="0"/>
    <x v="0"/>
    <x v="1"/>
    <x v="10"/>
    <x v="1"/>
    <x v="0"/>
    <s v="Periodo 2006-2017"/>
    <s v="CLP/mes"/>
    <s v="Encuestas CASEN"/>
    <s v="Evolución de Ingreso Promedio Mensual en la Región de Los Lagos para el Periodo 2006-2017"/>
    <m/>
    <s v="Gráfico de Evolución"/>
    <s v="Región de Los Lagos ingresos CASEN mensual promedio"/>
    <s v="https://analytics.zoho.com/open-view/2395394000008161200?ZOHO_CRITERIA=%22Localiza%20Chile%22.%22Codreg%22%3D10"/>
    <x v="10"/>
    <s v="#1774B9"/>
  </r>
  <r>
    <s v="0012"/>
    <n v="990"/>
    <s v="Agencia Información"/>
    <s v="Socioeconómico"/>
    <n v="11"/>
    <x v="0"/>
    <x v="0"/>
    <x v="1"/>
    <x v="11"/>
    <x v="1"/>
    <x v="0"/>
    <s v="Periodo 2006-2017"/>
    <s v="CLP/mes"/>
    <s v="Encuestas CASEN"/>
    <s v="Evolución de Ingreso Promedio Mensual en la Región de Aysén para el Periodo 2006-2017"/>
    <m/>
    <s v="Gráfico de Evolución"/>
    <s v="Región de Aysén ingresos CASEN mensual promedio"/>
    <s v="https://analytics.zoho.com/open-view/2395394000008161200?ZOHO_CRITERIA=%22Localiza%20Chile%22.%22Codreg%22%3D11"/>
    <x v="11"/>
    <s v="#1774B9"/>
  </r>
  <r>
    <s v="0013"/>
    <n v="990"/>
    <s v="Agencia Información"/>
    <s v="Socioeconómico"/>
    <n v="12"/>
    <x v="0"/>
    <x v="0"/>
    <x v="1"/>
    <x v="12"/>
    <x v="1"/>
    <x v="0"/>
    <s v="Periodo 2006-2017"/>
    <s v="CLP/mes"/>
    <s v="Encuestas CASEN"/>
    <s v="Evolución de Ingreso Promedio Mensual en la Región de Magallanes para el Periodo 2006-2017"/>
    <m/>
    <s v="Gráfico de Evolución"/>
    <s v="Región de Magallanes ingresos CASEN mensual promedio"/>
    <s v="https://analytics.zoho.com/open-view/2395394000008161200?ZOHO_CRITERIA=%22Localiza%20Chile%22.%22Codreg%22%3D12"/>
    <x v="12"/>
    <s v="#1774B9"/>
  </r>
  <r>
    <s v="0014"/>
    <n v="990"/>
    <s v="Agencia Información"/>
    <s v="Socioeconómico"/>
    <n v="13"/>
    <x v="0"/>
    <x v="0"/>
    <x v="1"/>
    <x v="13"/>
    <x v="1"/>
    <x v="0"/>
    <s v="Periodo 2006-2017"/>
    <s v="CLP/mes"/>
    <s v="Encuestas CASEN"/>
    <s v="Evolución de Ingreso Promedio Mensual en la Región Metropolitana para el Periodo 2006-2017"/>
    <m/>
    <s v="Gráfico de Evolución"/>
    <s v="Región Metropolitana ingresos CASEN mensual promedio"/>
    <s v="https://analytics.zoho.com/open-view/2395394000008161200?ZOHO_CRITERIA=%22Localiza%20Chile%22.%22Codreg%22%3D13"/>
    <x v="13"/>
    <s v="#1774B9"/>
  </r>
  <r>
    <s v="0015"/>
    <n v="990"/>
    <s v="Agencia Información"/>
    <s v="Socioeconómico"/>
    <n v="14"/>
    <x v="0"/>
    <x v="0"/>
    <x v="1"/>
    <x v="14"/>
    <x v="1"/>
    <x v="0"/>
    <s v="Periodo 2006-2017"/>
    <s v="CLP/mes"/>
    <s v="Encuestas CASEN"/>
    <s v="Evolución de Ingreso Promedio Mensual en la Región de Los Ríos para el Periodo 2006-2017"/>
    <m/>
    <s v="Gráfico de Evolución"/>
    <s v="Región de Los Ríos ingresos CASEN mensual promedio"/>
    <s v="https://analytics.zoho.com/open-view/2395394000008161200?ZOHO_CRITERIA=%22Localiza%20Chile%22.%22Codreg%22%3D14"/>
    <x v="14"/>
    <s v="#1774B9"/>
  </r>
  <r>
    <s v="0016"/>
    <n v="990"/>
    <s v="Agencia Información"/>
    <s v="Socioeconómico"/>
    <n v="15"/>
    <x v="0"/>
    <x v="0"/>
    <x v="1"/>
    <x v="15"/>
    <x v="1"/>
    <x v="0"/>
    <s v="Periodo 2006-2017"/>
    <s v="CLP/mes"/>
    <s v="Encuestas CASEN"/>
    <s v="Evolución de Ingreso Promedio Mensual en la Región de Arica y Parinacota para el Periodo 2006-2017"/>
    <m/>
    <s v="Gráfico de Evolución"/>
    <s v="Región de Arica y Parinacota ingresos CASEN mensual promedio"/>
    <s v="https://analytics.zoho.com/open-view/2395394000008161200?ZOHO_CRITERIA=%22Localiza%20Chile%22.%22Codreg%22%3D15"/>
    <x v="15"/>
    <s v="#1774B9"/>
  </r>
  <r>
    <s v="0017"/>
    <n v="990"/>
    <s v="Agencia Información"/>
    <s v="Socioeconómico"/>
    <n v="16"/>
    <x v="0"/>
    <x v="0"/>
    <x v="1"/>
    <x v="16"/>
    <x v="1"/>
    <x v="0"/>
    <s v="Periodo 2006-2017"/>
    <s v="CLP/mes"/>
    <s v="Encuestas CASEN"/>
    <s v="Evolución de Ingreso Promedio Mensual en la Región de Ñuble para el Periodo 2006-2017"/>
    <m/>
    <s v="Gráfico de Evolución"/>
    <s v="Región de Ñuble ingresos CASEN mensual promedio"/>
    <s v="https://analytics.zoho.com/open-view/2395394000008161200?ZOHO_CRITERIA=%22Localiza%20Chile%22.%22Codreg%22%3D16"/>
    <x v="16"/>
    <s v="#1774B9"/>
  </r>
  <r>
    <s v="0019"/>
    <n v="990"/>
    <s v="Agencia Información"/>
    <s v="Educación"/>
    <n v="0"/>
    <x v="1"/>
    <x v="1"/>
    <x v="0"/>
    <x v="0"/>
    <x v="2"/>
    <x v="1"/>
    <s v="Periodo 2001-2020"/>
    <s v="Porcentaje (%)"/>
    <s v="Sistema Nacional de Información Municipal"/>
    <s v="Proporción de Alumnos de 4to Medio con más de 450 puntos en la PSU según dependencia de colegios"/>
    <s v="Más allá de la gestión alcaldicia, durante los últimos 20 años la proporción de alumnos con más de 450 puntos en la PSU se mantiene estable para colegios municipales en relación a los Subvencionados y Particulares Pagados."/>
    <s v="Gráfico de Evolución"/>
    <s v="Chile educación municipal PSU alumnos calidad colegios municipales"/>
    <s v="https://analytics.zoho.com/open-view/2395394000008231090"/>
    <x v="17"/>
    <s v="#1774B9"/>
  </r>
  <r>
    <s v="0020"/>
    <n v="990"/>
    <s v="Agencia Información"/>
    <s v="Educación"/>
    <n v="1"/>
    <x v="1"/>
    <x v="1"/>
    <x v="1"/>
    <x v="1"/>
    <x v="3"/>
    <x v="1"/>
    <s v="Periodo 2001-2020"/>
    <s v="Porcentaje (%)"/>
    <s v="Sistema Nacional de Información Municipal"/>
    <s v="Proporción de Alumnos de 4to Medio con más de 450 puntos en la PSU según dependencia de colegios en la Región de Tarapacá"/>
    <m/>
    <s v="Gráfico de Evolución"/>
    <s v="Región de Tarapacá educación municipal PSU alumnos calidad colegios municipales"/>
    <s v="https://analytics.zoho.com/open-view/2395394000007732994?ZOHO_CRITERIA=%22Localiza%20CL%22.%22Codreg%22%3D1"/>
    <x v="18"/>
    <s v="#1774B9"/>
  </r>
  <r>
    <s v="0021"/>
    <n v="990"/>
    <s v="Agencia Información"/>
    <s v="Educación"/>
    <n v="2"/>
    <x v="1"/>
    <x v="1"/>
    <x v="1"/>
    <x v="2"/>
    <x v="3"/>
    <x v="1"/>
    <s v="Periodo 2001-2020"/>
    <s v="Porcentaje (%)"/>
    <s v="Sistema Nacional de Información Municipal"/>
    <s v="Proporción de Alumnos de 4to Medio con más de 450 puntos en la PSU según dependencia de colegios en la Región de Antofagasta"/>
    <m/>
    <s v="Gráfico de Evolución"/>
    <s v="Región de Antofagasta educación municipal PSU alumnos calidad colegios municipales"/>
    <s v="https://analytics.zoho.com/open-view/2395394000007732994?ZOHO_CRITERIA=%22Localiza%20CL%22.%22Codreg%22%3D2"/>
    <x v="19"/>
    <s v="#1774B9"/>
  </r>
  <r>
    <s v="0022"/>
    <n v="990"/>
    <s v="Agencia Información"/>
    <s v="Educación"/>
    <n v="3"/>
    <x v="1"/>
    <x v="1"/>
    <x v="1"/>
    <x v="3"/>
    <x v="3"/>
    <x v="1"/>
    <s v="Periodo 2001-2020"/>
    <s v="Porcentaje (%)"/>
    <s v="Sistema Nacional de Información Municipal"/>
    <s v="Proporción de Alumnos de 4to Medio con más de 450 puntos en la PSU según dependencia de colegios en la Región de Atacama"/>
    <m/>
    <s v="Gráfico de Evolución"/>
    <s v="Región de Atacama educación municipal PSU alumnos calidad colegios municipales"/>
    <s v="https://analytics.zoho.com/open-view/2395394000007732994?ZOHO_CRITERIA=%22Localiza%20CL%22.%22Codreg%22%3D3"/>
    <x v="20"/>
    <s v="#1774B9"/>
  </r>
  <r>
    <s v="0023"/>
    <n v="990"/>
    <s v="Agencia Información"/>
    <s v="Educación"/>
    <n v="4"/>
    <x v="1"/>
    <x v="1"/>
    <x v="1"/>
    <x v="4"/>
    <x v="3"/>
    <x v="1"/>
    <s v="Periodo 2001-2020"/>
    <s v="Porcentaje (%)"/>
    <s v="Sistema Nacional de Información Municipal"/>
    <s v="Proporción de Alumnos de 4to Medio con más de 450 puntos en la PSU según dependencia de colegios en la Región de Coquimbo"/>
    <m/>
    <s v="Gráfico de Evolución"/>
    <s v="Región de Coquimbo educación municipal PSU alumnos calidad colegios municipales"/>
    <s v="https://analytics.zoho.com/open-view/2395394000007732994?ZOHO_CRITERIA=%22Localiza%20CL%22.%22Codreg%22%3D4"/>
    <x v="21"/>
    <s v="#1774B9"/>
  </r>
  <r>
    <s v="0024"/>
    <n v="990"/>
    <s v="Agencia Información"/>
    <s v="Educación"/>
    <n v="5"/>
    <x v="1"/>
    <x v="1"/>
    <x v="1"/>
    <x v="5"/>
    <x v="3"/>
    <x v="1"/>
    <s v="Periodo 2001-2020"/>
    <s v="Porcentaje (%)"/>
    <s v="Sistema Nacional de Información Municipal"/>
    <s v="Proporción de Alumnos de 4to Medio con más de 450 puntos en la PSU según dependencia de colegios en la Región de Valparaíso"/>
    <m/>
    <s v="Gráfico de Evolución"/>
    <s v="Región de Valparaíso educación municipal PSU alumnos calidad colegios municipales"/>
    <s v="https://analytics.zoho.com/open-view/2395394000007732994?ZOHO_CRITERIA=%22Localiza%20CL%22.%22Codreg%22%3D5"/>
    <x v="22"/>
    <s v="#1774B9"/>
  </r>
  <r>
    <s v="0025"/>
    <n v="990"/>
    <s v="Agencia Información"/>
    <s v="Educación"/>
    <n v="6"/>
    <x v="1"/>
    <x v="1"/>
    <x v="1"/>
    <x v="6"/>
    <x v="3"/>
    <x v="1"/>
    <s v="Periodo 2001-2020"/>
    <s v="Porcentaje (%)"/>
    <s v="Sistema Nacional de Información Municipal"/>
    <s v="Proporción de Alumnos de 4to Medio con más de 450 puntos en la PSU según dependencia de colegios en la Región de O'Higgins"/>
    <m/>
    <s v="Gráfico de Evolución"/>
    <s v="Región de O'Higgins educación municipal PSU alumnos calidad colegios municipales"/>
    <s v="https://analytics.zoho.com/open-view/2395394000007732994?ZOHO_CRITERIA=%22Localiza%20CL%22.%22Codreg%22%3D6"/>
    <x v="23"/>
    <s v="#1774B9"/>
  </r>
  <r>
    <s v="0026"/>
    <n v="990"/>
    <s v="Agencia Información"/>
    <s v="Educación"/>
    <n v="7"/>
    <x v="1"/>
    <x v="1"/>
    <x v="1"/>
    <x v="7"/>
    <x v="3"/>
    <x v="1"/>
    <s v="Periodo 2001-2020"/>
    <s v="Porcentaje (%)"/>
    <s v="Sistema Nacional de Información Municipal"/>
    <s v="Proporción de Alumnos de 4to Medio con más de 450 puntos en la PSU según dependencia de colegios en la Región de Maule"/>
    <m/>
    <s v="Gráfico de Evolución"/>
    <s v="Región de Maule educación municipal PSU alumnos calidad colegios municipales"/>
    <s v="https://analytics.zoho.com/open-view/2395394000007732994?ZOHO_CRITERIA=%22Localiza%20CL%22.%22Codreg%22%3D7"/>
    <x v="24"/>
    <s v="#1774B9"/>
  </r>
  <r>
    <s v="0027"/>
    <n v="990"/>
    <s v="Agencia Información"/>
    <s v="Educación"/>
    <n v="8"/>
    <x v="1"/>
    <x v="1"/>
    <x v="1"/>
    <x v="8"/>
    <x v="3"/>
    <x v="1"/>
    <s v="Periodo 2001-2020"/>
    <s v="Porcentaje (%)"/>
    <s v="Sistema Nacional de Información Municipal"/>
    <s v="Proporción de Alumnos de 4to Medio con más de 450 puntos en la PSU según dependencia de colegios en la Región del Biobío"/>
    <m/>
    <s v="Gráfico de Evolución"/>
    <s v="Región del Biobío educación municipal PSU alumnos calidad colegios municipales"/>
    <s v="https://analytics.zoho.com/open-view/2395394000007732994?ZOHO_CRITERIA=%22Localiza%20CL%22.%22Codreg%22%3D8"/>
    <x v="25"/>
    <s v="#1774B9"/>
  </r>
  <r>
    <s v="0028"/>
    <n v="990"/>
    <s v="Agencia Información"/>
    <s v="Educación"/>
    <n v="9"/>
    <x v="1"/>
    <x v="1"/>
    <x v="1"/>
    <x v="9"/>
    <x v="3"/>
    <x v="1"/>
    <s v="Periodo 2001-2020"/>
    <s v="Porcentaje (%)"/>
    <s v="Sistema Nacional de Información Municipal"/>
    <s v="Proporción de Alumnos de 4to Medio con más de 450 puntos en la PSU según dependencia de colegios en la Región de La Araucanía"/>
    <m/>
    <s v="Gráfico de Evolución"/>
    <s v="Región de La Araucanía educación municipal PSU alumnos calidad colegios municipales"/>
    <s v="https://analytics.zoho.com/open-view/2395394000007732994?ZOHO_CRITERIA=%22Localiza%20CL%22.%22Codreg%22%3D9"/>
    <x v="26"/>
    <s v="#1774B9"/>
  </r>
  <r>
    <s v="0029"/>
    <n v="990"/>
    <s v="Agencia Información"/>
    <s v="Educación"/>
    <n v="10"/>
    <x v="1"/>
    <x v="1"/>
    <x v="1"/>
    <x v="10"/>
    <x v="3"/>
    <x v="1"/>
    <s v="Periodo 2001-2020"/>
    <s v="Porcentaje (%)"/>
    <s v="Sistema Nacional de Información Municipal"/>
    <s v="Proporción de Alumnos de 4to Medio con más de 450 puntos en la PSU según dependencia de colegios en la Región de Los Lagos"/>
    <m/>
    <s v="Gráfico de Evolución"/>
    <s v="Región de Los Lagos educación municipal PSU alumnos calidad colegios municipales"/>
    <s v="https://analytics.zoho.com/open-view/2395394000007732994?ZOHO_CRITERIA=%22Localiza%20CL%22.%22Codreg%22%3D10"/>
    <x v="27"/>
    <s v="#1774B9"/>
  </r>
  <r>
    <s v="0030"/>
    <n v="990"/>
    <s v="Agencia Información"/>
    <s v="Educación"/>
    <n v="11"/>
    <x v="1"/>
    <x v="1"/>
    <x v="1"/>
    <x v="11"/>
    <x v="3"/>
    <x v="1"/>
    <s v="Periodo 2001-2020"/>
    <s v="Porcentaje (%)"/>
    <s v="Sistema Nacional de Información Municipal"/>
    <s v="Proporción de Alumnos de 4to Medio con más de 450 puntos en la PSU según dependencia de colegios en la Región de Aysén"/>
    <m/>
    <s v="Gráfico de Evolución"/>
    <s v="Región de Aysén educación municipal PSU alumnos calidad colegios municipales"/>
    <s v="https://analytics.zoho.com/open-view/2395394000007732994?ZOHO_CRITERIA=%22Localiza%20CL%22.%22Codreg%22%3D11"/>
    <x v="28"/>
    <s v="#1774B9"/>
  </r>
  <r>
    <s v="0031"/>
    <n v="990"/>
    <s v="Agencia Información"/>
    <s v="Educación"/>
    <n v="12"/>
    <x v="1"/>
    <x v="1"/>
    <x v="1"/>
    <x v="12"/>
    <x v="3"/>
    <x v="1"/>
    <s v="Periodo 2001-2020"/>
    <s v="Porcentaje (%)"/>
    <s v="Sistema Nacional de Información Municipal"/>
    <s v="Proporción de Alumnos de 4to Medio con más de 450 puntos en la PSU según dependencia de colegios en la Región de Magallanes"/>
    <m/>
    <s v="Gráfico de Evolución"/>
    <s v="Región de Magallanes educación municipal PSU alumnos calidad colegios municipales"/>
    <s v="https://analytics.zoho.com/open-view/2395394000007732994?ZOHO_CRITERIA=%22Localiza%20CL%22.%22Codreg%22%3D12"/>
    <x v="29"/>
    <s v="#1774B9"/>
  </r>
  <r>
    <s v="0032"/>
    <n v="990"/>
    <s v="Agencia Información"/>
    <s v="Educación"/>
    <n v="13"/>
    <x v="1"/>
    <x v="1"/>
    <x v="1"/>
    <x v="13"/>
    <x v="3"/>
    <x v="1"/>
    <s v="Periodo 2001-2020"/>
    <s v="Porcentaje (%)"/>
    <s v="Sistema Nacional de Información Municipal"/>
    <s v="Proporción de Alumnos de 4to Medio con más de 450 puntos en la PSU según dependencia de colegios en la Región Metropolitana"/>
    <m/>
    <s v="Gráfico de Evolución"/>
    <s v="Región Metropolitana educación municipal PSU alumnos calidad colegios municipales"/>
    <s v="https://analytics.zoho.com/open-view/2395394000007732994?ZOHO_CRITERIA=%22Localiza%20CL%22.%22Codreg%22%3D13"/>
    <x v="30"/>
    <s v="#1774B9"/>
  </r>
  <r>
    <s v="0033"/>
    <n v="990"/>
    <s v="Agencia Información"/>
    <s v="Educación"/>
    <n v="14"/>
    <x v="1"/>
    <x v="1"/>
    <x v="1"/>
    <x v="14"/>
    <x v="3"/>
    <x v="1"/>
    <s v="Periodo 2001-2020"/>
    <s v="Porcentaje (%)"/>
    <s v="Sistema Nacional de Información Municipal"/>
    <s v="Proporción de Alumnos de 4to Medio con más de 450 puntos en la PSU según dependencia de colegios en la Región de Los Ríos"/>
    <m/>
    <s v="Gráfico de Evolución"/>
    <s v="Región de Los Ríos educación municipal PSU alumnos calidad colegios municipales"/>
    <s v="https://analytics.zoho.com/open-view/2395394000007732994?ZOHO_CRITERIA=%22Localiza%20CL%22.%22Codreg%22%3D14"/>
    <x v="31"/>
    <s v="#1774B9"/>
  </r>
  <r>
    <s v="0034"/>
    <n v="990"/>
    <s v="Agencia Información"/>
    <s v="Educación"/>
    <n v="15"/>
    <x v="1"/>
    <x v="1"/>
    <x v="1"/>
    <x v="15"/>
    <x v="3"/>
    <x v="1"/>
    <s v="Periodo 2001-2020"/>
    <s v="Porcentaje (%)"/>
    <s v="Sistema Nacional de Información Municipal"/>
    <s v="Proporción de Alumnos de 4to Medio con más de 450 puntos en la PSU según dependencia de colegios en la Región de Arica y Parinacota"/>
    <m/>
    <s v="Gráfico de Evolución"/>
    <s v="Región de Arica y Parinacota educación municipal PSU alumnos calidad colegios municipales"/>
    <s v="https://analytics.zoho.com/open-view/2395394000007732994?ZOHO_CRITERIA=%22Localiza%20CL%22.%22Codreg%22%3D15"/>
    <x v="32"/>
    <s v="#1774B9"/>
  </r>
  <r>
    <s v="0035"/>
    <n v="990"/>
    <s v="Agencia Información"/>
    <s v="Educación"/>
    <n v="16"/>
    <x v="1"/>
    <x v="1"/>
    <x v="1"/>
    <x v="16"/>
    <x v="3"/>
    <x v="1"/>
    <s v="Periodo 2001-2020"/>
    <s v="Porcentaje (%)"/>
    <s v="Sistema Nacional de Información Municipal"/>
    <s v="Proporción de Alumnos de 4to Medio con más de 450 puntos en la PSU según dependencia de colegios en la Región de Ñuble"/>
    <m/>
    <s v="Gráfico de Evolución"/>
    <s v="Región de Ñuble educación municipal PSU alumnos calidad colegios municipales"/>
    <s v="https://analytics.zoho.com/open-view/2395394000007732994?ZOHO_CRITERIA=%22Localiza%20CL%22.%22Codreg%22%3D16"/>
    <x v="33"/>
    <s v="#1774B9"/>
  </r>
  <r>
    <s v="0036"/>
    <n v="990"/>
    <s v="Agencia Información"/>
    <s v="Mujeres"/>
    <n v="0"/>
    <x v="2"/>
    <x v="2"/>
    <x v="0"/>
    <x v="0"/>
    <x v="2"/>
    <x v="2"/>
    <s v="Periodo 2008-2021"/>
    <s v="Número de Denuncias"/>
    <s v="Centro de Estudios y Análisis del Delito (CEAD) de la Subsecretaría de Prevención del Delito"/>
    <s v="Evolución de denuncias por violación en Chile en el Periodo 2008-2021"/>
    <m/>
    <s v="Gráfico de Evolución"/>
    <s v="Chile,comunas,violencia,mujer,violacion,denuncias"/>
    <s v="https://analytics.zoho.com/open-view/2395394000006789672"/>
    <x v="17"/>
    <s v="#1774B9"/>
  </r>
  <r>
    <s v="0037"/>
    <n v="990"/>
    <s v="Agencia Información"/>
    <s v="Mujeres"/>
    <n v="1"/>
    <x v="2"/>
    <x v="2"/>
    <x v="1"/>
    <x v="1"/>
    <x v="2"/>
    <x v="2"/>
    <s v="Periodo 2008-2021"/>
    <s v="Número de Denuncias"/>
    <s v="Centro de Estudios y Análisis del Delito (CEAD) de la Subsecretaría de Prevención del Delito"/>
    <s v="Evolución de denuncias por violación en la Región de Tarapacá en el Periodo 2008-2021"/>
    <m/>
    <s v="Gráfico de Evolución"/>
    <s v="Región de Tarapacá comunas violencia mujer violación denuncias"/>
    <s v="https://analytics.zoho.com/open-view/2395394000008231335?ZOHO_CRITERIA=%22Localiza%20CL%22.%22Codreg%22%3D1"/>
    <x v="18"/>
    <s v="#1774B9"/>
  </r>
  <r>
    <s v="0038"/>
    <n v="990"/>
    <s v="Agencia Información"/>
    <s v="Mujeres"/>
    <n v="2"/>
    <x v="2"/>
    <x v="2"/>
    <x v="1"/>
    <x v="2"/>
    <x v="2"/>
    <x v="2"/>
    <s v="Periodo 2008-2021"/>
    <s v="Número de Denuncias"/>
    <s v="Centro de Estudios y Análisis del Delito (CEAD) de la Subsecretaría de Prevención del Delito"/>
    <s v="Distribución comunal de denuncias por violación en la Región de Antofagasta en el Periodo 2008-2021"/>
    <m/>
    <s v="Gráfico de Evolución"/>
    <s v="Región de Antofagasta comunas violencia mujer violación denuncias"/>
    <s v="https://analytics.zoho.com/open-view/2395394000008231335?ZOHO_CRITERIA=%22Localiza%20CL%22.%22Codreg%22%3D2"/>
    <x v="19"/>
    <s v="#1774B9"/>
  </r>
  <r>
    <s v="0039"/>
    <n v="990"/>
    <s v="Agencia Información"/>
    <s v="Mujeres"/>
    <n v="3"/>
    <x v="2"/>
    <x v="2"/>
    <x v="1"/>
    <x v="3"/>
    <x v="2"/>
    <x v="2"/>
    <s v="Periodo 2008-2021"/>
    <s v="Número de Denuncias"/>
    <s v="Centro de Estudios y Análisis del Delito (CEAD) de la Subsecretaría de Prevención del Delito"/>
    <s v="Distribución comunal de denuncias por violación en la Región de Atacama en el Periodo 2008-2021"/>
    <m/>
    <s v="Gráfico de Evolución"/>
    <s v="Región de Atacama comunas violencia mujer violación denuncias"/>
    <s v="https://analytics.zoho.com/open-view/2395394000008231335?ZOHO_CRITERIA=%22Localiza%20CL%22.%22Codreg%22%3D3"/>
    <x v="20"/>
    <s v="#1774B9"/>
  </r>
  <r>
    <s v="0040"/>
    <n v="990"/>
    <s v="Agencia Información"/>
    <s v="Mujeres"/>
    <n v="4"/>
    <x v="2"/>
    <x v="2"/>
    <x v="1"/>
    <x v="4"/>
    <x v="2"/>
    <x v="2"/>
    <s v="Periodo 2008-2021"/>
    <s v="Número de Denuncias"/>
    <s v="Centro de Estudios y Análisis del Delito (CEAD) de la Subsecretaría de Prevención del Delito"/>
    <s v="Distribución comunal de denuncias por violación en la Región de Coquimbo en el Periodo 2008-2021"/>
    <m/>
    <s v="Gráfico de Evolución"/>
    <s v="Región de Coquimbo comunas violencia mujer violación denuncias"/>
    <s v="https://analytics.zoho.com/open-view/2395394000008231335?ZOHO_CRITERIA=%22Localiza%20CL%22.%22Codreg%22%3D4"/>
    <x v="21"/>
    <s v="#1774B9"/>
  </r>
  <r>
    <s v="0041"/>
    <n v="990"/>
    <s v="Agencia Información"/>
    <s v="Mujeres"/>
    <n v="5"/>
    <x v="2"/>
    <x v="2"/>
    <x v="1"/>
    <x v="5"/>
    <x v="2"/>
    <x v="2"/>
    <s v="Periodo 2008-2021"/>
    <s v="Número de Denuncias"/>
    <s v="Centro de Estudios y Análisis del Delito (CEAD) de la Subsecretaría de Prevención del Delito"/>
    <s v="Distribución comunal de denuncias por violación en la Región de Valparaíso en el Periodo 2008-2021"/>
    <m/>
    <s v="Gráfico de Evolución"/>
    <s v="Región de Valparaíso comunas violencia mujer violación denuncias"/>
    <s v="https://analytics.zoho.com/open-view/2395394000008231335?ZOHO_CRITERIA=%22Localiza%20CL%22.%22Codreg%22%3D5"/>
    <x v="22"/>
    <s v="#1774B9"/>
  </r>
  <r>
    <s v="0042"/>
    <n v="990"/>
    <s v="Agencia Información"/>
    <s v="Mujeres"/>
    <n v="6"/>
    <x v="2"/>
    <x v="2"/>
    <x v="1"/>
    <x v="6"/>
    <x v="2"/>
    <x v="2"/>
    <s v="Periodo 2008-2021"/>
    <s v="Número de Denuncias"/>
    <s v="Centro de Estudios y Análisis del Delito (CEAD) de la Subsecretaría de Prevención del Delito"/>
    <s v="Distribución comunal de denuncias por violación en la Región de O'Higgins en el Periodo 2008-2021"/>
    <m/>
    <s v="Gráfico de Evolución"/>
    <s v="Región de O'Higgins comunas violencia mujer violación denuncias"/>
    <s v="https://analytics.zoho.com/open-view/2395394000008231335?ZOHO_CRITERIA=%22Localiza%20CL%22.%22Codreg%22%3D6"/>
    <x v="23"/>
    <s v="#1774B9"/>
  </r>
  <r>
    <s v="0043"/>
    <n v="990"/>
    <s v="Agencia Información"/>
    <s v="Mujeres"/>
    <n v="7"/>
    <x v="2"/>
    <x v="2"/>
    <x v="1"/>
    <x v="7"/>
    <x v="2"/>
    <x v="2"/>
    <s v="Periodo 2008-2021"/>
    <s v="Número de Denuncias"/>
    <s v="Centro de Estudios y Análisis del Delito (CEAD) de la Subsecretaría de Prevención del Delito"/>
    <s v="Distribución comunal de denuncias por violación en la Región de Maule en el Periodo 2008-2021"/>
    <m/>
    <s v="Gráfico de Evolución"/>
    <s v="Región de Maule comunas violencia mujer violación denuncias"/>
    <s v="https://analytics.zoho.com/open-view/2395394000008231335?ZOHO_CRITERIA=%22Localiza%20CL%22.%22Codreg%22%3D7"/>
    <x v="24"/>
    <s v="#1774B9"/>
  </r>
  <r>
    <s v="0044"/>
    <n v="990"/>
    <s v="Agencia Información"/>
    <s v="Mujeres"/>
    <n v="8"/>
    <x v="2"/>
    <x v="2"/>
    <x v="1"/>
    <x v="8"/>
    <x v="2"/>
    <x v="2"/>
    <s v="Periodo 2008-2021"/>
    <s v="Número de Denuncias"/>
    <s v="Centro de Estudios y Análisis del Delito (CEAD) de la Subsecretaría de Prevención del Delito"/>
    <s v="Distribución comunal de denuncias por violación en la Región del Biobío en el Periodo 2008-2021"/>
    <m/>
    <s v="Gráfico de Evolución"/>
    <s v="Región del Biobío comunas violencia mujer violación denuncias"/>
    <s v="https://analytics.zoho.com/open-view/2395394000008231335?ZOHO_CRITERIA=%22Localiza%20CL%22.%22Codreg%22%3D8"/>
    <x v="25"/>
    <s v="#1774B9"/>
  </r>
  <r>
    <s v="0045"/>
    <n v="990"/>
    <s v="Agencia Información"/>
    <s v="Mujeres"/>
    <n v="9"/>
    <x v="2"/>
    <x v="2"/>
    <x v="1"/>
    <x v="9"/>
    <x v="2"/>
    <x v="2"/>
    <s v="Periodo 2008-2021"/>
    <s v="Número de Denuncias"/>
    <s v="Centro de Estudios y Análisis del Delito (CEAD) de la Subsecretaría de Prevención del Delito"/>
    <s v="Distribución comunal de denuncias por violación en la Región de La Araucanía en el Periodo 2008-2021"/>
    <m/>
    <s v="Gráfico de Evolución"/>
    <s v="Región de La Araucanía comunas violencia mujer violación denuncias"/>
    <s v="https://analytics.zoho.com/open-view/2395394000008231335?ZOHO_CRITERIA=%22Localiza%20CL%22.%22Codreg%22%3D9"/>
    <x v="26"/>
    <s v="#1774B9"/>
  </r>
  <r>
    <s v="0046"/>
    <n v="990"/>
    <s v="Agencia Información"/>
    <s v="Mujeres"/>
    <n v="10"/>
    <x v="2"/>
    <x v="2"/>
    <x v="1"/>
    <x v="10"/>
    <x v="2"/>
    <x v="2"/>
    <s v="Periodo 2008-2021"/>
    <s v="Número de Denuncias"/>
    <s v="Centro de Estudios y Análisis del Delito (CEAD) de la Subsecretaría de Prevención del Delito"/>
    <s v="Distribución comunal de denuncias por violación en la Región de Los Lagos en el Periodo 2008-2021"/>
    <m/>
    <s v="Gráfico de Evolución"/>
    <s v="Región de Los Lagos comunas violencia mujer violación denuncias"/>
    <s v="https://analytics.zoho.com/open-view/2395394000008231335?ZOHO_CRITERIA=%22Localiza%20CL%22.%22Codreg%22%3D10"/>
    <x v="27"/>
    <s v="#1774B9"/>
  </r>
  <r>
    <s v="0047"/>
    <n v="990"/>
    <s v="Agencia Información"/>
    <s v="Mujeres"/>
    <n v="11"/>
    <x v="2"/>
    <x v="2"/>
    <x v="1"/>
    <x v="11"/>
    <x v="2"/>
    <x v="2"/>
    <s v="Periodo 2008-2021"/>
    <s v="Número de Denuncias"/>
    <s v="Centro de Estudios y Análisis del Delito (CEAD) de la Subsecretaría de Prevención del Delito"/>
    <s v="Distribución comunal de denuncias por violación en la Región de Aysén en el Periodo 2008-2021"/>
    <m/>
    <s v="Gráfico de Evolución"/>
    <s v="Región de Aysén comunas violencia mujer violación denuncias"/>
    <s v="https://analytics.zoho.com/open-view/2395394000008231335?ZOHO_CRITERIA=%22Localiza%20CL%22.%22Codreg%22%3D11"/>
    <x v="28"/>
    <s v="#1774B9"/>
  </r>
  <r>
    <s v="0048"/>
    <n v="990"/>
    <s v="Agencia Información"/>
    <s v="Mujeres"/>
    <n v="12"/>
    <x v="2"/>
    <x v="2"/>
    <x v="1"/>
    <x v="12"/>
    <x v="2"/>
    <x v="2"/>
    <s v="Periodo 2008-2021"/>
    <s v="Número de Denuncias"/>
    <s v="Centro de Estudios y Análisis del Delito (CEAD) de la Subsecretaría de Prevención del Delito"/>
    <s v="Distribución comunal de denuncias por violación en la Región de Magallanes en el Periodo 2008-2021"/>
    <m/>
    <s v="Gráfico de Evolución"/>
    <s v="Región de Magallanes comunas violencia mujer violación denuncias"/>
    <s v="https://analytics.zoho.com/open-view/2395394000008231335?ZOHO_CRITERIA=%22Localiza%20CL%22.%22Codreg%22%3D12"/>
    <x v="29"/>
    <s v="#1774B9"/>
  </r>
  <r>
    <s v="0049"/>
    <n v="990"/>
    <s v="Agencia Información"/>
    <s v="Mujeres"/>
    <n v="13"/>
    <x v="2"/>
    <x v="2"/>
    <x v="1"/>
    <x v="13"/>
    <x v="2"/>
    <x v="2"/>
    <s v="Periodo 2008-2021"/>
    <s v="Número de Denuncias"/>
    <s v="Centro de Estudios y Análisis del Delito (CEAD) de la Subsecretaría de Prevención del Delito"/>
    <s v="Distribución comunal de denuncias por violación en la Región Metropolitana en el Periodo 2008-2021"/>
    <s v="Las comunas más pobladas de la región Metropolitana son las que presentan mayores frecuencias de denuncias por violación el año 2020. Puente Alto, La Florida, San Bernardo, Maipú y Santiago muestran las mayores cifras de denuncias."/>
    <s v="Gráfico de Evolución"/>
    <s v="Región Metropolitana comunas violencia mujer violación denuncias"/>
    <s v="https://analytics.zoho.com/open-view/2395394000008231335?ZOHO_CRITERIA=%22Localiza%20CL%22.%22Codreg%22%3D13"/>
    <x v="30"/>
    <s v="#1774B9"/>
  </r>
  <r>
    <s v="0050"/>
    <n v="990"/>
    <s v="Agencia Información"/>
    <s v="Mujeres"/>
    <n v="14"/>
    <x v="2"/>
    <x v="2"/>
    <x v="1"/>
    <x v="14"/>
    <x v="2"/>
    <x v="2"/>
    <s v="Periodo 2008-2021"/>
    <s v="Número de Denuncias"/>
    <s v="Centro de Estudios y Análisis del Delito (CEAD) de la Subsecretaría de Prevención del Delito"/>
    <s v="Distribución comunal de denuncias por violación en la Región de Los Ríos en el Periodo 2008-2021"/>
    <m/>
    <s v="Gráfico de Evolución"/>
    <s v="Región de Los Ríos comunas violencia mujer violación denuncias"/>
    <s v="https://analytics.zoho.com/open-view/2395394000008231335?ZOHO_CRITERIA=%22Localiza%20CL%22.%22Codreg%22%3D14"/>
    <x v="31"/>
    <s v="#1774B9"/>
  </r>
  <r>
    <s v="0051"/>
    <n v="990"/>
    <s v="Agencia Información"/>
    <s v="Mujeres"/>
    <n v="15"/>
    <x v="2"/>
    <x v="2"/>
    <x v="1"/>
    <x v="15"/>
    <x v="2"/>
    <x v="2"/>
    <s v="Periodo 2008-2021"/>
    <s v="Número de Denuncias"/>
    <s v="Centro de Estudios y Análisis del Delito (CEAD) de la Subsecretaría de Prevención del Delito"/>
    <s v="Distribución comunal de denuncias por violación en la Región de Arica y Parinacota en el Periodo 2008-2021"/>
    <m/>
    <s v="Gráfico de Evolución"/>
    <s v="Región de Arica y Parinacota comunas violencia mujer violación denuncias"/>
    <s v="https://analytics.zoho.com/open-view/2395394000008231335?ZOHO_CRITERIA=%22Localiza%20CL%22.%22Codreg%22%3D15"/>
    <x v="32"/>
    <s v="#1774B9"/>
  </r>
  <r>
    <s v="0052"/>
    <n v="990"/>
    <s v="Agencia Información"/>
    <s v="Mujeres"/>
    <n v="16"/>
    <x v="2"/>
    <x v="2"/>
    <x v="1"/>
    <x v="16"/>
    <x v="2"/>
    <x v="2"/>
    <s v="Periodo 2008-2021"/>
    <s v="Número de Denuncias"/>
    <s v="Centro de Estudios y Análisis del Delito (CEAD) de la Subsecretaría de Prevención del Delito"/>
    <s v="Distribución comunal de denuncias por violación en la Región de Ñuble en el Periodo 2008-2021"/>
    <m/>
    <s v="Gráfico de Evolución"/>
    <s v="Región de Ñuble comunas violencia mujer violación denuncias"/>
    <s v="https://analytics.zoho.com/open-view/2395394000008231335?ZOHO_CRITERIA=%22Localiza%20CL%22.%22Codreg%22%3D16"/>
    <x v="33"/>
    <s v="#1774B9"/>
  </r>
  <r>
    <s v="0053"/>
    <n v="990"/>
    <s v="Agencia Información"/>
    <s v="Socioeconómico"/>
    <n v="0"/>
    <x v="3"/>
    <x v="0"/>
    <x v="0"/>
    <x v="0"/>
    <x v="3"/>
    <x v="3"/>
    <s v="Periodo 2006-2017"/>
    <s v="CLP/mes"/>
    <s v="Encuestas CASEN"/>
    <s v="Evolución del Ingreso Promedio Mensual a Escala Nacional (CLP/mes)"/>
    <m/>
    <s v="Gráfico de Evolución"/>
    <s v="Chile CASEN ingresos promedio mensual nacional"/>
    <s v="https://analytics.zoho.com/open-view/2395394000008231718"/>
    <x v="34"/>
    <s v="#1774B9"/>
  </r>
  <r>
    <s v="0054"/>
    <n v="990"/>
    <s v="Agencia Información"/>
    <s v="Socioeconómico"/>
    <n v="0"/>
    <x v="4"/>
    <x v="0"/>
    <x v="0"/>
    <x v="0"/>
    <x v="0"/>
    <x v="0"/>
    <s v="Periodo 2006-2017"/>
    <s v="CLP/mes"/>
    <s v="Encuestas CASEN"/>
    <s v="Evolución de Ingreso Promedio Mensual por Etnia en Chile para el Periodo 2006-2017"/>
    <s v="La población de la etnia Mapuche se distribuye en las 16 regiones del país en distintas proporciones. Las regiones donde las personas de este grupo étnico logran mayores ingresos mensuales, en promedio, son la de Arica y Parinacota y Magallanes."/>
    <s v="Gráfico de Evolución"/>
    <s v="Chile CASEN ingresos promedio mensual etnia región mapuche alacalufe atacameño aymara coya diaguita pascuense quechua"/>
    <s v="https://analytics.zoho.com/open-view/2395394000008231525"/>
    <x v="17"/>
    <s v="#1774B9"/>
  </r>
  <r>
    <s v="0055"/>
    <n v="990"/>
    <s v="Agencia Información"/>
    <s v="Socioeconómico"/>
    <n v="1"/>
    <x v="4"/>
    <x v="0"/>
    <x v="1"/>
    <x v="1"/>
    <x v="0"/>
    <x v="0"/>
    <s v="Periodo 2006-2017"/>
    <s v="CLP/mes"/>
    <s v="Encuestas CASEN"/>
    <s v="Evolución de Ingreso Promedio Mensual por Etnia en la Región de Tarapacá para el Periodo 2006-2017"/>
    <m/>
    <s v="Gráfico de Evolución"/>
    <s v="Región de Tarapacá CASEN ingresos promedio mensual etnia región mapuche alacalufe atacameño aymara coya diaguita pascuense quechua"/>
    <s v="https://analytics.zoho.com/open-view/2395394000008231605?ZOHO_CRITERIA=%22Localiza%20Chile%22.%22Codreg%22%3D1"/>
    <x v="18"/>
    <s v="#1774B9"/>
  </r>
  <r>
    <s v="0056"/>
    <n v="990"/>
    <s v="Agencia Información"/>
    <s v="Socioeconómico"/>
    <n v="2"/>
    <x v="4"/>
    <x v="0"/>
    <x v="1"/>
    <x v="2"/>
    <x v="0"/>
    <x v="0"/>
    <s v="Periodo 2006-2017"/>
    <s v="CLP/mes"/>
    <s v="Encuestas CASEN"/>
    <s v="Evolución de Ingreso Promedio Mensual por Etnia en la Región de Antofagasta para el Periodo 2006-2017"/>
    <m/>
    <s v="Gráfico de Evolución"/>
    <s v="Región de Antofagasta CASEN ingresos promedio mensual etnia región mapuche alacalufe atacameño aymara coya diaguita pascuense quechua"/>
    <s v="https://analytics.zoho.com/open-view/2395394000008231605?ZOHO_CRITERIA=%22Localiza%20Chile%22.%22Codreg%22%3D2"/>
    <x v="19"/>
    <s v="#1774B9"/>
  </r>
  <r>
    <s v="0057"/>
    <n v="990"/>
    <s v="Agencia Información"/>
    <s v="Socioeconómico"/>
    <n v="3"/>
    <x v="4"/>
    <x v="0"/>
    <x v="1"/>
    <x v="3"/>
    <x v="0"/>
    <x v="0"/>
    <s v="Periodo 2006-2017"/>
    <s v="CLP/mes"/>
    <s v="Encuestas CASEN"/>
    <s v="Evolución de Ingreso Promedio Mensual por Etnia en la Región de Atacama para el Periodo 2006-2017"/>
    <m/>
    <s v="Gráfico de Evolución"/>
    <s v="Región de Atacama CASEN ingresos promedio mensual etnia región mapuche alacalufe atacameño aymara coya diaguita pascuense quechua"/>
    <s v="https://analytics.zoho.com/open-view/2395394000008231605?ZOHO_CRITERIA=%22Localiza%20Chile%22.%22Codreg%22%3D3"/>
    <x v="20"/>
    <s v="#1774B9"/>
  </r>
  <r>
    <s v="0058"/>
    <n v="990"/>
    <s v="Agencia Información"/>
    <s v="Socioeconómico"/>
    <n v="4"/>
    <x v="4"/>
    <x v="0"/>
    <x v="1"/>
    <x v="4"/>
    <x v="0"/>
    <x v="0"/>
    <s v="Periodo 2006-2017"/>
    <s v="CLP/mes"/>
    <s v="Encuestas CASEN"/>
    <s v="Evolución de Ingreso Promedio Mensual por Etnia en la Región de Coquimbo para el Periodo 2006-2017"/>
    <m/>
    <s v="Gráfico de Evolución"/>
    <s v="Región de Coquimbo CASEN ingresos promedio mensual etnia región mapuche alacalufe atacameño aymara coya diaguita pascuense quechua"/>
    <s v="https://analytics.zoho.com/open-view/2395394000008231605?ZOHO_CRITERIA=%22Localiza%20Chile%22.%22Codreg%22%3D4"/>
    <x v="21"/>
    <s v="#1774B9"/>
  </r>
  <r>
    <s v="0059"/>
    <n v="990"/>
    <s v="Agencia Información"/>
    <s v="Socioeconómico"/>
    <n v="5"/>
    <x v="4"/>
    <x v="0"/>
    <x v="1"/>
    <x v="5"/>
    <x v="0"/>
    <x v="0"/>
    <s v="Periodo 2006-2017"/>
    <s v="CLP/mes"/>
    <s v="Encuestas CASEN"/>
    <s v="Evolución de Ingreso Promedio Mensual por Etnia en la Región de Valparaíso para el Periodo 2006-2017"/>
    <m/>
    <s v="Gráfico de Evolución"/>
    <s v="Región de Valparaíso CASEN ingresos promedio mensual etnia región mapuche alacalufe atacameño aymara coya diaguita pascuense quechua"/>
    <s v="https://analytics.zoho.com/open-view/2395394000008231605?ZOHO_CRITERIA=%22Localiza%20Chile%22.%22Codreg%22%3D5"/>
    <x v="22"/>
    <s v="#1774B9"/>
  </r>
  <r>
    <s v="0060"/>
    <n v="990"/>
    <s v="Agencia Información"/>
    <s v="Socioeconómico"/>
    <n v="6"/>
    <x v="4"/>
    <x v="0"/>
    <x v="1"/>
    <x v="6"/>
    <x v="0"/>
    <x v="0"/>
    <s v="Periodo 2006-2017"/>
    <s v="CLP/mes"/>
    <s v="Encuestas CASEN"/>
    <s v="Evolución de Ingreso Promedio Mensual por Etnia en la Región de O'Higgins para el Periodo 2006-2017"/>
    <m/>
    <s v="Gráfico de Evolución"/>
    <s v="Región de O'Higgins CASEN ingresos promedio mensual etnia región mapuche alacalufe atacameño aymara coya diaguita pascuense quechua"/>
    <s v="https://analytics.zoho.com/open-view/2395394000008231605?ZOHO_CRITERIA=%22Localiza%20Chile%22.%22Codreg%22%3D6"/>
    <x v="23"/>
    <s v="#1774B9"/>
  </r>
  <r>
    <s v="0061"/>
    <n v="990"/>
    <s v="Agencia Información"/>
    <s v="Socioeconómico"/>
    <n v="7"/>
    <x v="4"/>
    <x v="0"/>
    <x v="1"/>
    <x v="7"/>
    <x v="0"/>
    <x v="0"/>
    <s v="Periodo 2006-2017"/>
    <s v="CLP/mes"/>
    <s v="Encuestas CASEN"/>
    <s v="Evolución de Ingreso Promedio Mensual por Etnia en la Región de Maule para el Periodo 2006-2017"/>
    <m/>
    <s v="Gráfico de Evolución"/>
    <s v="Región de Maule CASEN ingresos promedio mensual etnia región mapuche alacalufe atacameño aymara coya diaguita pascuense quechua"/>
    <s v="https://analytics.zoho.com/open-view/2395394000008231605?ZOHO_CRITERIA=%22Localiza%20Chile%22.%22Codreg%22%3D7"/>
    <x v="24"/>
    <s v="#1774B9"/>
  </r>
  <r>
    <s v="0062"/>
    <n v="990"/>
    <s v="Agencia Información"/>
    <s v="Socioeconómico"/>
    <n v="8"/>
    <x v="4"/>
    <x v="0"/>
    <x v="1"/>
    <x v="8"/>
    <x v="0"/>
    <x v="0"/>
    <s v="Periodo 2006-2017"/>
    <s v="CLP/mes"/>
    <s v="Encuestas CASEN"/>
    <s v="Evolución de Ingreso Promedio Mensual por Etnia en la Región del Biobío para el Periodo 2006-2017"/>
    <m/>
    <s v="Gráfico de Evolución"/>
    <s v="Región del Biobío CASEN ingresos promedio mensual etnia región mapuche alacalufe atacameño aymara coya diaguita pascuense quechua"/>
    <s v="https://analytics.zoho.com/open-view/2395394000008231605?ZOHO_CRITERIA=%22Localiza%20Chile%22.%22Codreg%22%3D8"/>
    <x v="25"/>
    <s v="#1774B9"/>
  </r>
  <r>
    <s v="0063"/>
    <n v="990"/>
    <s v="Agencia Información"/>
    <s v="Socioeconómico"/>
    <n v="9"/>
    <x v="4"/>
    <x v="0"/>
    <x v="1"/>
    <x v="9"/>
    <x v="0"/>
    <x v="0"/>
    <s v="Periodo 2006-2017"/>
    <s v="CLP/mes"/>
    <s v="Encuestas CASEN"/>
    <s v="Evolución de Ingreso Promedio Mensual por Etnia en la Región de La Araucanía para el Periodo 2006-2017"/>
    <m/>
    <s v="Gráfico de Evolución"/>
    <s v="Región de La Araucanía CASEN ingresos promedio mensual etnia región mapuche alacalufe atacameño aymara coya diaguita pascuense quechua"/>
    <s v="https://analytics.zoho.com/open-view/2395394000008231605?ZOHO_CRITERIA=%22Localiza%20Chile%22.%22Codreg%22%3D9"/>
    <x v="26"/>
    <s v="#1774B9"/>
  </r>
  <r>
    <s v="0064"/>
    <n v="990"/>
    <s v="Agencia Información"/>
    <s v="Socioeconómico"/>
    <n v="10"/>
    <x v="4"/>
    <x v="0"/>
    <x v="1"/>
    <x v="10"/>
    <x v="0"/>
    <x v="0"/>
    <s v="Periodo 2006-2017"/>
    <s v="CLP/mes"/>
    <s v="Encuestas CASEN"/>
    <s v="Evolución de Ingreso Promedio Mensual por Etnia en la Región de Los Lagos para el Periodo 2006-2017"/>
    <m/>
    <s v="Gráfico de Evolución"/>
    <s v="Región de Los Lagos CASEN ingresos promedio mensual etnia región mapuche alacalufe atacameño aymara coya diaguita pascuense quechua"/>
    <s v="https://analytics.zoho.com/open-view/2395394000008231605?ZOHO_CRITERIA=%22Localiza%20Chile%22.%22Codreg%22%3D10"/>
    <x v="27"/>
    <s v="#1774B9"/>
  </r>
  <r>
    <s v="0065"/>
    <n v="990"/>
    <s v="Agencia Información"/>
    <s v="Socioeconómico"/>
    <n v="11"/>
    <x v="4"/>
    <x v="0"/>
    <x v="1"/>
    <x v="11"/>
    <x v="0"/>
    <x v="0"/>
    <s v="Periodo 2006-2017"/>
    <s v="CLP/mes"/>
    <s v="Encuestas CASEN"/>
    <s v="Evolución de Ingreso Promedio Mensual por Etnia en la Región de Aysén para el Periodo 2006-2017"/>
    <m/>
    <s v="Gráfico de Evolución"/>
    <s v="Región de Aysén CASEN ingresos promedio mensual etnia región mapuche alacalufe atacameño aymara coya diaguita pascuense quechua"/>
    <s v="https://analytics.zoho.com/open-view/2395394000008231605?ZOHO_CRITERIA=%22Localiza%20Chile%22.%22Codreg%22%3D11"/>
    <x v="28"/>
    <s v="#1774B9"/>
  </r>
  <r>
    <s v="0066"/>
    <n v="990"/>
    <s v="Agencia Información"/>
    <s v="Socioeconómico"/>
    <n v="12"/>
    <x v="4"/>
    <x v="0"/>
    <x v="1"/>
    <x v="12"/>
    <x v="0"/>
    <x v="0"/>
    <s v="Periodo 2006-2017"/>
    <s v="CLP/mes"/>
    <s v="Encuestas CASEN"/>
    <s v="Evolución de Ingreso Promedio Mensual por Etnia en la Región de Magallanes para el Periodo 2006-2017"/>
    <m/>
    <s v="Gráfico de Evolución"/>
    <s v="Región de Magallanes CASEN ingresos promedio mensual etnia región mapuche alacalufe atacameño aymara coya diaguita pascuense quechua"/>
    <s v="https://analytics.zoho.com/open-view/2395394000008231605?ZOHO_CRITERIA=%22Localiza%20Chile%22.%22Codreg%22%3D12"/>
    <x v="29"/>
    <s v="#1774B9"/>
  </r>
  <r>
    <s v="0067"/>
    <n v="990"/>
    <s v="Agencia Información"/>
    <s v="Socioeconómico"/>
    <n v="13"/>
    <x v="4"/>
    <x v="0"/>
    <x v="1"/>
    <x v="13"/>
    <x v="0"/>
    <x v="0"/>
    <s v="Periodo 2006-2017"/>
    <s v="CLP/mes"/>
    <s v="Encuestas CASEN"/>
    <s v="Evolución de Ingreso Promedio Mensual por Etnia en la Región Metropolitana para el Periodo 2006-2017"/>
    <m/>
    <s v="Gráfico de Evolución"/>
    <s v="Región Metropolitana CASEN ingresos promedio mensual etnia región mapuche alacalufe atacameño aymara coya diaguita pascuense quechua"/>
    <s v="https://analytics.zoho.com/open-view/2395394000008231605?ZOHO_CRITERIA=%22Localiza%20Chile%22.%22Codreg%22%3D13"/>
    <x v="30"/>
    <s v="#1774B9"/>
  </r>
  <r>
    <s v="0068"/>
    <n v="990"/>
    <s v="Agencia Información"/>
    <s v="Socioeconómico"/>
    <n v="14"/>
    <x v="4"/>
    <x v="0"/>
    <x v="1"/>
    <x v="14"/>
    <x v="0"/>
    <x v="0"/>
    <s v="Periodo 2006-2017"/>
    <s v="CLP/mes"/>
    <s v="Encuestas CASEN"/>
    <s v="Evolución de Ingreso Promedio Mensual por Etnia en la Región de Los Ríos para el Periodo 2006-2017"/>
    <m/>
    <s v="Gráfico de Evolución"/>
    <s v="Región de Los Ríos CASEN ingresos promedio mensual etnia región mapuche alacalufe atacameño aymara coya diaguita pascuense quechua"/>
    <s v="https://analytics.zoho.com/open-view/2395394000008231605?ZOHO_CRITERIA=%22Localiza%20Chile%22.%22Codreg%22%3D14"/>
    <x v="31"/>
    <s v="#1774B9"/>
  </r>
  <r>
    <s v="0069"/>
    <n v="990"/>
    <s v="Agencia Información"/>
    <s v="Socioeconómico"/>
    <n v="15"/>
    <x v="4"/>
    <x v="0"/>
    <x v="1"/>
    <x v="15"/>
    <x v="0"/>
    <x v="0"/>
    <s v="Periodo 2006-2017"/>
    <s v="CLP/mes"/>
    <s v="Encuestas CASEN"/>
    <s v="Evolución de Ingreso Promedio Mensual por Etnia en la Región de Arica y Parinacota para el Periodo 2006-2017"/>
    <m/>
    <s v="Gráfico de Evolución"/>
    <s v="Región de Arica y Parinacota CASEN ingresos promedio mensual etnia región mapuche alacalufe atacameño aymara coya diaguita pascuense quechua"/>
    <s v="https://analytics.zoho.com/open-view/2395394000008231605?ZOHO_CRITERIA=%22Localiza%20Chile%22.%22Codreg%22%3D15"/>
    <x v="32"/>
    <s v="#1774B9"/>
  </r>
  <r>
    <s v="0070"/>
    <n v="990"/>
    <s v="Agencia Información"/>
    <s v="Socioeconómico"/>
    <n v="16"/>
    <x v="4"/>
    <x v="0"/>
    <x v="1"/>
    <x v="16"/>
    <x v="0"/>
    <x v="0"/>
    <s v="Periodo 2006-2017"/>
    <s v="CLP/mes"/>
    <s v="Encuestas CASEN"/>
    <s v="Evolución de Ingreso Promedio Mensual por Etnia en la Región de Ñuble para el Periodo 2006-2017"/>
    <m/>
    <s v="Gráfico de Evolución"/>
    <s v="Región de Ñuble CASEN ingresos promedio mensual etnia región mapuche alacalufe atacameño aymara coya diaguita pascuense quechua"/>
    <s v="https://analytics.zoho.com/open-view/2395394000008231605?ZOHO_CRITERIA=%22Localiza%20Chile%22.%22Codreg%22%3D16"/>
    <x v="33"/>
    <s v="#1774B9"/>
  </r>
  <r>
    <s v="0071"/>
    <n v="990"/>
    <s v="Agencia Información"/>
    <s v="Gobiernos locales"/>
    <n v="0"/>
    <x v="1"/>
    <x v="3"/>
    <x v="0"/>
    <x v="0"/>
    <x v="0"/>
    <x v="4"/>
    <s v="Periodo 2019-2020"/>
    <s v="Número de Alumnos"/>
    <s v="Sistema Nacional de Información Municipal"/>
    <s v="Ranking Comunal 2020: Número de Alumnos por Docente en Aula, variación Periodo 2019-2020"/>
    <s v="Ranking de Comunas: Número de Alumnos por Docente en Aula del año 2019 y 2020 y su variación porcentual para los Colegios Municipales"/>
    <s v="Ranking"/>
    <s v="Chile educación municipal alumnos calidad educación colegios municipales docentes aula"/>
    <s v="https://analytics.zoho.com/open-view/2395394000007756457"/>
    <x v="17"/>
    <s v="#1774B9"/>
  </r>
  <r>
    <s v="0072"/>
    <n v="990"/>
    <s v="Agencia Información"/>
    <s v="Gobiernos locales"/>
    <n v="2"/>
    <x v="1"/>
    <x v="3"/>
    <x v="1"/>
    <x v="2"/>
    <x v="0"/>
    <x v="4"/>
    <s v="Periodo 2019-2020"/>
    <s v="Número de Alumnos"/>
    <s v="Sistema Nacional de Información Municipal"/>
    <s v="Mapa Regional de Ingresos Promedio Mensuales (CLP/mes) para la población de la Región de Antofagasta autodefinida como Etnia Mapuche en el Periodo 2019-2020"/>
    <m/>
    <s v="Ranking"/>
    <s v="Región de Antofagasta,CASEN,ingresos,promedio,etnia,comuna"/>
    <s v="PENDIENTE"/>
    <x v="35"/>
    <s v="#1774B9"/>
  </r>
  <r>
    <s v="0073"/>
    <n v="990"/>
    <s v="Agencia Información"/>
    <s v="Gobiernos locales"/>
    <n v="3"/>
    <x v="1"/>
    <x v="3"/>
    <x v="1"/>
    <x v="3"/>
    <x v="0"/>
    <x v="4"/>
    <s v="Periodo 2019-2020"/>
    <s v="Número de Alumnos"/>
    <s v="Sistema Nacional de Información Municipal"/>
    <s v="Mapa Regional de Ingresos Promedio Mensuales (CLP/mes) para la población de la Región de Atacama autodefinida como Etnia Mapuche en el Periodo 2019-2020"/>
    <m/>
    <s v="Ranking"/>
    <s v="Región de Atacama,CASEN,ingresos,promedio,etnia,comuna"/>
    <s v="PENDIENTE"/>
    <x v="35"/>
    <s v="#1774B9"/>
  </r>
  <r>
    <s v="0074"/>
    <n v="990"/>
    <s v="Agencia Información"/>
    <s v="Gobiernos locales"/>
    <n v="4"/>
    <x v="1"/>
    <x v="3"/>
    <x v="1"/>
    <x v="4"/>
    <x v="0"/>
    <x v="4"/>
    <s v="Periodo 2019-2020"/>
    <s v="Número de Alumnos"/>
    <s v="Sistema Nacional de Información Municipal"/>
    <s v="Mapa Regional de Ingresos Promedio Mensuales (CLP/mes) para la población de la Región de Coquimbo autodefinida como Etnia Mapuche en el Periodo 2019-2020"/>
    <m/>
    <s v="Ranking"/>
    <s v="Región de Coquimbo,CASEN,ingresos,promedio,etnia,comuna"/>
    <s v="PENDIENTE"/>
    <x v="35"/>
    <s v="#1774B9"/>
  </r>
  <r>
    <s v="0075"/>
    <n v="990"/>
    <s v="Agencia Información"/>
    <s v="Gobiernos locales"/>
    <n v="5"/>
    <x v="1"/>
    <x v="3"/>
    <x v="1"/>
    <x v="5"/>
    <x v="0"/>
    <x v="4"/>
    <s v="Periodo 2019-2020"/>
    <s v="Número de Alumnos"/>
    <s v="Sistema Nacional de Información Municipal"/>
    <s v="Mapa Regional de Ingresos Promedio Mensuales (CLP/mes) para la población de la Región de Valparaíso autodefinida como Etnia Mapuche en el Periodo 2019-2020"/>
    <m/>
    <s v="Ranking"/>
    <s v="Región de Valparaíso,CASEN,ingresos,promedio,etnia,comuna"/>
    <s v="PENDIENTE"/>
    <x v="35"/>
    <s v="#1774B9"/>
  </r>
  <r>
    <s v="0076"/>
    <n v="990"/>
    <s v="Agencia Información"/>
    <s v="Gobiernos locales"/>
    <n v="6"/>
    <x v="1"/>
    <x v="3"/>
    <x v="1"/>
    <x v="6"/>
    <x v="0"/>
    <x v="4"/>
    <s v="Periodo 2019-2020"/>
    <s v="Número de Alumnos"/>
    <s v="Sistema Nacional de Información Municipal"/>
    <s v="Mapa Regional de Ingresos Promedio Mensuales (CLP/mes) para la población de la Región de O'Higgins autodefinida como Etnia Mapuche en el Periodo 2019-2020"/>
    <m/>
    <s v="Ranking"/>
    <s v="Región de O'Higgins,CASEN,ingresos,promedio,etnia,comuna"/>
    <s v="PENDIENTE"/>
    <x v="35"/>
    <s v="#1774B9"/>
  </r>
  <r>
    <s v="0077"/>
    <n v="990"/>
    <s v="Agencia Información"/>
    <s v="Gobiernos locales"/>
    <n v="7"/>
    <x v="1"/>
    <x v="3"/>
    <x v="1"/>
    <x v="7"/>
    <x v="0"/>
    <x v="4"/>
    <s v="Periodo 2019-2020"/>
    <s v="Número de Alumnos"/>
    <s v="Sistema Nacional de Información Municipal"/>
    <s v="Mapa Regional de Ingresos Promedio Mensuales (CLP/mes) para la población de la Región de Maule autodefinida como Etnia Mapuche en el Periodo 2019-2020"/>
    <m/>
    <s v="Ranking"/>
    <s v="Región de Maule,CASEN,ingresos,promedio,etnia,comuna"/>
    <s v="PENDIENTE"/>
    <x v="35"/>
    <s v="#1774B9"/>
  </r>
  <r>
    <s v="0078"/>
    <n v="990"/>
    <s v="Agencia Información"/>
    <s v="Gobiernos locales"/>
    <n v="8"/>
    <x v="1"/>
    <x v="3"/>
    <x v="1"/>
    <x v="8"/>
    <x v="0"/>
    <x v="4"/>
    <s v="Periodo 2019-2020"/>
    <s v="Número de Alumnos"/>
    <s v="Sistema Nacional de Información Municipal"/>
    <s v="Mapa Regional de Ingresos Promedio Mensuales (CLP/mes) para la población de la Región del Biobío autodefinida como Etnia Mapuche en el Periodo 2019-2020"/>
    <m/>
    <s v="Ranking"/>
    <s v="Región del Biobío,CASEN,ingresos,promedio,etnia,comuna"/>
    <s v="PENDIENTE"/>
    <x v="35"/>
    <s v="#1774B9"/>
  </r>
  <r>
    <s v="0079"/>
    <n v="990"/>
    <s v="Agencia Información"/>
    <s v="Gobiernos locales"/>
    <n v="9"/>
    <x v="1"/>
    <x v="3"/>
    <x v="1"/>
    <x v="9"/>
    <x v="0"/>
    <x v="4"/>
    <s v="Periodo 2019-2020"/>
    <s v="Número de Alumnos"/>
    <s v="Sistema Nacional de Información Municipal"/>
    <s v="Mapa Regional de Ingresos Promedio Mensuales (CLP/mes) para la población de la Región de La Araucanía autodefinida como Etnia Mapuche en el Periodo 2019-2020"/>
    <m/>
    <s v="Ranking"/>
    <s v="Región de La Araucanía,CASEN,ingresos,promedio,etnia,comuna"/>
    <s v="PENDIENTE"/>
    <x v="35"/>
    <s v="#1774B9"/>
  </r>
  <r>
    <s v="0080"/>
    <n v="990"/>
    <s v="Agencia Información"/>
    <s v="Gobiernos locales"/>
    <n v="10"/>
    <x v="1"/>
    <x v="3"/>
    <x v="1"/>
    <x v="10"/>
    <x v="0"/>
    <x v="4"/>
    <s v="Periodo 2019-2020"/>
    <s v="Número de Alumnos"/>
    <s v="Sistema Nacional de Información Municipal"/>
    <s v="Mapa Regional de Ingresos Promedio Mensuales (CLP/mes) para la población de la Región de Los Lagos autodefinida como Etnia Mapuche en el Periodo 2019-2020"/>
    <m/>
    <s v="Ranking"/>
    <s v="Región de Los Lagos,CASEN,ingresos,promedio,etnia,comuna"/>
    <s v="PENDIENTE"/>
    <x v="35"/>
    <s v="#1774B9"/>
  </r>
  <r>
    <s v="0081"/>
    <n v="990"/>
    <s v="Agencia Información"/>
    <s v="Gobiernos locales"/>
    <n v="11"/>
    <x v="1"/>
    <x v="3"/>
    <x v="1"/>
    <x v="11"/>
    <x v="0"/>
    <x v="4"/>
    <s v="Periodo 2019-2020"/>
    <s v="Número de Alumnos"/>
    <s v="Sistema Nacional de Información Municipal"/>
    <s v="Mapa Regional de Ingresos Promedio Mensuales (CLP/mes) para la población de la Región de Aysén autodefinida como Etnia Mapuche en el Periodo 2019-2020"/>
    <m/>
    <s v="Ranking"/>
    <s v="Región de Aysén,CASEN,ingresos,promedio,etnia,comuna"/>
    <s v="PENDIENTE"/>
    <x v="35"/>
    <s v="#1774B9"/>
  </r>
  <r>
    <s v="0082"/>
    <n v="990"/>
    <s v="Agencia Información"/>
    <s v="Gobiernos locales"/>
    <n v="12"/>
    <x v="1"/>
    <x v="3"/>
    <x v="1"/>
    <x v="12"/>
    <x v="0"/>
    <x v="4"/>
    <s v="Periodo 2019-2020"/>
    <s v="Número de Alumnos"/>
    <s v="Sistema Nacional de Información Municipal"/>
    <s v="Mapa Regional de Ingresos Promedio Mensuales (CLP/mes) para la población de la Región de Magallanes autodefinida como Etnia Mapuche en el Periodo 2019-2020"/>
    <m/>
    <s v="Ranking"/>
    <s v="Región de Magallanes,CASEN,ingresos,promedio,etnia,comuna"/>
    <s v="PENDIENTE"/>
    <x v="35"/>
    <s v="#1774B9"/>
  </r>
  <r>
    <s v="0083"/>
    <n v="990"/>
    <s v="Agencia Información"/>
    <s v="Gobiernos locales"/>
    <n v="13"/>
    <x v="1"/>
    <x v="3"/>
    <x v="1"/>
    <x v="13"/>
    <x v="0"/>
    <x v="4"/>
    <s v="Periodo 2019-2020"/>
    <s v="Número de Alumnos"/>
    <s v="Sistema Nacional de Información Municipal"/>
    <s v="Mapa Regional de Ingresos Promedio Mensuales (CLP/mes) para la población de la Región Metropolitana autodefinida como Etnia Mapuche en el Periodo 2019-2020"/>
    <m/>
    <s v="Ranking"/>
    <s v="Región Metropolitana,CASEN,ingresos,promedio,etnia,comuna"/>
    <s v="PENDIENTE"/>
    <x v="35"/>
    <s v="#1774B9"/>
  </r>
  <r>
    <s v="0084"/>
    <n v="990"/>
    <s v="Agencia Información"/>
    <s v="Gobiernos locales"/>
    <n v="14"/>
    <x v="1"/>
    <x v="3"/>
    <x v="1"/>
    <x v="14"/>
    <x v="0"/>
    <x v="4"/>
    <s v="Periodo 2019-2020"/>
    <s v="Número de Alumnos"/>
    <s v="Sistema Nacional de Información Municipal"/>
    <s v="Mapa Regional de Ingresos Promedio Mensuales (CLP/mes) para la población de la Región de Los Ríos autodefinida como Etnia Mapuche en el Periodo 2019-2020"/>
    <m/>
    <s v="Ranking"/>
    <s v="Región de Los Ríos,CASEN,ingresos,promedio,etnia,comuna"/>
    <s v="PENDIENTE"/>
    <x v="35"/>
    <s v="#1774B9"/>
  </r>
  <r>
    <s v="0085"/>
    <n v="990"/>
    <s v="Agencia Información"/>
    <s v="Gobiernos locales"/>
    <n v="15"/>
    <x v="1"/>
    <x v="3"/>
    <x v="1"/>
    <x v="15"/>
    <x v="0"/>
    <x v="4"/>
    <s v="Periodo 2019-2020"/>
    <s v="Número de Alumnos"/>
    <s v="Sistema Nacional de Información Municipal"/>
    <s v="Mapa Regional de Ingresos Promedio Mensuales (CLP/mes) para la población de la Región de Arica y Parinacota autodefinida como Etnia Mapuche en el Periodo 2019-2020"/>
    <m/>
    <s v="Ranking"/>
    <s v="Región de Arica y Parinacota,CASEN,ingresos,promedio,etnia,comuna"/>
    <s v="PENDIENTE"/>
    <x v="35"/>
    <s v="#1774B9"/>
  </r>
  <r>
    <s v="0086"/>
    <n v="990"/>
    <s v="Agencia Información"/>
    <s v="Gobiernos locales"/>
    <n v="16"/>
    <x v="1"/>
    <x v="3"/>
    <x v="1"/>
    <x v="16"/>
    <x v="0"/>
    <x v="4"/>
    <s v="Periodo 2019-2020"/>
    <s v="Número de Alumnos"/>
    <s v="Sistema Nacional de Información Municipal"/>
    <s v="Mapa Regional de Ingresos Promedio Mensuales (CLP/mes) para la población de la Región de Ñuble autodefinida como Etnia Mapuche en el Periodo 2019-2020"/>
    <m/>
    <s v="Ranking"/>
    <s v="Región de Ñuble,CASEN,ingresos,promedio,etnia,comuna"/>
    <s v="PENDIENTE"/>
    <x v="35"/>
    <s v="#1774B9"/>
  </r>
  <r>
    <s v="0087"/>
    <n v="990"/>
    <s v="Agencia Información"/>
    <s v="Gobiernos locales"/>
    <n v="0"/>
    <x v="1"/>
    <x v="3"/>
    <x v="0"/>
    <x v="0"/>
    <x v="0"/>
    <x v="5"/>
    <s v="Periodo 2019-2020"/>
    <s v="Porcentaje (%)"/>
    <s v="Sistema Nacional de Información Municipal"/>
    <s v="Ranking Comunal 2020: Número de Alumnos por Docente en Aula, variación Periodo 2019-2020"/>
    <s v="Ranking de Comunas: Número de Alumnos por Docente en Aula del año 2019 y 2020 y su variación porcentual para los Colegios Municipales"/>
    <s v="Ranking"/>
    <s v="Chile,Educación,Municipal,Alumnos,Calidad Educación,Colegios Municipales,Docentes"/>
    <s v="https://analytics.zoho.com/open-view/2395394000007756457"/>
    <x v="35"/>
    <s v="#1774B9"/>
  </r>
  <r>
    <s v="0088"/>
    <n v="990"/>
    <s v="Agencia Información"/>
    <s v="Gobiernos locales"/>
    <n v="1"/>
    <x v="1"/>
    <x v="3"/>
    <x v="1"/>
    <x v="1"/>
    <x v="1"/>
    <x v="5"/>
    <s v="Periodo 2019-2020"/>
    <s v="Porcentaje (%)"/>
    <s v="Sistema Nacional de Información Municipal"/>
    <s v="Ranking Comunal Región de Tarapacá 2020: Número de Alumnos por Docente en Aula, variación Periodo 2019-2020"/>
    <m/>
    <s v="Ranking"/>
    <s v="Región de Tarapacá,Educación,Municipal,Alumnos,Calidad Educación,Colegios Municipales,Docentes"/>
    <s v="PENDIENTE"/>
    <x v="35"/>
    <s v="#1774B9"/>
  </r>
  <r>
    <s v="0089"/>
    <n v="990"/>
    <s v="Agencia Información"/>
    <s v="Gobiernos locales"/>
    <n v="2"/>
    <x v="1"/>
    <x v="3"/>
    <x v="1"/>
    <x v="2"/>
    <x v="1"/>
    <x v="5"/>
    <s v="Periodo 2019-2020"/>
    <s v="Porcentaje (%)"/>
    <s v="Sistema Nacional de Información Municipal"/>
    <s v="Ranking Comunal Región de Antofagasta 2020: Número de Alumnos por Docente en Aula, variación Periodo 2019-2020"/>
    <m/>
    <s v="Ranking"/>
    <s v="Región de Antofagasta,Educación,Municipal,Alumnos,Calidad Educación,Colegios Municipales,Docentes"/>
    <s v="PENDIENTE"/>
    <x v="35"/>
    <s v="#1774B9"/>
  </r>
  <r>
    <s v="0090"/>
    <n v="990"/>
    <s v="Agencia Información"/>
    <s v="Gobiernos locales"/>
    <n v="3"/>
    <x v="1"/>
    <x v="3"/>
    <x v="1"/>
    <x v="3"/>
    <x v="1"/>
    <x v="5"/>
    <s v="Periodo 2019-2020"/>
    <s v="Porcentaje (%)"/>
    <s v="Sistema Nacional de Información Municipal"/>
    <s v="Ranking Comunal Región de Atacama 2020: Número de Alumnos por Docente en Aula, variación Periodo 2019-2020"/>
    <m/>
    <s v="Ranking"/>
    <s v="Región de Atacama,Educación,Municipal,Alumnos,Calidad Educación,Colegios Municipales,Docentes"/>
    <s v="PENDIENTE"/>
    <x v="35"/>
    <s v="#1774B9"/>
  </r>
  <r>
    <s v="0091"/>
    <n v="990"/>
    <s v="Agencia Información"/>
    <s v="Gobiernos locales"/>
    <n v="4"/>
    <x v="1"/>
    <x v="3"/>
    <x v="1"/>
    <x v="4"/>
    <x v="1"/>
    <x v="5"/>
    <s v="Periodo 2019-2020"/>
    <s v="Porcentaje (%)"/>
    <s v="Sistema Nacional de Información Municipal"/>
    <s v="Ranking Comunal Región de Coquimbo 2020: Número de Alumnos por Docente en Aula, variación Periodo 2019-2020"/>
    <m/>
    <s v="Ranking"/>
    <s v="Región de Coquimbo,Educación,Municipal,Alumnos,Calidad Educación,Colegios Municipales,Docentes"/>
    <s v="PENDIENTE"/>
    <x v="35"/>
    <s v="#1774B9"/>
  </r>
  <r>
    <s v="0092"/>
    <n v="990"/>
    <s v="Agencia Información"/>
    <s v="Gobiernos locales"/>
    <n v="5"/>
    <x v="1"/>
    <x v="3"/>
    <x v="1"/>
    <x v="5"/>
    <x v="1"/>
    <x v="5"/>
    <s v="Periodo 2019-2020"/>
    <s v="Porcentaje (%)"/>
    <s v="Sistema Nacional de Información Municipal"/>
    <s v="Ranking Comunal Región de Valparaíso 2020: Número de Alumnos por Docente en Aula, variación Periodo 2019-2020"/>
    <m/>
    <s v="Ranking"/>
    <s v="Región de Valparaíso,Educación,Municipal,Alumnos,Calidad Educación,Colegios Municipales,Docentes"/>
    <s v="PENDIENTE"/>
    <x v="35"/>
    <s v="#1774B9"/>
  </r>
  <r>
    <s v="0093"/>
    <n v="990"/>
    <s v="Agencia Información"/>
    <s v="Gobiernos locales"/>
    <n v="6"/>
    <x v="1"/>
    <x v="3"/>
    <x v="1"/>
    <x v="6"/>
    <x v="1"/>
    <x v="5"/>
    <s v="Periodo 2019-2020"/>
    <s v="Porcentaje (%)"/>
    <s v="Sistema Nacional de Información Municipal"/>
    <s v="Ranking Comunal Región de O'Higgins 2020: Número de Alumnos por Docente en Aula, variación Periodo 2019-2020"/>
    <m/>
    <s v="Ranking"/>
    <s v="Región de O'Higgins,Educación,Municipal,Alumnos,Calidad Educación,Colegios Municipales,Docentes"/>
    <s v="PENDIENTE"/>
    <x v="35"/>
    <s v="#1774B9"/>
  </r>
  <r>
    <s v="0094"/>
    <n v="990"/>
    <s v="Agencia Información"/>
    <s v="Gobiernos locales"/>
    <n v="7"/>
    <x v="1"/>
    <x v="3"/>
    <x v="1"/>
    <x v="7"/>
    <x v="1"/>
    <x v="5"/>
    <s v="Periodo 2019-2020"/>
    <s v="Porcentaje (%)"/>
    <s v="Sistema Nacional de Información Municipal"/>
    <s v="Ranking Comunal Región de Maule 2020: Número de Alumnos por Docente en Aula, variación Periodo 2019-2020"/>
    <m/>
    <s v="Ranking"/>
    <s v="Región de Maule,Educación,Municipal,Alumnos,Calidad Educación,Colegios Municipales,Docentes"/>
    <s v="PENDIENTE"/>
    <x v="35"/>
    <s v="#1774B9"/>
  </r>
  <r>
    <s v="0095"/>
    <n v="990"/>
    <s v="Agencia Información"/>
    <s v="Gobiernos locales"/>
    <n v="8"/>
    <x v="1"/>
    <x v="3"/>
    <x v="1"/>
    <x v="8"/>
    <x v="1"/>
    <x v="5"/>
    <s v="Periodo 2019-2020"/>
    <s v="Porcentaje (%)"/>
    <s v="Sistema Nacional de Información Municipal"/>
    <s v="Ranking Comunal Región del Biobío 2020: Número de Alumnos por Docente en Aula, variación Periodo 2019-2020"/>
    <m/>
    <s v="Ranking"/>
    <s v="Región del Biobío,Educación,Municipal,Alumnos,Calidad Educación,Colegios Municipales,Docentes"/>
    <s v="PENDIENTE"/>
    <x v="35"/>
    <s v="#1774B9"/>
  </r>
  <r>
    <s v="0096"/>
    <n v="990"/>
    <s v="Agencia Información"/>
    <s v="Gobiernos locales"/>
    <n v="9"/>
    <x v="1"/>
    <x v="3"/>
    <x v="1"/>
    <x v="9"/>
    <x v="1"/>
    <x v="5"/>
    <s v="Periodo 2019-2020"/>
    <s v="Porcentaje (%)"/>
    <s v="Sistema Nacional de Información Municipal"/>
    <s v="Ranking Comunal Región de La Araucanía 2020: Número de Alumnos por Docente en Aula, variación Periodo 2019-2020"/>
    <m/>
    <s v="Ranking"/>
    <s v="Región de La Araucanía,Educación,Municipal,Alumnos,Calidad Educación,Colegios Municipales,Docentes"/>
    <s v="PENDIENTE"/>
    <x v="35"/>
    <s v="#1774B9"/>
  </r>
  <r>
    <s v="0097"/>
    <n v="990"/>
    <s v="Agencia Información"/>
    <s v="Gobiernos locales"/>
    <n v="10"/>
    <x v="1"/>
    <x v="3"/>
    <x v="1"/>
    <x v="10"/>
    <x v="1"/>
    <x v="5"/>
    <s v="Periodo 2019-2020"/>
    <s v="Porcentaje (%)"/>
    <s v="Sistema Nacional de Información Municipal"/>
    <s v="Ranking Comunal Región de Los Lagos 2020: Número de Alumnos por Docente en Aula, variación Periodo 2019-2020"/>
    <m/>
    <s v="Ranking"/>
    <s v="Región de Los Lagos,Educación,Municipal,Alumnos,Calidad Educación,Colegios Municipales,Docentes"/>
    <s v="PENDIENTE"/>
    <x v="35"/>
    <s v="#1774B9"/>
  </r>
  <r>
    <s v="0098"/>
    <n v="990"/>
    <s v="Agencia Información"/>
    <s v="Gobiernos locales"/>
    <n v="11"/>
    <x v="1"/>
    <x v="3"/>
    <x v="1"/>
    <x v="11"/>
    <x v="1"/>
    <x v="5"/>
    <s v="Periodo 2019-2020"/>
    <s v="Porcentaje (%)"/>
    <s v="Sistema Nacional de Información Municipal"/>
    <s v="Ranking Comunal Región de Aysén 2020: Número de Alumnos por Docente en Aula, variación Periodo 2019-2020"/>
    <m/>
    <s v="Ranking"/>
    <s v="Región de Aysén,Educación,Municipal,Alumnos,Calidad Educación,Colegios Municipales,Docentes"/>
    <s v="PENDIENTE"/>
    <x v="35"/>
    <s v="#1774B9"/>
  </r>
  <r>
    <s v="0099"/>
    <n v="990"/>
    <s v="Agencia Información"/>
    <s v="Gobiernos locales"/>
    <n v="12"/>
    <x v="1"/>
    <x v="3"/>
    <x v="1"/>
    <x v="12"/>
    <x v="1"/>
    <x v="5"/>
    <s v="Periodo 2019-2020"/>
    <s v="Porcentaje (%)"/>
    <s v="Sistema Nacional de Información Municipal"/>
    <s v="Ranking Comunal Región de Magallanes 2020: Número de Alumnos por Docente en Aula, variación Periodo 2019-2020"/>
    <m/>
    <s v="Ranking"/>
    <s v="Región de Magallanes,Educación,Municipal,Alumnos,Calidad Educación,Colegios Municipales,Docentes"/>
    <s v="PENDIENTE"/>
    <x v="35"/>
    <s v="#1774B9"/>
  </r>
  <r>
    <s v="0100"/>
    <n v="990"/>
    <s v="Agencia Información"/>
    <s v="Gobiernos locales"/>
    <n v="13"/>
    <x v="1"/>
    <x v="3"/>
    <x v="1"/>
    <x v="13"/>
    <x v="1"/>
    <x v="5"/>
    <s v="Periodo 2019-2020"/>
    <s v="Porcentaje (%)"/>
    <s v="Sistema Nacional de Información Municipal"/>
    <s v="Ranking Comunal Región Metropolitana 2020: Número de Alumnos por Docente en Aula, variación Periodo 2019-2020"/>
    <m/>
    <s v="Ranking"/>
    <s v="Región Metropolitana,Educación,Municipal,Alumnos,Calidad Educación,Colegios Municipales,Docentes"/>
    <s v="PENDIENTE"/>
    <x v="35"/>
    <s v="#1774B9"/>
  </r>
  <r>
    <s v="0101"/>
    <n v="990"/>
    <s v="Agencia Información"/>
    <s v="Gobiernos locales"/>
    <n v="14"/>
    <x v="1"/>
    <x v="3"/>
    <x v="1"/>
    <x v="14"/>
    <x v="1"/>
    <x v="5"/>
    <s v="Periodo 2019-2020"/>
    <s v="Porcentaje (%)"/>
    <s v="Sistema Nacional de Información Municipal"/>
    <s v="Ranking Comunal Región de Los Ríos 2020: Número de Alumnos por Docente en Aula, variación Periodo 2019-2020"/>
    <m/>
    <s v="Ranking"/>
    <s v="Región de Los Ríos,Educación,Municipal,Alumnos,Calidad Educación,Colegios Municipales,Docentes"/>
    <s v="PENDIENTE"/>
    <x v="35"/>
    <s v="#1774B9"/>
  </r>
  <r>
    <s v="0102"/>
    <n v="990"/>
    <s v="Agencia Información"/>
    <s v="Gobiernos locales"/>
    <n v="15"/>
    <x v="1"/>
    <x v="3"/>
    <x v="1"/>
    <x v="15"/>
    <x v="1"/>
    <x v="5"/>
    <s v="Periodo 2019-2020"/>
    <s v="Porcentaje (%)"/>
    <s v="Sistema Nacional de Información Municipal"/>
    <s v="Ranking Comunal Región de Arica y Parinacota 2020: Número de Alumnos por Docente en Aula, variación Periodo 2019-2020"/>
    <m/>
    <s v="Ranking"/>
    <s v="Región de Arica y Parinacota,Educación,Municipal,Alumnos,Calidad Educación,Colegios Municipales,Docentes"/>
    <s v="PENDIENTE"/>
    <x v="35"/>
    <s v="#1774B9"/>
  </r>
  <r>
    <s v="0103"/>
    <n v="990"/>
    <s v="Agencia Información"/>
    <s v="Gobiernos locales"/>
    <n v="16"/>
    <x v="1"/>
    <x v="3"/>
    <x v="1"/>
    <x v="16"/>
    <x v="1"/>
    <x v="5"/>
    <s v="Periodo 2019-2020"/>
    <s v="Porcentaje (%)"/>
    <s v="Sistema Nacional de Información Municipal"/>
    <s v="Ranking Comunal Región de Ñuble 2020: Número de Alumnos por Docente en Aula, variación Periodo 2019-2020"/>
    <m/>
    <s v="Ranking"/>
    <s v="Región de Ñuble,Educación,Municipal,Alumnos,Calidad Educación,Colegios Municipales,Docentes"/>
    <s v="PENDIENTE"/>
    <x v="35"/>
    <s v="#1774B9"/>
  </r>
  <r>
    <s v="0104"/>
    <n v="990"/>
    <s v="Agencia Información"/>
    <s v="Salud"/>
    <n v="0"/>
    <x v="5"/>
    <x v="4"/>
    <x v="0"/>
    <x v="0"/>
    <x v="3"/>
    <x v="6"/>
    <s v="Periodo 2020-2021"/>
    <s v="Número de Casos"/>
    <s v="Ministerio de Ciencia y Tecnología"/>
    <s v="Evolución de Casos Activos de COVID-19 por 1 millón de habitantes en las comunas de Chile durante el Periodo 2020-2021"/>
    <m/>
    <s v="Ranking"/>
    <s v="Chile,COVID-19,región,comuna,casos activos,fallecidos,recuperados"/>
    <s v="PENDIENTE"/>
    <x v="35"/>
    <s v="#1774B9"/>
  </r>
  <r>
    <s v="0105"/>
    <n v="990"/>
    <s v="Agencia Información"/>
    <s v="Salud"/>
    <n v="1"/>
    <x v="5"/>
    <x v="4"/>
    <x v="1"/>
    <x v="1"/>
    <x v="3"/>
    <x v="6"/>
    <s v="Periodo 2020-2021"/>
    <s v="Número de Casos"/>
    <s v="Ministerio de Ciencia y Tecnología"/>
    <s v="Evolución de Casos Activos de COVID-19 por 1 millón de habitantes en las comunas de la Región de Tarapacá durante el Periodo 2020-2021"/>
    <s v="La comuna de Iquique presenta un mayor cantidad de casos activos por COVID-19 en los meses de enero y abril del año 2021, superando los 4.000 casos por millón de habitantes. En el mes de julio del mismo año, esta cifra disminuyó a menos de 1500 casos por millón de habitantes."/>
    <s v="Ranking"/>
    <s v="Región de Tarapacá,COVID-19,región,comuna,casos activos,fallecidos,recuperados"/>
    <s v="https://analytics.zoho.com/open-view/2395394000007211567?ZOHO_CRITERIA=%22Localiza_CL_Poblacion%22.%22Codcom%22%3D1101"/>
    <x v="35"/>
    <s v="#1774B9"/>
  </r>
  <r>
    <s v="0106"/>
    <n v="990"/>
    <s v="Agencia Información"/>
    <s v="Salud"/>
    <n v="2"/>
    <x v="5"/>
    <x v="4"/>
    <x v="1"/>
    <x v="2"/>
    <x v="3"/>
    <x v="6"/>
    <s v="Periodo 2020-2021"/>
    <s v="Número de Casos"/>
    <s v="Ministerio de Ciencia y Tecnología"/>
    <s v="Evolución de Casos Activos de COVID-19 por 1 millón de habitantes en las comunas de la Región de Antofagasta durante el Periodo 2020-2021"/>
    <m/>
    <s v="Ranking"/>
    <s v="Región de Antofagasta,COVID-19,región,comuna,casos activos,fallecidos,recuperados"/>
    <s v="PENDIENTE"/>
    <x v="35"/>
    <s v="#1774B9"/>
  </r>
  <r>
    <s v="0107"/>
    <n v="990"/>
    <s v="Agencia Información"/>
    <s v="Salud"/>
    <n v="3"/>
    <x v="5"/>
    <x v="4"/>
    <x v="1"/>
    <x v="3"/>
    <x v="3"/>
    <x v="6"/>
    <s v="Periodo 2020-2021"/>
    <s v="Número de Casos"/>
    <s v="Ministerio de Ciencia y Tecnología"/>
    <s v="Evolución de Casos Activos de COVID-19 por 1 millón de habitantes en las comunas de la Región de Atacama durante el Periodo 2020-2021"/>
    <m/>
    <s v="Ranking"/>
    <s v="Región de Atacama,COVID-19,región,comuna,casos activos,fallecidos,recuperados"/>
    <s v="PENDIENTE"/>
    <x v="35"/>
    <s v="#1774B9"/>
  </r>
  <r>
    <s v="0108"/>
    <n v="990"/>
    <s v="Agencia Información"/>
    <s v="Salud"/>
    <n v="4"/>
    <x v="5"/>
    <x v="4"/>
    <x v="1"/>
    <x v="4"/>
    <x v="3"/>
    <x v="6"/>
    <s v="Periodo 2020-2021"/>
    <s v="Número de Casos"/>
    <s v="Ministerio de Ciencia y Tecnología"/>
    <s v="Evolución de Casos Activos de COVID-19 por 1 millón de habitantes en las comunas de la Región de Coquimbo durante el Periodo 2020-2021"/>
    <m/>
    <s v="Ranking"/>
    <s v="Región de Coquimbo,COVID-19,región,comuna,casos activos,fallecidos,recuperados"/>
    <s v="PENDIENTE"/>
    <x v="35"/>
    <s v="#1774B9"/>
  </r>
  <r>
    <s v="0109"/>
    <n v="990"/>
    <s v="Agencia Información"/>
    <s v="Salud"/>
    <n v="5"/>
    <x v="5"/>
    <x v="4"/>
    <x v="1"/>
    <x v="5"/>
    <x v="3"/>
    <x v="6"/>
    <s v="Periodo 2020-2021"/>
    <s v="Número de Casos"/>
    <s v="Ministerio de Ciencia y Tecnología"/>
    <s v="Evolución de Casos Activos de COVID-19 por 1 millón de habitantes en las comunas de la Región de Valparaíso durante el Periodo 2020-2021"/>
    <m/>
    <s v="Ranking"/>
    <s v="Región de Valparaíso,COVID-19,región,comuna,casos activos,fallecidos,recuperados"/>
    <s v="PENDIENTE"/>
    <x v="35"/>
    <s v="#1774B9"/>
  </r>
  <r>
    <s v="0110"/>
    <n v="990"/>
    <s v="Agencia Información"/>
    <s v="Salud"/>
    <n v="6"/>
    <x v="5"/>
    <x v="4"/>
    <x v="1"/>
    <x v="6"/>
    <x v="3"/>
    <x v="6"/>
    <s v="Periodo 2020-2021"/>
    <s v="Número de Casos"/>
    <s v="Ministerio de Ciencia y Tecnología"/>
    <s v="Evolución de Casos Activos de COVID-19 por 1 millón de habitantes en las comunas de la Región de O'Higgins durante el Periodo 2020-2021"/>
    <m/>
    <s v="Ranking"/>
    <s v="Región de O'Higgins,COVID-19,región,comuna,casos activos,fallecidos,recuperados"/>
    <s v="PENDIENTE"/>
    <x v="35"/>
    <s v="#1774B9"/>
  </r>
  <r>
    <s v="0111"/>
    <n v="990"/>
    <s v="Agencia Información"/>
    <s v="Salud"/>
    <n v="7"/>
    <x v="5"/>
    <x v="4"/>
    <x v="1"/>
    <x v="7"/>
    <x v="3"/>
    <x v="6"/>
    <s v="Periodo 2020-2021"/>
    <s v="Número de Casos"/>
    <s v="Ministerio de Ciencia y Tecnología"/>
    <s v="Evolución de Casos Activos de COVID-19 por 1 millón de habitantes en las comunas de la Región de Maule durante el Periodo 2020-2021"/>
    <m/>
    <s v="Ranking"/>
    <s v="Región de Maule,COVID-19,región,comuna,casos activos,fallecidos,recuperados"/>
    <s v="PENDIENTE"/>
    <x v="35"/>
    <s v="#1774B9"/>
  </r>
  <r>
    <s v="0112"/>
    <n v="990"/>
    <s v="Agencia Información"/>
    <s v="Salud"/>
    <n v="8"/>
    <x v="5"/>
    <x v="4"/>
    <x v="1"/>
    <x v="8"/>
    <x v="3"/>
    <x v="6"/>
    <s v="Periodo 2020-2021"/>
    <s v="Número de Casos"/>
    <s v="Ministerio de Ciencia y Tecnología"/>
    <s v="Evolución de Casos Activos de COVID-19 por 1 millón de habitantes en las comunas de la Región del Biobío durante el Periodo 2020-2021"/>
    <m/>
    <s v="Ranking"/>
    <s v="Región del Biobío,COVID-19,región,comuna,casos activos,fallecidos,recuperados"/>
    <s v="PENDIENTE"/>
    <x v="35"/>
    <s v="#1774B9"/>
  </r>
  <r>
    <s v="0113"/>
    <n v="990"/>
    <s v="Agencia Información"/>
    <s v="Salud"/>
    <n v="9"/>
    <x v="5"/>
    <x v="4"/>
    <x v="1"/>
    <x v="9"/>
    <x v="3"/>
    <x v="6"/>
    <s v="Periodo 2020-2021"/>
    <s v="Número de Casos"/>
    <s v="Ministerio de Ciencia y Tecnología"/>
    <s v="Evolución de Casos Activos de COVID-19 por 1 millón de habitantes en las comunas de la Región de La Araucanía durante el Periodo 2020-2021"/>
    <m/>
    <s v="Ranking"/>
    <s v="Región de La Araucanía,COVID-19,región,comuna,casos activos,fallecidos,recuperados"/>
    <s v="PENDIENTE"/>
    <x v="35"/>
    <s v="#1774B9"/>
  </r>
  <r>
    <s v="0114"/>
    <n v="990"/>
    <s v="Agencia Información"/>
    <s v="Salud"/>
    <n v="10"/>
    <x v="5"/>
    <x v="4"/>
    <x v="1"/>
    <x v="10"/>
    <x v="3"/>
    <x v="6"/>
    <s v="Periodo 2020-2021"/>
    <s v="Número de Casos"/>
    <s v="Ministerio de Ciencia y Tecnología"/>
    <s v="Evolución de Casos Activos de COVID-19 por 1 millón de habitantes en las comunas de la Región de Los Lagos durante el Periodo 2020-2021"/>
    <m/>
    <s v="Ranking"/>
    <s v="Región de Los Lagos,COVID-19,región,comuna,casos activos,fallecidos,recuperados"/>
    <s v="PENDIENTE"/>
    <x v="35"/>
    <s v="#1774B9"/>
  </r>
  <r>
    <s v="0115"/>
    <n v="990"/>
    <s v="Agencia Información"/>
    <s v="Salud"/>
    <n v="11"/>
    <x v="5"/>
    <x v="4"/>
    <x v="1"/>
    <x v="11"/>
    <x v="3"/>
    <x v="6"/>
    <s v="Periodo 2020-2021"/>
    <s v="Número de Casos"/>
    <s v="Ministerio de Ciencia y Tecnología"/>
    <s v="Evolución de Casos Activos de COVID-19 por 1 millón de habitantes en las comunas de la Región de Aysén durante el Periodo 2020-2021"/>
    <m/>
    <s v="Ranking"/>
    <s v="Región de Aysén,COVID-19,región,comuna,casos activos,fallecidos,recuperados"/>
    <s v="PENDIENTE"/>
    <x v="35"/>
    <s v="#1774B9"/>
  </r>
  <r>
    <s v="0116"/>
    <n v="990"/>
    <s v="Agencia Información"/>
    <s v="Salud"/>
    <n v="12"/>
    <x v="5"/>
    <x v="4"/>
    <x v="1"/>
    <x v="12"/>
    <x v="3"/>
    <x v="6"/>
    <s v="Periodo 2020-2021"/>
    <s v="Número de Casos"/>
    <s v="Ministerio de Ciencia y Tecnología"/>
    <s v="Evolución de Casos Activos de COVID-19 por 1 millón de habitantes en las comunas de la Región de Magallanes durante el Periodo 2020-2021"/>
    <m/>
    <s v="Ranking"/>
    <s v="Región de Magallanes,COVID-19,región,comuna,casos activos,fallecidos,recuperados"/>
    <s v="PENDIENTE"/>
    <x v="35"/>
    <s v="#1774B9"/>
  </r>
  <r>
    <s v="0117"/>
    <n v="990"/>
    <s v="Agencia Información"/>
    <s v="Salud"/>
    <n v="13"/>
    <x v="5"/>
    <x v="4"/>
    <x v="1"/>
    <x v="13"/>
    <x v="3"/>
    <x v="6"/>
    <s v="Periodo 2020-2021"/>
    <s v="Número de Casos"/>
    <s v="Ministerio de Ciencia y Tecnología"/>
    <s v="Evolución de Casos Activos de COVID-19 por 1 millón de habitantes en las comunas de la Región Metropolitana durante el Periodo 2020-2021"/>
    <m/>
    <s v="Ranking"/>
    <s v="Región Metropolitana,COVID-19,región,comuna,casos activos,fallecidos,recuperados"/>
    <s v="PENDIENTE"/>
    <x v="35"/>
    <s v="#1774B9"/>
  </r>
  <r>
    <s v="0118"/>
    <n v="990"/>
    <s v="Agencia Información"/>
    <s v="Salud"/>
    <n v="14"/>
    <x v="5"/>
    <x v="4"/>
    <x v="1"/>
    <x v="14"/>
    <x v="3"/>
    <x v="6"/>
    <s v="Periodo 2020-2021"/>
    <s v="Número de Casos"/>
    <s v="Ministerio de Ciencia y Tecnología"/>
    <s v="Evolución de Casos Activos de COVID-19 por 1 millón de habitantes en las comunas de la Región de Los Ríos durante el Periodo 2020-2021"/>
    <m/>
    <s v="Ranking"/>
    <s v="Región de Los Ríos,COVID-19,región,comuna,casos activos,fallecidos,recuperados"/>
    <s v="PENDIENTE"/>
    <x v="35"/>
    <s v="#1774B9"/>
  </r>
  <r>
    <s v="0119"/>
    <n v="990"/>
    <s v="Agencia Información"/>
    <s v="Salud"/>
    <n v="15"/>
    <x v="5"/>
    <x v="4"/>
    <x v="1"/>
    <x v="15"/>
    <x v="3"/>
    <x v="6"/>
    <s v="Periodo 2020-2021"/>
    <s v="Número de Casos"/>
    <s v="Ministerio de Ciencia y Tecnología"/>
    <s v="Evolución de Casos Activos de COVID-19 por 1 millón de habitantes en las comunas de la Región de Arica y Parinacota durante el Periodo 2020-2021"/>
    <m/>
    <s v="Ranking"/>
    <s v="Región de Arica y Parinacota,COVID-19,región,comuna,casos activos,fallecidos,recuperados"/>
    <s v="PENDIENTE"/>
    <x v="35"/>
    <s v="#1774B9"/>
  </r>
  <r>
    <s v="0120"/>
    <n v="990"/>
    <s v="Agencia Información"/>
    <s v="Salud"/>
    <n v="16"/>
    <x v="5"/>
    <x v="4"/>
    <x v="1"/>
    <x v="16"/>
    <x v="3"/>
    <x v="6"/>
    <s v="Periodo 2020-2021"/>
    <s v="Número de Casos"/>
    <s v="Ministerio de Ciencia y Tecnología"/>
    <s v="Evolución de Casos Activos de COVID-19 por 1 millón de habitantes en las comunas de la Región de Ñuble durante el Periodo 2020-2021"/>
    <m/>
    <s v="Ranking"/>
    <s v="Región de Ñuble,COVID-19,región,comuna,casos activos,fallecidos,recuperados"/>
    <s v="PENDIENTE"/>
    <x v="35"/>
    <s v="#1774B9"/>
  </r>
  <r>
    <s v="0121"/>
    <n v="990"/>
    <s v="Agencia Información"/>
    <s v="Agropecuario y Forestal"/>
    <n v="0"/>
    <x v="6"/>
    <x v="5"/>
    <x v="0"/>
    <x v="0"/>
    <x v="0"/>
    <x v="7"/>
    <s v="Periodo 2012-2020"/>
    <s v="Toneladas"/>
    <s v="Servicio Nacional de Aduanas"/>
    <s v="Volumen de Exportaciones Frutícolas en Chile, Periodo 2012-2020"/>
    <s v="La manzana es la fruta que más exporta Chile, con un volumen de 7.943.153 ton durante el periodo 2012 – 2020. En segundo lugar está la uva con un volumen de 7.410.265 ton."/>
    <s v="Gráfico"/>
    <s v="Chile,fruta,toneladas,manzanas,uva,exportaciones "/>
    <s v="https://analytics.zoho.com/open-view/2395394000005925456?ZOHO_CRITERIA=%22Trasposicion_4.1%22.%22Valor%22%20%3E%200.99"/>
    <x v="35"/>
    <s v="#1774B9"/>
  </r>
  <r>
    <s v="0122"/>
    <n v="990"/>
    <s v="Agencia Información"/>
    <s v="Agropecuario y Forestal"/>
    <n v="1"/>
    <x v="6"/>
    <x v="5"/>
    <x v="1"/>
    <x v="1"/>
    <x v="1"/>
    <x v="7"/>
    <s v="Periodo 2012-2020"/>
    <s v="Toneladas"/>
    <s v="Servicio Nacional de Aduanas"/>
    <s v="Volumen de Exportaciones Frutícolas en la Región de Tarapacá, Periodo 2012-2020"/>
    <m/>
    <s v="Gráfico"/>
    <s v="Región de Tarapacá,fruta,toneladas,manzanas,uva,exportaciones "/>
    <s v="PENDIENTE"/>
    <x v="35"/>
    <s v="#1774B9"/>
  </r>
  <r>
    <s v="0123"/>
    <n v="990"/>
    <s v="Agencia Información"/>
    <s v="Agropecuario y Forestal"/>
    <n v="2"/>
    <x v="6"/>
    <x v="5"/>
    <x v="1"/>
    <x v="2"/>
    <x v="1"/>
    <x v="7"/>
    <s v="Periodo 2012-2020"/>
    <s v="Toneladas"/>
    <s v="Servicio Nacional de Aduanas"/>
    <s v="Volumen de Exportaciones Frutícolas en la Región de Antofagasta, Periodo 2012-2020"/>
    <m/>
    <s v="Gráfico"/>
    <s v="Región de Antofagasta,fruta,toneladas,manzanas,uva,exportaciones "/>
    <s v="PENDIENTE"/>
    <x v="35"/>
    <s v="#1774B9"/>
  </r>
  <r>
    <s v="0124"/>
    <n v="990"/>
    <s v="Agencia Información"/>
    <s v="Agropecuario y Forestal"/>
    <n v="3"/>
    <x v="6"/>
    <x v="5"/>
    <x v="1"/>
    <x v="3"/>
    <x v="1"/>
    <x v="7"/>
    <s v="Periodo 2012-2020"/>
    <s v="Toneladas"/>
    <s v="Servicio Nacional de Aduanas"/>
    <s v="Volumen de Exportaciones Frutícolas en la Región de Atacama, Periodo 2012-2020"/>
    <m/>
    <s v="Gráfico"/>
    <s v="Región de Atacama,fruta,toneladas,manzanas,uva,exportaciones "/>
    <s v="PENDIENTE"/>
    <x v="35"/>
    <s v="#1774B9"/>
  </r>
  <r>
    <s v="0125"/>
    <n v="990"/>
    <s v="Agencia Información"/>
    <s v="Agropecuario y Forestal"/>
    <n v="4"/>
    <x v="6"/>
    <x v="5"/>
    <x v="1"/>
    <x v="4"/>
    <x v="1"/>
    <x v="7"/>
    <s v="Periodo 2012-2020"/>
    <s v="Toneladas"/>
    <s v="Servicio Nacional de Aduanas"/>
    <s v="Volumen de Exportaciones Frutícolas en la Región de Coquimbo, Periodo 2012-2020"/>
    <m/>
    <s v="Gráfico"/>
    <s v="Región de Coquimbo,fruta,toneladas,manzanas,uva,exportaciones "/>
    <s v="PENDIENTE"/>
    <x v="35"/>
    <s v="#1774B9"/>
  </r>
  <r>
    <s v="0126"/>
    <n v="990"/>
    <s v="Agencia Información"/>
    <s v="Agropecuario y Forestal"/>
    <n v="5"/>
    <x v="6"/>
    <x v="5"/>
    <x v="1"/>
    <x v="5"/>
    <x v="1"/>
    <x v="7"/>
    <s v="Periodo 2012-2020"/>
    <s v="Toneladas"/>
    <s v="Servicio Nacional de Aduanas"/>
    <s v="Volumen de Exportaciones Frutícolas en la Región de Valparaíso, Periodo 2012-2020"/>
    <m/>
    <s v="Gráfico"/>
    <s v="Región de Valparaíso,fruta,toneladas,manzanas,uva,exportaciones "/>
    <s v="PENDIENTE"/>
    <x v="35"/>
    <s v="#1774B9"/>
  </r>
  <r>
    <s v="0127"/>
    <n v="990"/>
    <s v="Agencia Información"/>
    <s v="Agropecuario y Forestal"/>
    <n v="6"/>
    <x v="6"/>
    <x v="5"/>
    <x v="1"/>
    <x v="6"/>
    <x v="1"/>
    <x v="7"/>
    <s v="Periodo 2012-2020"/>
    <s v="Toneladas"/>
    <s v="Servicio Nacional de Aduanas"/>
    <s v="Volumen de Exportaciones Frutícolas en la Región de O'Higgins, Periodo 2012-2020"/>
    <m/>
    <s v="Gráfico"/>
    <s v="Región de O'Higgins,fruta,toneladas,manzanas,uva,exportaciones "/>
    <s v="PENDIENTE"/>
    <x v="35"/>
    <s v="#1774B9"/>
  </r>
  <r>
    <s v="0128"/>
    <n v="990"/>
    <s v="Agencia Información"/>
    <s v="Agropecuario y Forestal"/>
    <n v="7"/>
    <x v="6"/>
    <x v="5"/>
    <x v="1"/>
    <x v="7"/>
    <x v="1"/>
    <x v="7"/>
    <s v="Periodo 2012-2020"/>
    <s v="Toneladas"/>
    <s v="Servicio Nacional de Aduanas"/>
    <s v="Volumen de Exportaciones Frutícolas en la Región de Maule, Periodo 2012-2020"/>
    <m/>
    <s v="Gráfico"/>
    <s v="Región de Maule,fruta,toneladas,manzanas,uva,exportaciones "/>
    <s v="PENDIENTE"/>
    <x v="35"/>
    <s v="#1774B9"/>
  </r>
  <r>
    <s v="0129"/>
    <n v="990"/>
    <s v="Agencia Información"/>
    <s v="Agropecuario y Forestal"/>
    <n v="8"/>
    <x v="6"/>
    <x v="5"/>
    <x v="1"/>
    <x v="8"/>
    <x v="1"/>
    <x v="7"/>
    <s v="Periodo 2012-2020"/>
    <s v="Toneladas"/>
    <s v="Servicio Nacional de Aduanas"/>
    <s v="Volumen de Exportaciones Frutícolas en la Región del Biobío, Periodo 2012-2020"/>
    <m/>
    <s v="Gráfico"/>
    <s v="Región del Biobío,fruta,toneladas,manzanas,uva,exportaciones "/>
    <s v="PENDIENTE"/>
    <x v="35"/>
    <s v="#1774B9"/>
  </r>
  <r>
    <s v="0130"/>
    <n v="990"/>
    <s v="Agencia Información"/>
    <s v="Agropecuario y Forestal"/>
    <n v="9"/>
    <x v="6"/>
    <x v="5"/>
    <x v="1"/>
    <x v="9"/>
    <x v="1"/>
    <x v="7"/>
    <s v="Periodo 2012-2020"/>
    <s v="Toneladas"/>
    <s v="Servicio Nacional de Aduanas"/>
    <s v="Volumen de Exportaciones Frutícolas en la Región de La Araucanía, Periodo 2012-2020"/>
    <m/>
    <s v="Gráfico"/>
    <s v="Región de La Araucanía,fruta,toneladas,manzanas,uva,exportaciones "/>
    <s v="PENDIENTE"/>
    <x v="35"/>
    <s v="#1774B9"/>
  </r>
  <r>
    <s v="0131"/>
    <n v="990"/>
    <s v="Agencia Información"/>
    <s v="Agropecuario y Forestal"/>
    <n v="10"/>
    <x v="6"/>
    <x v="5"/>
    <x v="1"/>
    <x v="10"/>
    <x v="1"/>
    <x v="7"/>
    <s v="Periodo 2012-2020"/>
    <s v="Toneladas"/>
    <s v="Servicio Nacional de Aduanas"/>
    <s v="Volumen de Exportaciones Frutícolas en la Región de Los Lagos, Periodo 2012-2020"/>
    <m/>
    <s v="Gráfico"/>
    <s v="Región de Los Lagos,fruta,toneladas,manzanas,uva,exportaciones "/>
    <s v="PENDIENTE"/>
    <x v="35"/>
    <s v="#1774B9"/>
  </r>
  <r>
    <s v="0132"/>
    <n v="990"/>
    <s v="Agencia Información"/>
    <s v="Agropecuario y Forestal"/>
    <n v="11"/>
    <x v="6"/>
    <x v="5"/>
    <x v="1"/>
    <x v="11"/>
    <x v="1"/>
    <x v="7"/>
    <s v="Periodo 2012-2020"/>
    <s v="Toneladas"/>
    <s v="Servicio Nacional de Aduanas"/>
    <s v="Volumen de Exportaciones Frutícolas en la Región de Aysén, Periodo 2012-2020"/>
    <m/>
    <s v="Gráfico"/>
    <s v="Región de Aysén,fruta,toneladas,manzanas,uva,exportaciones "/>
    <s v="PENDIENTE"/>
    <x v="35"/>
    <s v="#1774B9"/>
  </r>
  <r>
    <s v="0133"/>
    <n v="990"/>
    <s v="Agencia Información"/>
    <s v="Agropecuario y Forestal"/>
    <n v="12"/>
    <x v="6"/>
    <x v="5"/>
    <x v="1"/>
    <x v="12"/>
    <x v="1"/>
    <x v="7"/>
    <s v="Periodo 2012-2020"/>
    <s v="Toneladas"/>
    <s v="Servicio Nacional de Aduanas"/>
    <s v="Volumen de Exportaciones Frutícolas en la Región de Magallanes, Periodo 2012-2020"/>
    <m/>
    <s v="Gráfico"/>
    <s v="Región de Magallanes,fruta,toneladas,manzanas,uva,exportaciones "/>
    <s v="PENDIENTE"/>
    <x v="35"/>
    <s v="#1774B9"/>
  </r>
  <r>
    <s v="0134"/>
    <n v="990"/>
    <s v="Agencia Información"/>
    <s v="Agropecuario y Forestal"/>
    <n v="13"/>
    <x v="6"/>
    <x v="5"/>
    <x v="1"/>
    <x v="13"/>
    <x v="1"/>
    <x v="7"/>
    <s v="Periodo 2012-2020"/>
    <s v="Toneladas"/>
    <s v="Servicio Nacional de Aduanas"/>
    <s v="Volumen de Exportaciones Frutícolas en la Región Metropolitana, Periodo 2012-2020"/>
    <m/>
    <s v="Gráfico"/>
    <s v="Región Metropolitana,fruta,toneladas,manzanas,uva,exportaciones "/>
    <s v="PENDIENTE"/>
    <x v="35"/>
    <s v="#1774B9"/>
  </r>
  <r>
    <s v="0135"/>
    <n v="990"/>
    <s v="Agencia Información"/>
    <s v="Agropecuario y Forestal"/>
    <n v="14"/>
    <x v="6"/>
    <x v="5"/>
    <x v="1"/>
    <x v="14"/>
    <x v="1"/>
    <x v="7"/>
    <s v="Periodo 2012-2020"/>
    <s v="Toneladas"/>
    <s v="Servicio Nacional de Aduanas"/>
    <s v="Volumen de Exportaciones Frutícolas en la Región de Los Ríos, Periodo 2012-2020"/>
    <m/>
    <s v="Gráfico"/>
    <s v="Región de Los Ríos,fruta,toneladas,manzanas,uva,exportaciones "/>
    <s v="PENDIENTE"/>
    <x v="35"/>
    <s v="#1774B9"/>
  </r>
  <r>
    <s v="0136"/>
    <n v="990"/>
    <s v="Agencia Información"/>
    <s v="Agropecuario y Forestal"/>
    <n v="15"/>
    <x v="6"/>
    <x v="5"/>
    <x v="1"/>
    <x v="15"/>
    <x v="1"/>
    <x v="7"/>
    <s v="Periodo 2012-2020"/>
    <s v="Toneladas"/>
    <s v="Servicio Nacional de Aduanas"/>
    <s v="Volumen de Exportaciones Frutícolas en la Región de Arica y Parinacota, Periodo 2012-2020"/>
    <m/>
    <s v="Gráfico"/>
    <s v="Región de Arica y Parinacota,fruta,toneladas,manzanas,uva,exportaciones "/>
    <s v="PENDIENTE"/>
    <x v="35"/>
    <s v="#1774B9"/>
  </r>
  <r>
    <s v="0137"/>
    <n v="990"/>
    <s v="Agencia Información"/>
    <s v="Agropecuario y Forestal"/>
    <n v="16"/>
    <x v="6"/>
    <x v="5"/>
    <x v="1"/>
    <x v="16"/>
    <x v="1"/>
    <x v="7"/>
    <s v="Periodo 2012-2020"/>
    <s v="Toneladas"/>
    <s v="Servicio Nacional de Aduanas"/>
    <s v="Volumen de Exportaciones Frutícolas en la Región de Ñuble, Periodo 2012-2020"/>
    <m/>
    <s v="Gráfico"/>
    <s v="Región de Ñuble,fruta,toneladas,manzanas,uva,exportaciones "/>
    <s v="PENDIENTE"/>
    <x v="35"/>
    <s v="#1774B9"/>
  </r>
  <r>
    <s v="0138"/>
    <n v="990"/>
    <s v="Agencia Información"/>
    <s v="Agropecuario y Forestal"/>
    <n v="0"/>
    <x v="6"/>
    <x v="5"/>
    <x v="0"/>
    <x v="0"/>
    <x v="1"/>
    <x v="8"/>
    <s v="Periodo 2012-2020"/>
    <s v="Toneladas"/>
    <s v="Servicio Nacional de Aduanas"/>
    <s v="Volumen de Exportaciones Frutícolas por país, Periodo 2012-2020"/>
    <s v="Chile exporta fruta a más de 80 países de todo el mundo. EEUU es el país que recibe más toneladas de fruta desde Chile, en segundo lugar está China. De Sudamérica Colombia es el país que más toneladas de fruta recibe."/>
    <s v="Mapa"/>
    <s v="Chile,fruta,toneladas,exportaciones "/>
    <s v="https://analytics.zoho.com/open-view/2395394000005925456?ZOHO_CRITERIA=%22Trasposicion_4.1%22.%22Valor%22%20%3E%200.99"/>
    <x v="35"/>
    <s v="#1774B9"/>
  </r>
  <r>
    <s v="0139"/>
    <n v="990"/>
    <s v="Agencia Información"/>
    <s v="Mujeres"/>
    <n v="0"/>
    <x v="7"/>
    <x v="6"/>
    <x v="0"/>
    <x v="0"/>
    <x v="0"/>
    <x v="9"/>
    <s v="Periodo 2013-2019"/>
    <s v="Número de Sentencias"/>
    <s v="Poder Judicial"/>
    <s v="Sentencias Dictadas por delitos de Abuso Sexual en Chile para el Periodo 2013-2019"/>
    <m/>
    <s v="Gráfico"/>
    <s v="Chile,violencia,mujer,abuso, sexual, sentencia,menor,juzgado"/>
    <s v="PENDIENTE"/>
    <x v="35"/>
    <s v="#1774B9"/>
  </r>
  <r>
    <s v="0140"/>
    <n v="990"/>
    <s v="Agencia Información"/>
    <s v="Mujeres"/>
    <n v="1"/>
    <x v="7"/>
    <x v="6"/>
    <x v="1"/>
    <x v="1"/>
    <x v="1"/>
    <x v="9"/>
    <s v="Periodo 2013-2019"/>
    <s v="Número de Sentencias"/>
    <s v="Poder Judicial"/>
    <s v="Sentencias Dictadas por delitos de Abuso Sexual en la Región de Tarapacá para el Periodo 2013-2019"/>
    <m/>
    <s v="Gráfico"/>
    <s v="Región de Tarapacá,violencia,mujer,abuso, sexual, sentencia,menor,juzgado"/>
    <s v="PENDIENTE"/>
    <x v="35"/>
    <s v="#1774B9"/>
  </r>
  <r>
    <s v="0141"/>
    <n v="990"/>
    <s v="Agencia Información"/>
    <s v="Mujeres"/>
    <n v="2"/>
    <x v="7"/>
    <x v="6"/>
    <x v="1"/>
    <x v="2"/>
    <x v="1"/>
    <x v="9"/>
    <s v="Periodo 2013-2019"/>
    <s v="Número de Sentencias"/>
    <s v="Poder Judicial"/>
    <s v="Sentencias Dictadas por delitos de Abuso Sexual en la Región de Antofagasta para el Periodo 2013-2019"/>
    <m/>
    <s v="Gráfico"/>
    <s v="Región de Antofagasta,violencia,mujer,abuso, sexual, sentencia,menor,juzgado"/>
    <s v="PENDIENTE"/>
    <x v="35"/>
    <s v="#1774B9"/>
  </r>
  <r>
    <s v="0142"/>
    <n v="990"/>
    <s v="Agencia Información"/>
    <s v="Mujeres"/>
    <n v="3"/>
    <x v="7"/>
    <x v="6"/>
    <x v="1"/>
    <x v="3"/>
    <x v="1"/>
    <x v="9"/>
    <s v="Periodo 2013-2019"/>
    <s v="Número de Sentencias"/>
    <s v="Poder Judicial"/>
    <s v="Sentencias Dictadas por delitos de Abuso Sexual en la Región de Atacama para el Periodo 2013-2019"/>
    <m/>
    <s v="Gráfico"/>
    <s v="Región de Atacama,violencia,mujer,abuso, sexual, sentencia,menor,juzgado"/>
    <s v="PENDIENTE"/>
    <x v="35"/>
    <s v="#1774B9"/>
  </r>
  <r>
    <s v="0143"/>
    <n v="990"/>
    <s v="Agencia Información"/>
    <s v="Mujeres"/>
    <n v="4"/>
    <x v="7"/>
    <x v="6"/>
    <x v="1"/>
    <x v="4"/>
    <x v="1"/>
    <x v="9"/>
    <s v="Periodo 2013-2019"/>
    <s v="Número de Sentencias"/>
    <s v="Poder Judicial"/>
    <s v="Sentencias Dictadas por delitos de Abuso Sexual en la Región de Coquimbo para el Periodo 2013-2019"/>
    <m/>
    <s v="Gráfico"/>
    <s v="Región de Coquimbo,violencia,mujer,abuso, sexual, sentencia,menor,juzgado"/>
    <s v="PENDIENTE"/>
    <x v="35"/>
    <s v="#1774B9"/>
  </r>
  <r>
    <s v="0144"/>
    <n v="990"/>
    <s v="Agencia Información"/>
    <s v="Mujeres"/>
    <n v="5"/>
    <x v="7"/>
    <x v="6"/>
    <x v="1"/>
    <x v="5"/>
    <x v="1"/>
    <x v="9"/>
    <s v="Periodo 2013-2019"/>
    <s v="Número de Sentencias"/>
    <s v="Poder Judicial"/>
    <s v="Sentencias Dictadas por delitos de Abuso Sexual en la Región de Valparaíso para el Periodo 2013-2019"/>
    <m/>
    <s v="Gráfico"/>
    <s v="Región de Valparaíso,violencia,mujer,abuso, sexual, sentencia,menor,juzgado"/>
    <s v="PENDIENTE"/>
    <x v="35"/>
    <s v="#1774B9"/>
  </r>
  <r>
    <s v="0145"/>
    <n v="990"/>
    <s v="Agencia Información"/>
    <s v="Mujeres"/>
    <n v="6"/>
    <x v="7"/>
    <x v="6"/>
    <x v="1"/>
    <x v="6"/>
    <x v="1"/>
    <x v="9"/>
    <s v="Periodo 2013-2019"/>
    <s v="Número de Sentencias"/>
    <s v="Poder Judicial"/>
    <s v="Sentencias Dictadas por delitos de Abuso Sexual en la Región de O'Higgins para el Periodo 2013-2019"/>
    <m/>
    <s v="Gráfico"/>
    <s v="Región de O'Higgins,violencia,mujer,abuso, sexual, sentencia,menor,juzgado"/>
    <s v="PENDIENTE"/>
    <x v="35"/>
    <s v="#1774B9"/>
  </r>
  <r>
    <s v="0146"/>
    <n v="990"/>
    <s v="Agencia Información"/>
    <s v="Mujeres"/>
    <n v="7"/>
    <x v="7"/>
    <x v="6"/>
    <x v="1"/>
    <x v="7"/>
    <x v="1"/>
    <x v="9"/>
    <s v="Periodo 2013-2019"/>
    <s v="Número de Sentencias"/>
    <s v="Poder Judicial"/>
    <s v="Sentencias Dictadas por delitos de Abuso Sexual en la Región de Maule para el Periodo 2013-2019"/>
    <m/>
    <s v="Gráfico"/>
    <s v="Región de Maule,violencia,mujer,abuso, sexual, sentencia,menor,juzgado"/>
    <s v="PENDIENTE"/>
    <x v="35"/>
    <s v="#1774B9"/>
  </r>
  <r>
    <s v="0147"/>
    <n v="990"/>
    <s v="Agencia Información"/>
    <s v="Mujeres"/>
    <n v="8"/>
    <x v="7"/>
    <x v="6"/>
    <x v="1"/>
    <x v="8"/>
    <x v="1"/>
    <x v="9"/>
    <s v="Periodo 2013-2019"/>
    <s v="Número de Sentencias"/>
    <s v="Poder Judicial"/>
    <s v="Sentencias Dictadas por delitos de Abuso Sexual en la Región del Biobío para el Periodo 2013-2019"/>
    <m/>
    <s v="Gráfico"/>
    <s v="Región del Biobío,violencia,mujer,abuso, sexual, sentencia,menor,juzgado"/>
    <s v="PENDIENTE"/>
    <x v="35"/>
    <s v="#1774B9"/>
  </r>
  <r>
    <s v="0148"/>
    <n v="990"/>
    <s v="Agencia Información"/>
    <s v="Mujeres"/>
    <n v="9"/>
    <x v="7"/>
    <x v="6"/>
    <x v="1"/>
    <x v="9"/>
    <x v="1"/>
    <x v="9"/>
    <s v="Periodo 2013-2019"/>
    <s v="Número de Sentencias"/>
    <s v="Poder Judicial"/>
    <s v="Sentencias Dictadas por delitos de Abuso Sexual en la Región de La Araucanía para el Periodo 2013-2019"/>
    <m/>
    <s v="Gráfico"/>
    <s v="Región de La Araucanía,violencia,mujer,abuso, sexual, sentencia,menor,juzgado"/>
    <s v="PENDIENTE"/>
    <x v="35"/>
    <s v="#1774B9"/>
  </r>
  <r>
    <s v="0149"/>
    <n v="990"/>
    <s v="Agencia Información"/>
    <s v="Mujeres"/>
    <n v="10"/>
    <x v="7"/>
    <x v="6"/>
    <x v="1"/>
    <x v="10"/>
    <x v="1"/>
    <x v="9"/>
    <s v="Periodo 2013-2019"/>
    <s v="Número de Sentencias"/>
    <s v="Poder Judicial"/>
    <s v="Sentencias Dictadas por delitos de Abuso Sexual en la Región de Los Lagos para el Periodo 2013-2019"/>
    <m/>
    <s v="Gráfico"/>
    <s v="Región de Los Lagos,violencia,mujer,abuso, sexual, sentencia,menor,juzgado"/>
    <s v="PENDIENTE"/>
    <x v="35"/>
    <s v="#1774B9"/>
  </r>
  <r>
    <s v="0150"/>
    <n v="990"/>
    <s v="Agencia Información"/>
    <s v="Mujeres"/>
    <n v="11"/>
    <x v="7"/>
    <x v="6"/>
    <x v="1"/>
    <x v="11"/>
    <x v="1"/>
    <x v="9"/>
    <s v="Periodo 2013-2019"/>
    <s v="Número de Sentencias"/>
    <s v="Poder Judicial"/>
    <s v="Sentencias Dictadas por delitos de Abuso Sexual en la Región de Aysén para el Periodo 2013-2019"/>
    <m/>
    <s v="Gráfico"/>
    <s v="Región de Aysén,violencia,mujer,abuso, sexual, sentencia,menor,juzgado"/>
    <s v="PENDIENTE"/>
    <x v="35"/>
    <s v="#1774B9"/>
  </r>
  <r>
    <s v="0151"/>
    <n v="990"/>
    <s v="Agencia Información"/>
    <s v="Mujeres"/>
    <n v="12"/>
    <x v="7"/>
    <x v="6"/>
    <x v="1"/>
    <x v="12"/>
    <x v="1"/>
    <x v="9"/>
    <s v="Periodo 2013-2019"/>
    <s v="Número de Sentencias"/>
    <s v="Poder Judicial"/>
    <s v="Sentencias Dictadas por delitos de Abuso Sexual en la Región de Magallanes para el Periodo 2013-2019"/>
    <m/>
    <s v="Gráfico"/>
    <s v="Región de Magallanes,violencia,mujer,abuso, sexual, sentencia,menor,juzgado"/>
    <s v="PENDIENTE"/>
    <x v="35"/>
    <s v="#1774B9"/>
  </r>
  <r>
    <s v="0152"/>
    <n v="990"/>
    <s v="Agencia Información"/>
    <s v="Mujeres"/>
    <n v="13"/>
    <x v="7"/>
    <x v="6"/>
    <x v="1"/>
    <x v="13"/>
    <x v="1"/>
    <x v="9"/>
    <s v="Periodo 2013-2019"/>
    <s v="Número de Sentencias"/>
    <s v="Poder Judicial"/>
    <s v="Sentencias Dictadas por delitos de Abuso Sexual en la Región Metropolitana para el Periodo 2013-2019"/>
    <s v="El delito de Abuso Sexual que más sentencias acumula para el periodo comprendido entre los años 2013 – 2019, en la región Metropolitana, es el calificado como Abuso sexual con contacto de menor de 14 de años, el que supera las 34.000 sentencia cada año."/>
    <s v="Gráfico"/>
    <s v="Región Metropolitana,violencia,mujer,abuso, sexual, sentencia,menor,juzgado"/>
    <s v="https://analytics.zoho.com/open-view/2395394000007173975?ZOHO_CRITERIA=%22Localiza%20CL%22.%22Codreg%22%3D13"/>
    <x v="35"/>
    <s v="#1774B9"/>
  </r>
  <r>
    <s v="0153"/>
    <n v="990"/>
    <s v="Agencia Información"/>
    <s v="Mujeres"/>
    <n v="14"/>
    <x v="7"/>
    <x v="6"/>
    <x v="1"/>
    <x v="14"/>
    <x v="1"/>
    <x v="9"/>
    <s v="Periodo 2013-2019"/>
    <s v="Número de Sentencias"/>
    <s v="Poder Judicial"/>
    <s v="Sentencias Dictadas por delitos de Abuso Sexual en la Región de Los Ríos para el Periodo 2013-2019"/>
    <m/>
    <s v="Gráfico"/>
    <s v="Región de Los Ríos,violencia,mujer,abuso, sexual, sentencia,menor,juzgado"/>
    <s v="PENDIENTE"/>
    <x v="35"/>
    <s v="#1774B9"/>
  </r>
  <r>
    <s v="0154"/>
    <n v="990"/>
    <s v="Agencia Información"/>
    <s v="Mujeres"/>
    <n v="15"/>
    <x v="7"/>
    <x v="6"/>
    <x v="1"/>
    <x v="15"/>
    <x v="1"/>
    <x v="9"/>
    <s v="Periodo 2013-2019"/>
    <s v="Número de Sentencias"/>
    <s v="Poder Judicial"/>
    <s v="Sentencias Dictadas por delitos de Abuso Sexual en la Región de Arica y Parinacota para el Periodo 2013-2019"/>
    <m/>
    <s v="Gráfico"/>
    <s v="Región de Arica y Parinacota,violencia,mujer,abuso, sexual, sentencia,menor,juzgado"/>
    <s v="PENDIENTE"/>
    <x v="35"/>
    <s v="#1774B9"/>
  </r>
  <r>
    <s v="0155"/>
    <n v="990"/>
    <s v="Agencia Información"/>
    <s v="Mujeres"/>
    <n v="16"/>
    <x v="7"/>
    <x v="6"/>
    <x v="1"/>
    <x v="16"/>
    <x v="1"/>
    <x v="9"/>
    <s v="Periodo 2013-2019"/>
    <s v="Número de Sentencias"/>
    <s v="Poder Judicial"/>
    <s v="Sentencias Dictadas por delitos de Abuso Sexual en la Región de Ñuble para el Periodo 2013-2019"/>
    <m/>
    <s v="Gráfico"/>
    <s v="Región de Ñuble,violencia,mujer,abuso, sexual, sentencia,menor,juzgado"/>
    <s v="PENDIENTE"/>
    <x v="35"/>
    <s v="#1774B9"/>
  </r>
  <r>
    <s v="0156"/>
    <n v="990"/>
    <s v="Agencia Información"/>
    <s v="Mujeres"/>
    <n v="0"/>
    <x v="7"/>
    <x v="6"/>
    <x v="0"/>
    <x v="0"/>
    <x v="3"/>
    <x v="10"/>
    <s v="Periodo 2013-2019"/>
    <s v="Número de Sentencias"/>
    <s v="Poder Judicial"/>
    <s v="Sentencias Dictadas por delitos de Abuso Sexual en la Chile para el Periodo 2013-2019"/>
    <m/>
    <s v="Gráfico"/>
    <s v="Chile,violencia,mujer,abuso, sexual, sentencia,menor,juzgado"/>
    <s v="PENDIENTE"/>
    <x v="35"/>
    <s v="#1774B9"/>
  </r>
  <r>
    <s v="0157"/>
    <n v="990"/>
    <s v="Agencia Información"/>
    <s v="Mujeres"/>
    <n v="1"/>
    <x v="7"/>
    <x v="6"/>
    <x v="1"/>
    <x v="1"/>
    <x v="3"/>
    <x v="10"/>
    <s v="Periodo 2013-2019"/>
    <s v="Número de Sentencias"/>
    <s v="Poder Judicial"/>
    <s v="Sentencias Dictadas por delitos de Abuso Sexual en la Región de Tarapacá para el Periodo 2013-2019"/>
    <m/>
    <s v="Gráfico"/>
    <s v="Región de Tarapacá,violencia,mujer,abuso, sexual, sentencia,menor,juzgado"/>
    <s v="PENDIENTE"/>
    <x v="35"/>
    <s v="#1774B9"/>
  </r>
  <r>
    <s v="0158"/>
    <n v="990"/>
    <s v="Agencia Información"/>
    <s v="Mujeres"/>
    <n v="2"/>
    <x v="7"/>
    <x v="6"/>
    <x v="1"/>
    <x v="2"/>
    <x v="3"/>
    <x v="10"/>
    <s v="Periodo 2013-2019"/>
    <s v="Número de Sentencias"/>
    <s v="Poder Judicial"/>
    <s v="Sentencias Dictadas por delitos de Abuso Sexual en la Región de Antofagasta para el Periodo 2013-2019"/>
    <m/>
    <s v="Gráfico"/>
    <s v="Región de Antofagasta,violencia,mujer,abuso, sexual, sentencia,menor,juzgado"/>
    <s v="PENDIENTE"/>
    <x v="35"/>
    <s v="#1774B9"/>
  </r>
  <r>
    <s v="0159"/>
    <n v="990"/>
    <s v="Agencia Información"/>
    <s v="Mujeres"/>
    <n v="3"/>
    <x v="7"/>
    <x v="6"/>
    <x v="1"/>
    <x v="3"/>
    <x v="3"/>
    <x v="10"/>
    <s v="Periodo 2013-2019"/>
    <s v="Número de Sentencias"/>
    <s v="Poder Judicial"/>
    <s v="Sentencias Dictadas por delitos de Abuso Sexual en la Región de Atacama para el Periodo 2013-2019"/>
    <m/>
    <s v="Gráfico"/>
    <s v="Región de Atacama,violencia,mujer,abuso, sexual, sentencia,menor,juzgado"/>
    <s v="PENDIENTE"/>
    <x v="35"/>
    <s v="#1774B9"/>
  </r>
  <r>
    <s v="0160"/>
    <n v="990"/>
    <s v="Agencia Información"/>
    <s v="Mujeres"/>
    <n v="4"/>
    <x v="7"/>
    <x v="6"/>
    <x v="1"/>
    <x v="4"/>
    <x v="3"/>
    <x v="10"/>
    <s v="Periodo 2013-2019"/>
    <s v="Número de Sentencias"/>
    <s v="Poder Judicial"/>
    <s v="Sentencias Dictadas por delitos de Abuso Sexual en la Región de Coquimbo para el Periodo 2013-2019"/>
    <m/>
    <s v="Gráfico"/>
    <s v="Región de Coquimbo,violencia,mujer,abuso, sexual, sentencia,menor,juzgado"/>
    <s v="PENDIENTE"/>
    <x v="35"/>
    <s v="#1774B9"/>
  </r>
  <r>
    <s v="0161"/>
    <n v="990"/>
    <s v="Agencia Información"/>
    <s v="Mujeres"/>
    <n v="5"/>
    <x v="7"/>
    <x v="6"/>
    <x v="1"/>
    <x v="5"/>
    <x v="3"/>
    <x v="10"/>
    <s v="Periodo 2013-2019"/>
    <s v="Número de Sentencias"/>
    <s v="Poder Judicial"/>
    <s v="Sentencias Dictadas por delitos de Abuso Sexual en la Región de Valparaíso para el Periodo 2013-2019"/>
    <m/>
    <s v="Gráfico"/>
    <s v="Región de Valparaíso,violencia,mujer,abuso, sexual, sentencia,menor,juzgado"/>
    <s v="PENDIENTE"/>
    <x v="35"/>
    <s v="#1774B9"/>
  </r>
  <r>
    <s v="0162"/>
    <n v="990"/>
    <s v="Agencia Información"/>
    <s v="Mujeres"/>
    <n v="6"/>
    <x v="7"/>
    <x v="6"/>
    <x v="1"/>
    <x v="6"/>
    <x v="3"/>
    <x v="10"/>
    <s v="Periodo 2013-2019"/>
    <s v="Número de Sentencias"/>
    <s v="Poder Judicial"/>
    <s v="Sentencias Dictadas por delitos de Abuso Sexual en la Región de O'Higgins para el Periodo 2013-2019"/>
    <m/>
    <s v="Gráfico"/>
    <s v="Región de O'Higgins,violencia,mujer,abuso, sexual, sentencia,menor,juzgado"/>
    <s v="PENDIENTE"/>
    <x v="35"/>
    <s v="#1774B9"/>
  </r>
  <r>
    <s v="0163"/>
    <n v="990"/>
    <s v="Agencia Información"/>
    <s v="Mujeres"/>
    <n v="7"/>
    <x v="7"/>
    <x v="6"/>
    <x v="1"/>
    <x v="7"/>
    <x v="3"/>
    <x v="10"/>
    <s v="Periodo 2013-2019"/>
    <s v="Número de Sentencias"/>
    <s v="Poder Judicial"/>
    <s v="Sentencias Dictadas por delitos de Abuso Sexual en la Región de Maule para el Periodo 2013-2019"/>
    <m/>
    <s v="Gráfico"/>
    <s v="Región de Maule,violencia,mujer,abuso, sexual, sentencia,menor,juzgado"/>
    <s v="PENDIENTE"/>
    <x v="35"/>
    <s v="#1774B9"/>
  </r>
  <r>
    <s v="0164"/>
    <n v="990"/>
    <s v="Agencia Información"/>
    <s v="Mujeres"/>
    <n v="8"/>
    <x v="7"/>
    <x v="6"/>
    <x v="1"/>
    <x v="8"/>
    <x v="3"/>
    <x v="10"/>
    <s v="Periodo 2013-2019"/>
    <s v="Número de Sentencias"/>
    <s v="Poder Judicial"/>
    <s v="Sentencias Dictadas por delitos de Abuso Sexual en la Región del Biobío para el Periodo 2013-2019"/>
    <m/>
    <s v="Gráfico"/>
    <s v="Región del Biobío,violencia,mujer,abuso, sexual, sentencia,menor,juzgado"/>
    <s v="PENDIENTE"/>
    <x v="35"/>
    <s v="#1774B9"/>
  </r>
  <r>
    <s v="0165"/>
    <n v="990"/>
    <s v="Agencia Información"/>
    <s v="Mujeres"/>
    <n v="9"/>
    <x v="7"/>
    <x v="6"/>
    <x v="1"/>
    <x v="9"/>
    <x v="3"/>
    <x v="10"/>
    <s v="Periodo 2013-2019"/>
    <s v="Número de Sentencias"/>
    <s v="Poder Judicial"/>
    <s v="Sentencias Dictadas por delitos de Abuso Sexual en la Región de La Araucanía para el Periodo 2013-2019"/>
    <m/>
    <s v="Gráfico"/>
    <s v="Región de La Araucanía,violencia,mujer,abuso, sexual, sentencia,menor,juzgado"/>
    <s v="PENDIENTE"/>
    <x v="35"/>
    <s v="#1774B9"/>
  </r>
  <r>
    <s v="0166"/>
    <n v="990"/>
    <s v="Agencia Información"/>
    <s v="Mujeres"/>
    <n v="10"/>
    <x v="7"/>
    <x v="6"/>
    <x v="1"/>
    <x v="10"/>
    <x v="3"/>
    <x v="10"/>
    <s v="Periodo 2013-2019"/>
    <s v="Número de Sentencias"/>
    <s v="Poder Judicial"/>
    <s v="Sentencias Dictadas por delitos de Abuso Sexual en la Región de Los Lagos para el Periodo 2013-2019"/>
    <m/>
    <s v="Gráfico"/>
    <s v="Región de Los Lagos,violencia,mujer,abuso, sexual, sentencia,menor,juzgado"/>
    <s v="PENDIENTE"/>
    <x v="35"/>
    <s v="#1774B9"/>
  </r>
  <r>
    <s v="0167"/>
    <n v="990"/>
    <s v="Agencia Información"/>
    <s v="Mujeres"/>
    <n v="11"/>
    <x v="7"/>
    <x v="6"/>
    <x v="1"/>
    <x v="11"/>
    <x v="3"/>
    <x v="10"/>
    <s v="Periodo 2013-2019"/>
    <s v="Número de Sentencias"/>
    <s v="Poder Judicial"/>
    <s v="Sentencias Dictadas por delitos de Abuso Sexual en la Región de Aysén para el Periodo 2013-2019"/>
    <m/>
    <s v="Gráfico"/>
    <s v="Región de Aysén,violencia,mujer,abuso, sexual, sentencia,menor,juzgado"/>
    <s v="PENDIENTE"/>
    <x v="35"/>
    <s v="#1774B9"/>
  </r>
  <r>
    <s v="0168"/>
    <n v="990"/>
    <s v="Agencia Información"/>
    <s v="Mujeres"/>
    <n v="12"/>
    <x v="7"/>
    <x v="6"/>
    <x v="1"/>
    <x v="12"/>
    <x v="3"/>
    <x v="10"/>
    <s v="Periodo 2013-2019"/>
    <s v="Número de Sentencias"/>
    <s v="Poder Judicial"/>
    <s v="Sentencias Dictadas por delitos de Abuso Sexual en la Región de Magallanes para el Periodo 2013-2019"/>
    <m/>
    <s v="Gráfico"/>
    <s v="Región de Magallanes,violencia,mujer,abuso, sexual, sentencia,menor,juzgado"/>
    <s v="PENDIENTE"/>
    <x v="35"/>
    <s v="#1774B9"/>
  </r>
  <r>
    <s v="0169"/>
    <n v="990"/>
    <s v="Agencia Información"/>
    <s v="Mujeres"/>
    <n v="13"/>
    <x v="7"/>
    <x v="6"/>
    <x v="1"/>
    <x v="13"/>
    <x v="3"/>
    <x v="10"/>
    <s v="Periodo 2013-2019"/>
    <s v="Número de Sentencias"/>
    <s v="Poder Judicial"/>
    <s v="Sentencias Dictadas por delitos de Abuso Sexual en la Región Metropolitana para el Periodo 2013-2019"/>
    <m/>
    <s v="Gráfico"/>
    <s v="Región Metropolitana,violencia,mujer,abuso, sexual, sentencia,menor,juzgado"/>
    <s v="PENDIENTE"/>
    <x v="35"/>
    <s v="#1774B9"/>
  </r>
  <r>
    <s v="0170"/>
    <n v="990"/>
    <s v="Agencia Información"/>
    <s v="Mujeres"/>
    <n v="14"/>
    <x v="7"/>
    <x v="6"/>
    <x v="1"/>
    <x v="14"/>
    <x v="3"/>
    <x v="10"/>
    <s v="Periodo 2013-2019"/>
    <s v="Número de Sentencias"/>
    <s v="Poder Judicial"/>
    <s v="Sentencias Dictadas por delitos de Abuso Sexual en la Región de Los Ríos para el Periodo 2013-2019"/>
    <m/>
    <s v="Gráfico"/>
    <s v="Región de Los Ríos,violencia,mujer,abuso, sexual, sentencia,menor,juzgado"/>
    <s v="PENDIENTE"/>
    <x v="35"/>
    <s v="#1774B9"/>
  </r>
  <r>
    <s v="0171"/>
    <n v="990"/>
    <s v="Agencia Información"/>
    <s v="Mujeres"/>
    <n v="15"/>
    <x v="7"/>
    <x v="6"/>
    <x v="1"/>
    <x v="15"/>
    <x v="3"/>
    <x v="10"/>
    <s v="Periodo 2013-2019"/>
    <s v="Número de Sentencias"/>
    <s v="Poder Judicial"/>
    <s v="Sentencias Dictadas por delitos de Abuso Sexual en la Región de Arica y Parinacota para el Periodo 2013-2019"/>
    <m/>
    <s v="Gráfico"/>
    <s v="Región de Arica y Parinacota,violencia,mujer,abuso, sexual, sentencia,menor,juzgado"/>
    <s v="PENDIENTE"/>
    <x v="35"/>
    <s v="#1774B9"/>
  </r>
  <r>
    <s v="0172"/>
    <n v="990"/>
    <s v="Agencia Información"/>
    <s v="Mujeres"/>
    <n v="16"/>
    <x v="7"/>
    <x v="6"/>
    <x v="1"/>
    <x v="16"/>
    <x v="3"/>
    <x v="10"/>
    <s v="Periodo 2013-2019"/>
    <s v="Número de Sentencias"/>
    <s v="Poder Judicial"/>
    <s v="Sentencias Dictadas por delitos de Abuso Sexual en la Región de Ñuble para el Periodo 2013-2019"/>
    <m/>
    <s v="Gráfico"/>
    <s v="Región de Ñuble,violencia,mujer,abuso, sexual, sentencia,menor,juzgado"/>
    <s v="PENDIENTE"/>
    <x v="35"/>
    <s v="#1774B9"/>
  </r>
  <r>
    <s v="0173"/>
    <n v="990"/>
    <s v="Agencia Información"/>
    <s v="Mujeres"/>
    <m/>
    <x v="7"/>
    <x v="6"/>
    <x v="2"/>
    <x v="17"/>
    <x v="3"/>
    <x v="10"/>
    <s v="Periodo 2013-2019"/>
    <s v="Número de Sentencias"/>
    <s v="Poder Judicial"/>
    <s v="Sentencias Dictadas por delitos de Abuso Sexual en la  para el Periodo 2013-2019"/>
    <m/>
    <s v="Gráfico"/>
    <s v=",violencia,mujer,abuso, sexual, sentencia,menor,juzgado"/>
    <s v="PENDIENTE"/>
    <x v="35"/>
    <s v="#1774B9"/>
  </r>
  <r>
    <s v="0174"/>
    <n v="990"/>
    <s v="Agencia Información"/>
    <s v="Mujeres"/>
    <m/>
    <x v="7"/>
    <x v="6"/>
    <x v="2"/>
    <x v="17"/>
    <x v="3"/>
    <x v="10"/>
    <s v="Periodo 2013-2019"/>
    <s v="Número de Sentencias"/>
    <s v="Poder Judicial"/>
    <s v="Sentencias Dictadas por delitos de Abuso Sexual en la  para el Periodo 2013-2019"/>
    <m/>
    <s v="Gráfico"/>
    <s v=",violencia,mujer,abuso, sexual, sentencia,menor,juzgado"/>
    <s v="PENDIENTE"/>
    <x v="35"/>
    <s v="#1774B9"/>
  </r>
  <r>
    <s v="0175"/>
    <n v="990"/>
    <s v="Agencia Información"/>
    <s v="Mujeres"/>
    <m/>
    <x v="7"/>
    <x v="6"/>
    <x v="2"/>
    <x v="17"/>
    <x v="3"/>
    <x v="10"/>
    <s v="Periodo 2013-2019"/>
    <s v="Número de Sentencias"/>
    <s v="Poder Judicial"/>
    <s v="Sentencias Dictadas por delitos de Abuso Sexual en la  para el Periodo 2013-2019"/>
    <m/>
    <s v="Gráfico"/>
    <s v=",violencia,mujer,abuso, sexual, sentencia,menor,juzgado"/>
    <s v="PENDIENTE"/>
    <x v="35"/>
    <s v="#1774B9"/>
  </r>
  <r>
    <s v="0176"/>
    <n v="990"/>
    <s v="Agencia Información"/>
    <s v="Mujeres"/>
    <m/>
    <x v="7"/>
    <x v="6"/>
    <x v="2"/>
    <x v="17"/>
    <x v="3"/>
    <x v="10"/>
    <s v="Periodo 2013-2019"/>
    <s v="Número de Sentencias"/>
    <s v="Poder Judicial"/>
    <s v="Sentencias Dictadas por delitos de Abuso Sexual en la  para el Periodo 2013-2019"/>
    <m/>
    <s v="Gráfico"/>
    <s v=",violencia,mujer,abuso, sexual, sentencia,menor,juzgado"/>
    <s v="PENDIENTE"/>
    <x v="35"/>
    <s v="#1774B9"/>
  </r>
  <r>
    <s v="0177"/>
    <n v="990"/>
    <s v="Agencia Información"/>
    <s v="Mujeres"/>
    <m/>
    <x v="7"/>
    <x v="6"/>
    <x v="2"/>
    <x v="17"/>
    <x v="3"/>
    <x v="10"/>
    <s v="Periodo 2013-2019"/>
    <s v="Número de Sentencias"/>
    <s v="Poder Judicial"/>
    <s v="Sentencias Dictadas por delitos de Abuso Sexual en la  para el Periodo 2013-2019"/>
    <m/>
    <s v="Gráfico"/>
    <s v=",violencia,mujer,abuso, sexual, sentencia,menor,juzgado"/>
    <s v="PENDIENTE"/>
    <x v="35"/>
    <s v="#1774B9"/>
  </r>
  <r>
    <s v="0178"/>
    <n v="990"/>
    <s v="Agencia Información"/>
    <s v="Mujeres"/>
    <m/>
    <x v="7"/>
    <x v="6"/>
    <x v="2"/>
    <x v="17"/>
    <x v="3"/>
    <x v="10"/>
    <s v="Periodo 2013-2019"/>
    <s v="Número de Sentencias"/>
    <s v="Poder Judicial"/>
    <s v="Sentencias Dictadas por delitos de Abuso Sexual en la  para el Periodo 2013-2019"/>
    <m/>
    <s v="Gráfico"/>
    <s v=",violencia,mujer,abuso, sexual, sentencia,menor,juzgado"/>
    <s v="PENDIENTE"/>
    <x v="35"/>
    <s v="#1774B9"/>
  </r>
  <r>
    <s v="0179"/>
    <n v="990"/>
    <s v="Agencia Información"/>
    <s v="Mujeres"/>
    <m/>
    <x v="7"/>
    <x v="6"/>
    <x v="2"/>
    <x v="17"/>
    <x v="3"/>
    <x v="10"/>
    <s v="Periodo 2013-2019"/>
    <s v="Número de Sentencias"/>
    <s v="Poder Judicial"/>
    <s v="Sentencias Dictadas por delitos de Abuso Sexual en la  para el Periodo 2013-2019"/>
    <m/>
    <s v="Gráfico"/>
    <s v=",violencia,mujer,abuso, sexual, sentencia,menor,juzgado"/>
    <s v="PENDIENTE"/>
    <x v="35"/>
    <s v="#1774B9"/>
  </r>
  <r>
    <s v="0180"/>
    <n v="990"/>
    <s v="Agencia Información"/>
    <s v="Mujeres"/>
    <m/>
    <x v="7"/>
    <x v="6"/>
    <x v="2"/>
    <x v="17"/>
    <x v="3"/>
    <x v="10"/>
    <s v="Periodo 2013-2019"/>
    <s v="Número de Sentencias"/>
    <s v="Poder Judicial"/>
    <s v="Sentencias Dictadas por delitos de Abuso Sexual en la  para el Periodo 2013-2019"/>
    <m/>
    <s v="Gráfico"/>
    <s v=",violencia,mujer,abuso, sexual, sentencia,menor,juzgado"/>
    <s v="PENDIENTE"/>
    <x v="35"/>
    <s v="#1774B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395618-C9A9-4B05-82B3-6BB840224A10}" name="TablaDinámica8" cacheId="2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V3:W21" firstHeaderRow="1" firstDataRow="1" firstDataCol="2"/>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m="1" x="4"/>
        <item x="0"/>
        <item m="1" x="3"/>
        <item x="1"/>
        <item x="2"/>
      </items>
      <extLst>
        <ext xmlns:x14="http://schemas.microsoft.com/office/spreadsheetml/2009/9/main" uri="{2946ED86-A175-432a-8AC1-64E0C546D7DE}">
          <x14:pivotField fillDownLabels="1"/>
        </ext>
      </extLst>
    </pivotField>
    <pivotField axis="axisRow" compact="0" outline="0" showAll="0" defaultSubtotal="0">
      <items count="363">
        <item m="1" x="24"/>
        <item m="1" x="204"/>
        <item m="1" x="250"/>
        <item m="1" x="355"/>
        <item m="1" x="352"/>
        <item m="1" x="88"/>
        <item m="1" x="69"/>
        <item m="1" x="210"/>
        <item m="1" x="239"/>
        <item m="1" x="248"/>
        <item m="1" x="63"/>
        <item m="1" x="268"/>
        <item m="1" x="251"/>
        <item m="1" x="234"/>
        <item m="1" x="215"/>
        <item m="1" x="194"/>
        <item m="1" x="328"/>
        <item m="1" x="120"/>
        <item m="1" x="316"/>
        <item m="1" x="30"/>
        <item m="1" x="70"/>
        <item m="1" x="252"/>
        <item m="1" x="312"/>
        <item m="1" x="34"/>
        <item m="1" x="305"/>
        <item m="1" x="236"/>
        <item m="1" x="244"/>
        <item m="1" x="111"/>
        <item m="1" x="201"/>
        <item m="1" x="247"/>
        <item m="1" x="112"/>
        <item m="1" x="356"/>
        <item m="1" x="191"/>
        <item m="1" x="217"/>
        <item m="1" x="205"/>
        <item m="1" x="87"/>
        <item m="1" x="171"/>
        <item m="1" x="25"/>
        <item m="1" x="107"/>
        <item m="1" x="334"/>
        <item m="1" x="213"/>
        <item x="0"/>
        <item m="1" x="291"/>
        <item m="1" x="114"/>
        <item m="1" x="96"/>
        <item m="1" x="294"/>
        <item m="1" x="313"/>
        <item m="1" x="105"/>
        <item m="1" x="341"/>
        <item m="1" x="137"/>
        <item m="1" x="172"/>
        <item m="1" x="100"/>
        <item m="1" x="353"/>
        <item m="1" x="147"/>
        <item m="1" x="21"/>
        <item m="1" x="195"/>
        <item m="1" x="333"/>
        <item m="1" x="283"/>
        <item m="1" x="202"/>
        <item m="1" x="75"/>
        <item m="1" x="301"/>
        <item m="1" x="79"/>
        <item m="1" x="138"/>
        <item m="1" x="197"/>
        <item m="1" x="246"/>
        <item m="1" x="296"/>
        <item m="1" x="61"/>
        <item m="1" x="127"/>
        <item m="1" x="319"/>
        <item m="1" x="226"/>
        <item m="1" x="99"/>
        <item m="1" x="349"/>
        <item m="1" x="29"/>
        <item m="1" x="130"/>
        <item m="1" x="159"/>
        <item m="1" x="261"/>
        <item m="1" x="306"/>
        <item m="1" x="233"/>
        <item m="1" x="317"/>
        <item m="1" x="133"/>
        <item m="1" x="160"/>
        <item m="1" x="23"/>
        <item m="1" x="26"/>
        <item m="1" x="357"/>
        <item m="1" x="64"/>
        <item m="1" x="143"/>
        <item m="1" x="277"/>
        <item m="1" x="254"/>
        <item m="1" x="222"/>
        <item m="1" x="304"/>
        <item m="1" x="189"/>
        <item m="1" x="255"/>
        <item m="1" x="142"/>
        <item m="1" x="57"/>
        <item m="1" x="231"/>
        <item m="1" x="206"/>
        <item m="1" x="218"/>
        <item m="1" x="300"/>
        <item m="1" x="129"/>
        <item m="1" x="342"/>
        <item m="1" x="52"/>
        <item m="1" x="321"/>
        <item m="1" x="94"/>
        <item m="1" x="48"/>
        <item m="1" x="101"/>
        <item m="1" x="106"/>
        <item m="1" x="256"/>
        <item m="1" x="126"/>
        <item m="1" x="178"/>
        <item m="1" x="158"/>
        <item m="1" x="186"/>
        <item m="1" x="46"/>
        <item m="1" x="361"/>
        <item m="1" x="121"/>
        <item m="1" x="326"/>
        <item m="1" x="183"/>
        <item m="1" x="89"/>
        <item m="1" x="117"/>
        <item m="1" x="135"/>
        <item m="1" x="67"/>
        <item m="1" x="139"/>
        <item m="1" x="285"/>
        <item m="1" x="336"/>
        <item m="1" x="80"/>
        <item m="1" x="144"/>
        <item m="1" x="335"/>
        <item m="1" x="358"/>
        <item m="1" x="58"/>
        <item m="1" x="38"/>
        <item m="1" x="198"/>
        <item m="1" x="118"/>
        <item m="1" x="282"/>
        <item m="1" x="113"/>
        <item m="1" x="157"/>
        <item m="1" x="51"/>
        <item m="1" x="337"/>
        <item m="1" x="37"/>
        <item m="1" x="235"/>
        <item m="1" x="71"/>
        <item m="1" x="221"/>
        <item m="1" x="351"/>
        <item m="1" x="322"/>
        <item m="1" x="27"/>
        <item m="1" x="175"/>
        <item m="1" x="200"/>
        <item m="1" x="323"/>
        <item m="1" x="275"/>
        <item m="1" x="348"/>
        <item m="1" x="31"/>
        <item m="1" x="269"/>
        <item m="1" x="185"/>
        <item m="1" x="302"/>
        <item m="1" x="131"/>
        <item m="1" x="332"/>
        <item m="1" x="115"/>
        <item m="1" x="82"/>
        <item m="1" x="279"/>
        <item m="1" x="136"/>
        <item m="1" x="124"/>
        <item m="1" x="98"/>
        <item m="1" x="360"/>
        <item m="1" x="97"/>
        <item m="1" x="83"/>
        <item m="1" x="329"/>
        <item m="1" x="253"/>
        <item m="1" x="47"/>
        <item m="1" x="150"/>
        <item m="1" x="338"/>
        <item m="1" x="123"/>
        <item m="1" x="267"/>
        <item m="1" x="270"/>
        <item m="1" x="259"/>
        <item m="1" x="85"/>
        <item m="1" x="161"/>
        <item m="1" x="153"/>
        <item m="1" x="249"/>
        <item m="1" x="122"/>
        <item m="1" x="92"/>
        <item m="1" x="359"/>
        <item m="1" x="173"/>
        <item m="1" x="273"/>
        <item m="1" x="93"/>
        <item m="1" x="262"/>
        <item m="1" x="350"/>
        <item m="1" x="245"/>
        <item m="1" x="90"/>
        <item m="1" x="193"/>
        <item m="1" x="272"/>
        <item m="1" x="264"/>
        <item m="1" x="36"/>
        <item m="1" x="19"/>
        <item m="1" x="271"/>
        <item m="1" x="53"/>
        <item m="1" x="297"/>
        <item m="1" x="339"/>
        <item m="1" x="22"/>
        <item m="1" x="108"/>
        <item m="1" x="208"/>
        <item m="1" x="164"/>
        <item m="1" x="298"/>
        <item m="1" x="276"/>
        <item m="1" x="311"/>
        <item m="1" x="265"/>
        <item m="1" x="170"/>
        <item m="1" x="86"/>
        <item m="1" x="56"/>
        <item m="1" x="281"/>
        <item m="1" x="77"/>
        <item m="1" x="227"/>
        <item m="1" x="232"/>
        <item m="1" x="240"/>
        <item m="1" x="84"/>
        <item m="1" x="20"/>
        <item m="1" x="162"/>
        <item m="1" x="344"/>
        <item m="1" x="257"/>
        <item m="1" x="103"/>
        <item m="1" x="152"/>
        <item m="1" x="145"/>
        <item m="1" x="149"/>
        <item m="1" x="33"/>
        <item m="1" x="230"/>
        <item m="1" x="18"/>
        <item m="1" x="81"/>
        <item m="1" x="54"/>
        <item m="1" x="223"/>
        <item m="1" x="180"/>
        <item m="1" x="68"/>
        <item m="1" x="116"/>
        <item m="1" x="109"/>
        <item m="1" x="310"/>
        <item m="1" x="74"/>
        <item m="1" x="39"/>
        <item m="1" x="324"/>
        <item m="1" x="214"/>
        <item m="1" x="110"/>
        <item m="1" x="266"/>
        <item m="1" x="196"/>
        <item m="1" x="65"/>
        <item m="1" x="303"/>
        <item m="1" x="278"/>
        <item m="1" x="225"/>
        <item m="1" x="49"/>
        <item m="1" x="32"/>
        <item m="1" x="295"/>
        <item m="1" x="104"/>
        <item m="1" x="184"/>
        <item m="1" x="237"/>
        <item m="1" x="292"/>
        <item m="1" x="154"/>
        <item m="1" x="102"/>
        <item m="1" x="216"/>
        <item m="1" x="284"/>
        <item m="1" x="263"/>
        <item m="1" x="274"/>
        <item m="1" x="293"/>
        <item m="1" x="156"/>
        <item m="1" x="242"/>
        <item m="1" x="354"/>
        <item m="1" x="209"/>
        <item m="1" x="59"/>
        <item m="1" x="289"/>
        <item m="1" x="62"/>
        <item m="1" x="331"/>
        <item x="2"/>
        <item x="15"/>
        <item x="3"/>
        <item x="11"/>
        <item x="4"/>
        <item x="9"/>
        <item x="10"/>
        <item x="14"/>
        <item x="12"/>
        <item x="7"/>
        <item x="16"/>
        <item x="6"/>
        <item x="1"/>
        <item x="5"/>
        <item x="8"/>
        <item x="13"/>
        <item m="1" x="179"/>
        <item m="1" x="91"/>
        <item m="1" x="243"/>
        <item m="1" x="308"/>
        <item m="1" x="192"/>
        <item m="1" x="228"/>
        <item m="1" x="45"/>
        <item m="1" x="211"/>
        <item m="1" x="280"/>
        <item m="1" x="41"/>
        <item m="1" x="325"/>
        <item m="1" x="50"/>
        <item m="1" x="238"/>
        <item m="1" x="155"/>
        <item m="1" x="315"/>
        <item m="1" x="258"/>
        <item m="1" x="166"/>
        <item m="1" x="151"/>
        <item m="1" x="260"/>
        <item m="1" x="73"/>
        <item m="1" x="345"/>
        <item m="1" x="66"/>
        <item m="1" x="60"/>
        <item m="1" x="167"/>
        <item m="1" x="35"/>
        <item m="1" x="288"/>
        <item m="1" x="163"/>
        <item m="1" x="187"/>
        <item m="1" x="346"/>
        <item m="1" x="190"/>
        <item m="1" x="224"/>
        <item m="1" x="176"/>
        <item m="1" x="286"/>
        <item m="1" x="318"/>
        <item m="1" x="347"/>
        <item m="1" x="177"/>
        <item m="1" x="140"/>
        <item m="1" x="287"/>
        <item m="1" x="132"/>
        <item m="1" x="307"/>
        <item m="1" x="327"/>
        <item m="1" x="72"/>
        <item m="1" x="188"/>
        <item m="1" x="42"/>
        <item m="1" x="320"/>
        <item m="1" x="220"/>
        <item m="1" x="182"/>
        <item m="1" x="165"/>
        <item m="1" x="340"/>
        <item m="1" x="199"/>
        <item m="1" x="174"/>
        <item m="1" x="119"/>
        <item m="1" x="343"/>
        <item m="1" x="169"/>
        <item m="1" x="55"/>
        <item m="1" x="146"/>
        <item m="1" x="128"/>
        <item m="1" x="141"/>
        <item m="1" x="290"/>
        <item m="1" x="299"/>
        <item m="1" x="43"/>
        <item m="1" x="28"/>
        <item m="1" x="125"/>
        <item m="1" x="203"/>
        <item m="1" x="40"/>
        <item m="1" x="78"/>
        <item m="1" x="148"/>
        <item m="1" x="44"/>
        <item m="1" x="95"/>
        <item m="1" x="219"/>
        <item m="1" x="241"/>
        <item m="1" x="134"/>
        <item m="1" x="207"/>
        <item m="1" x="314"/>
        <item m="1" x="229"/>
        <item m="1" x="212"/>
        <item m="1" x="168"/>
        <item m="1" x="181"/>
        <item m="1" x="362"/>
        <item m="1" x="76"/>
        <item m="1" x="330"/>
        <item m="1" x="309"/>
        <item x="1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8"/>
    <field x="7"/>
  </rowFields>
  <rowItems count="18">
    <i>
      <x v="41"/>
      <x v="1"/>
    </i>
    <i>
      <x v="264"/>
      <x v="3"/>
    </i>
    <i>
      <x v="265"/>
      <x v="3"/>
    </i>
    <i>
      <x v="266"/>
      <x v="3"/>
    </i>
    <i>
      <x v="267"/>
      <x v="3"/>
    </i>
    <i>
      <x v="268"/>
      <x v="3"/>
    </i>
    <i>
      <x v="269"/>
      <x v="3"/>
    </i>
    <i>
      <x v="270"/>
      <x v="3"/>
    </i>
    <i>
      <x v="271"/>
      <x v="3"/>
    </i>
    <i>
      <x v="272"/>
      <x v="3"/>
    </i>
    <i>
      <x v="273"/>
      <x v="3"/>
    </i>
    <i>
      <x v="274"/>
      <x v="3"/>
    </i>
    <i>
      <x v="275"/>
      <x v="3"/>
    </i>
    <i>
      <x v="276"/>
      <x v="3"/>
    </i>
    <i>
      <x v="277"/>
      <x v="3"/>
    </i>
    <i>
      <x v="278"/>
      <x v="3"/>
    </i>
    <i>
      <x v="279"/>
      <x v="3"/>
    </i>
    <i>
      <x v="362"/>
      <x v="4"/>
    </i>
  </rowItems>
  <colItems count="1">
    <i/>
  </colItems>
  <formats count="1">
    <format dxfId="10">
      <pivotArea field="7" type="button" dataOnly="0" labelOnly="1" outline="0" axis="axisRow" fieldPosition="1"/>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809155-381C-4432-9B5A-1D7F5E378C6D}" name="TablaDinámica7" cacheId="2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M3:M14"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7">
        <item x="10"/>
        <item m="1" x="15"/>
        <item x="9"/>
        <item m="1" x="11"/>
        <item m="1" x="13"/>
        <item x="8"/>
        <item m="1" x="16"/>
        <item m="1" x="12"/>
        <item m="1" x="14"/>
        <item x="5"/>
        <item x="6"/>
        <item x="7"/>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0"/>
  </rowFields>
  <rowItems count="11">
    <i>
      <x/>
    </i>
    <i>
      <x v="2"/>
    </i>
    <i>
      <x v="5"/>
    </i>
    <i>
      <x v="9"/>
    </i>
    <i>
      <x v="10"/>
    </i>
    <i>
      <x v="11"/>
    </i>
    <i>
      <x v="12"/>
    </i>
    <i>
      <x v="13"/>
    </i>
    <i>
      <x v="14"/>
    </i>
    <i>
      <x v="15"/>
    </i>
    <i>
      <x v="1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A83917-5E13-474F-96F2-8E7D27320B6A}" name="TablaDinámica6" cacheId="2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I3:I7"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x="3"/>
        <item m="1" x="6"/>
        <item m="1" x="8"/>
        <item m="1" x="9"/>
        <item x="0"/>
        <item m="1" x="7"/>
        <item m="1" x="5"/>
        <item x="1"/>
        <item m="1" x="4"/>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9"/>
  </rowFields>
  <rowItems count="4">
    <i>
      <x/>
    </i>
    <i>
      <x v="4"/>
    </i>
    <i>
      <x v="7"/>
    </i>
    <i>
      <x v="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70BAEC-3674-494C-96AA-D9E473F73853}" name="TablaDinámica4" cacheId="2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R3:R6"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m="1" x="4"/>
        <item x="0"/>
        <item m="1" x="3"/>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3">
    <i>
      <x v="1"/>
    </i>
    <i>
      <x v="3"/>
    </i>
    <i>
      <x v="4"/>
    </i>
  </rowItems>
  <colItems count="1">
    <i/>
  </colItems>
  <formats count="2">
    <format dxfId="12">
      <pivotArea field="7" type="button" dataOnly="0" labelOnly="1" outline="0" axis="axisRow" fieldPosition="0"/>
    </format>
    <format dxfId="11">
      <pivotArea field="7"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73AC8F-C5B9-4397-881E-C87F4D5D72DB}" name="TablaDinámica3" cacheId="2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E3:E10"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3">
        <item m="1" x="12"/>
        <item m="1" x="9"/>
        <item m="1" x="7"/>
        <item m="1" x="8"/>
        <item m="1" x="11"/>
        <item m="1" x="10"/>
        <item x="0"/>
        <item x="1"/>
        <item x="2"/>
        <item x="3"/>
        <item x="4"/>
        <item x="5"/>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6"/>
  </rowFields>
  <rowItems count="7">
    <i>
      <x v="6"/>
    </i>
    <i>
      <x v="7"/>
    </i>
    <i>
      <x v="8"/>
    </i>
    <i>
      <x v="9"/>
    </i>
    <i>
      <x v="10"/>
    </i>
    <i>
      <x v="11"/>
    </i>
    <i>
      <x v="12"/>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ADDEFDB-163D-4CC1-8861-7C6E3CE442CC}" name="TablaDinámica2" cacheId="2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A11" firstHeaderRow="1" firstDataRow="1" firstDataCol="1"/>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m="1" x="8"/>
        <item m="1" x="9"/>
        <item x="0"/>
        <item x="1"/>
        <item x="2"/>
        <item x="3"/>
        <item x="4"/>
        <item x="5"/>
        <item x="6"/>
        <item x="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5"/>
  </rowFields>
  <rowItems count="8">
    <i>
      <x v="2"/>
    </i>
    <i>
      <x v="3"/>
    </i>
    <i>
      <x v="4"/>
    </i>
    <i>
      <x v="5"/>
    </i>
    <i>
      <x v="6"/>
    </i>
    <i>
      <x v="7"/>
    </i>
    <i>
      <x v="8"/>
    </i>
    <i>
      <x v="9"/>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03F3C8-DE76-42AA-BDDD-06E650266948}" name="TablaDinámica2" cacheId="24"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G175" firstHeaderRow="1" firstDataRow="1" firstDataCol="7"/>
  <pivotFields count="21">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m="1" x="8"/>
        <item m="1" x="9"/>
        <item x="0"/>
        <item x="1"/>
        <item x="2"/>
        <item x="3"/>
        <item x="4"/>
        <item x="5"/>
        <item x="6"/>
        <item x="7"/>
      </items>
      <extLst>
        <ext xmlns:x14="http://schemas.microsoft.com/office/spreadsheetml/2009/9/main" uri="{2946ED86-A175-432a-8AC1-64E0C546D7DE}">
          <x14:pivotField fillDownLabels="1"/>
        </ext>
      </extLst>
    </pivotField>
    <pivotField axis="axisRow" compact="0" outline="0" showAll="0" defaultSubtotal="0">
      <items count="13">
        <item m="1" x="12"/>
        <item m="1" x="9"/>
        <item m="1" x="7"/>
        <item m="1" x="8"/>
        <item m="1" x="11"/>
        <item m="1" x="10"/>
        <item x="0"/>
        <item x="1"/>
        <item x="2"/>
        <item x="3"/>
        <item x="4"/>
        <item x="5"/>
        <item x="6"/>
      </items>
      <extLst>
        <ext xmlns:x14="http://schemas.microsoft.com/office/spreadsheetml/2009/9/main" uri="{2946ED86-A175-432a-8AC1-64E0C546D7DE}">
          <x14:pivotField fillDownLabels="1"/>
        </ext>
      </extLst>
    </pivotField>
    <pivotField axis="axisRow" compact="0" outline="0" showAll="0" defaultSubtotal="0">
      <items count="5">
        <item m="1" x="4"/>
        <item x="0"/>
        <item m="1" x="3"/>
        <item x="1"/>
        <item x="2"/>
      </items>
      <extLst>
        <ext xmlns:x14="http://schemas.microsoft.com/office/spreadsheetml/2009/9/main" uri="{2946ED86-A175-432a-8AC1-64E0C546D7DE}">
          <x14:pivotField fillDownLabels="1"/>
        </ext>
      </extLst>
    </pivotField>
    <pivotField axis="axisRow" compact="0" outline="0" showAll="0" defaultSubtotal="0">
      <items count="363">
        <item m="1" x="24"/>
        <item m="1" x="204"/>
        <item m="1" x="250"/>
        <item m="1" x="355"/>
        <item m="1" x="352"/>
        <item m="1" x="88"/>
        <item m="1" x="69"/>
        <item m="1" x="210"/>
        <item m="1" x="239"/>
        <item m="1" x="248"/>
        <item m="1" x="63"/>
        <item m="1" x="268"/>
        <item m="1" x="251"/>
        <item m="1" x="234"/>
        <item m="1" x="215"/>
        <item m="1" x="194"/>
        <item m="1" x="328"/>
        <item m="1" x="120"/>
        <item m="1" x="316"/>
        <item m="1" x="30"/>
        <item m="1" x="70"/>
        <item m="1" x="252"/>
        <item m="1" x="312"/>
        <item m="1" x="34"/>
        <item m="1" x="305"/>
        <item m="1" x="236"/>
        <item m="1" x="244"/>
        <item m="1" x="111"/>
        <item m="1" x="201"/>
        <item m="1" x="247"/>
        <item m="1" x="112"/>
        <item m="1" x="356"/>
        <item m="1" x="191"/>
        <item m="1" x="217"/>
        <item m="1" x="205"/>
        <item m="1" x="87"/>
        <item m="1" x="171"/>
        <item m="1" x="25"/>
        <item m="1" x="107"/>
        <item m="1" x="334"/>
        <item m="1" x="213"/>
        <item x="0"/>
        <item m="1" x="291"/>
        <item m="1" x="114"/>
        <item m="1" x="96"/>
        <item m="1" x="294"/>
        <item m="1" x="313"/>
        <item m="1" x="105"/>
        <item m="1" x="341"/>
        <item m="1" x="137"/>
        <item m="1" x="172"/>
        <item m="1" x="100"/>
        <item m="1" x="353"/>
        <item m="1" x="147"/>
        <item m="1" x="21"/>
        <item m="1" x="195"/>
        <item m="1" x="333"/>
        <item m="1" x="283"/>
        <item m="1" x="202"/>
        <item m="1" x="75"/>
        <item m="1" x="301"/>
        <item m="1" x="79"/>
        <item m="1" x="138"/>
        <item m="1" x="197"/>
        <item m="1" x="246"/>
        <item m="1" x="296"/>
        <item m="1" x="61"/>
        <item m="1" x="127"/>
        <item m="1" x="319"/>
        <item m="1" x="226"/>
        <item m="1" x="99"/>
        <item m="1" x="349"/>
        <item m="1" x="29"/>
        <item m="1" x="130"/>
        <item m="1" x="159"/>
        <item m="1" x="261"/>
        <item m="1" x="306"/>
        <item m="1" x="233"/>
        <item m="1" x="317"/>
        <item m="1" x="133"/>
        <item m="1" x="160"/>
        <item m="1" x="23"/>
        <item m="1" x="26"/>
        <item m="1" x="357"/>
        <item m="1" x="64"/>
        <item m="1" x="143"/>
        <item m="1" x="277"/>
        <item m="1" x="254"/>
        <item m="1" x="222"/>
        <item m="1" x="304"/>
        <item m="1" x="189"/>
        <item m="1" x="255"/>
        <item m="1" x="142"/>
        <item m="1" x="57"/>
        <item m="1" x="231"/>
        <item m="1" x="206"/>
        <item m="1" x="218"/>
        <item m="1" x="300"/>
        <item m="1" x="129"/>
        <item m="1" x="342"/>
        <item m="1" x="52"/>
        <item m="1" x="321"/>
        <item m="1" x="94"/>
        <item m="1" x="48"/>
        <item m="1" x="101"/>
        <item m="1" x="106"/>
        <item m="1" x="256"/>
        <item m="1" x="126"/>
        <item m="1" x="178"/>
        <item m="1" x="158"/>
        <item m="1" x="186"/>
        <item m="1" x="46"/>
        <item m="1" x="361"/>
        <item m="1" x="121"/>
        <item m="1" x="326"/>
        <item m="1" x="183"/>
        <item m="1" x="89"/>
        <item m="1" x="117"/>
        <item m="1" x="135"/>
        <item m="1" x="67"/>
        <item m="1" x="139"/>
        <item m="1" x="285"/>
        <item m="1" x="336"/>
        <item m="1" x="80"/>
        <item m="1" x="144"/>
        <item m="1" x="335"/>
        <item m="1" x="358"/>
        <item m="1" x="58"/>
        <item m="1" x="38"/>
        <item m="1" x="198"/>
        <item m="1" x="118"/>
        <item m="1" x="282"/>
        <item m="1" x="113"/>
        <item m="1" x="157"/>
        <item m="1" x="51"/>
        <item m="1" x="337"/>
        <item m="1" x="37"/>
        <item m="1" x="235"/>
        <item m="1" x="71"/>
        <item m="1" x="221"/>
        <item m="1" x="351"/>
        <item m="1" x="322"/>
        <item m="1" x="27"/>
        <item m="1" x="175"/>
        <item m="1" x="200"/>
        <item m="1" x="323"/>
        <item m="1" x="275"/>
        <item m="1" x="348"/>
        <item m="1" x="31"/>
        <item m="1" x="269"/>
        <item m="1" x="185"/>
        <item m="1" x="302"/>
        <item m="1" x="131"/>
        <item m="1" x="332"/>
        <item m="1" x="115"/>
        <item m="1" x="82"/>
        <item m="1" x="279"/>
        <item m="1" x="136"/>
        <item m="1" x="124"/>
        <item m="1" x="98"/>
        <item m="1" x="360"/>
        <item m="1" x="97"/>
        <item m="1" x="83"/>
        <item m="1" x="329"/>
        <item m="1" x="253"/>
        <item m="1" x="47"/>
        <item m="1" x="150"/>
        <item m="1" x="338"/>
        <item m="1" x="123"/>
        <item m="1" x="267"/>
        <item m="1" x="270"/>
        <item m="1" x="259"/>
        <item m="1" x="85"/>
        <item m="1" x="161"/>
        <item m="1" x="153"/>
        <item m="1" x="249"/>
        <item m="1" x="122"/>
        <item m="1" x="92"/>
        <item m="1" x="359"/>
        <item m="1" x="173"/>
        <item m="1" x="273"/>
        <item m="1" x="93"/>
        <item m="1" x="262"/>
        <item m="1" x="350"/>
        <item m="1" x="245"/>
        <item m="1" x="90"/>
        <item m="1" x="193"/>
        <item m="1" x="272"/>
        <item m="1" x="264"/>
        <item m="1" x="36"/>
        <item m="1" x="19"/>
        <item m="1" x="271"/>
        <item m="1" x="53"/>
        <item m="1" x="297"/>
        <item m="1" x="339"/>
        <item m="1" x="22"/>
        <item m="1" x="108"/>
        <item m="1" x="208"/>
        <item m="1" x="164"/>
        <item m="1" x="298"/>
        <item m="1" x="276"/>
        <item m="1" x="311"/>
        <item m="1" x="265"/>
        <item m="1" x="170"/>
        <item m="1" x="86"/>
        <item m="1" x="56"/>
        <item m="1" x="281"/>
        <item m="1" x="77"/>
        <item m="1" x="227"/>
        <item m="1" x="232"/>
        <item m="1" x="240"/>
        <item m="1" x="84"/>
        <item m="1" x="20"/>
        <item m="1" x="162"/>
        <item m="1" x="344"/>
        <item m="1" x="257"/>
        <item m="1" x="103"/>
        <item m="1" x="152"/>
        <item m="1" x="145"/>
        <item m="1" x="149"/>
        <item m="1" x="33"/>
        <item m="1" x="230"/>
        <item m="1" x="18"/>
        <item m="1" x="81"/>
        <item m="1" x="54"/>
        <item m="1" x="223"/>
        <item m="1" x="180"/>
        <item m="1" x="68"/>
        <item m="1" x="116"/>
        <item m="1" x="109"/>
        <item m="1" x="310"/>
        <item m="1" x="74"/>
        <item m="1" x="39"/>
        <item m="1" x="324"/>
        <item m="1" x="214"/>
        <item m="1" x="110"/>
        <item m="1" x="266"/>
        <item m="1" x="196"/>
        <item m="1" x="65"/>
        <item m="1" x="303"/>
        <item m="1" x="278"/>
        <item m="1" x="225"/>
        <item m="1" x="49"/>
        <item m="1" x="32"/>
        <item m="1" x="295"/>
        <item m="1" x="104"/>
        <item m="1" x="184"/>
        <item m="1" x="237"/>
        <item m="1" x="292"/>
        <item m="1" x="154"/>
        <item m="1" x="102"/>
        <item m="1" x="216"/>
        <item m="1" x="284"/>
        <item m="1" x="263"/>
        <item m="1" x="274"/>
        <item m="1" x="293"/>
        <item m="1" x="156"/>
        <item m="1" x="242"/>
        <item m="1" x="354"/>
        <item m="1" x="209"/>
        <item m="1" x="59"/>
        <item m="1" x="289"/>
        <item m="1" x="62"/>
        <item m="1" x="331"/>
        <item x="2"/>
        <item x="15"/>
        <item x="3"/>
        <item x="11"/>
        <item x="4"/>
        <item x="9"/>
        <item x="10"/>
        <item x="14"/>
        <item x="12"/>
        <item x="7"/>
        <item x="16"/>
        <item x="6"/>
        <item x="1"/>
        <item x="5"/>
        <item x="8"/>
        <item x="13"/>
        <item m="1" x="179"/>
        <item m="1" x="91"/>
        <item m="1" x="243"/>
        <item m="1" x="308"/>
        <item m="1" x="192"/>
        <item m="1" x="228"/>
        <item m="1" x="45"/>
        <item m="1" x="211"/>
        <item m="1" x="280"/>
        <item m="1" x="41"/>
        <item m="1" x="325"/>
        <item m="1" x="50"/>
        <item m="1" x="238"/>
        <item m="1" x="155"/>
        <item m="1" x="315"/>
        <item m="1" x="258"/>
        <item m="1" x="166"/>
        <item m="1" x="151"/>
        <item m="1" x="260"/>
        <item m="1" x="73"/>
        <item m="1" x="345"/>
        <item m="1" x="66"/>
        <item m="1" x="60"/>
        <item m="1" x="167"/>
        <item m="1" x="35"/>
        <item m="1" x="288"/>
        <item m="1" x="163"/>
        <item m="1" x="187"/>
        <item m="1" x="346"/>
        <item m="1" x="190"/>
        <item m="1" x="224"/>
        <item m="1" x="176"/>
        <item m="1" x="286"/>
        <item m="1" x="318"/>
        <item m="1" x="347"/>
        <item m="1" x="177"/>
        <item m="1" x="140"/>
        <item m="1" x="287"/>
        <item m="1" x="132"/>
        <item m="1" x="307"/>
        <item m="1" x="327"/>
        <item m="1" x="72"/>
        <item m="1" x="188"/>
        <item m="1" x="42"/>
        <item m="1" x="320"/>
        <item m="1" x="220"/>
        <item m="1" x="182"/>
        <item m="1" x="165"/>
        <item m="1" x="340"/>
        <item m="1" x="199"/>
        <item m="1" x="174"/>
        <item m="1" x="119"/>
        <item m="1" x="343"/>
        <item m="1" x="169"/>
        <item m="1" x="55"/>
        <item m="1" x="146"/>
        <item m="1" x="128"/>
        <item m="1" x="141"/>
        <item m="1" x="290"/>
        <item m="1" x="299"/>
        <item m="1" x="43"/>
        <item m="1" x="28"/>
        <item m="1" x="125"/>
        <item m="1" x="203"/>
        <item m="1" x="40"/>
        <item m="1" x="78"/>
        <item m="1" x="148"/>
        <item m="1" x="44"/>
        <item m="1" x="95"/>
        <item m="1" x="219"/>
        <item m="1" x="241"/>
        <item m="1" x="134"/>
        <item m="1" x="207"/>
        <item m="1" x="314"/>
        <item m="1" x="229"/>
        <item m="1" x="212"/>
        <item m="1" x="168"/>
        <item m="1" x="181"/>
        <item m="1" x="362"/>
        <item m="1" x="76"/>
        <item m="1" x="330"/>
        <item m="1" x="309"/>
        <item x="17"/>
      </items>
      <extLst>
        <ext xmlns:x14="http://schemas.microsoft.com/office/spreadsheetml/2009/9/main" uri="{2946ED86-A175-432a-8AC1-64E0C546D7DE}">
          <x14:pivotField fillDownLabels="1"/>
        </ext>
      </extLst>
    </pivotField>
    <pivotField axis="axisRow" compact="0" outline="0" showAll="0" defaultSubtotal="0">
      <items count="10">
        <item x="3"/>
        <item m="1" x="6"/>
        <item m="1" x="8"/>
        <item m="1" x="9"/>
        <item x="0"/>
        <item m="1" x="7"/>
        <item m="1" x="5"/>
        <item x="1"/>
        <item m="1" x="4"/>
        <item x="2"/>
      </items>
      <extLst>
        <ext xmlns:x14="http://schemas.microsoft.com/office/spreadsheetml/2009/9/main" uri="{2946ED86-A175-432a-8AC1-64E0C546D7DE}">
          <x14:pivotField fillDownLabels="1"/>
        </ext>
      </extLst>
    </pivotField>
    <pivotField axis="axisRow" compact="0" outline="0" showAll="0" defaultSubtotal="0">
      <items count="17">
        <item x="10"/>
        <item m="1" x="15"/>
        <item x="9"/>
        <item m="1" x="11"/>
        <item m="1" x="13"/>
        <item x="8"/>
        <item m="1" x="16"/>
        <item m="1" x="12"/>
        <item m="1" x="14"/>
        <item x="5"/>
        <item x="6"/>
        <item x="7"/>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3">
        <item x="34"/>
        <item m="1" x="50"/>
        <item m="1" x="46"/>
        <item m="1" x="40"/>
        <item m="1" x="36"/>
        <item m="1" x="51"/>
        <item m="1" x="47"/>
        <item m="1" x="41"/>
        <item m="1" x="37"/>
        <item m="1" x="52"/>
        <item m="1" x="48"/>
        <item m="1" x="43"/>
        <item m="1" x="38"/>
        <item m="1" x="42"/>
        <item m="1" x="49"/>
        <item m="1" x="45"/>
        <item m="1" x="39"/>
        <item m="1" x="44"/>
        <item x="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7">
    <field x="5"/>
    <field x="6"/>
    <field x="7"/>
    <field x="9"/>
    <field x="8"/>
    <field x="10"/>
    <field x="19"/>
  </rowFields>
  <rowItems count="172">
    <i>
      <x v="2"/>
      <x v="6"/>
      <x v="1"/>
      <x v="4"/>
      <x v="41"/>
      <x v="12"/>
      <x v="19"/>
    </i>
    <i r="2">
      <x v="3"/>
      <x v="7"/>
      <x v="264"/>
      <x v="12"/>
      <x v="21"/>
    </i>
    <i r="4">
      <x v="265"/>
      <x v="12"/>
      <x v="34"/>
    </i>
    <i r="4">
      <x v="266"/>
      <x v="12"/>
      <x v="22"/>
    </i>
    <i r="4">
      <x v="267"/>
      <x v="12"/>
      <x v="30"/>
    </i>
    <i r="4">
      <x v="268"/>
      <x v="12"/>
      <x v="23"/>
    </i>
    <i r="4">
      <x v="269"/>
      <x v="12"/>
      <x v="28"/>
    </i>
    <i r="4">
      <x v="270"/>
      <x v="12"/>
      <x v="29"/>
    </i>
    <i r="4">
      <x v="271"/>
      <x v="12"/>
      <x v="33"/>
    </i>
    <i r="4">
      <x v="272"/>
      <x v="12"/>
      <x v="31"/>
    </i>
    <i r="4">
      <x v="273"/>
      <x v="12"/>
      <x v="26"/>
    </i>
    <i r="4">
      <x v="274"/>
      <x v="12"/>
      <x v="35"/>
    </i>
    <i r="4">
      <x v="275"/>
      <x v="12"/>
      <x v="25"/>
    </i>
    <i r="4">
      <x v="276"/>
      <x v="12"/>
      <x v="20"/>
    </i>
    <i r="4">
      <x v="277"/>
      <x v="12"/>
      <x v="24"/>
    </i>
    <i r="4">
      <x v="278"/>
      <x v="12"/>
      <x v="27"/>
    </i>
    <i r="4">
      <x v="279"/>
      <x v="12"/>
      <x v="32"/>
    </i>
    <i>
      <x v="3"/>
      <x v="7"/>
      <x v="1"/>
      <x v="9"/>
      <x v="41"/>
      <x v="13"/>
      <x v="36"/>
    </i>
    <i r="2">
      <x v="3"/>
      <x/>
      <x v="264"/>
      <x v="13"/>
      <x v="38"/>
    </i>
    <i r="4">
      <x v="265"/>
      <x v="13"/>
      <x v="51"/>
    </i>
    <i r="4">
      <x v="266"/>
      <x v="13"/>
      <x v="39"/>
    </i>
    <i r="4">
      <x v="267"/>
      <x v="13"/>
      <x v="47"/>
    </i>
    <i r="4">
      <x v="268"/>
      <x v="13"/>
      <x v="40"/>
    </i>
    <i r="4">
      <x v="269"/>
      <x v="13"/>
      <x v="45"/>
    </i>
    <i r="4">
      <x v="270"/>
      <x v="13"/>
      <x v="46"/>
    </i>
    <i r="4">
      <x v="271"/>
      <x v="13"/>
      <x v="50"/>
    </i>
    <i r="4">
      <x v="272"/>
      <x v="13"/>
      <x v="48"/>
    </i>
    <i r="4">
      <x v="273"/>
      <x v="13"/>
      <x v="43"/>
    </i>
    <i r="4">
      <x v="274"/>
      <x v="13"/>
      <x v="52"/>
    </i>
    <i r="4">
      <x v="275"/>
      <x v="13"/>
      <x v="42"/>
    </i>
    <i r="4">
      <x v="276"/>
      <x v="13"/>
      <x v="37"/>
    </i>
    <i r="4">
      <x v="277"/>
      <x v="13"/>
      <x v="41"/>
    </i>
    <i r="4">
      <x v="278"/>
      <x v="13"/>
      <x v="44"/>
    </i>
    <i r="4">
      <x v="279"/>
      <x v="13"/>
      <x v="49"/>
    </i>
    <i r="1">
      <x v="9"/>
      <x v="1"/>
      <x v="4"/>
      <x v="41"/>
      <x v="9"/>
      <x v="18"/>
    </i>
    <i r="5">
      <x v="16"/>
      <x v="36"/>
    </i>
    <i r="2">
      <x v="3"/>
      <x v="4"/>
      <x v="264"/>
      <x v="16"/>
      <x v="18"/>
    </i>
    <i r="4">
      <x v="265"/>
      <x v="16"/>
      <x v="18"/>
    </i>
    <i r="4">
      <x v="266"/>
      <x v="16"/>
      <x v="18"/>
    </i>
    <i r="4">
      <x v="267"/>
      <x v="16"/>
      <x v="18"/>
    </i>
    <i r="4">
      <x v="268"/>
      <x v="16"/>
      <x v="18"/>
    </i>
    <i r="4">
      <x v="269"/>
      <x v="16"/>
      <x v="18"/>
    </i>
    <i r="4">
      <x v="270"/>
      <x v="16"/>
      <x v="18"/>
    </i>
    <i r="4">
      <x v="271"/>
      <x v="16"/>
      <x v="18"/>
    </i>
    <i r="4">
      <x v="272"/>
      <x v="16"/>
      <x v="18"/>
    </i>
    <i r="4">
      <x v="273"/>
      <x v="16"/>
      <x v="18"/>
    </i>
    <i r="4">
      <x v="274"/>
      <x v="16"/>
      <x v="18"/>
    </i>
    <i r="4">
      <x v="275"/>
      <x v="16"/>
      <x v="18"/>
    </i>
    <i r="4">
      <x v="277"/>
      <x v="16"/>
      <x v="18"/>
    </i>
    <i r="4">
      <x v="278"/>
      <x v="16"/>
      <x v="18"/>
    </i>
    <i r="4">
      <x v="279"/>
      <x v="16"/>
      <x v="18"/>
    </i>
    <i r="3">
      <x v="7"/>
      <x v="264"/>
      <x v="9"/>
      <x v="18"/>
    </i>
    <i r="4">
      <x v="265"/>
      <x v="9"/>
      <x v="18"/>
    </i>
    <i r="4">
      <x v="266"/>
      <x v="9"/>
      <x v="18"/>
    </i>
    <i r="4">
      <x v="267"/>
      <x v="9"/>
      <x v="18"/>
    </i>
    <i r="4">
      <x v="268"/>
      <x v="9"/>
      <x v="18"/>
    </i>
    <i r="4">
      <x v="269"/>
      <x v="9"/>
      <x v="18"/>
    </i>
    <i r="4">
      <x v="270"/>
      <x v="9"/>
      <x v="18"/>
    </i>
    <i r="4">
      <x v="271"/>
      <x v="9"/>
      <x v="18"/>
    </i>
    <i r="4">
      <x v="272"/>
      <x v="9"/>
      <x v="18"/>
    </i>
    <i r="4">
      <x v="273"/>
      <x v="9"/>
      <x v="18"/>
    </i>
    <i r="4">
      <x v="274"/>
      <x v="9"/>
      <x v="18"/>
    </i>
    <i r="4">
      <x v="275"/>
      <x v="9"/>
      <x v="18"/>
    </i>
    <i r="4">
      <x v="276"/>
      <x v="9"/>
      <x v="18"/>
    </i>
    <i r="4">
      <x v="277"/>
      <x v="9"/>
      <x v="18"/>
    </i>
    <i r="4">
      <x v="278"/>
      <x v="9"/>
      <x v="18"/>
    </i>
    <i r="4">
      <x v="279"/>
      <x v="9"/>
      <x v="18"/>
    </i>
    <i>
      <x v="4"/>
      <x v="8"/>
      <x v="1"/>
      <x v="9"/>
      <x v="41"/>
      <x v="14"/>
      <x v="36"/>
    </i>
    <i r="2">
      <x v="3"/>
      <x v="9"/>
      <x v="264"/>
      <x v="14"/>
      <x v="38"/>
    </i>
    <i r="4">
      <x v="265"/>
      <x v="14"/>
      <x v="51"/>
    </i>
    <i r="4">
      <x v="266"/>
      <x v="14"/>
      <x v="39"/>
    </i>
    <i r="4">
      <x v="267"/>
      <x v="14"/>
      <x v="47"/>
    </i>
    <i r="4">
      <x v="268"/>
      <x v="14"/>
      <x v="40"/>
    </i>
    <i r="4">
      <x v="269"/>
      <x v="14"/>
      <x v="45"/>
    </i>
    <i r="4">
      <x v="270"/>
      <x v="14"/>
      <x v="46"/>
    </i>
    <i r="4">
      <x v="271"/>
      <x v="14"/>
      <x v="50"/>
    </i>
    <i r="4">
      <x v="272"/>
      <x v="14"/>
      <x v="48"/>
    </i>
    <i r="4">
      <x v="273"/>
      <x v="14"/>
      <x v="43"/>
    </i>
    <i r="4">
      <x v="274"/>
      <x v="14"/>
      <x v="52"/>
    </i>
    <i r="4">
      <x v="275"/>
      <x v="14"/>
      <x v="42"/>
    </i>
    <i r="4">
      <x v="276"/>
      <x v="14"/>
      <x v="37"/>
    </i>
    <i r="4">
      <x v="277"/>
      <x v="14"/>
      <x v="41"/>
    </i>
    <i r="4">
      <x v="278"/>
      <x v="14"/>
      <x v="44"/>
    </i>
    <i r="4">
      <x v="279"/>
      <x v="14"/>
      <x v="49"/>
    </i>
    <i>
      <x v="5"/>
      <x v="6"/>
      <x v="1"/>
      <x/>
      <x v="41"/>
      <x v="15"/>
      <x/>
    </i>
    <i>
      <x v="6"/>
      <x v="6"/>
      <x v="1"/>
      <x v="4"/>
      <x v="41"/>
      <x v="12"/>
      <x v="36"/>
    </i>
    <i r="2">
      <x v="3"/>
      <x v="4"/>
      <x v="264"/>
      <x v="12"/>
      <x v="38"/>
    </i>
    <i r="4">
      <x v="265"/>
      <x v="12"/>
      <x v="51"/>
    </i>
    <i r="4">
      <x v="266"/>
      <x v="12"/>
      <x v="39"/>
    </i>
    <i r="4">
      <x v="267"/>
      <x v="12"/>
      <x v="47"/>
    </i>
    <i r="4">
      <x v="268"/>
      <x v="12"/>
      <x v="40"/>
    </i>
    <i r="4">
      <x v="269"/>
      <x v="12"/>
      <x v="45"/>
    </i>
    <i r="4">
      <x v="270"/>
      <x v="12"/>
      <x v="46"/>
    </i>
    <i r="4">
      <x v="271"/>
      <x v="12"/>
      <x v="50"/>
    </i>
    <i r="4">
      <x v="272"/>
      <x v="12"/>
      <x v="48"/>
    </i>
    <i r="4">
      <x v="273"/>
      <x v="12"/>
      <x v="43"/>
    </i>
    <i r="4">
      <x v="274"/>
      <x v="12"/>
      <x v="52"/>
    </i>
    <i r="4">
      <x v="275"/>
      <x v="12"/>
      <x v="42"/>
    </i>
    <i r="4">
      <x v="276"/>
      <x v="12"/>
      <x v="37"/>
    </i>
    <i r="4">
      <x v="277"/>
      <x v="12"/>
      <x v="41"/>
    </i>
    <i r="4">
      <x v="278"/>
      <x v="12"/>
      <x v="44"/>
    </i>
    <i r="4">
      <x v="279"/>
      <x v="12"/>
      <x v="49"/>
    </i>
    <i>
      <x v="7"/>
      <x v="10"/>
      <x v="1"/>
      <x/>
      <x v="41"/>
      <x v="10"/>
      <x v="18"/>
    </i>
    <i r="2">
      <x v="3"/>
      <x/>
      <x v="264"/>
      <x v="10"/>
      <x v="18"/>
    </i>
    <i r="4">
      <x v="265"/>
      <x v="10"/>
      <x v="18"/>
    </i>
    <i r="4">
      <x v="266"/>
      <x v="10"/>
      <x v="18"/>
    </i>
    <i r="4">
      <x v="267"/>
      <x v="10"/>
      <x v="18"/>
    </i>
    <i r="4">
      <x v="268"/>
      <x v="10"/>
      <x v="18"/>
    </i>
    <i r="4">
      <x v="269"/>
      <x v="10"/>
      <x v="18"/>
    </i>
    <i r="4">
      <x v="270"/>
      <x v="10"/>
      <x v="18"/>
    </i>
    <i r="4">
      <x v="271"/>
      <x v="10"/>
      <x v="18"/>
    </i>
    <i r="4">
      <x v="272"/>
      <x v="10"/>
      <x v="18"/>
    </i>
    <i r="4">
      <x v="273"/>
      <x v="10"/>
      <x v="18"/>
    </i>
    <i r="4">
      <x v="274"/>
      <x v="10"/>
      <x v="18"/>
    </i>
    <i r="4">
      <x v="275"/>
      <x v="10"/>
      <x v="18"/>
    </i>
    <i r="4">
      <x v="276"/>
      <x v="10"/>
      <x v="18"/>
    </i>
    <i r="4">
      <x v="277"/>
      <x v="10"/>
      <x v="18"/>
    </i>
    <i r="4">
      <x v="278"/>
      <x v="10"/>
      <x v="18"/>
    </i>
    <i r="4">
      <x v="279"/>
      <x v="10"/>
      <x v="18"/>
    </i>
    <i>
      <x v="8"/>
      <x v="11"/>
      <x v="1"/>
      <x v="4"/>
      <x v="41"/>
      <x v="11"/>
      <x v="18"/>
    </i>
    <i r="3">
      <x v="7"/>
      <x v="41"/>
      <x v="5"/>
      <x v="18"/>
    </i>
    <i r="2">
      <x v="3"/>
      <x v="7"/>
      <x v="264"/>
      <x v="11"/>
      <x v="18"/>
    </i>
    <i r="4">
      <x v="265"/>
      <x v="11"/>
      <x v="18"/>
    </i>
    <i r="4">
      <x v="266"/>
      <x v="11"/>
      <x v="18"/>
    </i>
    <i r="4">
      <x v="267"/>
      <x v="11"/>
      <x v="18"/>
    </i>
    <i r="4">
      <x v="268"/>
      <x v="11"/>
      <x v="18"/>
    </i>
    <i r="4">
      <x v="269"/>
      <x v="11"/>
      <x v="18"/>
    </i>
    <i r="4">
      <x v="270"/>
      <x v="11"/>
      <x v="18"/>
    </i>
    <i r="4">
      <x v="271"/>
      <x v="11"/>
      <x v="18"/>
    </i>
    <i r="4">
      <x v="272"/>
      <x v="11"/>
      <x v="18"/>
    </i>
    <i r="4">
      <x v="273"/>
      <x v="11"/>
      <x v="18"/>
    </i>
    <i r="4">
      <x v="274"/>
      <x v="11"/>
      <x v="18"/>
    </i>
    <i r="4">
      <x v="275"/>
      <x v="11"/>
      <x v="18"/>
    </i>
    <i r="4">
      <x v="276"/>
      <x v="11"/>
      <x v="18"/>
    </i>
    <i r="4">
      <x v="277"/>
      <x v="11"/>
      <x v="18"/>
    </i>
    <i r="4">
      <x v="278"/>
      <x v="11"/>
      <x v="18"/>
    </i>
    <i r="4">
      <x v="279"/>
      <x v="11"/>
      <x v="18"/>
    </i>
    <i>
      <x v="9"/>
      <x v="12"/>
      <x v="1"/>
      <x/>
      <x v="41"/>
      <x/>
      <x v="18"/>
    </i>
    <i r="3">
      <x v="4"/>
      <x v="41"/>
      <x v="2"/>
      <x v="18"/>
    </i>
    <i r="2">
      <x v="3"/>
      <x/>
      <x v="264"/>
      <x/>
      <x v="18"/>
    </i>
    <i r="4">
      <x v="265"/>
      <x/>
      <x v="18"/>
    </i>
    <i r="4">
      <x v="266"/>
      <x/>
      <x v="18"/>
    </i>
    <i r="4">
      <x v="267"/>
      <x/>
      <x v="18"/>
    </i>
    <i r="4">
      <x v="268"/>
      <x/>
      <x v="18"/>
    </i>
    <i r="4">
      <x v="269"/>
      <x/>
      <x v="18"/>
    </i>
    <i r="4">
      <x v="270"/>
      <x/>
      <x v="18"/>
    </i>
    <i r="4">
      <x v="271"/>
      <x/>
      <x v="18"/>
    </i>
    <i r="4">
      <x v="272"/>
      <x/>
      <x v="18"/>
    </i>
    <i r="4">
      <x v="273"/>
      <x/>
      <x v="18"/>
    </i>
    <i r="4">
      <x v="274"/>
      <x/>
      <x v="18"/>
    </i>
    <i r="4">
      <x v="275"/>
      <x/>
      <x v="18"/>
    </i>
    <i r="4">
      <x v="276"/>
      <x/>
      <x v="18"/>
    </i>
    <i r="4">
      <x v="277"/>
      <x/>
      <x v="18"/>
    </i>
    <i r="4">
      <x v="278"/>
      <x/>
      <x v="18"/>
    </i>
    <i r="4">
      <x v="279"/>
      <x/>
      <x v="18"/>
    </i>
    <i r="3">
      <x v="7"/>
      <x v="264"/>
      <x v="2"/>
      <x v="18"/>
    </i>
    <i r="4">
      <x v="265"/>
      <x v="2"/>
      <x v="18"/>
    </i>
    <i r="4">
      <x v="266"/>
      <x v="2"/>
      <x v="18"/>
    </i>
    <i r="4">
      <x v="267"/>
      <x v="2"/>
      <x v="18"/>
    </i>
    <i r="4">
      <x v="268"/>
      <x v="2"/>
      <x v="18"/>
    </i>
    <i r="4">
      <x v="269"/>
      <x v="2"/>
      <x v="18"/>
    </i>
    <i r="4">
      <x v="270"/>
      <x v="2"/>
      <x v="18"/>
    </i>
    <i r="4">
      <x v="271"/>
      <x v="2"/>
      <x v="18"/>
    </i>
    <i r="4">
      <x v="272"/>
      <x v="2"/>
      <x v="18"/>
    </i>
    <i r="4">
      <x v="273"/>
      <x v="2"/>
      <x v="18"/>
    </i>
    <i r="4">
      <x v="274"/>
      <x v="2"/>
      <x v="18"/>
    </i>
    <i r="4">
      <x v="275"/>
      <x v="2"/>
      <x v="18"/>
    </i>
    <i r="4">
      <x v="276"/>
      <x v="2"/>
      <x v="18"/>
    </i>
    <i r="4">
      <x v="277"/>
      <x v="2"/>
      <x v="18"/>
    </i>
    <i r="4">
      <x v="278"/>
      <x v="2"/>
      <x v="18"/>
    </i>
    <i r="4">
      <x v="279"/>
      <x v="2"/>
      <x v="18"/>
    </i>
    <i r="2">
      <x v="4"/>
      <x/>
      <x v="362"/>
      <x/>
      <x v="1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A04027-766E-4B37-A9E8-E2CD49860816}" name="TablaDinámica1" cacheId="2"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E39" firstHeaderRow="1" firstDataRow="1" firstDataCol="4"/>
  <pivotFields count="27">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axis="axisRow" compact="0" outline="0" subtotalTop="0" showAll="0">
      <items count="2">
        <item x="0"/>
        <item t="default"/>
      </items>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axis="axisRow" compact="0" outline="0" subtotalTop="0" showAll="0">
      <items count="9">
        <item x="5"/>
        <item x="2"/>
        <item x="6"/>
        <item x="1"/>
        <item x="4"/>
        <item x="3"/>
        <item x="0"/>
        <item x="7"/>
        <item t="default"/>
      </items>
      <extLst>
        <ext xmlns:x14="http://schemas.microsoft.com/office/spreadsheetml/2009/9/main" uri="{2946ED86-A175-432a-8AC1-64E0C546D7DE}">
          <x14:pivotField fillDownLabels="1"/>
        </ext>
      </extLst>
    </pivotField>
    <pivotField axis="axisRow" compact="0" outline="0" subtotalTop="0" showAll="0">
      <items count="8">
        <item x="6"/>
        <item x="1"/>
        <item x="4"/>
        <item x="5"/>
        <item x="3"/>
        <item x="0"/>
        <item x="2"/>
        <item t="default"/>
      </items>
      <extLst>
        <ext xmlns:x14="http://schemas.microsoft.com/office/spreadsheetml/2009/9/main" uri="{2946ED86-A175-432a-8AC1-64E0C546D7DE}">
          <x14:pivotField fillDownLabels="1"/>
        </ext>
      </extLst>
    </pivotField>
    <pivotField axis="axisRow" compact="0" outline="0" subtotalTop="0" showAll="0">
      <items count="4">
        <item x="0"/>
        <item x="1"/>
        <item x="2"/>
        <item t="default"/>
      </items>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dataField="1" compact="0" outline="0" subtotalTop="0" showAll="0">
      <items count="18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t="default"/>
      </items>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 compact="0" outline="0" subtotalTop="0" showAll="0">
      <extLst>
        <ext xmlns:x14="http://schemas.microsoft.com/office/spreadsheetml/2009/9/main" uri="{2946ED86-A175-432a-8AC1-64E0C546D7DE}">
          <x14:pivotField fillDownLabels="1"/>
        </ext>
      </extLst>
    </pivotField>
  </pivotFields>
  <rowFields count="4">
    <field x="2"/>
    <field x="6"/>
    <field x="5"/>
    <field x="7"/>
  </rowFields>
  <rowItems count="36">
    <i>
      <x/>
      <x/>
      <x v="7"/>
      <x/>
    </i>
    <i r="3">
      <x v="1"/>
    </i>
    <i r="3">
      <x v="2"/>
    </i>
    <i t="default" r="2">
      <x v="7"/>
    </i>
    <i t="default" r="1">
      <x/>
    </i>
    <i r="1">
      <x v="1"/>
      <x v="3"/>
      <x/>
    </i>
    <i r="3">
      <x v="1"/>
    </i>
    <i t="default" r="2">
      <x v="3"/>
    </i>
    <i t="default" r="1">
      <x v="1"/>
    </i>
    <i r="1">
      <x v="2"/>
      <x/>
      <x/>
    </i>
    <i r="3">
      <x v="1"/>
    </i>
    <i t="default" r="2">
      <x/>
    </i>
    <i t="default" r="1">
      <x v="2"/>
    </i>
    <i r="1">
      <x v="3"/>
      <x v="2"/>
      <x/>
    </i>
    <i r="3">
      <x v="1"/>
    </i>
    <i t="default" r="2">
      <x v="2"/>
    </i>
    <i t="default" r="1">
      <x v="3"/>
    </i>
    <i r="1">
      <x v="4"/>
      <x v="3"/>
      <x/>
    </i>
    <i r="3">
      <x v="1"/>
    </i>
    <i t="default" r="2">
      <x v="3"/>
    </i>
    <i t="default" r="1">
      <x v="4"/>
    </i>
    <i r="1">
      <x v="5"/>
      <x v="4"/>
      <x/>
    </i>
    <i r="3">
      <x v="1"/>
    </i>
    <i t="default" r="2">
      <x v="4"/>
    </i>
    <i r="2">
      <x v="5"/>
      <x/>
    </i>
    <i r="3">
      <x v="1"/>
    </i>
    <i t="default" r="2">
      <x v="5"/>
    </i>
    <i r="2">
      <x v="6"/>
      <x/>
    </i>
    <i r="3">
      <x v="1"/>
    </i>
    <i t="default" r="2">
      <x v="6"/>
    </i>
    <i t="default" r="1">
      <x v="5"/>
    </i>
    <i r="1">
      <x v="6"/>
      <x v="1"/>
      <x/>
    </i>
    <i r="3">
      <x v="1"/>
    </i>
    <i t="default" r="2">
      <x v="1"/>
    </i>
    <i t="default" r="1">
      <x v="6"/>
    </i>
    <i t="default">
      <x/>
    </i>
  </rowItems>
  <colItems count="1">
    <i/>
  </colItems>
  <dataFields count="1">
    <dataField name="Cuenta de id_grafico" fld="21" subtotal="count"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on" xr10:uid="{985D426C-6E5B-42E1-8775-681F2620D265}" sourceName="coleccion">
  <extLst>
    <x:ext xmlns:x15="http://schemas.microsoft.com/office/spreadsheetml/2010/11/main" uri="{2F2917AC-EB37-4324-AD4E-5DD8C200BD13}">
      <x15:tableSlicerCache tableId="1" column="3"/>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C1317F89-E6C4-4B2C-A0F0-76612842406E}" sourceName="tema">
  <extLst>
    <x:ext xmlns:x15="http://schemas.microsoft.com/office/spreadsheetml/2010/11/main" uri="{2F2917AC-EB37-4324-AD4E-5DD8C200BD13}">
      <x15:tableSlicerCache tableId="1" column="6"/>
    </x:ex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enido" xr10:uid="{142742DA-E046-4880-9200-6317F33EA905}" sourceName="contenido">
  <extLst>
    <x:ext xmlns:x15="http://schemas.microsoft.com/office/spreadsheetml/2010/11/main" uri="{2F2917AC-EB37-4324-AD4E-5DD8C200BD13}">
      <x15:tableSlicerCache tableId="1" column="7"/>
    </x:ex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cala" xr10:uid="{E246E760-8647-4B4A-A285-C7DC64582B5D}" sourceName="escala">
  <extLst>
    <x:ext xmlns:x15="http://schemas.microsoft.com/office/spreadsheetml/2010/11/main" uri="{2F2917AC-EB37-4324-AD4E-5DD8C200BD13}">
      <x15:tableSlicerCache tableId="1" column="8"/>
    </x:ex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rritorio" xr10:uid="{E6AB4ECB-40B9-475D-967A-FC59730B985F}" sourceName="territorio">
  <extLst>
    <x:ext xmlns:x15="http://schemas.microsoft.com/office/spreadsheetml/2010/11/main" uri="{2F2917AC-EB37-4324-AD4E-5DD8C200BD13}">
      <x15:tableSlicerCache tableId="1" column="9"/>
    </x:ex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iltro_Integrado" xr10:uid="{F4F13A1A-9086-411A-BB6E-0584B8BC9B99}" sourceName="Filtro Integrado">
  <extLst>
    <x:ext xmlns:x15="http://schemas.microsoft.com/office/spreadsheetml/2010/11/main" uri="{2F2917AC-EB37-4324-AD4E-5DD8C200BD13}">
      <x15:tableSlicerCache tableId="1" column="10"/>
    </x:ex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Muestra" xr10:uid="{6D4738C2-6399-4133-976A-25258C43D7D1}" sourceName="Muestra">
  <extLst>
    <x:ext xmlns:x15="http://schemas.microsoft.com/office/spreadsheetml/2010/11/main" uri="{2F2917AC-EB37-4324-AD4E-5DD8C200BD13}">
      <x15:tableSlicerCache tableId="1" column="11"/>
    </x:ext>
    <x:ext xmlns:x15="http://schemas.microsoft.com/office/spreadsheetml/2010/11/main" uri="{470722E0-AACD-4C17-9CDC-17EF765DBC7E}">
      <x15:slicerCacheHideItemsWithNoData/>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poralidad" xr10:uid="{A2188DD6-C83F-4D3F-9886-1C8E4B56665D}" sourceName="temporalidad">
  <extLst>
    <x:ext xmlns:x15="http://schemas.microsoft.com/office/spreadsheetml/2010/11/main" uri="{2F2917AC-EB37-4324-AD4E-5DD8C200BD13}">
      <x15:tableSlicerCache tableId="1" column="12"/>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eccion" xr10:uid="{1AC58D19-0365-4693-BBE3-5C8D527E57C6}" cache="SegmentaciónDeDatos_coleccion" caption="coleccion" style="SlicerStyleDark2" rowHeight="234950"/>
  <slicer name="tema" xr10:uid="{99CFEB31-C7BB-4FF4-8185-D1EBFFBA3956}" cache="SegmentaciónDeDatos_tema" caption="tema" style="SlicerStyleDark2" rowHeight="234950"/>
  <slicer name="contenido" xr10:uid="{DBC81D61-C3B3-4BF8-B2CB-836AC9042B95}" cache="SegmentaciónDeDatos_contenido" caption="contenido" style="SlicerStyleDark2" rowHeight="234950"/>
  <slicer name="escala" xr10:uid="{09B6986D-B155-4FA1-80EC-78DE7C69CAC2}" cache="SegmentaciónDeDatos_escala" caption="escala" style="SlicerStyleDark2" rowHeight="234950"/>
  <slicer name="territorio" xr10:uid="{F9140827-EC92-409C-AAE4-F8FFCFB266E1}" cache="SegmentaciónDeDatos_territorio" caption="territorio" columnCount="2" style="SlicerStyleDark2" rowHeight="234950"/>
  <slicer name="Filtro Integrado" xr10:uid="{81A1F6C1-BBAA-4C81-8C38-CBC6D827DDDE}" cache="SegmentaciónDeDatos_Filtro_Integrado" caption="Filtro Integrado" style="SlicerStyleDark2" rowHeight="234950"/>
  <slicer name="Muestra" xr10:uid="{DD928895-A466-415C-A0B2-3F7A20478584}" cache="SegmentaciónDeDatos_Muestra" caption="Muestra" startItem="5" style="SlicerStyleDark2" rowHeight="234950"/>
  <slicer name="temporalidad" xr10:uid="{008C4BAC-DF79-47E2-93F4-95905B8711F5}" cache="SegmentaciónDeDatos_temporalidad" caption="temporalidad"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AC5EF3-2C70-4D90-B5E1-D528231814D8}" name="Agencia" displayName="Agencia" ref="A11:AA331" totalsRowShown="0" headerRowDxfId="36">
  <autoFilter ref="A11:AA331" xr:uid="{97B5C476-3F9F-4197-BB18-4AEB96A9D3D7}"/>
  <tableColumns count="27">
    <tableColumn id="1" xr3:uid="{3D431003-FED6-4551-A9A5-C20BDD800BF5}" name="id" dataDxfId="35"/>
    <tableColumn id="2" xr3:uid="{69EBE614-7415-4758-84D1-70A8BB5AD412}" name="idcoleccion" dataDxfId="34"/>
    <tableColumn id="3" xr3:uid="{00067312-1731-4475-9E54-D88AF9927A57}" name="coleccion" dataDxfId="33"/>
    <tableColumn id="4" xr3:uid="{2D5FA4E0-31EC-4F24-BE99-607D3D813655}" name="sector" dataDxfId="32"/>
    <tableColumn id="5" xr3:uid="{DAA5ABD7-005E-4726-9D0E-964ABFE6C124}" name="Filtro URL" dataDxfId="31"/>
    <tableColumn id="6" xr3:uid="{3EE64D21-CEE3-4F56-9BDB-E86405583F0C}" name="tema" dataDxfId="30"/>
    <tableColumn id="7" xr3:uid="{B18CD19C-51DC-46C2-871C-6BE101FACFEB}" name="contenido" dataDxfId="29"/>
    <tableColumn id="8" xr3:uid="{23D5C1AF-BDE4-4009-AB41-531D544CB052}" name="escala" dataDxfId="28"/>
    <tableColumn id="9" xr3:uid="{DA849DF4-1E4F-43E4-98F9-07CF968F8068}" name="territorio" dataDxfId="27"/>
    <tableColumn id="10" xr3:uid="{4CCEC976-24A6-484D-A3BB-EBEF50210414}" name="Filtro Integrado" dataDxfId="26"/>
    <tableColumn id="11" xr3:uid="{633CF37C-9475-458F-93BD-3E6C829259FE}" name="Muestra" dataDxfId="25"/>
    <tableColumn id="12" xr3:uid="{C9AD2F62-6D59-441D-86A3-D657475A5048}" name="temporalidad" dataDxfId="24"/>
    <tableColumn id="13" xr3:uid="{9C90CF92-D46C-45CC-A515-665BEFD59FD0}" name="unidad_medida" dataDxfId="23"/>
    <tableColumn id="14" xr3:uid="{A535AC73-D5CA-471D-961D-840916F57BFB}" name="fuente" dataDxfId="22"/>
    <tableColumn id="15" xr3:uid="{CE821007-F8A2-469B-90CB-A97B34EA0E0D}" name="titulo" dataDxfId="21">
      <calculatedColumnFormula>+"Resumen Indicadores de Desarrollo Personal y Social por Establecimiento para la "&amp;I12</calculatedColumnFormula>
    </tableColumn>
    <tableColumn id="16" xr3:uid="{ACF065FA-53DF-42A2-AB76-F382DF0507E9}" name="descripcion_larga" dataDxfId="20"/>
    <tableColumn id="17" xr3:uid="{B3241B34-1F28-488E-962D-702279B7FC29}" name="visualizacion" dataDxfId="19">
      <calculatedColumnFormula>+Q11</calculatedColumnFormula>
    </tableColumn>
    <tableColumn id="18" xr3:uid="{36E18FB8-B090-4513-8878-F34530369C6B}" name="tag" dataDxfId="18"/>
    <tableColumn id="19" xr3:uid="{34EAE68C-0B4D-4751-9FD6-9A20417E489D}" name="url" dataDxfId="17" dataCellStyle="Hipervínculo"/>
    <tableColumn id="20" xr3:uid="{B53287BC-B50E-4BCC-BB6C-DE60B70DC3AF}" name="Suscripcion" dataDxfId="16"/>
    <tableColumn id="21" xr3:uid="{6658E20A-9C4E-46D0-829C-CD31924B1376}" name="Color" dataDxfId="15">
      <calculatedColumnFormula>+U11</calculatedColumnFormula>
    </tableColumn>
    <tableColumn id="22" xr3:uid="{21DBE239-F721-4DEC-9312-D9E30988F7A8}" name="id_grafico" dataDxfId="14">
      <calculatedColumnFormula>+Agencia[[#This Row],[idcoleccion]]&amp;"-"&amp;Agencia[[#This Row],[id]]</calculatedColumnFormula>
    </tableColumn>
    <tableColumn id="23" xr3:uid="{51BFA0BA-A1A2-4D6D-9A13-0B82C3B88C4E}" name="idterritorio" dataDxfId="13">
      <calculatedColumnFormula>+VLOOKUP(Agencia[[#This Row],[Filtro URL]],Estructura!$X$4:$Y$366,2,0)</calculatedColumnFormula>
    </tableColumn>
    <tableColumn id="24" xr3:uid="{223E2DD3-A78B-40CF-935F-BB4012C57299}" name="id_tema" dataDxfId="0"/>
    <tableColumn id="25" xr3:uid="{75573ACC-C413-46F3-8534-404C576ECE29}" name="id_contenido" dataDxfId="1"/>
    <tableColumn id="26" xr3:uid="{B4A1188A-2AFB-4C47-96CE-A097012C4C72}" name="idfiltro" dataDxfId="2"/>
    <tableColumn id="27" xr3:uid="{B70F5663-983D-46E9-A27F-F0856A7F11DA}" name="id_muestra" dataDxfId="3"/>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hyperlink" Target="https://analytics.zoho.com/open-view/2395394000007756457" TargetMode="External"/><Relationship Id="rId7" Type="http://schemas.openxmlformats.org/officeDocument/2006/relationships/table" Target="../tables/table1.xml"/><Relationship Id="rId2" Type="http://schemas.openxmlformats.org/officeDocument/2006/relationships/hyperlink" Target="https://analytics.zoho.com/open-view/2395394000006789748?ZOHO_CRITERIA=%22Localiza%20CL%22.%22Codreg%22%3D13" TargetMode="External"/><Relationship Id="rId1" Type="http://schemas.openxmlformats.org/officeDocument/2006/relationships/hyperlink" Target="https://analytics.zoho.com/open-view/2395394000000579068"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analytics.zoho.com/open-view/2395394000005925456?ZOHO_CRITERIA=%22Trasposicion_4.1%22.%22Valor%22%20%3E%200.99"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5C476-3F9F-4197-BB18-4AEB96A9D3D7}">
  <sheetPr>
    <tabColor rgb="FF00B050"/>
  </sheetPr>
  <dimension ref="A11:AH331"/>
  <sheetViews>
    <sheetView showGridLines="0" tabSelected="1" workbookViewId="0">
      <pane xSplit="1" ySplit="11" topLeftCell="B12" activePane="bottomRight" state="frozen"/>
      <selection pane="topRight" activeCell="B1" sqref="B1"/>
      <selection pane="bottomLeft" activeCell="A12" sqref="A12"/>
      <selection pane="bottomRight" activeCell="X331" sqref="X331"/>
    </sheetView>
  </sheetViews>
  <sheetFormatPr baseColWidth="10" defaultRowHeight="14.4" x14ac:dyDescent="0.3"/>
  <cols>
    <col min="1" max="1" width="5.33203125" style="2" customWidth="1"/>
    <col min="2" max="2" width="10.109375" customWidth="1"/>
    <col min="3" max="3" width="11.88671875" customWidth="1"/>
    <col min="4" max="4" width="9.109375" customWidth="1"/>
    <col min="5" max="5" width="9.44140625" customWidth="1"/>
    <col min="6" max="6" width="20.5546875" customWidth="1"/>
    <col min="7" max="7" width="23.21875" customWidth="1"/>
    <col min="8" max="8" width="8.21875" customWidth="1"/>
    <col min="9" max="9" width="19" style="2" customWidth="1"/>
    <col min="10" max="10" width="19.77734375" style="2" bestFit="1" customWidth="1"/>
    <col min="11" max="11" width="14.5546875" customWidth="1"/>
    <col min="12" max="12" width="16.5546875" customWidth="1"/>
    <col min="13" max="13" width="16.88671875" customWidth="1"/>
    <col min="14" max="14" width="11.5546875" customWidth="1"/>
    <col min="15" max="15" width="35.44140625" customWidth="1"/>
    <col min="16" max="16" width="34.88671875" customWidth="1"/>
    <col min="17" max="17" width="15.33203125" customWidth="1"/>
    <col min="18" max="18" width="31" customWidth="1"/>
    <col min="19" max="19" width="36.77734375" style="1" customWidth="1"/>
    <col min="20" max="20" width="12.77734375" bestFit="1" customWidth="1"/>
    <col min="21" max="21" width="6.33203125" bestFit="1" customWidth="1"/>
    <col min="22" max="22" width="9.33203125" bestFit="1" customWidth="1"/>
    <col min="23" max="23" width="9.6640625" bestFit="1" customWidth="1"/>
    <col min="24" max="24" width="8.109375" bestFit="1" customWidth="1"/>
    <col min="25" max="25" width="11.109375" bestFit="1" customWidth="1"/>
    <col min="26" max="26" width="7" bestFit="1" customWidth="1"/>
    <col min="27" max="27" width="10.21875" bestFit="1" customWidth="1"/>
    <col min="29" max="29" width="24.33203125" bestFit="1" customWidth="1"/>
    <col min="30" max="30" width="8.21875" bestFit="1" customWidth="1"/>
    <col min="31" max="31" width="8" bestFit="1" customWidth="1"/>
    <col min="32" max="32" width="8.21875" bestFit="1" customWidth="1"/>
    <col min="33" max="33" width="11.33203125" bestFit="1" customWidth="1"/>
    <col min="34" max="34" width="19.21875" customWidth="1"/>
  </cols>
  <sheetData>
    <row r="11" spans="1:34" x14ac:dyDescent="0.3">
      <c r="A11" s="9" t="s">
        <v>0</v>
      </c>
      <c r="B11" s="10" t="s">
        <v>387</v>
      </c>
      <c r="C11" s="10" t="s">
        <v>1</v>
      </c>
      <c r="D11" s="10" t="s">
        <v>2</v>
      </c>
      <c r="E11" s="11" t="s">
        <v>369</v>
      </c>
      <c r="F11" s="10" t="s">
        <v>3</v>
      </c>
      <c r="G11" s="10" t="s">
        <v>4</v>
      </c>
      <c r="H11" s="9" t="s">
        <v>5</v>
      </c>
      <c r="I11" s="9" t="s">
        <v>6</v>
      </c>
      <c r="J11" s="12" t="s">
        <v>24</v>
      </c>
      <c r="K11" s="12" t="s">
        <v>25</v>
      </c>
      <c r="L11" s="10" t="s">
        <v>7</v>
      </c>
      <c r="M11" s="10" t="s">
        <v>8</v>
      </c>
      <c r="N11" s="10" t="s">
        <v>9</v>
      </c>
      <c r="O11" s="10" t="s">
        <v>10</v>
      </c>
      <c r="P11" s="10" t="s">
        <v>11</v>
      </c>
      <c r="Q11" s="10" t="s">
        <v>12</v>
      </c>
      <c r="R11" s="10" t="s">
        <v>13</v>
      </c>
      <c r="S11" s="10" t="s">
        <v>21</v>
      </c>
      <c r="T11" s="13" t="s">
        <v>386</v>
      </c>
      <c r="U11" s="3" t="s">
        <v>388</v>
      </c>
      <c r="V11" s="20" t="s">
        <v>399</v>
      </c>
      <c r="W11" s="20" t="s">
        <v>400</v>
      </c>
      <c r="X11" s="20" t="s">
        <v>392</v>
      </c>
      <c r="Y11" s="20" t="s">
        <v>393</v>
      </c>
      <c r="Z11" s="20" t="s">
        <v>396</v>
      </c>
      <c r="AA11" s="20" t="s">
        <v>395</v>
      </c>
      <c r="AC11" s="50" t="s">
        <v>430</v>
      </c>
      <c r="AD11" s="51" t="s">
        <v>390</v>
      </c>
      <c r="AE11" s="51" t="s">
        <v>26</v>
      </c>
      <c r="AF11" s="51" t="s">
        <v>27</v>
      </c>
      <c r="AG11" s="51" t="s">
        <v>391</v>
      </c>
      <c r="AH11" s="51" t="s">
        <v>499</v>
      </c>
    </row>
    <row r="12" spans="1:34" ht="24" x14ac:dyDescent="0.3">
      <c r="A12" s="26" t="s">
        <v>397</v>
      </c>
      <c r="B12" s="14">
        <v>990</v>
      </c>
      <c r="C12" s="15" t="s">
        <v>405</v>
      </c>
      <c r="D12" s="15" t="s">
        <v>411</v>
      </c>
      <c r="E12" s="21">
        <v>0</v>
      </c>
      <c r="F12" s="15" t="s">
        <v>407</v>
      </c>
      <c r="G12" s="25" t="s">
        <v>406</v>
      </c>
      <c r="H12" s="58" t="s">
        <v>20</v>
      </c>
      <c r="I12" s="59" t="s">
        <v>15</v>
      </c>
      <c r="J12" s="14" t="s">
        <v>16</v>
      </c>
      <c r="K12" s="14" t="s">
        <v>661</v>
      </c>
      <c r="L12" s="14" t="s">
        <v>408</v>
      </c>
      <c r="M12" s="14" t="s">
        <v>640</v>
      </c>
      <c r="N12" s="14" t="s">
        <v>409</v>
      </c>
      <c r="O12" s="17" t="s">
        <v>662</v>
      </c>
      <c r="P12" s="17"/>
      <c r="Q12" s="17" t="s">
        <v>663</v>
      </c>
      <c r="R12" s="17" t="s">
        <v>664</v>
      </c>
      <c r="S12" s="30" t="s">
        <v>665</v>
      </c>
      <c r="T12" s="31" t="s">
        <v>666</v>
      </c>
      <c r="U12" s="32" t="s">
        <v>403</v>
      </c>
      <c r="V12" s="33" t="s">
        <v>667</v>
      </c>
      <c r="W12" s="33">
        <v>99100000</v>
      </c>
      <c r="X12" s="33">
        <v>1</v>
      </c>
      <c r="Y12" s="33">
        <v>1</v>
      </c>
      <c r="Z12" s="33">
        <v>1</v>
      </c>
      <c r="AA12" s="33">
        <v>1</v>
      </c>
      <c r="AC12" s="49" t="s">
        <v>370</v>
      </c>
      <c r="AD12" s="5">
        <f>COUNTIFS($I$12:$I$2259,"Chile",$J$12:$J$2259,"Ninguno")</f>
        <v>16</v>
      </c>
      <c r="AE12" s="5">
        <f>COUNTIFS($I$12:$I$2259,AC12,$J$12:$J$2259,"Ninguno")</f>
        <v>10</v>
      </c>
      <c r="AF12" s="5">
        <f>COUNTIFS($I$12:$I$2259,AC12,$J$12:$J$2259,"Comuna")</f>
        <v>5</v>
      </c>
      <c r="AG12" s="6">
        <f>SUM(AD12:AF12)</f>
        <v>31</v>
      </c>
      <c r="AH12" s="48">
        <f>AD12+AE12+AF12*7</f>
        <v>61</v>
      </c>
    </row>
    <row r="13" spans="1:34" ht="30.6" x14ac:dyDescent="0.3">
      <c r="A13" s="29" t="s">
        <v>398</v>
      </c>
      <c r="B13" s="14">
        <f>+B12</f>
        <v>990</v>
      </c>
      <c r="C13" s="15" t="str">
        <f>+C12</f>
        <v>Agencia Información</v>
      </c>
      <c r="D13" s="15" t="s">
        <v>411</v>
      </c>
      <c r="E13" s="27">
        <v>1</v>
      </c>
      <c r="F13" s="15" t="s">
        <v>407</v>
      </c>
      <c r="G13" s="25" t="s">
        <v>406</v>
      </c>
      <c r="H13" s="60" t="s">
        <v>16</v>
      </c>
      <c r="I13" s="61" t="s">
        <v>370</v>
      </c>
      <c r="J13" s="14" t="s">
        <v>410</v>
      </c>
      <c r="K13" s="14" t="s">
        <v>661</v>
      </c>
      <c r="L13" s="14" t="s">
        <v>408</v>
      </c>
      <c r="M13" s="14" t="s">
        <v>640</v>
      </c>
      <c r="N13" s="14" t="s">
        <v>409</v>
      </c>
      <c r="O13" s="17" t="s">
        <v>668</v>
      </c>
      <c r="P13" s="28"/>
      <c r="Q13" s="17" t="s">
        <v>663</v>
      </c>
      <c r="R13" s="17" t="s">
        <v>669</v>
      </c>
      <c r="S13" s="30" t="s">
        <v>670</v>
      </c>
      <c r="T13" s="31" t="s">
        <v>671</v>
      </c>
      <c r="U13" s="34" t="s">
        <v>403</v>
      </c>
      <c r="V13" s="35" t="s">
        <v>672</v>
      </c>
      <c r="W13" s="35">
        <v>99200001</v>
      </c>
      <c r="X13" s="33">
        <v>1</v>
      </c>
      <c r="Y13" s="33">
        <v>1</v>
      </c>
      <c r="Z13" s="33">
        <v>1</v>
      </c>
      <c r="AA13" s="33">
        <v>1</v>
      </c>
      <c r="AC13" s="49" t="s">
        <v>371</v>
      </c>
      <c r="AD13" s="5">
        <f>COUNTIFS($I$12:$I$2259,"Chile",$J$12:$J$2259,"Ninguno")</f>
        <v>16</v>
      </c>
      <c r="AE13" s="5">
        <f>COUNTIFS($I$12:$I$2259,AC13,$J$12:$J$2259,"Ninguno")</f>
        <v>10</v>
      </c>
      <c r="AF13" s="5">
        <f>COUNTIFS($I$12:$I$2259,AC13,$J$12:$J$2259,"Comuna")</f>
        <v>5</v>
      </c>
      <c r="AG13" s="6">
        <f t="shared" ref="AG13:AG30" si="0">SUM(AD13:AF13)</f>
        <v>31</v>
      </c>
      <c r="AH13" s="48">
        <f>AD13+AE13+AF13*9</f>
        <v>71</v>
      </c>
    </row>
    <row r="14" spans="1:34" ht="57.6" x14ac:dyDescent="0.3">
      <c r="A14" s="29" t="s">
        <v>413</v>
      </c>
      <c r="B14" s="14">
        <f t="shared" ref="B14:B29" si="1">+B13</f>
        <v>990</v>
      </c>
      <c r="C14" s="15" t="str">
        <f t="shared" ref="C14:C29" si="2">+C13</f>
        <v>Agencia Información</v>
      </c>
      <c r="D14" s="15" t="s">
        <v>411</v>
      </c>
      <c r="E14" s="27">
        <v>2</v>
      </c>
      <c r="F14" s="15" t="s">
        <v>407</v>
      </c>
      <c r="G14" s="25" t="s">
        <v>406</v>
      </c>
      <c r="H14" s="60" t="s">
        <v>16</v>
      </c>
      <c r="I14" s="61" t="s">
        <v>371</v>
      </c>
      <c r="J14" s="14" t="s">
        <v>410</v>
      </c>
      <c r="K14" s="14" t="s">
        <v>661</v>
      </c>
      <c r="L14" s="14" t="s">
        <v>408</v>
      </c>
      <c r="M14" s="14" t="s">
        <v>640</v>
      </c>
      <c r="N14" s="14" t="s">
        <v>409</v>
      </c>
      <c r="O14" s="17" t="s">
        <v>673</v>
      </c>
      <c r="P14" s="17" t="s">
        <v>412</v>
      </c>
      <c r="Q14" s="17" t="s">
        <v>663</v>
      </c>
      <c r="R14" s="17" t="s">
        <v>674</v>
      </c>
      <c r="S14" s="57" t="s">
        <v>675</v>
      </c>
      <c r="T14" s="31" t="s">
        <v>676</v>
      </c>
      <c r="U14" s="34" t="s">
        <v>403</v>
      </c>
      <c r="V14" s="35" t="s">
        <v>677</v>
      </c>
      <c r="W14" s="35">
        <v>99200002</v>
      </c>
      <c r="X14" s="33">
        <v>1</v>
      </c>
      <c r="Y14" s="33">
        <v>1</v>
      </c>
      <c r="Z14" s="33">
        <v>1</v>
      </c>
      <c r="AA14" s="33">
        <v>1</v>
      </c>
      <c r="AC14" s="49" t="s">
        <v>372</v>
      </c>
      <c r="AD14" s="5">
        <f>COUNTIFS($I$12:$I$2259,"Chile",$J$12:$J$2259,"Ninguno")</f>
        <v>16</v>
      </c>
      <c r="AE14" s="5">
        <f>COUNTIFS($I$12:$I$2259,AC14,$J$12:$J$2259,"Ninguno")</f>
        <v>11</v>
      </c>
      <c r="AF14" s="5">
        <f>COUNTIFS($I$12:$I$2259,AC14,$J$12:$J$2259,"Comuna")</f>
        <v>5</v>
      </c>
      <c r="AG14" s="6">
        <f t="shared" si="0"/>
        <v>32</v>
      </c>
      <c r="AH14" s="48">
        <f>AD14+AE14+AF14*9</f>
        <v>72</v>
      </c>
    </row>
    <row r="15" spans="1:34" ht="30.6" x14ac:dyDescent="0.3">
      <c r="A15" s="29" t="s">
        <v>414</v>
      </c>
      <c r="B15" s="14">
        <f t="shared" si="1"/>
        <v>990</v>
      </c>
      <c r="C15" s="15" t="str">
        <f t="shared" si="2"/>
        <v>Agencia Información</v>
      </c>
      <c r="D15" s="15" t="s">
        <v>411</v>
      </c>
      <c r="E15" s="27">
        <v>3</v>
      </c>
      <c r="F15" s="15" t="s">
        <v>407</v>
      </c>
      <c r="G15" s="25" t="s">
        <v>406</v>
      </c>
      <c r="H15" s="60" t="s">
        <v>16</v>
      </c>
      <c r="I15" s="61" t="s">
        <v>372</v>
      </c>
      <c r="J15" s="14" t="s">
        <v>410</v>
      </c>
      <c r="K15" s="14" t="s">
        <v>661</v>
      </c>
      <c r="L15" s="14" t="s">
        <v>408</v>
      </c>
      <c r="M15" s="14" t="s">
        <v>640</v>
      </c>
      <c r="N15" s="14" t="s">
        <v>409</v>
      </c>
      <c r="O15" s="17" t="s">
        <v>678</v>
      </c>
      <c r="P15" s="28"/>
      <c r="Q15" s="17" t="s">
        <v>663</v>
      </c>
      <c r="R15" s="17" t="s">
        <v>679</v>
      </c>
      <c r="S15" s="30" t="s">
        <v>680</v>
      </c>
      <c r="T15" s="31" t="s">
        <v>681</v>
      </c>
      <c r="U15" s="34" t="s">
        <v>403</v>
      </c>
      <c r="V15" s="35" t="s">
        <v>682</v>
      </c>
      <c r="W15" s="35">
        <v>99200003</v>
      </c>
      <c r="X15" s="33">
        <v>1</v>
      </c>
      <c r="Y15" s="33">
        <v>1</v>
      </c>
      <c r="Z15" s="33">
        <v>1</v>
      </c>
      <c r="AA15" s="33">
        <v>1</v>
      </c>
      <c r="AC15" s="49" t="s">
        <v>373</v>
      </c>
      <c r="AD15" s="5">
        <f>COUNTIFS($I$12:$I$2259,"Chile",$J$12:$J$2259,"Ninguno")</f>
        <v>16</v>
      </c>
      <c r="AE15" s="5">
        <f>COUNTIFS($I$12:$I$2259,AC15,$J$12:$J$2259,"Ninguno")</f>
        <v>11</v>
      </c>
      <c r="AF15" s="5">
        <f>COUNTIFS($I$12:$I$2259,AC15,$J$12:$J$2259,"Comuna")</f>
        <v>5</v>
      </c>
      <c r="AG15" s="6">
        <f t="shared" si="0"/>
        <v>32</v>
      </c>
      <c r="AH15" s="48">
        <f>AD15+AE15+AF15*15</f>
        <v>102</v>
      </c>
    </row>
    <row r="16" spans="1:34" ht="30.6" x14ac:dyDescent="0.3">
      <c r="A16" s="29" t="s">
        <v>415</v>
      </c>
      <c r="B16" s="14">
        <f t="shared" si="1"/>
        <v>990</v>
      </c>
      <c r="C16" s="15" t="str">
        <f t="shared" si="2"/>
        <v>Agencia Información</v>
      </c>
      <c r="D16" s="15" t="s">
        <v>411</v>
      </c>
      <c r="E16" s="27">
        <v>4</v>
      </c>
      <c r="F16" s="15" t="s">
        <v>407</v>
      </c>
      <c r="G16" s="25" t="s">
        <v>406</v>
      </c>
      <c r="H16" s="60" t="s">
        <v>16</v>
      </c>
      <c r="I16" s="61" t="s">
        <v>373</v>
      </c>
      <c r="J16" s="14" t="s">
        <v>410</v>
      </c>
      <c r="K16" s="14" t="s">
        <v>661</v>
      </c>
      <c r="L16" s="14" t="s">
        <v>408</v>
      </c>
      <c r="M16" s="14" t="s">
        <v>640</v>
      </c>
      <c r="N16" s="14" t="s">
        <v>409</v>
      </c>
      <c r="O16" s="17" t="s">
        <v>683</v>
      </c>
      <c r="P16" s="28"/>
      <c r="Q16" s="17" t="s">
        <v>663</v>
      </c>
      <c r="R16" s="17" t="s">
        <v>684</v>
      </c>
      <c r="S16" s="30" t="s">
        <v>685</v>
      </c>
      <c r="T16" s="31" t="s">
        <v>686</v>
      </c>
      <c r="U16" s="34" t="s">
        <v>403</v>
      </c>
      <c r="V16" s="35" t="s">
        <v>687</v>
      </c>
      <c r="W16" s="35">
        <v>99200004</v>
      </c>
      <c r="X16" s="33">
        <v>1</v>
      </c>
      <c r="Y16" s="33">
        <v>1</v>
      </c>
      <c r="Z16" s="33">
        <v>1</v>
      </c>
      <c r="AA16" s="33">
        <v>1</v>
      </c>
      <c r="AC16" s="49" t="s">
        <v>374</v>
      </c>
      <c r="AD16" s="5">
        <f>COUNTIFS($I$12:$I$2259,"Chile",$J$12:$J$2259,"Ninguno")</f>
        <v>16</v>
      </c>
      <c r="AE16" s="5">
        <f>COUNTIFS($I$12:$I$2259,AC16,$J$12:$J$2259,"Ninguno")</f>
        <v>11</v>
      </c>
      <c r="AF16" s="5">
        <f>COUNTIFS($I$12:$I$2259,AC16,$J$12:$J$2259,"Comuna")</f>
        <v>5</v>
      </c>
      <c r="AG16" s="6">
        <f t="shared" si="0"/>
        <v>32</v>
      </c>
      <c r="AH16" s="48">
        <f>AD16+AE16+AF16*38</f>
        <v>217</v>
      </c>
    </row>
    <row r="17" spans="1:34" ht="30.6" x14ac:dyDescent="0.3">
      <c r="A17" s="29" t="s">
        <v>416</v>
      </c>
      <c r="B17" s="14">
        <f t="shared" si="1"/>
        <v>990</v>
      </c>
      <c r="C17" s="15" t="str">
        <f t="shared" si="2"/>
        <v>Agencia Información</v>
      </c>
      <c r="D17" s="15" t="s">
        <v>411</v>
      </c>
      <c r="E17" s="27">
        <v>5</v>
      </c>
      <c r="F17" s="15" t="s">
        <v>407</v>
      </c>
      <c r="G17" s="25" t="s">
        <v>406</v>
      </c>
      <c r="H17" s="60" t="s">
        <v>16</v>
      </c>
      <c r="I17" s="61" t="s">
        <v>374</v>
      </c>
      <c r="J17" s="14" t="s">
        <v>410</v>
      </c>
      <c r="K17" s="14" t="s">
        <v>661</v>
      </c>
      <c r="L17" s="14" t="s">
        <v>408</v>
      </c>
      <c r="M17" s="14" t="s">
        <v>640</v>
      </c>
      <c r="N17" s="14" t="s">
        <v>409</v>
      </c>
      <c r="O17" s="17" t="s">
        <v>688</v>
      </c>
      <c r="P17" s="28"/>
      <c r="Q17" s="17" t="s">
        <v>663</v>
      </c>
      <c r="R17" s="17" t="s">
        <v>689</v>
      </c>
      <c r="S17" s="30" t="s">
        <v>690</v>
      </c>
      <c r="T17" s="31" t="s">
        <v>691</v>
      </c>
      <c r="U17" s="34" t="s">
        <v>403</v>
      </c>
      <c r="V17" s="35" t="s">
        <v>692</v>
      </c>
      <c r="W17" s="35">
        <v>99200005</v>
      </c>
      <c r="X17" s="33">
        <v>1</v>
      </c>
      <c r="Y17" s="33">
        <v>1</v>
      </c>
      <c r="Z17" s="33">
        <v>1</v>
      </c>
      <c r="AA17" s="33">
        <v>1</v>
      </c>
      <c r="AC17" s="49" t="s">
        <v>375</v>
      </c>
      <c r="AD17" s="5">
        <f>COUNTIFS($I$12:$I$2259,"Chile",$J$12:$J$2259,"Ninguno")</f>
        <v>16</v>
      </c>
      <c r="AE17" s="5">
        <f>COUNTIFS($I$12:$I$2259,AC17,$J$12:$J$2259,"Ninguno")</f>
        <v>11</v>
      </c>
      <c r="AF17" s="5">
        <f>COUNTIFS($I$12:$I$2259,AC17,$J$12:$J$2259,"Comuna")</f>
        <v>5</v>
      </c>
      <c r="AG17" s="6">
        <f t="shared" si="0"/>
        <v>32</v>
      </c>
      <c r="AH17" s="48">
        <f>AD17+AE17+AF17*33</f>
        <v>192</v>
      </c>
    </row>
    <row r="18" spans="1:34" ht="30.6" x14ac:dyDescent="0.3">
      <c r="A18" s="29" t="s">
        <v>417</v>
      </c>
      <c r="B18" s="14">
        <f t="shared" si="1"/>
        <v>990</v>
      </c>
      <c r="C18" s="15" t="str">
        <f t="shared" si="2"/>
        <v>Agencia Información</v>
      </c>
      <c r="D18" s="15" t="s">
        <v>411</v>
      </c>
      <c r="E18" s="27">
        <v>6</v>
      </c>
      <c r="F18" s="15" t="s">
        <v>407</v>
      </c>
      <c r="G18" s="25" t="s">
        <v>406</v>
      </c>
      <c r="H18" s="60" t="s">
        <v>16</v>
      </c>
      <c r="I18" s="61" t="s">
        <v>375</v>
      </c>
      <c r="J18" s="14" t="s">
        <v>410</v>
      </c>
      <c r="K18" s="14" t="s">
        <v>661</v>
      </c>
      <c r="L18" s="14" t="s">
        <v>408</v>
      </c>
      <c r="M18" s="14" t="s">
        <v>640</v>
      </c>
      <c r="N18" s="14" t="s">
        <v>409</v>
      </c>
      <c r="O18" s="17" t="s">
        <v>693</v>
      </c>
      <c r="P18" s="28"/>
      <c r="Q18" s="17" t="s">
        <v>663</v>
      </c>
      <c r="R18" s="17" t="s">
        <v>694</v>
      </c>
      <c r="S18" s="30" t="s">
        <v>695</v>
      </c>
      <c r="T18" s="31" t="s">
        <v>696</v>
      </c>
      <c r="U18" s="34" t="s">
        <v>403</v>
      </c>
      <c r="V18" s="35" t="s">
        <v>697</v>
      </c>
      <c r="W18" s="35">
        <v>99200006</v>
      </c>
      <c r="X18" s="33">
        <v>1</v>
      </c>
      <c r="Y18" s="33">
        <v>1</v>
      </c>
      <c r="Z18" s="33">
        <v>1</v>
      </c>
      <c r="AA18" s="33">
        <v>1</v>
      </c>
      <c r="AC18" s="49" t="s">
        <v>376</v>
      </c>
      <c r="AD18" s="5">
        <f>COUNTIFS($I$12:$I$2259,"Chile",$J$12:$J$2259,"Ninguno")</f>
        <v>16</v>
      </c>
      <c r="AE18" s="5">
        <f>COUNTIFS($I$12:$I$2259,AC18,$J$12:$J$2259,"Ninguno")</f>
        <v>11</v>
      </c>
      <c r="AF18" s="5">
        <f>COUNTIFS($I$12:$I$2259,AC18,$J$12:$J$2259,"Comuna")</f>
        <v>5</v>
      </c>
      <c r="AG18" s="6">
        <f t="shared" si="0"/>
        <v>32</v>
      </c>
      <c r="AH18" s="48">
        <f>AD18+AE18+AF18*30</f>
        <v>177</v>
      </c>
    </row>
    <row r="19" spans="1:34" ht="30.6" x14ac:dyDescent="0.3">
      <c r="A19" s="29" t="s">
        <v>418</v>
      </c>
      <c r="B19" s="14">
        <f t="shared" si="1"/>
        <v>990</v>
      </c>
      <c r="C19" s="15" t="str">
        <f t="shared" si="2"/>
        <v>Agencia Información</v>
      </c>
      <c r="D19" s="15" t="s">
        <v>411</v>
      </c>
      <c r="E19" s="27">
        <v>7</v>
      </c>
      <c r="F19" s="15" t="s">
        <v>407</v>
      </c>
      <c r="G19" s="25" t="s">
        <v>406</v>
      </c>
      <c r="H19" s="60" t="s">
        <v>16</v>
      </c>
      <c r="I19" s="61" t="s">
        <v>376</v>
      </c>
      <c r="J19" s="14" t="s">
        <v>410</v>
      </c>
      <c r="K19" s="14" t="s">
        <v>661</v>
      </c>
      <c r="L19" s="14" t="s">
        <v>408</v>
      </c>
      <c r="M19" s="14" t="s">
        <v>640</v>
      </c>
      <c r="N19" s="14" t="s">
        <v>409</v>
      </c>
      <c r="O19" s="17" t="s">
        <v>698</v>
      </c>
      <c r="P19" s="28"/>
      <c r="Q19" s="17" t="s">
        <v>663</v>
      </c>
      <c r="R19" s="17" t="s">
        <v>699</v>
      </c>
      <c r="S19" s="30" t="s">
        <v>700</v>
      </c>
      <c r="T19" s="31" t="s">
        <v>701</v>
      </c>
      <c r="U19" s="34" t="s">
        <v>403</v>
      </c>
      <c r="V19" s="35" t="s">
        <v>702</v>
      </c>
      <c r="W19" s="35">
        <v>99200007</v>
      </c>
      <c r="X19" s="33">
        <v>1</v>
      </c>
      <c r="Y19" s="33">
        <v>1</v>
      </c>
      <c r="Z19" s="33">
        <v>1</v>
      </c>
      <c r="AA19" s="33">
        <v>1</v>
      </c>
      <c r="AC19" s="49" t="s">
        <v>377</v>
      </c>
      <c r="AD19" s="5">
        <f>COUNTIFS($I$12:$I$2259,"Chile",$J$12:$J$2259,"Ninguno")</f>
        <v>16</v>
      </c>
      <c r="AE19" s="5">
        <f>COUNTIFS($I$12:$I$2259,AC19,$J$12:$J$2259,"Ninguno")</f>
        <v>11</v>
      </c>
      <c r="AF19" s="5">
        <f>COUNTIFS($I$12:$I$2259,AC19,$J$12:$J$2259,"Comuna")</f>
        <v>5</v>
      </c>
      <c r="AG19" s="6">
        <f t="shared" si="0"/>
        <v>32</v>
      </c>
      <c r="AH19" s="48">
        <f>AD19+AE19+AF19*33</f>
        <v>192</v>
      </c>
    </row>
    <row r="20" spans="1:34" ht="30.6" x14ac:dyDescent="0.3">
      <c r="A20" s="29" t="s">
        <v>419</v>
      </c>
      <c r="B20" s="14">
        <f t="shared" si="1"/>
        <v>990</v>
      </c>
      <c r="C20" s="15" t="str">
        <f t="shared" si="2"/>
        <v>Agencia Información</v>
      </c>
      <c r="D20" s="15" t="s">
        <v>411</v>
      </c>
      <c r="E20" s="27">
        <v>8</v>
      </c>
      <c r="F20" s="15" t="s">
        <v>407</v>
      </c>
      <c r="G20" s="25" t="s">
        <v>406</v>
      </c>
      <c r="H20" s="60" t="s">
        <v>16</v>
      </c>
      <c r="I20" s="61" t="s">
        <v>377</v>
      </c>
      <c r="J20" s="14" t="s">
        <v>410</v>
      </c>
      <c r="K20" s="14" t="s">
        <v>661</v>
      </c>
      <c r="L20" s="14" t="s">
        <v>408</v>
      </c>
      <c r="M20" s="14" t="s">
        <v>640</v>
      </c>
      <c r="N20" s="14" t="s">
        <v>409</v>
      </c>
      <c r="O20" s="17" t="s">
        <v>703</v>
      </c>
      <c r="P20" s="28"/>
      <c r="Q20" s="17" t="s">
        <v>663</v>
      </c>
      <c r="R20" s="17" t="s">
        <v>704</v>
      </c>
      <c r="S20" s="30" t="s">
        <v>705</v>
      </c>
      <c r="T20" s="31" t="s">
        <v>706</v>
      </c>
      <c r="U20" s="34" t="s">
        <v>403</v>
      </c>
      <c r="V20" s="35" t="s">
        <v>707</v>
      </c>
      <c r="W20" s="35">
        <v>99200008</v>
      </c>
      <c r="X20" s="33">
        <v>1</v>
      </c>
      <c r="Y20" s="33">
        <v>1</v>
      </c>
      <c r="Z20" s="33">
        <v>1</v>
      </c>
      <c r="AA20" s="33">
        <v>1</v>
      </c>
      <c r="AC20" s="49" t="s">
        <v>378</v>
      </c>
      <c r="AD20" s="5">
        <f>COUNTIFS($I$12:$I$2259,"Chile",$J$12:$J$2259,"Ninguno")</f>
        <v>16</v>
      </c>
      <c r="AE20" s="5">
        <f>COUNTIFS($I$12:$I$2259,AC20,$J$12:$J$2259,"Ninguno")</f>
        <v>11</v>
      </c>
      <c r="AF20" s="5">
        <f>COUNTIFS($I$12:$I$2259,AC20,$J$12:$J$2259,"Comuna")</f>
        <v>5</v>
      </c>
      <c r="AG20" s="6">
        <f t="shared" si="0"/>
        <v>32</v>
      </c>
      <c r="AH20" s="48">
        <f>AD20+AE20+AF20*32</f>
        <v>187</v>
      </c>
    </row>
    <row r="21" spans="1:34" ht="30.6" x14ac:dyDescent="0.3">
      <c r="A21" s="29" t="s">
        <v>420</v>
      </c>
      <c r="B21" s="14">
        <f t="shared" si="1"/>
        <v>990</v>
      </c>
      <c r="C21" s="15" t="str">
        <f t="shared" si="2"/>
        <v>Agencia Información</v>
      </c>
      <c r="D21" s="15" t="s">
        <v>411</v>
      </c>
      <c r="E21" s="27">
        <v>9</v>
      </c>
      <c r="F21" s="15" t="s">
        <v>407</v>
      </c>
      <c r="G21" s="25" t="s">
        <v>406</v>
      </c>
      <c r="H21" s="60" t="s">
        <v>16</v>
      </c>
      <c r="I21" s="61" t="s">
        <v>378</v>
      </c>
      <c r="J21" s="14" t="s">
        <v>410</v>
      </c>
      <c r="K21" s="14" t="s">
        <v>661</v>
      </c>
      <c r="L21" s="14" t="s">
        <v>408</v>
      </c>
      <c r="M21" s="14" t="s">
        <v>640</v>
      </c>
      <c r="N21" s="14" t="s">
        <v>409</v>
      </c>
      <c r="O21" s="17" t="s">
        <v>708</v>
      </c>
      <c r="P21" s="28"/>
      <c r="Q21" s="17" t="s">
        <v>663</v>
      </c>
      <c r="R21" s="17" t="s">
        <v>709</v>
      </c>
      <c r="S21" s="30" t="s">
        <v>710</v>
      </c>
      <c r="T21" s="31" t="s">
        <v>711</v>
      </c>
      <c r="U21" s="34" t="s">
        <v>403</v>
      </c>
      <c r="V21" s="35" t="s">
        <v>712</v>
      </c>
      <c r="W21" s="35">
        <v>99200009</v>
      </c>
      <c r="X21" s="33">
        <v>1</v>
      </c>
      <c r="Y21" s="33">
        <v>1</v>
      </c>
      <c r="Z21" s="33">
        <v>1</v>
      </c>
      <c r="AA21" s="33">
        <v>1</v>
      </c>
      <c r="AC21" s="49" t="s">
        <v>379</v>
      </c>
      <c r="AD21" s="5">
        <f>COUNTIFS($I$12:$I$2259,"Chile",$J$12:$J$2259,"Ninguno")</f>
        <v>16</v>
      </c>
      <c r="AE21" s="5">
        <f>COUNTIFS($I$12:$I$2259,AC21,$J$12:$J$2259,"Ninguno")</f>
        <v>10</v>
      </c>
      <c r="AF21" s="5">
        <f>COUNTIFS($I$12:$I$2259,AC21,$J$12:$J$2259,"Comuna")</f>
        <v>5</v>
      </c>
      <c r="AG21" s="6">
        <f t="shared" si="0"/>
        <v>31</v>
      </c>
      <c r="AH21" s="48">
        <f>AD21+AE21+AF21*30</f>
        <v>176</v>
      </c>
    </row>
    <row r="22" spans="1:34" ht="30.6" x14ac:dyDescent="0.3">
      <c r="A22" s="29" t="s">
        <v>421</v>
      </c>
      <c r="B22" s="14">
        <f t="shared" si="1"/>
        <v>990</v>
      </c>
      <c r="C22" s="15" t="str">
        <f t="shared" si="2"/>
        <v>Agencia Información</v>
      </c>
      <c r="D22" s="15" t="s">
        <v>411</v>
      </c>
      <c r="E22" s="27">
        <v>10</v>
      </c>
      <c r="F22" s="15" t="s">
        <v>407</v>
      </c>
      <c r="G22" s="25" t="s">
        <v>406</v>
      </c>
      <c r="H22" s="60" t="s">
        <v>16</v>
      </c>
      <c r="I22" s="61" t="s">
        <v>379</v>
      </c>
      <c r="J22" s="14" t="s">
        <v>410</v>
      </c>
      <c r="K22" s="14" t="s">
        <v>661</v>
      </c>
      <c r="L22" s="14" t="s">
        <v>408</v>
      </c>
      <c r="M22" s="14" t="s">
        <v>640</v>
      </c>
      <c r="N22" s="14" t="s">
        <v>409</v>
      </c>
      <c r="O22" s="17" t="s">
        <v>713</v>
      </c>
      <c r="P22" s="28"/>
      <c r="Q22" s="17" t="s">
        <v>663</v>
      </c>
      <c r="R22" s="17" t="s">
        <v>714</v>
      </c>
      <c r="S22" s="30" t="s">
        <v>715</v>
      </c>
      <c r="T22" s="31" t="s">
        <v>716</v>
      </c>
      <c r="U22" s="34" t="s">
        <v>403</v>
      </c>
      <c r="V22" s="35" t="s">
        <v>717</v>
      </c>
      <c r="W22" s="35">
        <v>99200010</v>
      </c>
      <c r="X22" s="33">
        <v>1</v>
      </c>
      <c r="Y22" s="33">
        <v>1</v>
      </c>
      <c r="Z22" s="33">
        <v>1</v>
      </c>
      <c r="AA22" s="33">
        <v>1</v>
      </c>
      <c r="AC22" s="49" t="s">
        <v>380</v>
      </c>
      <c r="AD22" s="5">
        <f>COUNTIFS($I$12:$I$2259,"Chile",$J$12:$J$2259,"Ninguno")</f>
        <v>16</v>
      </c>
      <c r="AE22" s="5">
        <f>COUNTIFS($I$12:$I$2259,AC22,$J$12:$J$2259,"Ninguno")</f>
        <v>10</v>
      </c>
      <c r="AF22" s="5">
        <f>COUNTIFS($I$12:$I$2259,AC22,$J$12:$J$2259,"Comuna")</f>
        <v>5</v>
      </c>
      <c r="AG22" s="6">
        <f t="shared" si="0"/>
        <v>31</v>
      </c>
      <c r="AH22" s="48">
        <f>AD22+AE22+AF22*10</f>
        <v>76</v>
      </c>
    </row>
    <row r="23" spans="1:34" ht="30.6" x14ac:dyDescent="0.3">
      <c r="A23" s="29" t="s">
        <v>422</v>
      </c>
      <c r="B23" s="14">
        <f t="shared" si="1"/>
        <v>990</v>
      </c>
      <c r="C23" s="15" t="str">
        <f t="shared" si="2"/>
        <v>Agencia Información</v>
      </c>
      <c r="D23" s="15" t="s">
        <v>411</v>
      </c>
      <c r="E23" s="27">
        <v>11</v>
      </c>
      <c r="F23" s="15" t="s">
        <v>407</v>
      </c>
      <c r="G23" s="25" t="s">
        <v>406</v>
      </c>
      <c r="H23" s="60" t="s">
        <v>16</v>
      </c>
      <c r="I23" s="61" t="s">
        <v>380</v>
      </c>
      <c r="J23" s="14" t="s">
        <v>410</v>
      </c>
      <c r="K23" s="14" t="s">
        <v>661</v>
      </c>
      <c r="L23" s="14" t="s">
        <v>408</v>
      </c>
      <c r="M23" s="14" t="s">
        <v>640</v>
      </c>
      <c r="N23" s="14" t="s">
        <v>409</v>
      </c>
      <c r="O23" s="17" t="s">
        <v>718</v>
      </c>
      <c r="P23" s="28"/>
      <c r="Q23" s="17" t="s">
        <v>663</v>
      </c>
      <c r="R23" s="17" t="s">
        <v>719</v>
      </c>
      <c r="S23" s="30" t="s">
        <v>720</v>
      </c>
      <c r="T23" s="31" t="s">
        <v>721</v>
      </c>
      <c r="U23" s="34" t="s">
        <v>403</v>
      </c>
      <c r="V23" s="35" t="s">
        <v>722</v>
      </c>
      <c r="W23" s="35">
        <v>99200011</v>
      </c>
      <c r="X23" s="33">
        <v>1</v>
      </c>
      <c r="Y23" s="33">
        <v>1</v>
      </c>
      <c r="Z23" s="33">
        <v>1</v>
      </c>
      <c r="AA23" s="33">
        <v>1</v>
      </c>
      <c r="AC23" s="49" t="s">
        <v>381</v>
      </c>
      <c r="AD23" s="5">
        <f>COUNTIFS($I$12:$I$2259,"Chile",$J$12:$J$2259,"Ninguno")</f>
        <v>16</v>
      </c>
      <c r="AE23" s="5">
        <f>COUNTIFS($I$12:$I$2259,AC23,$J$12:$J$2259,"Ninguno")</f>
        <v>10</v>
      </c>
      <c r="AF23" s="5">
        <f>COUNTIFS($I$12:$I$2259,AC23,$J$12:$J$2259,"Comuna")</f>
        <v>5</v>
      </c>
      <c r="AG23" s="6">
        <f t="shared" si="0"/>
        <v>31</v>
      </c>
      <c r="AH23" s="48">
        <f>AD23+AE23+AF23*11</f>
        <v>81</v>
      </c>
    </row>
    <row r="24" spans="1:34" ht="30.6" x14ac:dyDescent="0.3">
      <c r="A24" s="29" t="s">
        <v>423</v>
      </c>
      <c r="B24" s="14">
        <f t="shared" si="1"/>
        <v>990</v>
      </c>
      <c r="C24" s="15" t="str">
        <f t="shared" si="2"/>
        <v>Agencia Información</v>
      </c>
      <c r="D24" s="15" t="s">
        <v>411</v>
      </c>
      <c r="E24" s="27">
        <v>12</v>
      </c>
      <c r="F24" s="15" t="s">
        <v>407</v>
      </c>
      <c r="G24" s="25" t="s">
        <v>406</v>
      </c>
      <c r="H24" s="60" t="s">
        <v>16</v>
      </c>
      <c r="I24" s="61" t="s">
        <v>381</v>
      </c>
      <c r="J24" s="14" t="s">
        <v>410</v>
      </c>
      <c r="K24" s="14" t="s">
        <v>661</v>
      </c>
      <c r="L24" s="14" t="s">
        <v>408</v>
      </c>
      <c r="M24" s="14" t="s">
        <v>640</v>
      </c>
      <c r="N24" s="14" t="s">
        <v>409</v>
      </c>
      <c r="O24" s="17" t="s">
        <v>723</v>
      </c>
      <c r="P24" s="28"/>
      <c r="Q24" s="17" t="s">
        <v>663</v>
      </c>
      <c r="R24" s="17" t="s">
        <v>724</v>
      </c>
      <c r="S24" s="30" t="s">
        <v>725</v>
      </c>
      <c r="T24" s="31" t="s">
        <v>726</v>
      </c>
      <c r="U24" s="34" t="s">
        <v>403</v>
      </c>
      <c r="V24" s="35" t="s">
        <v>727</v>
      </c>
      <c r="W24" s="35">
        <v>99200012</v>
      </c>
      <c r="X24" s="33">
        <v>1</v>
      </c>
      <c r="Y24" s="33">
        <v>1</v>
      </c>
      <c r="Z24" s="33">
        <v>1</v>
      </c>
      <c r="AA24" s="33">
        <v>1</v>
      </c>
      <c r="AC24" s="49" t="s">
        <v>383</v>
      </c>
      <c r="AD24" s="5">
        <f>COUNTIFS($I$12:$I$2259,"Chile",$J$12:$J$2259,"Ninguno")</f>
        <v>16</v>
      </c>
      <c r="AE24" s="5">
        <f>COUNTIFS($I$12:$I$2259,AC24,$J$12:$J$2259,"Ninguno")</f>
        <v>10</v>
      </c>
      <c r="AF24" s="5">
        <f>COUNTIFS($I$12:$I$2259,AC24,$J$12:$J$2259,"Comuna")</f>
        <v>5</v>
      </c>
      <c r="AG24" s="6">
        <f t="shared" si="0"/>
        <v>31</v>
      </c>
      <c r="AH24" s="48">
        <f>AD24+AE24+AF24*12</f>
        <v>86</v>
      </c>
    </row>
    <row r="25" spans="1:34" ht="30.6" x14ac:dyDescent="0.3">
      <c r="A25" s="29" t="s">
        <v>424</v>
      </c>
      <c r="B25" s="14">
        <f t="shared" si="1"/>
        <v>990</v>
      </c>
      <c r="C25" s="15" t="str">
        <f t="shared" si="2"/>
        <v>Agencia Información</v>
      </c>
      <c r="D25" s="15" t="s">
        <v>411</v>
      </c>
      <c r="E25" s="27">
        <v>13</v>
      </c>
      <c r="F25" s="15" t="s">
        <v>407</v>
      </c>
      <c r="G25" s="25" t="s">
        <v>406</v>
      </c>
      <c r="H25" s="60" t="s">
        <v>16</v>
      </c>
      <c r="I25" s="61" t="s">
        <v>382</v>
      </c>
      <c r="J25" s="14" t="s">
        <v>410</v>
      </c>
      <c r="K25" s="14" t="s">
        <v>661</v>
      </c>
      <c r="L25" s="14" t="s">
        <v>408</v>
      </c>
      <c r="M25" s="14" t="s">
        <v>640</v>
      </c>
      <c r="N25" s="14" t="s">
        <v>409</v>
      </c>
      <c r="O25" s="17" t="s">
        <v>728</v>
      </c>
      <c r="P25" s="28"/>
      <c r="Q25" s="17" t="s">
        <v>663</v>
      </c>
      <c r="R25" s="17" t="s">
        <v>729</v>
      </c>
      <c r="S25" s="30" t="s">
        <v>730</v>
      </c>
      <c r="T25" s="31" t="s">
        <v>731</v>
      </c>
      <c r="U25" s="34" t="s">
        <v>403</v>
      </c>
      <c r="V25" s="35" t="s">
        <v>732</v>
      </c>
      <c r="W25" s="35">
        <v>99200013</v>
      </c>
      <c r="X25" s="33">
        <v>1</v>
      </c>
      <c r="Y25" s="33">
        <v>1</v>
      </c>
      <c r="Z25" s="33">
        <v>1</v>
      </c>
      <c r="AA25" s="33">
        <v>1</v>
      </c>
      <c r="AC25" s="49" t="s">
        <v>384</v>
      </c>
      <c r="AD25" s="5">
        <f>COUNTIFS($I$12:$I$2259,"Chile",$J$12:$J$2259,"Ninguno")</f>
        <v>16</v>
      </c>
      <c r="AE25" s="5">
        <f>COUNTIFS($I$12:$I$2259,AC25,$J$12:$J$2259,"Ninguno")</f>
        <v>11</v>
      </c>
      <c r="AF25" s="5">
        <f>COUNTIFS($I$12:$I$2259,AC25,$J$12:$J$2259,"Comuna")</f>
        <v>5</v>
      </c>
      <c r="AG25" s="6">
        <f t="shared" si="0"/>
        <v>32</v>
      </c>
      <c r="AH25" s="48">
        <f>AD25+AE25+AF25*4</f>
        <v>47</v>
      </c>
    </row>
    <row r="26" spans="1:34" ht="30.6" x14ac:dyDescent="0.3">
      <c r="A26" s="29" t="s">
        <v>425</v>
      </c>
      <c r="B26" s="14">
        <f t="shared" si="1"/>
        <v>990</v>
      </c>
      <c r="C26" s="15" t="str">
        <f t="shared" si="2"/>
        <v>Agencia Información</v>
      </c>
      <c r="D26" s="15" t="s">
        <v>411</v>
      </c>
      <c r="E26" s="27">
        <v>14</v>
      </c>
      <c r="F26" s="15" t="s">
        <v>407</v>
      </c>
      <c r="G26" s="25" t="s">
        <v>406</v>
      </c>
      <c r="H26" s="60" t="s">
        <v>16</v>
      </c>
      <c r="I26" s="61" t="s">
        <v>383</v>
      </c>
      <c r="J26" s="14" t="s">
        <v>410</v>
      </c>
      <c r="K26" s="14" t="s">
        <v>661</v>
      </c>
      <c r="L26" s="14" t="s">
        <v>408</v>
      </c>
      <c r="M26" s="14" t="s">
        <v>640</v>
      </c>
      <c r="N26" s="14" t="s">
        <v>409</v>
      </c>
      <c r="O26" s="17" t="s">
        <v>733</v>
      </c>
      <c r="P26" s="28"/>
      <c r="Q26" s="17" t="s">
        <v>663</v>
      </c>
      <c r="R26" s="17" t="s">
        <v>734</v>
      </c>
      <c r="S26" s="30" t="s">
        <v>735</v>
      </c>
      <c r="T26" s="31" t="s">
        <v>736</v>
      </c>
      <c r="U26" s="34" t="s">
        <v>403</v>
      </c>
      <c r="V26" s="35" t="s">
        <v>737</v>
      </c>
      <c r="W26" s="35">
        <v>99200014</v>
      </c>
      <c r="X26" s="33">
        <v>1</v>
      </c>
      <c r="Y26" s="33">
        <v>1</v>
      </c>
      <c r="Z26" s="33">
        <v>1</v>
      </c>
      <c r="AA26" s="33">
        <v>1</v>
      </c>
      <c r="AC26" s="49" t="s">
        <v>385</v>
      </c>
      <c r="AD26" s="5">
        <f>COUNTIFS($I$12:$I$2259,"Chile",$J$12:$J$2259,"Ninguno")</f>
        <v>16</v>
      </c>
      <c r="AE26" s="5">
        <f>COUNTIFS($I$12:$I$2259,AC26,$J$12:$J$2259,"Ninguno")</f>
        <v>11</v>
      </c>
      <c r="AF26" s="5">
        <f>COUNTIFS($I$12:$I$2259,AC26,$J$12:$J$2259,"Comuna")</f>
        <v>5</v>
      </c>
      <c r="AG26" s="6">
        <f t="shared" si="0"/>
        <v>32</v>
      </c>
      <c r="AH26" s="48">
        <f>AD26+AE26+AF26*21</f>
        <v>132</v>
      </c>
    </row>
    <row r="27" spans="1:34" ht="30.6" x14ac:dyDescent="0.3">
      <c r="A27" s="29" t="s">
        <v>426</v>
      </c>
      <c r="B27" s="14">
        <f t="shared" si="1"/>
        <v>990</v>
      </c>
      <c r="C27" s="15" t="str">
        <f t="shared" si="2"/>
        <v>Agencia Información</v>
      </c>
      <c r="D27" s="15" t="s">
        <v>411</v>
      </c>
      <c r="E27" s="27">
        <v>15</v>
      </c>
      <c r="F27" s="15" t="s">
        <v>407</v>
      </c>
      <c r="G27" s="25" t="s">
        <v>406</v>
      </c>
      <c r="H27" s="60" t="s">
        <v>16</v>
      </c>
      <c r="I27" s="61" t="s">
        <v>384</v>
      </c>
      <c r="J27" s="14" t="s">
        <v>410</v>
      </c>
      <c r="K27" s="14" t="s">
        <v>661</v>
      </c>
      <c r="L27" s="14" t="s">
        <v>408</v>
      </c>
      <c r="M27" s="14" t="s">
        <v>640</v>
      </c>
      <c r="N27" s="14" t="s">
        <v>409</v>
      </c>
      <c r="O27" s="17" t="s">
        <v>738</v>
      </c>
      <c r="P27" s="28"/>
      <c r="Q27" s="17" t="s">
        <v>663</v>
      </c>
      <c r="R27" s="17" t="s">
        <v>739</v>
      </c>
      <c r="S27" s="30" t="s">
        <v>740</v>
      </c>
      <c r="T27" s="31" t="s">
        <v>741</v>
      </c>
      <c r="U27" s="34" t="s">
        <v>403</v>
      </c>
      <c r="V27" s="35" t="s">
        <v>742</v>
      </c>
      <c r="W27" s="35">
        <v>99200015</v>
      </c>
      <c r="X27" s="33">
        <v>1</v>
      </c>
      <c r="Y27" s="33">
        <v>1</v>
      </c>
      <c r="Z27" s="33">
        <v>1</v>
      </c>
      <c r="AA27" s="33">
        <v>1</v>
      </c>
      <c r="AC27" s="50" t="s">
        <v>497</v>
      </c>
      <c r="AD27" s="51" t="s">
        <v>390</v>
      </c>
      <c r="AE27" s="51" t="s">
        <v>26</v>
      </c>
      <c r="AF27" s="5" t="s">
        <v>27</v>
      </c>
      <c r="AG27" s="51" t="s">
        <v>391</v>
      </c>
      <c r="AH27" s="51" t="s">
        <v>499</v>
      </c>
    </row>
    <row r="28" spans="1:34" ht="30.6" x14ac:dyDescent="0.3">
      <c r="A28" s="29" t="s">
        <v>427</v>
      </c>
      <c r="B28" s="14">
        <f t="shared" si="1"/>
        <v>990</v>
      </c>
      <c r="C28" s="15" t="str">
        <f t="shared" si="2"/>
        <v>Agencia Información</v>
      </c>
      <c r="D28" s="15" t="s">
        <v>411</v>
      </c>
      <c r="E28" s="27">
        <v>16</v>
      </c>
      <c r="F28" s="15" t="s">
        <v>407</v>
      </c>
      <c r="G28" s="25" t="s">
        <v>406</v>
      </c>
      <c r="H28" s="60" t="s">
        <v>16</v>
      </c>
      <c r="I28" s="61" t="s">
        <v>385</v>
      </c>
      <c r="J28" s="14" t="s">
        <v>410</v>
      </c>
      <c r="K28" s="14" t="s">
        <v>661</v>
      </c>
      <c r="L28" s="14" t="s">
        <v>408</v>
      </c>
      <c r="M28" s="14" t="s">
        <v>640</v>
      </c>
      <c r="N28" s="14" t="s">
        <v>409</v>
      </c>
      <c r="O28" s="17" t="s">
        <v>743</v>
      </c>
      <c r="P28" s="28"/>
      <c r="Q28" s="17" t="s">
        <v>663</v>
      </c>
      <c r="R28" s="17" t="s">
        <v>744</v>
      </c>
      <c r="S28" s="30" t="s">
        <v>745</v>
      </c>
      <c r="T28" s="31" t="s">
        <v>746</v>
      </c>
      <c r="U28" s="34" t="s">
        <v>403</v>
      </c>
      <c r="V28" s="35" t="s">
        <v>747</v>
      </c>
      <c r="W28" s="35">
        <v>99200016</v>
      </c>
      <c r="X28" s="33">
        <v>1</v>
      </c>
      <c r="Y28" s="33">
        <v>1</v>
      </c>
      <c r="Z28" s="33">
        <v>1</v>
      </c>
      <c r="AA28" s="33">
        <v>1</v>
      </c>
      <c r="AC28" s="49" t="s">
        <v>382</v>
      </c>
      <c r="AD28" s="5">
        <f>COUNTIFS($I$12:$I$2259,"Chile",$J$12:$J$2259,"Ninguno")</f>
        <v>16</v>
      </c>
      <c r="AE28" s="5">
        <f>COUNTIFS($I$12:$I$2259,AC28,$J$12:$J$2259,"Ninguno")</f>
        <v>11</v>
      </c>
      <c r="AF28" s="5">
        <f>COUNTIFS($I$12:$I$2259,AC28,$J$12:$J$2259,"Comuna")</f>
        <v>5</v>
      </c>
      <c r="AG28" s="6">
        <f t="shared" si="0"/>
        <v>32</v>
      </c>
      <c r="AH28" s="48">
        <f>AD28+AE28+AF28*52</f>
        <v>287</v>
      </c>
    </row>
    <row r="29" spans="1:34" ht="51" x14ac:dyDescent="0.3">
      <c r="A29" s="26" t="s">
        <v>428</v>
      </c>
      <c r="B29" s="14">
        <f t="shared" si="1"/>
        <v>990</v>
      </c>
      <c r="C29" s="15" t="str">
        <f t="shared" si="2"/>
        <v>Agencia Información</v>
      </c>
      <c r="D29" s="15" t="s">
        <v>14</v>
      </c>
      <c r="E29" s="21">
        <v>0</v>
      </c>
      <c r="F29" s="15" t="s">
        <v>431</v>
      </c>
      <c r="G29" s="25" t="s">
        <v>432</v>
      </c>
      <c r="H29" s="58" t="s">
        <v>20</v>
      </c>
      <c r="I29" s="59" t="s">
        <v>15</v>
      </c>
      <c r="J29" s="14" t="s">
        <v>748</v>
      </c>
      <c r="K29" s="14" t="s">
        <v>749</v>
      </c>
      <c r="L29" s="14" t="s">
        <v>433</v>
      </c>
      <c r="M29" s="14" t="s">
        <v>434</v>
      </c>
      <c r="N29" s="14" t="s">
        <v>439</v>
      </c>
      <c r="O29" s="42" t="s">
        <v>435</v>
      </c>
      <c r="P29" s="42" t="s">
        <v>440</v>
      </c>
      <c r="Q29" s="17" t="s">
        <v>663</v>
      </c>
      <c r="R29" s="17" t="s">
        <v>750</v>
      </c>
      <c r="S29" s="30" t="s">
        <v>751</v>
      </c>
      <c r="T29" s="31" t="s">
        <v>752</v>
      </c>
      <c r="U29" s="32" t="s">
        <v>403</v>
      </c>
      <c r="V29" s="33" t="s">
        <v>753</v>
      </c>
      <c r="W29" s="33">
        <v>99100000</v>
      </c>
      <c r="X29" s="33">
        <v>1</v>
      </c>
      <c r="Y29" s="33">
        <v>1</v>
      </c>
      <c r="Z29" s="33">
        <v>1</v>
      </c>
      <c r="AA29" s="33">
        <v>1</v>
      </c>
      <c r="AC29" s="50" t="s">
        <v>498</v>
      </c>
      <c r="AD29" s="5" t="s">
        <v>390</v>
      </c>
      <c r="AE29" s="5" t="s">
        <v>26</v>
      </c>
      <c r="AF29" s="5" t="s">
        <v>27</v>
      </c>
      <c r="AG29" s="5" t="s">
        <v>391</v>
      </c>
      <c r="AH29" s="51" t="s">
        <v>499</v>
      </c>
    </row>
    <row r="30" spans="1:34" ht="48" x14ac:dyDescent="0.3">
      <c r="A30" s="29" t="s">
        <v>436</v>
      </c>
      <c r="B30" s="39">
        <f>+B29</f>
        <v>990</v>
      </c>
      <c r="C30" s="40" t="str">
        <f>+C29</f>
        <v>Agencia Información</v>
      </c>
      <c r="D30" s="40" t="s">
        <v>14</v>
      </c>
      <c r="E30" s="27">
        <v>1</v>
      </c>
      <c r="F30" s="40" t="s">
        <v>431</v>
      </c>
      <c r="G30" s="41" t="s">
        <v>432</v>
      </c>
      <c r="H30" s="60" t="s">
        <v>16</v>
      </c>
      <c r="I30" s="61" t="s">
        <v>370</v>
      </c>
      <c r="J30" s="39" t="s">
        <v>18</v>
      </c>
      <c r="K30" s="39" t="s">
        <v>749</v>
      </c>
      <c r="L30" s="39" t="s">
        <v>433</v>
      </c>
      <c r="M30" s="39" t="s">
        <v>434</v>
      </c>
      <c r="N30" s="39" t="s">
        <v>439</v>
      </c>
      <c r="O30" s="42" t="s">
        <v>754</v>
      </c>
      <c r="P30" s="42"/>
      <c r="Q30" s="43" t="s">
        <v>663</v>
      </c>
      <c r="R30" s="17" t="s">
        <v>755</v>
      </c>
      <c r="S30" s="30" t="s">
        <v>756</v>
      </c>
      <c r="T30" s="44" t="s">
        <v>757</v>
      </c>
      <c r="U30" s="45" t="s">
        <v>403</v>
      </c>
      <c r="V30" s="46" t="s">
        <v>758</v>
      </c>
      <c r="W30" s="38">
        <v>99200001</v>
      </c>
      <c r="X30" s="33">
        <v>1</v>
      </c>
      <c r="Y30" s="33">
        <v>1</v>
      </c>
      <c r="Z30" s="33">
        <v>1</v>
      </c>
      <c r="AA30" s="33">
        <v>1</v>
      </c>
      <c r="AC30" s="49" t="s">
        <v>15</v>
      </c>
      <c r="AD30" s="5">
        <f>COUNTIFS($I$12:$I$2259,"Chile",$J$12:$J$2259,"Ninguno")</f>
        <v>16</v>
      </c>
      <c r="AE30" s="5">
        <f>COUNTIFS($I$12:$I$2259,AC30,$J$12:$J$2259,"Región")</f>
        <v>15</v>
      </c>
      <c r="AF30" s="5">
        <f>COUNTIFS($I$12:$I$2259,AC30,$J$12:$J$2259,"Comuna")</f>
        <v>3</v>
      </c>
      <c r="AG30" s="6">
        <f t="shared" si="0"/>
        <v>34</v>
      </c>
      <c r="AH30" s="48">
        <f>AD30+AE30+AF30*346</f>
        <v>1069</v>
      </c>
    </row>
    <row r="31" spans="1:34" ht="48" x14ac:dyDescent="0.3">
      <c r="A31" s="29" t="s">
        <v>437</v>
      </c>
      <c r="B31" s="39">
        <f t="shared" ref="B31:B32" si="3">+B30</f>
        <v>990</v>
      </c>
      <c r="C31" s="40" t="str">
        <f t="shared" ref="C31:C32" si="4">+C30</f>
        <v>Agencia Información</v>
      </c>
      <c r="D31" s="40" t="s">
        <v>14</v>
      </c>
      <c r="E31" s="27">
        <v>2</v>
      </c>
      <c r="F31" s="40" t="s">
        <v>431</v>
      </c>
      <c r="G31" s="41" t="s">
        <v>432</v>
      </c>
      <c r="H31" s="60" t="s">
        <v>16</v>
      </c>
      <c r="I31" s="61" t="s">
        <v>371</v>
      </c>
      <c r="J31" s="39" t="s">
        <v>18</v>
      </c>
      <c r="K31" s="39" t="s">
        <v>749</v>
      </c>
      <c r="L31" s="39" t="s">
        <v>433</v>
      </c>
      <c r="M31" s="39" t="s">
        <v>434</v>
      </c>
      <c r="N31" s="39" t="s">
        <v>439</v>
      </c>
      <c r="O31" s="42" t="s">
        <v>759</v>
      </c>
      <c r="P31" s="28"/>
      <c r="Q31" s="17" t="s">
        <v>663</v>
      </c>
      <c r="R31" s="17" t="s">
        <v>760</v>
      </c>
      <c r="S31" s="30" t="s">
        <v>761</v>
      </c>
      <c r="T31" s="31" t="s">
        <v>762</v>
      </c>
      <c r="U31" s="36" t="s">
        <v>403</v>
      </c>
      <c r="V31" s="37" t="s">
        <v>763</v>
      </c>
      <c r="W31" s="38">
        <v>99200002</v>
      </c>
      <c r="X31" s="33">
        <v>1</v>
      </c>
      <c r="Y31" s="33">
        <v>1</v>
      </c>
      <c r="Z31" s="33">
        <v>1</v>
      </c>
      <c r="AA31" s="33">
        <v>1</v>
      </c>
    </row>
    <row r="32" spans="1:34" ht="48" x14ac:dyDescent="0.3">
      <c r="A32" s="29" t="s">
        <v>438</v>
      </c>
      <c r="B32" s="39">
        <f t="shared" si="3"/>
        <v>990</v>
      </c>
      <c r="C32" s="40" t="str">
        <f t="shared" si="4"/>
        <v>Agencia Información</v>
      </c>
      <c r="D32" s="40" t="s">
        <v>14</v>
      </c>
      <c r="E32" s="27">
        <v>3</v>
      </c>
      <c r="F32" s="40" t="s">
        <v>431</v>
      </c>
      <c r="G32" s="41" t="s">
        <v>432</v>
      </c>
      <c r="H32" s="60" t="s">
        <v>16</v>
      </c>
      <c r="I32" s="61" t="s">
        <v>372</v>
      </c>
      <c r="J32" s="39" t="s">
        <v>18</v>
      </c>
      <c r="K32" s="39" t="s">
        <v>749</v>
      </c>
      <c r="L32" s="39" t="s">
        <v>433</v>
      </c>
      <c r="M32" s="39" t="s">
        <v>434</v>
      </c>
      <c r="N32" s="39" t="s">
        <v>439</v>
      </c>
      <c r="O32" s="42" t="s">
        <v>764</v>
      </c>
      <c r="P32" s="28"/>
      <c r="Q32" s="17" t="s">
        <v>663</v>
      </c>
      <c r="R32" s="17" t="s">
        <v>765</v>
      </c>
      <c r="S32" s="30" t="s">
        <v>766</v>
      </c>
      <c r="T32" s="31" t="s">
        <v>767</v>
      </c>
      <c r="U32" s="36" t="s">
        <v>403</v>
      </c>
      <c r="V32" s="37" t="s">
        <v>768</v>
      </c>
      <c r="W32" s="38">
        <v>99200003</v>
      </c>
      <c r="X32" s="33">
        <v>1</v>
      </c>
      <c r="Y32" s="33">
        <v>1</v>
      </c>
      <c r="Z32" s="33">
        <v>1</v>
      </c>
      <c r="AA32" s="33">
        <v>1</v>
      </c>
    </row>
    <row r="33" spans="1:27" ht="48" x14ac:dyDescent="0.3">
      <c r="A33" s="29" t="s">
        <v>441</v>
      </c>
      <c r="B33" s="39">
        <f t="shared" ref="B33:B45" si="5">+B32</f>
        <v>990</v>
      </c>
      <c r="C33" s="40" t="str">
        <f t="shared" ref="C33:C45" si="6">+C32</f>
        <v>Agencia Información</v>
      </c>
      <c r="D33" s="40" t="s">
        <v>14</v>
      </c>
      <c r="E33" s="27">
        <v>4</v>
      </c>
      <c r="F33" s="40" t="s">
        <v>431</v>
      </c>
      <c r="G33" s="41" t="s">
        <v>432</v>
      </c>
      <c r="H33" s="60" t="s">
        <v>16</v>
      </c>
      <c r="I33" s="61" t="s">
        <v>373</v>
      </c>
      <c r="J33" s="39" t="s">
        <v>18</v>
      </c>
      <c r="K33" s="39" t="s">
        <v>749</v>
      </c>
      <c r="L33" s="39" t="s">
        <v>433</v>
      </c>
      <c r="M33" s="39" t="s">
        <v>434</v>
      </c>
      <c r="N33" s="39" t="s">
        <v>439</v>
      </c>
      <c r="O33" s="42" t="s">
        <v>769</v>
      </c>
      <c r="P33" s="28"/>
      <c r="Q33" s="17" t="s">
        <v>663</v>
      </c>
      <c r="R33" s="17" t="s">
        <v>770</v>
      </c>
      <c r="S33" s="30" t="s">
        <v>771</v>
      </c>
      <c r="T33" s="31" t="s">
        <v>772</v>
      </c>
      <c r="U33" s="36" t="s">
        <v>403</v>
      </c>
      <c r="V33" s="37" t="s">
        <v>773</v>
      </c>
      <c r="W33" s="38">
        <v>99200004</v>
      </c>
      <c r="X33" s="33">
        <v>1</v>
      </c>
      <c r="Y33" s="33">
        <v>1</v>
      </c>
      <c r="Z33" s="33">
        <v>1</v>
      </c>
      <c r="AA33" s="33">
        <v>1</v>
      </c>
    </row>
    <row r="34" spans="1:27" ht="48" x14ac:dyDescent="0.3">
      <c r="A34" s="29" t="s">
        <v>442</v>
      </c>
      <c r="B34" s="39">
        <f t="shared" si="5"/>
        <v>990</v>
      </c>
      <c r="C34" s="40" t="str">
        <f t="shared" si="6"/>
        <v>Agencia Información</v>
      </c>
      <c r="D34" s="40" t="s">
        <v>14</v>
      </c>
      <c r="E34" s="27">
        <v>5</v>
      </c>
      <c r="F34" s="40" t="s">
        <v>431</v>
      </c>
      <c r="G34" s="41" t="s">
        <v>432</v>
      </c>
      <c r="H34" s="60" t="s">
        <v>16</v>
      </c>
      <c r="I34" s="61" t="s">
        <v>374</v>
      </c>
      <c r="J34" s="39" t="s">
        <v>18</v>
      </c>
      <c r="K34" s="39" t="s">
        <v>749</v>
      </c>
      <c r="L34" s="39" t="s">
        <v>433</v>
      </c>
      <c r="M34" s="39" t="s">
        <v>434</v>
      </c>
      <c r="N34" s="39" t="s">
        <v>439</v>
      </c>
      <c r="O34" s="42" t="s">
        <v>774</v>
      </c>
      <c r="P34" s="42"/>
      <c r="Q34" s="43" t="s">
        <v>663</v>
      </c>
      <c r="R34" s="17" t="s">
        <v>775</v>
      </c>
      <c r="S34" s="30" t="s">
        <v>776</v>
      </c>
      <c r="T34" s="44" t="s">
        <v>777</v>
      </c>
      <c r="U34" s="45" t="s">
        <v>403</v>
      </c>
      <c r="V34" s="46" t="s">
        <v>778</v>
      </c>
      <c r="W34" s="38">
        <v>99200005</v>
      </c>
      <c r="X34" s="33">
        <v>1</v>
      </c>
      <c r="Y34" s="33">
        <v>1</v>
      </c>
      <c r="Z34" s="33">
        <v>1</v>
      </c>
      <c r="AA34" s="33">
        <v>1</v>
      </c>
    </row>
    <row r="35" spans="1:27" ht="48" x14ac:dyDescent="0.3">
      <c r="A35" s="29" t="s">
        <v>443</v>
      </c>
      <c r="B35" s="39">
        <f t="shared" si="5"/>
        <v>990</v>
      </c>
      <c r="C35" s="40" t="str">
        <f t="shared" si="6"/>
        <v>Agencia Información</v>
      </c>
      <c r="D35" s="40" t="s">
        <v>14</v>
      </c>
      <c r="E35" s="27">
        <v>6</v>
      </c>
      <c r="F35" s="40" t="s">
        <v>431</v>
      </c>
      <c r="G35" s="41" t="s">
        <v>432</v>
      </c>
      <c r="H35" s="60" t="s">
        <v>16</v>
      </c>
      <c r="I35" s="61" t="s">
        <v>375</v>
      </c>
      <c r="J35" s="39" t="s">
        <v>18</v>
      </c>
      <c r="K35" s="39" t="s">
        <v>749</v>
      </c>
      <c r="L35" s="39" t="s">
        <v>433</v>
      </c>
      <c r="M35" s="39" t="s">
        <v>434</v>
      </c>
      <c r="N35" s="39" t="s">
        <v>439</v>
      </c>
      <c r="O35" s="42" t="s">
        <v>779</v>
      </c>
      <c r="P35" s="28"/>
      <c r="Q35" s="17" t="s">
        <v>663</v>
      </c>
      <c r="R35" s="17" t="s">
        <v>780</v>
      </c>
      <c r="S35" s="30" t="s">
        <v>781</v>
      </c>
      <c r="T35" s="31" t="s">
        <v>782</v>
      </c>
      <c r="U35" s="36" t="s">
        <v>403</v>
      </c>
      <c r="V35" s="37" t="s">
        <v>783</v>
      </c>
      <c r="W35" s="38">
        <v>99200006</v>
      </c>
      <c r="X35" s="33">
        <v>1</v>
      </c>
      <c r="Y35" s="33">
        <v>1</v>
      </c>
      <c r="Z35" s="33">
        <v>1</v>
      </c>
      <c r="AA35" s="33">
        <v>1</v>
      </c>
    </row>
    <row r="36" spans="1:27" ht="48" x14ac:dyDescent="0.3">
      <c r="A36" s="29" t="s">
        <v>444</v>
      </c>
      <c r="B36" s="39">
        <f t="shared" si="5"/>
        <v>990</v>
      </c>
      <c r="C36" s="40" t="str">
        <f t="shared" si="6"/>
        <v>Agencia Información</v>
      </c>
      <c r="D36" s="40" t="s">
        <v>14</v>
      </c>
      <c r="E36" s="27">
        <v>7</v>
      </c>
      <c r="F36" s="40" t="s">
        <v>431</v>
      </c>
      <c r="G36" s="41" t="s">
        <v>432</v>
      </c>
      <c r="H36" s="60" t="s">
        <v>16</v>
      </c>
      <c r="I36" s="61" t="s">
        <v>376</v>
      </c>
      <c r="J36" s="39" t="s">
        <v>18</v>
      </c>
      <c r="K36" s="39" t="s">
        <v>749</v>
      </c>
      <c r="L36" s="39" t="s">
        <v>433</v>
      </c>
      <c r="M36" s="39" t="s">
        <v>434</v>
      </c>
      <c r="N36" s="39" t="s">
        <v>439</v>
      </c>
      <c r="O36" s="42" t="s">
        <v>784</v>
      </c>
      <c r="P36" s="28"/>
      <c r="Q36" s="17" t="s">
        <v>663</v>
      </c>
      <c r="R36" s="17" t="s">
        <v>785</v>
      </c>
      <c r="S36" s="30" t="s">
        <v>786</v>
      </c>
      <c r="T36" s="31" t="s">
        <v>787</v>
      </c>
      <c r="U36" s="36" t="s">
        <v>403</v>
      </c>
      <c r="V36" s="37" t="s">
        <v>788</v>
      </c>
      <c r="W36" s="38">
        <v>99200007</v>
      </c>
      <c r="X36" s="33">
        <v>1</v>
      </c>
      <c r="Y36" s="33">
        <v>1</v>
      </c>
      <c r="Z36" s="33">
        <v>1</v>
      </c>
      <c r="AA36" s="33">
        <v>1</v>
      </c>
    </row>
    <row r="37" spans="1:27" ht="48" x14ac:dyDescent="0.3">
      <c r="A37" s="29" t="s">
        <v>445</v>
      </c>
      <c r="B37" s="39">
        <f t="shared" si="5"/>
        <v>990</v>
      </c>
      <c r="C37" s="40" t="str">
        <f t="shared" si="6"/>
        <v>Agencia Información</v>
      </c>
      <c r="D37" s="40" t="s">
        <v>14</v>
      </c>
      <c r="E37" s="27">
        <v>8</v>
      </c>
      <c r="F37" s="40" t="s">
        <v>431</v>
      </c>
      <c r="G37" s="41" t="s">
        <v>432</v>
      </c>
      <c r="H37" s="60" t="s">
        <v>16</v>
      </c>
      <c r="I37" s="61" t="s">
        <v>377</v>
      </c>
      <c r="J37" s="39" t="s">
        <v>18</v>
      </c>
      <c r="K37" s="39" t="s">
        <v>749</v>
      </c>
      <c r="L37" s="39" t="s">
        <v>433</v>
      </c>
      <c r="M37" s="39" t="s">
        <v>434</v>
      </c>
      <c r="N37" s="39" t="s">
        <v>439</v>
      </c>
      <c r="O37" s="42" t="s">
        <v>789</v>
      </c>
      <c r="P37" s="28"/>
      <c r="Q37" s="17" t="s">
        <v>663</v>
      </c>
      <c r="R37" s="17" t="s">
        <v>790</v>
      </c>
      <c r="S37" s="30" t="s">
        <v>791</v>
      </c>
      <c r="T37" s="31" t="s">
        <v>792</v>
      </c>
      <c r="U37" s="36" t="s">
        <v>403</v>
      </c>
      <c r="V37" s="37" t="s">
        <v>793</v>
      </c>
      <c r="W37" s="38">
        <v>99200008</v>
      </c>
      <c r="X37" s="33">
        <v>1</v>
      </c>
      <c r="Y37" s="33">
        <v>1</v>
      </c>
      <c r="Z37" s="33">
        <v>1</v>
      </c>
      <c r="AA37" s="33">
        <v>1</v>
      </c>
    </row>
    <row r="38" spans="1:27" ht="48" x14ac:dyDescent="0.3">
      <c r="A38" s="29" t="s">
        <v>446</v>
      </c>
      <c r="B38" s="39">
        <f t="shared" si="5"/>
        <v>990</v>
      </c>
      <c r="C38" s="40" t="str">
        <f t="shared" si="6"/>
        <v>Agencia Información</v>
      </c>
      <c r="D38" s="40" t="s">
        <v>14</v>
      </c>
      <c r="E38" s="27">
        <v>9</v>
      </c>
      <c r="F38" s="40" t="s">
        <v>431</v>
      </c>
      <c r="G38" s="41" t="s">
        <v>432</v>
      </c>
      <c r="H38" s="60" t="s">
        <v>16</v>
      </c>
      <c r="I38" s="61" t="s">
        <v>378</v>
      </c>
      <c r="J38" s="39" t="s">
        <v>18</v>
      </c>
      <c r="K38" s="39" t="s">
        <v>749</v>
      </c>
      <c r="L38" s="39" t="s">
        <v>433</v>
      </c>
      <c r="M38" s="39" t="s">
        <v>434</v>
      </c>
      <c r="N38" s="39" t="s">
        <v>439</v>
      </c>
      <c r="O38" s="42" t="s">
        <v>794</v>
      </c>
      <c r="P38" s="28"/>
      <c r="Q38" s="17" t="s">
        <v>663</v>
      </c>
      <c r="R38" s="17" t="s">
        <v>795</v>
      </c>
      <c r="S38" s="30" t="s">
        <v>796</v>
      </c>
      <c r="T38" s="31" t="s">
        <v>797</v>
      </c>
      <c r="U38" s="36" t="s">
        <v>403</v>
      </c>
      <c r="V38" s="37" t="s">
        <v>798</v>
      </c>
      <c r="W38" s="38">
        <v>99200009</v>
      </c>
      <c r="X38" s="33">
        <v>1</v>
      </c>
      <c r="Y38" s="33">
        <v>1</v>
      </c>
      <c r="Z38" s="33">
        <v>1</v>
      </c>
      <c r="AA38" s="33">
        <v>1</v>
      </c>
    </row>
    <row r="39" spans="1:27" ht="48" x14ac:dyDescent="0.3">
      <c r="A39" s="29" t="s">
        <v>447</v>
      </c>
      <c r="B39" s="39">
        <f t="shared" si="5"/>
        <v>990</v>
      </c>
      <c r="C39" s="40" t="str">
        <f t="shared" si="6"/>
        <v>Agencia Información</v>
      </c>
      <c r="D39" s="40" t="s">
        <v>14</v>
      </c>
      <c r="E39" s="27">
        <v>10</v>
      </c>
      <c r="F39" s="40" t="s">
        <v>431</v>
      </c>
      <c r="G39" s="41" t="s">
        <v>432</v>
      </c>
      <c r="H39" s="60" t="s">
        <v>16</v>
      </c>
      <c r="I39" s="61" t="s">
        <v>379</v>
      </c>
      <c r="J39" s="39" t="s">
        <v>18</v>
      </c>
      <c r="K39" s="39" t="s">
        <v>749</v>
      </c>
      <c r="L39" s="39" t="s">
        <v>433</v>
      </c>
      <c r="M39" s="39" t="s">
        <v>434</v>
      </c>
      <c r="N39" s="39" t="s">
        <v>439</v>
      </c>
      <c r="O39" s="42" t="s">
        <v>799</v>
      </c>
      <c r="P39" s="28"/>
      <c r="Q39" s="17" t="s">
        <v>663</v>
      </c>
      <c r="R39" s="17" t="s">
        <v>800</v>
      </c>
      <c r="S39" s="30" t="s">
        <v>801</v>
      </c>
      <c r="T39" s="31" t="s">
        <v>802</v>
      </c>
      <c r="U39" s="36" t="s">
        <v>403</v>
      </c>
      <c r="V39" s="37" t="s">
        <v>803</v>
      </c>
      <c r="W39" s="38">
        <v>99200010</v>
      </c>
      <c r="X39" s="33">
        <v>1</v>
      </c>
      <c r="Y39" s="33">
        <v>1</v>
      </c>
      <c r="Z39" s="33">
        <v>1</v>
      </c>
      <c r="AA39" s="33">
        <v>1</v>
      </c>
    </row>
    <row r="40" spans="1:27" ht="48" x14ac:dyDescent="0.3">
      <c r="A40" s="29" t="s">
        <v>448</v>
      </c>
      <c r="B40" s="39">
        <f t="shared" si="5"/>
        <v>990</v>
      </c>
      <c r="C40" s="40" t="str">
        <f t="shared" si="6"/>
        <v>Agencia Información</v>
      </c>
      <c r="D40" s="40" t="s">
        <v>14</v>
      </c>
      <c r="E40" s="27">
        <v>11</v>
      </c>
      <c r="F40" s="40" t="s">
        <v>431</v>
      </c>
      <c r="G40" s="41" t="s">
        <v>432</v>
      </c>
      <c r="H40" s="60" t="s">
        <v>16</v>
      </c>
      <c r="I40" s="61" t="s">
        <v>380</v>
      </c>
      <c r="J40" s="39" t="s">
        <v>18</v>
      </c>
      <c r="K40" s="39" t="s">
        <v>749</v>
      </c>
      <c r="L40" s="39" t="s">
        <v>433</v>
      </c>
      <c r="M40" s="39" t="s">
        <v>434</v>
      </c>
      <c r="N40" s="39" t="s">
        <v>439</v>
      </c>
      <c r="O40" s="42" t="s">
        <v>804</v>
      </c>
      <c r="P40" s="28"/>
      <c r="Q40" s="17" t="s">
        <v>663</v>
      </c>
      <c r="R40" s="17" t="s">
        <v>805</v>
      </c>
      <c r="S40" s="30" t="s">
        <v>806</v>
      </c>
      <c r="T40" s="31" t="s">
        <v>807</v>
      </c>
      <c r="U40" s="36" t="s">
        <v>403</v>
      </c>
      <c r="V40" s="37" t="s">
        <v>808</v>
      </c>
      <c r="W40" s="38">
        <v>99200011</v>
      </c>
      <c r="X40" s="33">
        <v>1</v>
      </c>
      <c r="Y40" s="33">
        <v>1</v>
      </c>
      <c r="Z40" s="33">
        <v>1</v>
      </c>
      <c r="AA40" s="33">
        <v>1</v>
      </c>
    </row>
    <row r="41" spans="1:27" ht="48" x14ac:dyDescent="0.3">
      <c r="A41" s="29" t="s">
        <v>449</v>
      </c>
      <c r="B41" s="39">
        <f t="shared" si="5"/>
        <v>990</v>
      </c>
      <c r="C41" s="40" t="str">
        <f t="shared" si="6"/>
        <v>Agencia Información</v>
      </c>
      <c r="D41" s="40" t="s">
        <v>14</v>
      </c>
      <c r="E41" s="27">
        <v>12</v>
      </c>
      <c r="F41" s="40" t="s">
        <v>431</v>
      </c>
      <c r="G41" s="41" t="s">
        <v>432</v>
      </c>
      <c r="H41" s="60" t="s">
        <v>16</v>
      </c>
      <c r="I41" s="61" t="s">
        <v>381</v>
      </c>
      <c r="J41" s="39" t="s">
        <v>18</v>
      </c>
      <c r="K41" s="39" t="s">
        <v>749</v>
      </c>
      <c r="L41" s="39" t="s">
        <v>433</v>
      </c>
      <c r="M41" s="39" t="s">
        <v>434</v>
      </c>
      <c r="N41" s="39" t="s">
        <v>439</v>
      </c>
      <c r="O41" s="42" t="s">
        <v>809</v>
      </c>
      <c r="P41" s="28"/>
      <c r="Q41" s="17" t="s">
        <v>663</v>
      </c>
      <c r="R41" s="17" t="s">
        <v>810</v>
      </c>
      <c r="S41" s="30" t="s">
        <v>811</v>
      </c>
      <c r="T41" s="31" t="s">
        <v>812</v>
      </c>
      <c r="U41" s="36" t="s">
        <v>403</v>
      </c>
      <c r="V41" s="37" t="s">
        <v>813</v>
      </c>
      <c r="W41" s="38">
        <v>99200012</v>
      </c>
      <c r="X41" s="33">
        <v>1</v>
      </c>
      <c r="Y41" s="33">
        <v>1</v>
      </c>
      <c r="Z41" s="33">
        <v>1</v>
      </c>
      <c r="AA41" s="33">
        <v>1</v>
      </c>
    </row>
    <row r="42" spans="1:27" ht="48" x14ac:dyDescent="0.3">
      <c r="A42" s="29" t="s">
        <v>450</v>
      </c>
      <c r="B42" s="39">
        <f t="shared" si="5"/>
        <v>990</v>
      </c>
      <c r="C42" s="40" t="str">
        <f t="shared" si="6"/>
        <v>Agencia Información</v>
      </c>
      <c r="D42" s="40" t="s">
        <v>14</v>
      </c>
      <c r="E42" s="27">
        <v>13</v>
      </c>
      <c r="F42" s="40" t="s">
        <v>431</v>
      </c>
      <c r="G42" s="41" t="s">
        <v>432</v>
      </c>
      <c r="H42" s="60" t="s">
        <v>16</v>
      </c>
      <c r="I42" s="61" t="s">
        <v>382</v>
      </c>
      <c r="J42" s="39" t="s">
        <v>18</v>
      </c>
      <c r="K42" s="39" t="s">
        <v>749</v>
      </c>
      <c r="L42" s="39" t="s">
        <v>433</v>
      </c>
      <c r="M42" s="39" t="s">
        <v>434</v>
      </c>
      <c r="N42" s="39" t="s">
        <v>439</v>
      </c>
      <c r="O42" s="42" t="s">
        <v>814</v>
      </c>
      <c r="P42" s="28"/>
      <c r="Q42" s="17" t="s">
        <v>663</v>
      </c>
      <c r="R42" s="17" t="s">
        <v>815</v>
      </c>
      <c r="S42" s="30" t="s">
        <v>816</v>
      </c>
      <c r="T42" s="31" t="s">
        <v>817</v>
      </c>
      <c r="U42" s="36" t="s">
        <v>403</v>
      </c>
      <c r="V42" s="37" t="s">
        <v>818</v>
      </c>
      <c r="W42" s="38">
        <v>99200013</v>
      </c>
      <c r="X42" s="33">
        <v>1</v>
      </c>
      <c r="Y42" s="33">
        <v>1</v>
      </c>
      <c r="Z42" s="33">
        <v>1</v>
      </c>
      <c r="AA42" s="33">
        <v>1</v>
      </c>
    </row>
    <row r="43" spans="1:27" ht="48" x14ac:dyDescent="0.3">
      <c r="A43" s="29" t="s">
        <v>451</v>
      </c>
      <c r="B43" s="39">
        <f t="shared" si="5"/>
        <v>990</v>
      </c>
      <c r="C43" s="40" t="str">
        <f t="shared" si="6"/>
        <v>Agencia Información</v>
      </c>
      <c r="D43" s="40" t="s">
        <v>14</v>
      </c>
      <c r="E43" s="27">
        <v>14</v>
      </c>
      <c r="F43" s="40" t="s">
        <v>431</v>
      </c>
      <c r="G43" s="41" t="s">
        <v>432</v>
      </c>
      <c r="H43" s="60" t="s">
        <v>16</v>
      </c>
      <c r="I43" s="61" t="s">
        <v>383</v>
      </c>
      <c r="J43" s="39" t="s">
        <v>18</v>
      </c>
      <c r="K43" s="39" t="s">
        <v>749</v>
      </c>
      <c r="L43" s="39" t="s">
        <v>433</v>
      </c>
      <c r="M43" s="39" t="s">
        <v>434</v>
      </c>
      <c r="N43" s="39" t="s">
        <v>439</v>
      </c>
      <c r="O43" s="42" t="s">
        <v>819</v>
      </c>
      <c r="P43" s="28"/>
      <c r="Q43" s="17" t="s">
        <v>663</v>
      </c>
      <c r="R43" s="17" t="s">
        <v>820</v>
      </c>
      <c r="S43" s="30" t="s">
        <v>821</v>
      </c>
      <c r="T43" s="31" t="s">
        <v>822</v>
      </c>
      <c r="U43" s="36" t="s">
        <v>403</v>
      </c>
      <c r="V43" s="37" t="s">
        <v>823</v>
      </c>
      <c r="W43" s="38">
        <v>99200014</v>
      </c>
      <c r="X43" s="33">
        <v>1</v>
      </c>
      <c r="Y43" s="33">
        <v>1</v>
      </c>
      <c r="Z43" s="33">
        <v>1</v>
      </c>
      <c r="AA43" s="33">
        <v>1</v>
      </c>
    </row>
    <row r="44" spans="1:27" ht="48" x14ac:dyDescent="0.3">
      <c r="A44" s="29" t="s">
        <v>452</v>
      </c>
      <c r="B44" s="39">
        <f t="shared" si="5"/>
        <v>990</v>
      </c>
      <c r="C44" s="40" t="str">
        <f t="shared" si="6"/>
        <v>Agencia Información</v>
      </c>
      <c r="D44" s="40" t="s">
        <v>14</v>
      </c>
      <c r="E44" s="27">
        <v>15</v>
      </c>
      <c r="F44" s="40" t="s">
        <v>431</v>
      </c>
      <c r="G44" s="41" t="s">
        <v>432</v>
      </c>
      <c r="H44" s="60" t="s">
        <v>16</v>
      </c>
      <c r="I44" s="61" t="s">
        <v>384</v>
      </c>
      <c r="J44" s="39" t="s">
        <v>18</v>
      </c>
      <c r="K44" s="39" t="s">
        <v>749</v>
      </c>
      <c r="L44" s="39" t="s">
        <v>433</v>
      </c>
      <c r="M44" s="39" t="s">
        <v>434</v>
      </c>
      <c r="N44" s="39" t="s">
        <v>439</v>
      </c>
      <c r="O44" s="42" t="s">
        <v>824</v>
      </c>
      <c r="P44" s="28"/>
      <c r="Q44" s="17" t="s">
        <v>663</v>
      </c>
      <c r="R44" s="17" t="s">
        <v>825</v>
      </c>
      <c r="S44" s="30" t="s">
        <v>826</v>
      </c>
      <c r="T44" s="31" t="s">
        <v>827</v>
      </c>
      <c r="U44" s="36" t="s">
        <v>403</v>
      </c>
      <c r="V44" s="37" t="s">
        <v>828</v>
      </c>
      <c r="W44" s="38">
        <v>99200015</v>
      </c>
      <c r="X44" s="33">
        <v>1</v>
      </c>
      <c r="Y44" s="33">
        <v>1</v>
      </c>
      <c r="Z44" s="33">
        <v>1</v>
      </c>
      <c r="AA44" s="33">
        <v>1</v>
      </c>
    </row>
    <row r="45" spans="1:27" ht="48" x14ac:dyDescent="0.3">
      <c r="A45" s="29" t="s">
        <v>453</v>
      </c>
      <c r="B45" s="39">
        <f t="shared" si="5"/>
        <v>990</v>
      </c>
      <c r="C45" s="40" t="str">
        <f t="shared" si="6"/>
        <v>Agencia Información</v>
      </c>
      <c r="D45" s="40" t="s">
        <v>14</v>
      </c>
      <c r="E45" s="27">
        <v>16</v>
      </c>
      <c r="F45" s="40" t="s">
        <v>431</v>
      </c>
      <c r="G45" s="41" t="s">
        <v>432</v>
      </c>
      <c r="H45" s="60" t="s">
        <v>16</v>
      </c>
      <c r="I45" s="61" t="s">
        <v>385</v>
      </c>
      <c r="J45" s="39" t="s">
        <v>18</v>
      </c>
      <c r="K45" s="39" t="s">
        <v>749</v>
      </c>
      <c r="L45" s="39" t="s">
        <v>433</v>
      </c>
      <c r="M45" s="39" t="s">
        <v>434</v>
      </c>
      <c r="N45" s="39" t="s">
        <v>439</v>
      </c>
      <c r="O45" s="42" t="s">
        <v>829</v>
      </c>
      <c r="P45" s="28"/>
      <c r="Q45" s="17" t="s">
        <v>663</v>
      </c>
      <c r="R45" s="17" t="s">
        <v>830</v>
      </c>
      <c r="S45" s="30" t="s">
        <v>831</v>
      </c>
      <c r="T45" s="31" t="s">
        <v>832</v>
      </c>
      <c r="U45" s="36" t="s">
        <v>403</v>
      </c>
      <c r="V45" s="37" t="s">
        <v>833</v>
      </c>
      <c r="W45" s="38">
        <v>99200016</v>
      </c>
      <c r="X45" s="33">
        <v>1</v>
      </c>
      <c r="Y45" s="33">
        <v>1</v>
      </c>
      <c r="Z45" s="33">
        <v>1</v>
      </c>
      <c r="AA45" s="33">
        <v>1</v>
      </c>
    </row>
    <row r="46" spans="1:27" ht="96" x14ac:dyDescent="0.3">
      <c r="A46" s="26" t="s">
        <v>454</v>
      </c>
      <c r="B46" s="39">
        <f t="shared" ref="B46:B58" si="7">+B45</f>
        <v>990</v>
      </c>
      <c r="C46" s="40" t="str">
        <f t="shared" ref="C46:C58" si="8">+C45</f>
        <v>Agencia Información</v>
      </c>
      <c r="D46" s="40" t="s">
        <v>470</v>
      </c>
      <c r="E46" s="21">
        <v>0</v>
      </c>
      <c r="F46" s="40" t="s">
        <v>472</v>
      </c>
      <c r="G46" s="41" t="s">
        <v>471</v>
      </c>
      <c r="H46" s="58" t="s">
        <v>20</v>
      </c>
      <c r="I46" s="59" t="s">
        <v>15</v>
      </c>
      <c r="J46" s="39" t="s">
        <v>748</v>
      </c>
      <c r="K46" s="39" t="s">
        <v>834</v>
      </c>
      <c r="L46" s="39" t="s">
        <v>835</v>
      </c>
      <c r="M46" s="39" t="s">
        <v>469</v>
      </c>
      <c r="N46" s="39" t="s">
        <v>467</v>
      </c>
      <c r="O46" s="28" t="s">
        <v>836</v>
      </c>
      <c r="P46" s="28"/>
      <c r="Q46" s="17" t="s">
        <v>663</v>
      </c>
      <c r="R46" s="28" t="s">
        <v>837</v>
      </c>
      <c r="S46" s="30" t="s">
        <v>838</v>
      </c>
      <c r="T46" s="31" t="s">
        <v>752</v>
      </c>
      <c r="U46" s="36" t="s">
        <v>403</v>
      </c>
      <c r="V46" s="37" t="s">
        <v>839</v>
      </c>
      <c r="W46" s="38">
        <v>99100000</v>
      </c>
      <c r="X46" s="33">
        <v>1</v>
      </c>
      <c r="Y46" s="33">
        <v>1</v>
      </c>
      <c r="Z46" s="33">
        <v>1</v>
      </c>
      <c r="AA46" s="33">
        <v>1</v>
      </c>
    </row>
    <row r="47" spans="1:27" ht="96" x14ac:dyDescent="0.3">
      <c r="A47" s="29" t="s">
        <v>455</v>
      </c>
      <c r="B47" s="39">
        <f t="shared" si="7"/>
        <v>990</v>
      </c>
      <c r="C47" s="40" t="str">
        <f t="shared" si="8"/>
        <v>Agencia Información</v>
      </c>
      <c r="D47" s="40" t="s">
        <v>470</v>
      </c>
      <c r="E47" s="27">
        <v>1</v>
      </c>
      <c r="F47" s="40" t="s">
        <v>472</v>
      </c>
      <c r="G47" s="41" t="s">
        <v>471</v>
      </c>
      <c r="H47" s="60" t="s">
        <v>16</v>
      </c>
      <c r="I47" s="61" t="s">
        <v>370</v>
      </c>
      <c r="J47" s="39" t="s">
        <v>748</v>
      </c>
      <c r="K47" s="39" t="s">
        <v>834</v>
      </c>
      <c r="L47" s="39" t="s">
        <v>835</v>
      </c>
      <c r="M47" s="39" t="s">
        <v>469</v>
      </c>
      <c r="N47" s="39" t="s">
        <v>467</v>
      </c>
      <c r="O47" s="28" t="s">
        <v>840</v>
      </c>
      <c r="P47" s="28"/>
      <c r="Q47" s="17" t="s">
        <v>663</v>
      </c>
      <c r="R47" s="28" t="s">
        <v>841</v>
      </c>
      <c r="S47" s="30" t="s">
        <v>842</v>
      </c>
      <c r="T47" s="31" t="s">
        <v>757</v>
      </c>
      <c r="U47" s="36" t="s">
        <v>403</v>
      </c>
      <c r="V47" s="37" t="s">
        <v>843</v>
      </c>
      <c r="W47" s="38">
        <v>99200001</v>
      </c>
      <c r="X47" s="33">
        <v>1</v>
      </c>
      <c r="Y47" s="33">
        <v>1</v>
      </c>
      <c r="Z47" s="33">
        <v>1</v>
      </c>
      <c r="AA47" s="33">
        <v>1</v>
      </c>
    </row>
    <row r="48" spans="1:27" ht="96" x14ac:dyDescent="0.3">
      <c r="A48" s="29" t="s">
        <v>456</v>
      </c>
      <c r="B48" s="39">
        <f t="shared" si="7"/>
        <v>990</v>
      </c>
      <c r="C48" s="40" t="str">
        <f t="shared" si="8"/>
        <v>Agencia Información</v>
      </c>
      <c r="D48" s="40" t="s">
        <v>470</v>
      </c>
      <c r="E48" s="27">
        <v>2</v>
      </c>
      <c r="F48" s="40" t="s">
        <v>472</v>
      </c>
      <c r="G48" s="41" t="s">
        <v>471</v>
      </c>
      <c r="H48" s="60" t="s">
        <v>16</v>
      </c>
      <c r="I48" s="61" t="s">
        <v>371</v>
      </c>
      <c r="J48" s="39" t="s">
        <v>748</v>
      </c>
      <c r="K48" s="39" t="s">
        <v>834</v>
      </c>
      <c r="L48" s="39" t="s">
        <v>835</v>
      </c>
      <c r="M48" s="39" t="s">
        <v>469</v>
      </c>
      <c r="N48" s="39" t="s">
        <v>467</v>
      </c>
      <c r="O48" s="28" t="s">
        <v>844</v>
      </c>
      <c r="P48" s="28"/>
      <c r="Q48" s="17" t="s">
        <v>663</v>
      </c>
      <c r="R48" s="28" t="s">
        <v>845</v>
      </c>
      <c r="S48" s="30" t="s">
        <v>846</v>
      </c>
      <c r="T48" s="31" t="s">
        <v>762</v>
      </c>
      <c r="U48" s="36" t="s">
        <v>403</v>
      </c>
      <c r="V48" s="37" t="s">
        <v>847</v>
      </c>
      <c r="W48" s="38">
        <v>99200002</v>
      </c>
      <c r="X48" s="33">
        <v>1</v>
      </c>
      <c r="Y48" s="33">
        <v>1</v>
      </c>
      <c r="Z48" s="33">
        <v>1</v>
      </c>
      <c r="AA48" s="33">
        <v>1</v>
      </c>
    </row>
    <row r="49" spans="1:27" ht="96" x14ac:dyDescent="0.3">
      <c r="A49" s="29" t="s">
        <v>457</v>
      </c>
      <c r="B49" s="39">
        <f t="shared" si="7"/>
        <v>990</v>
      </c>
      <c r="C49" s="40" t="str">
        <f t="shared" si="8"/>
        <v>Agencia Información</v>
      </c>
      <c r="D49" s="40" t="s">
        <v>470</v>
      </c>
      <c r="E49" s="27">
        <v>3</v>
      </c>
      <c r="F49" s="40" t="s">
        <v>472</v>
      </c>
      <c r="G49" s="41" t="s">
        <v>471</v>
      </c>
      <c r="H49" s="60" t="s">
        <v>16</v>
      </c>
      <c r="I49" s="61" t="s">
        <v>372</v>
      </c>
      <c r="J49" s="39" t="s">
        <v>748</v>
      </c>
      <c r="K49" s="39" t="s">
        <v>834</v>
      </c>
      <c r="L49" s="39" t="s">
        <v>835</v>
      </c>
      <c r="M49" s="39" t="s">
        <v>469</v>
      </c>
      <c r="N49" s="39" t="s">
        <v>467</v>
      </c>
      <c r="O49" s="28" t="s">
        <v>848</v>
      </c>
      <c r="P49" s="28"/>
      <c r="Q49" s="17" t="s">
        <v>663</v>
      </c>
      <c r="R49" s="28" t="s">
        <v>849</v>
      </c>
      <c r="S49" s="30" t="s">
        <v>850</v>
      </c>
      <c r="T49" s="31" t="s">
        <v>767</v>
      </c>
      <c r="U49" s="36" t="s">
        <v>403</v>
      </c>
      <c r="V49" s="37" t="s">
        <v>851</v>
      </c>
      <c r="W49" s="38">
        <v>99200003</v>
      </c>
      <c r="X49" s="33">
        <v>1</v>
      </c>
      <c r="Y49" s="33">
        <v>1</v>
      </c>
      <c r="Z49" s="33">
        <v>1</v>
      </c>
      <c r="AA49" s="33">
        <v>1</v>
      </c>
    </row>
    <row r="50" spans="1:27" ht="96" x14ac:dyDescent="0.3">
      <c r="A50" s="29" t="s">
        <v>458</v>
      </c>
      <c r="B50" s="39">
        <f t="shared" si="7"/>
        <v>990</v>
      </c>
      <c r="C50" s="40" t="str">
        <f t="shared" si="8"/>
        <v>Agencia Información</v>
      </c>
      <c r="D50" s="40" t="s">
        <v>470</v>
      </c>
      <c r="E50" s="27">
        <v>4</v>
      </c>
      <c r="F50" s="40" t="s">
        <v>472</v>
      </c>
      <c r="G50" s="41" t="s">
        <v>471</v>
      </c>
      <c r="H50" s="60" t="s">
        <v>16</v>
      </c>
      <c r="I50" s="61" t="s">
        <v>373</v>
      </c>
      <c r="J50" s="39" t="s">
        <v>748</v>
      </c>
      <c r="K50" s="39" t="s">
        <v>834</v>
      </c>
      <c r="L50" s="39" t="s">
        <v>835</v>
      </c>
      <c r="M50" s="39" t="s">
        <v>469</v>
      </c>
      <c r="N50" s="39" t="s">
        <v>467</v>
      </c>
      <c r="O50" s="28" t="s">
        <v>852</v>
      </c>
      <c r="P50" s="28"/>
      <c r="Q50" s="17" t="s">
        <v>663</v>
      </c>
      <c r="R50" s="28" t="s">
        <v>853</v>
      </c>
      <c r="S50" s="30" t="s">
        <v>854</v>
      </c>
      <c r="T50" s="31" t="s">
        <v>772</v>
      </c>
      <c r="U50" s="36" t="s">
        <v>403</v>
      </c>
      <c r="V50" s="37" t="s">
        <v>855</v>
      </c>
      <c r="W50" s="38">
        <v>99200004</v>
      </c>
      <c r="X50" s="33">
        <v>1</v>
      </c>
      <c r="Y50" s="33">
        <v>1</v>
      </c>
      <c r="Z50" s="33">
        <v>1</v>
      </c>
      <c r="AA50" s="33">
        <v>1</v>
      </c>
    </row>
    <row r="51" spans="1:27" ht="96" x14ac:dyDescent="0.3">
      <c r="A51" s="29" t="s">
        <v>459</v>
      </c>
      <c r="B51" s="39">
        <f t="shared" si="7"/>
        <v>990</v>
      </c>
      <c r="C51" s="40" t="str">
        <f t="shared" si="8"/>
        <v>Agencia Información</v>
      </c>
      <c r="D51" s="40" t="s">
        <v>470</v>
      </c>
      <c r="E51" s="27">
        <v>5</v>
      </c>
      <c r="F51" s="40" t="s">
        <v>472</v>
      </c>
      <c r="G51" s="41" t="s">
        <v>471</v>
      </c>
      <c r="H51" s="60" t="s">
        <v>16</v>
      </c>
      <c r="I51" s="61" t="s">
        <v>374</v>
      </c>
      <c r="J51" s="39" t="s">
        <v>748</v>
      </c>
      <c r="K51" s="39" t="s">
        <v>834</v>
      </c>
      <c r="L51" s="39" t="s">
        <v>835</v>
      </c>
      <c r="M51" s="39" t="s">
        <v>469</v>
      </c>
      <c r="N51" s="39" t="s">
        <v>467</v>
      </c>
      <c r="O51" s="28" t="s">
        <v>856</v>
      </c>
      <c r="P51" s="28"/>
      <c r="Q51" s="17" t="s">
        <v>663</v>
      </c>
      <c r="R51" s="28" t="s">
        <v>857</v>
      </c>
      <c r="S51" s="30" t="s">
        <v>858</v>
      </c>
      <c r="T51" s="31" t="s">
        <v>777</v>
      </c>
      <c r="U51" s="36" t="s">
        <v>403</v>
      </c>
      <c r="V51" s="37" t="s">
        <v>859</v>
      </c>
      <c r="W51" s="38">
        <v>99200005</v>
      </c>
      <c r="X51" s="33">
        <v>1</v>
      </c>
      <c r="Y51" s="33">
        <v>1</v>
      </c>
      <c r="Z51" s="33">
        <v>1</v>
      </c>
      <c r="AA51" s="33">
        <v>1</v>
      </c>
    </row>
    <row r="52" spans="1:27" ht="96" x14ac:dyDescent="0.3">
      <c r="A52" s="29" t="s">
        <v>460</v>
      </c>
      <c r="B52" s="39">
        <f t="shared" si="7"/>
        <v>990</v>
      </c>
      <c r="C52" s="40" t="str">
        <f t="shared" si="8"/>
        <v>Agencia Información</v>
      </c>
      <c r="D52" s="40" t="s">
        <v>470</v>
      </c>
      <c r="E52" s="27">
        <v>6</v>
      </c>
      <c r="F52" s="40" t="s">
        <v>472</v>
      </c>
      <c r="G52" s="41" t="s">
        <v>471</v>
      </c>
      <c r="H52" s="60" t="s">
        <v>16</v>
      </c>
      <c r="I52" s="61" t="s">
        <v>375</v>
      </c>
      <c r="J52" s="39" t="s">
        <v>748</v>
      </c>
      <c r="K52" s="39" t="s">
        <v>834</v>
      </c>
      <c r="L52" s="39" t="s">
        <v>835</v>
      </c>
      <c r="M52" s="39" t="s">
        <v>469</v>
      </c>
      <c r="N52" s="39" t="s">
        <v>467</v>
      </c>
      <c r="O52" s="28" t="s">
        <v>860</v>
      </c>
      <c r="P52" s="28"/>
      <c r="Q52" s="17" t="s">
        <v>663</v>
      </c>
      <c r="R52" s="28" t="s">
        <v>861</v>
      </c>
      <c r="S52" s="30" t="s">
        <v>862</v>
      </c>
      <c r="T52" s="31" t="s">
        <v>782</v>
      </c>
      <c r="U52" s="36" t="s">
        <v>403</v>
      </c>
      <c r="V52" s="37" t="s">
        <v>863</v>
      </c>
      <c r="W52" s="38">
        <v>99200006</v>
      </c>
      <c r="X52" s="33">
        <v>1</v>
      </c>
      <c r="Y52" s="33">
        <v>1</v>
      </c>
      <c r="Z52" s="33">
        <v>1</v>
      </c>
      <c r="AA52" s="33">
        <v>1</v>
      </c>
    </row>
    <row r="53" spans="1:27" ht="96" x14ac:dyDescent="0.3">
      <c r="A53" s="29" t="s">
        <v>461</v>
      </c>
      <c r="B53" s="39">
        <f t="shared" si="7"/>
        <v>990</v>
      </c>
      <c r="C53" s="40" t="str">
        <f t="shared" si="8"/>
        <v>Agencia Información</v>
      </c>
      <c r="D53" s="40" t="s">
        <v>470</v>
      </c>
      <c r="E53" s="27">
        <v>7</v>
      </c>
      <c r="F53" s="40" t="s">
        <v>472</v>
      </c>
      <c r="G53" s="41" t="s">
        <v>471</v>
      </c>
      <c r="H53" s="60" t="s">
        <v>16</v>
      </c>
      <c r="I53" s="61" t="s">
        <v>376</v>
      </c>
      <c r="J53" s="39" t="s">
        <v>748</v>
      </c>
      <c r="K53" s="39" t="s">
        <v>834</v>
      </c>
      <c r="L53" s="39" t="s">
        <v>835</v>
      </c>
      <c r="M53" s="39" t="s">
        <v>469</v>
      </c>
      <c r="N53" s="39" t="s">
        <v>467</v>
      </c>
      <c r="O53" s="28" t="s">
        <v>864</v>
      </c>
      <c r="P53" s="28"/>
      <c r="Q53" s="17" t="s">
        <v>663</v>
      </c>
      <c r="R53" s="28" t="s">
        <v>865</v>
      </c>
      <c r="S53" s="30" t="s">
        <v>866</v>
      </c>
      <c r="T53" s="31" t="s">
        <v>787</v>
      </c>
      <c r="U53" s="36" t="s">
        <v>403</v>
      </c>
      <c r="V53" s="37" t="s">
        <v>867</v>
      </c>
      <c r="W53" s="38">
        <v>99200007</v>
      </c>
      <c r="X53" s="33">
        <v>1</v>
      </c>
      <c r="Y53" s="33">
        <v>1</v>
      </c>
      <c r="Z53" s="33">
        <v>1</v>
      </c>
      <c r="AA53" s="33">
        <v>1</v>
      </c>
    </row>
    <row r="54" spans="1:27" ht="96" x14ac:dyDescent="0.3">
      <c r="A54" s="29" t="s">
        <v>462</v>
      </c>
      <c r="B54" s="39">
        <f t="shared" si="7"/>
        <v>990</v>
      </c>
      <c r="C54" s="40" t="str">
        <f t="shared" si="8"/>
        <v>Agencia Información</v>
      </c>
      <c r="D54" s="40" t="s">
        <v>470</v>
      </c>
      <c r="E54" s="27">
        <v>8</v>
      </c>
      <c r="F54" s="40" t="s">
        <v>472</v>
      </c>
      <c r="G54" s="41" t="s">
        <v>471</v>
      </c>
      <c r="H54" s="60" t="s">
        <v>16</v>
      </c>
      <c r="I54" s="61" t="s">
        <v>377</v>
      </c>
      <c r="J54" s="39" t="s">
        <v>748</v>
      </c>
      <c r="K54" s="39" t="s">
        <v>834</v>
      </c>
      <c r="L54" s="39" t="s">
        <v>835</v>
      </c>
      <c r="M54" s="39" t="s">
        <v>469</v>
      </c>
      <c r="N54" s="39" t="s">
        <v>467</v>
      </c>
      <c r="O54" s="28" t="s">
        <v>868</v>
      </c>
      <c r="P54" s="28"/>
      <c r="Q54" s="17" t="s">
        <v>663</v>
      </c>
      <c r="R54" s="28" t="s">
        <v>869</v>
      </c>
      <c r="S54" s="30" t="s">
        <v>870</v>
      </c>
      <c r="T54" s="31" t="s">
        <v>792</v>
      </c>
      <c r="U54" s="36" t="s">
        <v>403</v>
      </c>
      <c r="V54" s="37" t="s">
        <v>871</v>
      </c>
      <c r="W54" s="38">
        <v>99200008</v>
      </c>
      <c r="X54" s="33">
        <v>1</v>
      </c>
      <c r="Y54" s="33">
        <v>1</v>
      </c>
      <c r="Z54" s="33">
        <v>1</v>
      </c>
      <c r="AA54" s="33">
        <v>1</v>
      </c>
    </row>
    <row r="55" spans="1:27" ht="96" x14ac:dyDescent="0.3">
      <c r="A55" s="29" t="s">
        <v>463</v>
      </c>
      <c r="B55" s="39">
        <f t="shared" si="7"/>
        <v>990</v>
      </c>
      <c r="C55" s="40" t="str">
        <f t="shared" si="8"/>
        <v>Agencia Información</v>
      </c>
      <c r="D55" s="40" t="s">
        <v>470</v>
      </c>
      <c r="E55" s="27">
        <v>9</v>
      </c>
      <c r="F55" s="40" t="s">
        <v>472</v>
      </c>
      <c r="G55" s="41" t="s">
        <v>471</v>
      </c>
      <c r="H55" s="60" t="s">
        <v>16</v>
      </c>
      <c r="I55" s="61" t="s">
        <v>378</v>
      </c>
      <c r="J55" s="39" t="s">
        <v>748</v>
      </c>
      <c r="K55" s="39" t="s">
        <v>834</v>
      </c>
      <c r="L55" s="39" t="s">
        <v>835</v>
      </c>
      <c r="M55" s="39" t="s">
        <v>469</v>
      </c>
      <c r="N55" s="39" t="s">
        <v>467</v>
      </c>
      <c r="O55" s="28" t="s">
        <v>872</v>
      </c>
      <c r="P55" s="28"/>
      <c r="Q55" s="17" t="s">
        <v>663</v>
      </c>
      <c r="R55" s="28" t="s">
        <v>873</v>
      </c>
      <c r="S55" s="30" t="s">
        <v>874</v>
      </c>
      <c r="T55" s="31" t="s">
        <v>797</v>
      </c>
      <c r="U55" s="36" t="s">
        <v>403</v>
      </c>
      <c r="V55" s="37" t="s">
        <v>875</v>
      </c>
      <c r="W55" s="38">
        <v>99200009</v>
      </c>
      <c r="X55" s="33">
        <v>1</v>
      </c>
      <c r="Y55" s="33">
        <v>1</v>
      </c>
      <c r="Z55" s="33">
        <v>1</v>
      </c>
      <c r="AA55" s="33">
        <v>1</v>
      </c>
    </row>
    <row r="56" spans="1:27" ht="96" x14ac:dyDescent="0.3">
      <c r="A56" s="29" t="s">
        <v>464</v>
      </c>
      <c r="B56" s="39">
        <f t="shared" si="7"/>
        <v>990</v>
      </c>
      <c r="C56" s="40" t="str">
        <f t="shared" si="8"/>
        <v>Agencia Información</v>
      </c>
      <c r="D56" s="40" t="s">
        <v>470</v>
      </c>
      <c r="E56" s="27">
        <v>10</v>
      </c>
      <c r="F56" s="40" t="s">
        <v>472</v>
      </c>
      <c r="G56" s="41" t="s">
        <v>471</v>
      </c>
      <c r="H56" s="60" t="s">
        <v>16</v>
      </c>
      <c r="I56" s="61" t="s">
        <v>379</v>
      </c>
      <c r="J56" s="39" t="s">
        <v>748</v>
      </c>
      <c r="K56" s="39" t="s">
        <v>834</v>
      </c>
      <c r="L56" s="39" t="s">
        <v>835</v>
      </c>
      <c r="M56" s="39" t="s">
        <v>469</v>
      </c>
      <c r="N56" s="39" t="s">
        <v>467</v>
      </c>
      <c r="O56" s="28" t="s">
        <v>876</v>
      </c>
      <c r="P56" s="28"/>
      <c r="Q56" s="17" t="s">
        <v>663</v>
      </c>
      <c r="R56" s="28" t="s">
        <v>877</v>
      </c>
      <c r="S56" s="30" t="s">
        <v>878</v>
      </c>
      <c r="T56" s="31" t="s">
        <v>802</v>
      </c>
      <c r="U56" s="36" t="s">
        <v>403</v>
      </c>
      <c r="V56" s="37" t="s">
        <v>879</v>
      </c>
      <c r="W56" s="38">
        <v>99200010</v>
      </c>
      <c r="X56" s="33">
        <v>1</v>
      </c>
      <c r="Y56" s="33">
        <v>1</v>
      </c>
      <c r="Z56" s="33">
        <v>1</v>
      </c>
      <c r="AA56" s="33">
        <v>1</v>
      </c>
    </row>
    <row r="57" spans="1:27" ht="96" x14ac:dyDescent="0.3">
      <c r="A57" s="29" t="s">
        <v>465</v>
      </c>
      <c r="B57" s="39">
        <f t="shared" si="7"/>
        <v>990</v>
      </c>
      <c r="C57" s="40" t="str">
        <f t="shared" si="8"/>
        <v>Agencia Información</v>
      </c>
      <c r="D57" s="40" t="s">
        <v>470</v>
      </c>
      <c r="E57" s="27">
        <v>11</v>
      </c>
      <c r="F57" s="40" t="s">
        <v>472</v>
      </c>
      <c r="G57" s="41" t="s">
        <v>471</v>
      </c>
      <c r="H57" s="60" t="s">
        <v>16</v>
      </c>
      <c r="I57" s="61" t="s">
        <v>380</v>
      </c>
      <c r="J57" s="39" t="s">
        <v>748</v>
      </c>
      <c r="K57" s="39" t="s">
        <v>834</v>
      </c>
      <c r="L57" s="39" t="s">
        <v>835</v>
      </c>
      <c r="M57" s="39" t="s">
        <v>469</v>
      </c>
      <c r="N57" s="39" t="s">
        <v>467</v>
      </c>
      <c r="O57" s="28" t="s">
        <v>880</v>
      </c>
      <c r="P57" s="28"/>
      <c r="Q57" s="17" t="s">
        <v>663</v>
      </c>
      <c r="R57" s="28" t="s">
        <v>881</v>
      </c>
      <c r="S57" s="30" t="s">
        <v>882</v>
      </c>
      <c r="T57" s="31" t="s">
        <v>807</v>
      </c>
      <c r="U57" s="36" t="s">
        <v>403</v>
      </c>
      <c r="V57" s="37" t="s">
        <v>883</v>
      </c>
      <c r="W57" s="38">
        <v>99200011</v>
      </c>
      <c r="X57" s="33">
        <v>1</v>
      </c>
      <c r="Y57" s="33">
        <v>1</v>
      </c>
      <c r="Z57" s="33">
        <v>1</v>
      </c>
      <c r="AA57" s="33">
        <v>1</v>
      </c>
    </row>
    <row r="58" spans="1:27" ht="96" x14ac:dyDescent="0.3">
      <c r="A58" s="29" t="s">
        <v>466</v>
      </c>
      <c r="B58" s="39">
        <f t="shared" si="7"/>
        <v>990</v>
      </c>
      <c r="C58" s="40" t="str">
        <f t="shared" si="8"/>
        <v>Agencia Información</v>
      </c>
      <c r="D58" s="40" t="s">
        <v>470</v>
      </c>
      <c r="E58" s="27">
        <v>12</v>
      </c>
      <c r="F58" s="40" t="s">
        <v>472</v>
      </c>
      <c r="G58" s="41" t="s">
        <v>471</v>
      </c>
      <c r="H58" s="60" t="s">
        <v>16</v>
      </c>
      <c r="I58" s="61" t="s">
        <v>381</v>
      </c>
      <c r="J58" s="39" t="s">
        <v>748</v>
      </c>
      <c r="K58" s="39" t="s">
        <v>834</v>
      </c>
      <c r="L58" s="39" t="s">
        <v>835</v>
      </c>
      <c r="M58" s="39" t="s">
        <v>469</v>
      </c>
      <c r="N58" s="39" t="s">
        <v>467</v>
      </c>
      <c r="O58" s="28" t="s">
        <v>884</v>
      </c>
      <c r="P58" s="42"/>
      <c r="Q58" s="43" t="s">
        <v>663</v>
      </c>
      <c r="R58" s="28" t="s">
        <v>885</v>
      </c>
      <c r="S58" s="30" t="s">
        <v>886</v>
      </c>
      <c r="T58" s="44" t="s">
        <v>812</v>
      </c>
      <c r="U58" s="45" t="s">
        <v>403</v>
      </c>
      <c r="V58" s="46" t="s">
        <v>887</v>
      </c>
      <c r="W58" s="38">
        <v>99200012</v>
      </c>
      <c r="X58" s="33">
        <v>1</v>
      </c>
      <c r="Y58" s="33">
        <v>1</v>
      </c>
      <c r="Z58" s="33">
        <v>1</v>
      </c>
      <c r="AA58" s="33">
        <v>1</v>
      </c>
    </row>
    <row r="59" spans="1:27" ht="96" x14ac:dyDescent="0.3">
      <c r="A59" s="29" t="s">
        <v>474</v>
      </c>
      <c r="B59" s="39">
        <f t="shared" ref="B59:B63" si="9">+B58</f>
        <v>990</v>
      </c>
      <c r="C59" s="40" t="str">
        <f t="shared" ref="C59:C63" si="10">+C58</f>
        <v>Agencia Información</v>
      </c>
      <c r="D59" s="40" t="s">
        <v>470</v>
      </c>
      <c r="E59" s="27">
        <v>13</v>
      </c>
      <c r="F59" s="40" t="s">
        <v>472</v>
      </c>
      <c r="G59" s="41" t="s">
        <v>471</v>
      </c>
      <c r="H59" s="60" t="s">
        <v>16</v>
      </c>
      <c r="I59" s="61" t="s">
        <v>382</v>
      </c>
      <c r="J59" s="39" t="s">
        <v>748</v>
      </c>
      <c r="K59" s="39" t="s">
        <v>834</v>
      </c>
      <c r="L59" s="39" t="s">
        <v>835</v>
      </c>
      <c r="M59" s="39" t="s">
        <v>469</v>
      </c>
      <c r="N59" s="39" t="s">
        <v>467</v>
      </c>
      <c r="O59" s="28" t="s">
        <v>888</v>
      </c>
      <c r="P59" s="28" t="s">
        <v>473</v>
      </c>
      <c r="Q59" s="17" t="s">
        <v>663</v>
      </c>
      <c r="R59" s="28" t="s">
        <v>889</v>
      </c>
      <c r="S59" s="57" t="s">
        <v>890</v>
      </c>
      <c r="T59" s="31" t="s">
        <v>817</v>
      </c>
      <c r="U59" s="36" t="s">
        <v>403</v>
      </c>
      <c r="V59" s="37" t="s">
        <v>891</v>
      </c>
      <c r="W59" s="38">
        <v>99200013</v>
      </c>
      <c r="X59" s="33">
        <v>1</v>
      </c>
      <c r="Y59" s="33">
        <v>1</v>
      </c>
      <c r="Z59" s="33">
        <v>1</v>
      </c>
      <c r="AA59" s="33">
        <v>1</v>
      </c>
    </row>
    <row r="60" spans="1:27" ht="96" x14ac:dyDescent="0.3">
      <c r="A60" s="29" t="s">
        <v>475</v>
      </c>
      <c r="B60" s="39">
        <f t="shared" si="9"/>
        <v>990</v>
      </c>
      <c r="C60" s="40" t="str">
        <f t="shared" si="10"/>
        <v>Agencia Información</v>
      </c>
      <c r="D60" s="40" t="s">
        <v>470</v>
      </c>
      <c r="E60" s="27">
        <v>14</v>
      </c>
      <c r="F60" s="40" t="s">
        <v>472</v>
      </c>
      <c r="G60" s="41" t="s">
        <v>471</v>
      </c>
      <c r="H60" s="60" t="s">
        <v>16</v>
      </c>
      <c r="I60" s="61" t="s">
        <v>383</v>
      </c>
      <c r="J60" s="39" t="s">
        <v>748</v>
      </c>
      <c r="K60" s="39" t="s">
        <v>834</v>
      </c>
      <c r="L60" s="39" t="s">
        <v>835</v>
      </c>
      <c r="M60" s="39" t="s">
        <v>469</v>
      </c>
      <c r="N60" s="39" t="s">
        <v>467</v>
      </c>
      <c r="O60" s="28" t="s">
        <v>892</v>
      </c>
      <c r="P60" s="28"/>
      <c r="Q60" s="17" t="s">
        <v>663</v>
      </c>
      <c r="R60" s="28" t="s">
        <v>893</v>
      </c>
      <c r="S60" s="30" t="s">
        <v>894</v>
      </c>
      <c r="T60" s="31" t="s">
        <v>822</v>
      </c>
      <c r="U60" s="36" t="s">
        <v>403</v>
      </c>
      <c r="V60" s="37" t="s">
        <v>895</v>
      </c>
      <c r="W60" s="38">
        <v>99200014</v>
      </c>
      <c r="X60" s="33">
        <v>1</v>
      </c>
      <c r="Y60" s="33">
        <v>1</v>
      </c>
      <c r="Z60" s="33">
        <v>1</v>
      </c>
      <c r="AA60" s="33">
        <v>1</v>
      </c>
    </row>
    <row r="61" spans="1:27" ht="96" x14ac:dyDescent="0.3">
      <c r="A61" s="29" t="s">
        <v>476</v>
      </c>
      <c r="B61" s="39">
        <f t="shared" si="9"/>
        <v>990</v>
      </c>
      <c r="C61" s="40" t="str">
        <f t="shared" si="10"/>
        <v>Agencia Información</v>
      </c>
      <c r="D61" s="40" t="s">
        <v>470</v>
      </c>
      <c r="E61" s="27">
        <v>15</v>
      </c>
      <c r="F61" s="40" t="s">
        <v>472</v>
      </c>
      <c r="G61" s="41" t="s">
        <v>471</v>
      </c>
      <c r="H61" s="60" t="s">
        <v>16</v>
      </c>
      <c r="I61" s="61" t="s">
        <v>384</v>
      </c>
      <c r="J61" s="39" t="s">
        <v>748</v>
      </c>
      <c r="K61" s="39" t="s">
        <v>834</v>
      </c>
      <c r="L61" s="39" t="s">
        <v>835</v>
      </c>
      <c r="M61" s="39" t="s">
        <v>469</v>
      </c>
      <c r="N61" s="39" t="s">
        <v>467</v>
      </c>
      <c r="O61" s="28" t="s">
        <v>896</v>
      </c>
      <c r="P61" s="28"/>
      <c r="Q61" s="17" t="s">
        <v>663</v>
      </c>
      <c r="R61" s="28" t="s">
        <v>897</v>
      </c>
      <c r="S61" s="30" t="s">
        <v>898</v>
      </c>
      <c r="T61" s="31" t="s">
        <v>827</v>
      </c>
      <c r="U61" s="36" t="s">
        <v>403</v>
      </c>
      <c r="V61" s="37" t="s">
        <v>899</v>
      </c>
      <c r="W61" s="38">
        <v>99200015</v>
      </c>
      <c r="X61" s="33">
        <v>1</v>
      </c>
      <c r="Y61" s="33">
        <v>1</v>
      </c>
      <c r="Z61" s="33">
        <v>1</v>
      </c>
      <c r="AA61" s="33">
        <v>1</v>
      </c>
    </row>
    <row r="62" spans="1:27" ht="96" x14ac:dyDescent="0.3">
      <c r="A62" s="29" t="s">
        <v>477</v>
      </c>
      <c r="B62" s="39">
        <f t="shared" si="9"/>
        <v>990</v>
      </c>
      <c r="C62" s="40" t="str">
        <f t="shared" si="10"/>
        <v>Agencia Información</v>
      </c>
      <c r="D62" s="40" t="s">
        <v>470</v>
      </c>
      <c r="E62" s="27">
        <v>16</v>
      </c>
      <c r="F62" s="40" t="s">
        <v>472</v>
      </c>
      <c r="G62" s="41" t="s">
        <v>471</v>
      </c>
      <c r="H62" s="60" t="s">
        <v>16</v>
      </c>
      <c r="I62" s="61" t="s">
        <v>385</v>
      </c>
      <c r="J62" s="39" t="s">
        <v>748</v>
      </c>
      <c r="K62" s="39" t="s">
        <v>834</v>
      </c>
      <c r="L62" s="39" t="s">
        <v>835</v>
      </c>
      <c r="M62" s="39" t="s">
        <v>469</v>
      </c>
      <c r="N62" s="39" t="s">
        <v>467</v>
      </c>
      <c r="O62" s="28" t="s">
        <v>900</v>
      </c>
      <c r="P62" s="28"/>
      <c r="Q62" s="17" t="s">
        <v>663</v>
      </c>
      <c r="R62" s="28" t="s">
        <v>901</v>
      </c>
      <c r="S62" s="30" t="s">
        <v>902</v>
      </c>
      <c r="T62" s="31" t="s">
        <v>832</v>
      </c>
      <c r="U62" s="36" t="s">
        <v>403</v>
      </c>
      <c r="V62" s="37" t="s">
        <v>903</v>
      </c>
      <c r="W62" s="38">
        <v>99200016</v>
      </c>
      <c r="X62" s="33">
        <v>1</v>
      </c>
      <c r="Y62" s="33">
        <v>1</v>
      </c>
      <c r="Z62" s="33">
        <v>1</v>
      </c>
      <c r="AA62" s="33">
        <v>1</v>
      </c>
    </row>
    <row r="63" spans="1:27" ht="24" x14ac:dyDescent="0.3">
      <c r="A63" s="26" t="s">
        <v>478</v>
      </c>
      <c r="B63" s="39">
        <f t="shared" si="9"/>
        <v>990</v>
      </c>
      <c r="C63" s="40" t="str">
        <f t="shared" si="10"/>
        <v>Agencia Información</v>
      </c>
      <c r="D63" s="40" t="s">
        <v>411</v>
      </c>
      <c r="E63" s="21">
        <v>0</v>
      </c>
      <c r="F63" s="40" t="s">
        <v>500</v>
      </c>
      <c r="G63" s="41" t="s">
        <v>406</v>
      </c>
      <c r="H63" s="58" t="s">
        <v>20</v>
      </c>
      <c r="I63" s="59" t="s">
        <v>15</v>
      </c>
      <c r="J63" s="14" t="s">
        <v>18</v>
      </c>
      <c r="K63" s="14" t="s">
        <v>904</v>
      </c>
      <c r="L63" s="55" t="s">
        <v>408</v>
      </c>
      <c r="M63" s="14" t="s">
        <v>640</v>
      </c>
      <c r="N63" s="14" t="s">
        <v>409</v>
      </c>
      <c r="O63" s="56" t="s">
        <v>905</v>
      </c>
      <c r="P63" s="28"/>
      <c r="Q63" s="17" t="s">
        <v>663</v>
      </c>
      <c r="R63" s="56" t="s">
        <v>906</v>
      </c>
      <c r="S63" s="47" t="s">
        <v>907</v>
      </c>
      <c r="T63" s="31">
        <v>100200300</v>
      </c>
      <c r="U63" s="36" t="s">
        <v>403</v>
      </c>
      <c r="V63" s="37" t="s">
        <v>908</v>
      </c>
      <c r="W63" s="38">
        <v>99100000</v>
      </c>
      <c r="X63" s="33">
        <v>1</v>
      </c>
      <c r="Y63" s="33">
        <v>1</v>
      </c>
      <c r="Z63" s="33">
        <v>1</v>
      </c>
      <c r="AA63" s="33">
        <v>1</v>
      </c>
    </row>
    <row r="64" spans="1:27" ht="51" x14ac:dyDescent="0.3">
      <c r="A64" s="29" t="s">
        <v>479</v>
      </c>
      <c r="B64" s="39">
        <f t="shared" ref="B64:C114" si="11">+B63</f>
        <v>990</v>
      </c>
      <c r="C64" s="40" t="str">
        <f t="shared" ref="C64:C113" si="12">+C63</f>
        <v>Agencia Información</v>
      </c>
      <c r="D64" s="40" t="s">
        <v>411</v>
      </c>
      <c r="E64" s="27">
        <v>0</v>
      </c>
      <c r="F64" s="40" t="s">
        <v>501</v>
      </c>
      <c r="G64" s="41" t="s">
        <v>406</v>
      </c>
      <c r="H64" s="60" t="s">
        <v>20</v>
      </c>
      <c r="I64" s="61" t="s">
        <v>15</v>
      </c>
      <c r="J64" s="14" t="s">
        <v>16</v>
      </c>
      <c r="K64" s="14" t="s">
        <v>661</v>
      </c>
      <c r="L64" s="55" t="s">
        <v>408</v>
      </c>
      <c r="M64" s="14" t="s">
        <v>640</v>
      </c>
      <c r="N64" s="14" t="s">
        <v>409</v>
      </c>
      <c r="O64" s="56" t="s">
        <v>909</v>
      </c>
      <c r="P64" s="28" t="s">
        <v>503</v>
      </c>
      <c r="Q64" s="17" t="s">
        <v>663</v>
      </c>
      <c r="R64" s="56" t="s">
        <v>910</v>
      </c>
      <c r="S64" s="30" t="s">
        <v>911</v>
      </c>
      <c r="T64" s="31" t="s">
        <v>752</v>
      </c>
      <c r="U64" s="36" t="s">
        <v>403</v>
      </c>
      <c r="V64" s="37" t="s">
        <v>912</v>
      </c>
      <c r="W64" s="38">
        <v>99100000</v>
      </c>
      <c r="X64" s="33">
        <v>1</v>
      </c>
      <c r="Y64" s="33">
        <v>1</v>
      </c>
      <c r="Z64" s="33">
        <v>1</v>
      </c>
      <c r="AA64" s="33">
        <v>1</v>
      </c>
    </row>
    <row r="65" spans="1:27" ht="40.799999999999997" x14ac:dyDescent="0.3">
      <c r="A65" s="29" t="s">
        <v>480</v>
      </c>
      <c r="B65" s="39">
        <f t="shared" si="11"/>
        <v>990</v>
      </c>
      <c r="C65" s="40" t="str">
        <f t="shared" si="12"/>
        <v>Agencia Información</v>
      </c>
      <c r="D65" s="40" t="s">
        <v>411</v>
      </c>
      <c r="E65" s="27">
        <v>1</v>
      </c>
      <c r="F65" s="40" t="s">
        <v>501</v>
      </c>
      <c r="G65" s="41" t="s">
        <v>406</v>
      </c>
      <c r="H65" s="60" t="s">
        <v>16</v>
      </c>
      <c r="I65" s="61" t="s">
        <v>370</v>
      </c>
      <c r="J65" s="14" t="s">
        <v>16</v>
      </c>
      <c r="K65" s="14" t="s">
        <v>661</v>
      </c>
      <c r="L65" s="55" t="s">
        <v>408</v>
      </c>
      <c r="M65" s="14" t="s">
        <v>640</v>
      </c>
      <c r="N65" s="14" t="s">
        <v>409</v>
      </c>
      <c r="O65" s="56" t="s">
        <v>913</v>
      </c>
      <c r="P65" s="28"/>
      <c r="Q65" s="17" t="s">
        <v>663</v>
      </c>
      <c r="R65" s="56" t="s">
        <v>914</v>
      </c>
      <c r="S65" s="30" t="s">
        <v>915</v>
      </c>
      <c r="T65" s="31" t="s">
        <v>757</v>
      </c>
      <c r="U65" s="36" t="s">
        <v>403</v>
      </c>
      <c r="V65" s="37" t="s">
        <v>916</v>
      </c>
      <c r="W65" s="38">
        <v>99200001</v>
      </c>
      <c r="X65" s="33">
        <v>1</v>
      </c>
      <c r="Y65" s="33">
        <v>1</v>
      </c>
      <c r="Z65" s="33">
        <v>1</v>
      </c>
      <c r="AA65" s="33">
        <v>1</v>
      </c>
    </row>
    <row r="66" spans="1:27" ht="40.799999999999997" x14ac:dyDescent="0.3">
      <c r="A66" s="29" t="s">
        <v>481</v>
      </c>
      <c r="B66" s="39">
        <f t="shared" si="11"/>
        <v>990</v>
      </c>
      <c r="C66" s="40" t="str">
        <f t="shared" si="12"/>
        <v>Agencia Información</v>
      </c>
      <c r="D66" s="40" t="s">
        <v>411</v>
      </c>
      <c r="E66" s="27">
        <v>2</v>
      </c>
      <c r="F66" s="40" t="s">
        <v>501</v>
      </c>
      <c r="G66" s="41" t="s">
        <v>406</v>
      </c>
      <c r="H66" s="60" t="s">
        <v>16</v>
      </c>
      <c r="I66" s="61" t="s">
        <v>371</v>
      </c>
      <c r="J66" s="14" t="s">
        <v>16</v>
      </c>
      <c r="K66" s="14" t="s">
        <v>661</v>
      </c>
      <c r="L66" s="55" t="s">
        <v>408</v>
      </c>
      <c r="M66" s="14" t="s">
        <v>640</v>
      </c>
      <c r="N66" s="14" t="s">
        <v>409</v>
      </c>
      <c r="O66" s="56" t="s">
        <v>917</v>
      </c>
      <c r="P66" s="28"/>
      <c r="Q66" s="17" t="s">
        <v>663</v>
      </c>
      <c r="R66" s="56" t="s">
        <v>918</v>
      </c>
      <c r="S66" s="30" t="s">
        <v>919</v>
      </c>
      <c r="T66" s="31" t="s">
        <v>762</v>
      </c>
      <c r="U66" s="36" t="s">
        <v>403</v>
      </c>
      <c r="V66" s="37" t="s">
        <v>920</v>
      </c>
      <c r="W66" s="38">
        <v>99200002</v>
      </c>
      <c r="X66" s="33">
        <v>1</v>
      </c>
      <c r="Y66" s="33">
        <v>1</v>
      </c>
      <c r="Z66" s="33">
        <v>1</v>
      </c>
      <c r="AA66" s="33">
        <v>1</v>
      </c>
    </row>
    <row r="67" spans="1:27" ht="40.799999999999997" x14ac:dyDescent="0.3">
      <c r="A67" s="29" t="s">
        <v>482</v>
      </c>
      <c r="B67" s="39">
        <f t="shared" si="11"/>
        <v>990</v>
      </c>
      <c r="C67" s="40" t="str">
        <f t="shared" si="12"/>
        <v>Agencia Información</v>
      </c>
      <c r="D67" s="40" t="s">
        <v>411</v>
      </c>
      <c r="E67" s="27">
        <v>3</v>
      </c>
      <c r="F67" s="40" t="s">
        <v>501</v>
      </c>
      <c r="G67" s="41" t="s">
        <v>406</v>
      </c>
      <c r="H67" s="60" t="s">
        <v>16</v>
      </c>
      <c r="I67" s="61" t="s">
        <v>372</v>
      </c>
      <c r="J67" s="14" t="s">
        <v>16</v>
      </c>
      <c r="K67" s="14" t="s">
        <v>661</v>
      </c>
      <c r="L67" s="55" t="s">
        <v>408</v>
      </c>
      <c r="M67" s="14" t="s">
        <v>640</v>
      </c>
      <c r="N67" s="14" t="s">
        <v>409</v>
      </c>
      <c r="O67" s="56" t="s">
        <v>921</v>
      </c>
      <c r="P67" s="28"/>
      <c r="Q67" s="17" t="s">
        <v>663</v>
      </c>
      <c r="R67" s="56" t="s">
        <v>922</v>
      </c>
      <c r="S67" s="30" t="s">
        <v>923</v>
      </c>
      <c r="T67" s="31" t="s">
        <v>767</v>
      </c>
      <c r="U67" s="36" t="s">
        <v>403</v>
      </c>
      <c r="V67" s="37" t="s">
        <v>924</v>
      </c>
      <c r="W67" s="38">
        <v>99200003</v>
      </c>
      <c r="X67" s="33">
        <v>1</v>
      </c>
      <c r="Y67" s="33">
        <v>1</v>
      </c>
      <c r="Z67" s="33">
        <v>1</v>
      </c>
      <c r="AA67" s="33">
        <v>1</v>
      </c>
    </row>
    <row r="68" spans="1:27" ht="40.799999999999997" x14ac:dyDescent="0.3">
      <c r="A68" s="29" t="s">
        <v>483</v>
      </c>
      <c r="B68" s="39">
        <f t="shared" si="11"/>
        <v>990</v>
      </c>
      <c r="C68" s="40" t="str">
        <f t="shared" si="12"/>
        <v>Agencia Información</v>
      </c>
      <c r="D68" s="40" t="s">
        <v>411</v>
      </c>
      <c r="E68" s="27">
        <v>4</v>
      </c>
      <c r="F68" s="40" t="s">
        <v>501</v>
      </c>
      <c r="G68" s="41" t="s">
        <v>406</v>
      </c>
      <c r="H68" s="60" t="s">
        <v>16</v>
      </c>
      <c r="I68" s="61" t="s">
        <v>373</v>
      </c>
      <c r="J68" s="14" t="s">
        <v>16</v>
      </c>
      <c r="K68" s="14" t="s">
        <v>661</v>
      </c>
      <c r="L68" s="55" t="s">
        <v>408</v>
      </c>
      <c r="M68" s="14" t="s">
        <v>640</v>
      </c>
      <c r="N68" s="14" t="s">
        <v>409</v>
      </c>
      <c r="O68" s="56" t="s">
        <v>925</v>
      </c>
      <c r="P68" s="28"/>
      <c r="Q68" s="17" t="s">
        <v>663</v>
      </c>
      <c r="R68" s="56" t="s">
        <v>926</v>
      </c>
      <c r="S68" s="30" t="s">
        <v>927</v>
      </c>
      <c r="T68" s="31" t="s">
        <v>772</v>
      </c>
      <c r="U68" s="36" t="s">
        <v>403</v>
      </c>
      <c r="V68" s="37" t="s">
        <v>928</v>
      </c>
      <c r="W68" s="38">
        <v>99200004</v>
      </c>
      <c r="X68" s="33">
        <v>1</v>
      </c>
      <c r="Y68" s="33">
        <v>1</v>
      </c>
      <c r="Z68" s="33">
        <v>1</v>
      </c>
      <c r="AA68" s="33">
        <v>1</v>
      </c>
    </row>
    <row r="69" spans="1:27" ht="40.799999999999997" x14ac:dyDescent="0.3">
      <c r="A69" s="29" t="s">
        <v>484</v>
      </c>
      <c r="B69" s="39">
        <f t="shared" si="11"/>
        <v>990</v>
      </c>
      <c r="C69" s="40" t="str">
        <f t="shared" si="12"/>
        <v>Agencia Información</v>
      </c>
      <c r="D69" s="40" t="s">
        <v>411</v>
      </c>
      <c r="E69" s="27">
        <v>5</v>
      </c>
      <c r="F69" s="40" t="s">
        <v>501</v>
      </c>
      <c r="G69" s="41" t="s">
        <v>406</v>
      </c>
      <c r="H69" s="60" t="s">
        <v>16</v>
      </c>
      <c r="I69" s="61" t="s">
        <v>374</v>
      </c>
      <c r="J69" s="14" t="s">
        <v>16</v>
      </c>
      <c r="K69" s="14" t="s">
        <v>661</v>
      </c>
      <c r="L69" s="55" t="s">
        <v>408</v>
      </c>
      <c r="M69" s="14" t="s">
        <v>640</v>
      </c>
      <c r="N69" s="14" t="s">
        <v>409</v>
      </c>
      <c r="O69" s="56" t="s">
        <v>929</v>
      </c>
      <c r="P69" s="28"/>
      <c r="Q69" s="17" t="s">
        <v>663</v>
      </c>
      <c r="R69" s="56" t="s">
        <v>930</v>
      </c>
      <c r="S69" s="30" t="s">
        <v>931</v>
      </c>
      <c r="T69" s="31" t="s">
        <v>777</v>
      </c>
      <c r="U69" s="36" t="s">
        <v>403</v>
      </c>
      <c r="V69" s="37" t="s">
        <v>932</v>
      </c>
      <c r="W69" s="38">
        <v>99200005</v>
      </c>
      <c r="X69" s="33">
        <v>1</v>
      </c>
      <c r="Y69" s="33">
        <v>1</v>
      </c>
      <c r="Z69" s="33">
        <v>1</v>
      </c>
      <c r="AA69" s="33">
        <v>1</v>
      </c>
    </row>
    <row r="70" spans="1:27" ht="40.799999999999997" x14ac:dyDescent="0.3">
      <c r="A70" s="29" t="s">
        <v>485</v>
      </c>
      <c r="B70" s="39">
        <f t="shared" si="11"/>
        <v>990</v>
      </c>
      <c r="C70" s="40" t="str">
        <f t="shared" si="12"/>
        <v>Agencia Información</v>
      </c>
      <c r="D70" s="40" t="s">
        <v>411</v>
      </c>
      <c r="E70" s="27">
        <v>6</v>
      </c>
      <c r="F70" s="40" t="s">
        <v>501</v>
      </c>
      <c r="G70" s="41" t="s">
        <v>406</v>
      </c>
      <c r="H70" s="60" t="s">
        <v>16</v>
      </c>
      <c r="I70" s="61" t="s">
        <v>375</v>
      </c>
      <c r="J70" s="14" t="s">
        <v>16</v>
      </c>
      <c r="K70" s="14" t="s">
        <v>661</v>
      </c>
      <c r="L70" s="55" t="s">
        <v>408</v>
      </c>
      <c r="M70" s="14" t="s">
        <v>640</v>
      </c>
      <c r="N70" s="14" t="s">
        <v>409</v>
      </c>
      <c r="O70" s="56" t="s">
        <v>933</v>
      </c>
      <c r="P70" s="28"/>
      <c r="Q70" s="17" t="s">
        <v>663</v>
      </c>
      <c r="R70" s="56" t="s">
        <v>934</v>
      </c>
      <c r="S70" s="30" t="s">
        <v>935</v>
      </c>
      <c r="T70" s="31" t="s">
        <v>782</v>
      </c>
      <c r="U70" s="36" t="s">
        <v>403</v>
      </c>
      <c r="V70" s="37" t="s">
        <v>936</v>
      </c>
      <c r="W70" s="38">
        <v>99200006</v>
      </c>
      <c r="X70" s="33">
        <v>1</v>
      </c>
      <c r="Y70" s="33">
        <v>1</v>
      </c>
      <c r="Z70" s="33">
        <v>1</v>
      </c>
      <c r="AA70" s="33">
        <v>1</v>
      </c>
    </row>
    <row r="71" spans="1:27" ht="40.799999999999997" x14ac:dyDescent="0.3">
      <c r="A71" s="29" t="s">
        <v>486</v>
      </c>
      <c r="B71" s="39">
        <f t="shared" si="11"/>
        <v>990</v>
      </c>
      <c r="C71" s="40" t="str">
        <f t="shared" si="12"/>
        <v>Agencia Información</v>
      </c>
      <c r="D71" s="40" t="s">
        <v>411</v>
      </c>
      <c r="E71" s="27">
        <v>7</v>
      </c>
      <c r="F71" s="40" t="s">
        <v>501</v>
      </c>
      <c r="G71" s="41" t="s">
        <v>406</v>
      </c>
      <c r="H71" s="60" t="s">
        <v>16</v>
      </c>
      <c r="I71" s="61" t="s">
        <v>376</v>
      </c>
      <c r="J71" s="14" t="s">
        <v>16</v>
      </c>
      <c r="K71" s="14" t="s">
        <v>661</v>
      </c>
      <c r="L71" s="55" t="s">
        <v>408</v>
      </c>
      <c r="M71" s="14" t="s">
        <v>640</v>
      </c>
      <c r="N71" s="14" t="s">
        <v>409</v>
      </c>
      <c r="O71" s="56" t="s">
        <v>937</v>
      </c>
      <c r="P71" s="28"/>
      <c r="Q71" s="17" t="s">
        <v>663</v>
      </c>
      <c r="R71" s="56" t="s">
        <v>938</v>
      </c>
      <c r="S71" s="30" t="s">
        <v>939</v>
      </c>
      <c r="T71" s="31" t="s">
        <v>787</v>
      </c>
      <c r="U71" s="36" t="s">
        <v>403</v>
      </c>
      <c r="V71" s="37" t="s">
        <v>940</v>
      </c>
      <c r="W71" s="38">
        <v>99200007</v>
      </c>
      <c r="X71" s="33">
        <v>1</v>
      </c>
      <c r="Y71" s="33">
        <v>1</v>
      </c>
      <c r="Z71" s="33">
        <v>1</v>
      </c>
      <c r="AA71" s="33">
        <v>1</v>
      </c>
    </row>
    <row r="72" spans="1:27" ht="40.799999999999997" x14ac:dyDescent="0.3">
      <c r="A72" s="29" t="s">
        <v>487</v>
      </c>
      <c r="B72" s="39">
        <f t="shared" si="11"/>
        <v>990</v>
      </c>
      <c r="C72" s="40" t="str">
        <f t="shared" si="12"/>
        <v>Agencia Información</v>
      </c>
      <c r="D72" s="40" t="s">
        <v>411</v>
      </c>
      <c r="E72" s="27">
        <v>8</v>
      </c>
      <c r="F72" s="40" t="s">
        <v>501</v>
      </c>
      <c r="G72" s="41" t="s">
        <v>406</v>
      </c>
      <c r="H72" s="60" t="s">
        <v>16</v>
      </c>
      <c r="I72" s="61" t="s">
        <v>377</v>
      </c>
      <c r="J72" s="14" t="s">
        <v>16</v>
      </c>
      <c r="K72" s="14" t="s">
        <v>661</v>
      </c>
      <c r="L72" s="55" t="s">
        <v>408</v>
      </c>
      <c r="M72" s="14" t="s">
        <v>640</v>
      </c>
      <c r="N72" s="14" t="s">
        <v>409</v>
      </c>
      <c r="O72" s="56" t="s">
        <v>941</v>
      </c>
      <c r="P72" s="28"/>
      <c r="Q72" s="17" t="s">
        <v>663</v>
      </c>
      <c r="R72" s="56" t="s">
        <v>942</v>
      </c>
      <c r="S72" s="30" t="s">
        <v>943</v>
      </c>
      <c r="T72" s="31" t="s">
        <v>792</v>
      </c>
      <c r="U72" s="36" t="s">
        <v>403</v>
      </c>
      <c r="V72" s="37" t="s">
        <v>944</v>
      </c>
      <c r="W72" s="38">
        <v>99200008</v>
      </c>
      <c r="X72" s="33">
        <v>1</v>
      </c>
      <c r="Y72" s="33">
        <v>1</v>
      </c>
      <c r="Z72" s="33">
        <v>1</v>
      </c>
      <c r="AA72" s="33">
        <v>1</v>
      </c>
    </row>
    <row r="73" spans="1:27" ht="40.799999999999997" x14ac:dyDescent="0.3">
      <c r="A73" s="29" t="s">
        <v>488</v>
      </c>
      <c r="B73" s="39">
        <f t="shared" si="11"/>
        <v>990</v>
      </c>
      <c r="C73" s="40" t="str">
        <f t="shared" si="12"/>
        <v>Agencia Información</v>
      </c>
      <c r="D73" s="40" t="s">
        <v>411</v>
      </c>
      <c r="E73" s="27">
        <v>9</v>
      </c>
      <c r="F73" s="40" t="s">
        <v>501</v>
      </c>
      <c r="G73" s="41" t="s">
        <v>406</v>
      </c>
      <c r="H73" s="60" t="s">
        <v>16</v>
      </c>
      <c r="I73" s="61" t="s">
        <v>378</v>
      </c>
      <c r="J73" s="14" t="s">
        <v>16</v>
      </c>
      <c r="K73" s="14" t="s">
        <v>661</v>
      </c>
      <c r="L73" s="55" t="s">
        <v>408</v>
      </c>
      <c r="M73" s="14" t="s">
        <v>640</v>
      </c>
      <c r="N73" s="14" t="s">
        <v>409</v>
      </c>
      <c r="O73" s="56" t="s">
        <v>945</v>
      </c>
      <c r="P73" s="28"/>
      <c r="Q73" s="17" t="s">
        <v>663</v>
      </c>
      <c r="R73" s="56" t="s">
        <v>946</v>
      </c>
      <c r="S73" s="30" t="s">
        <v>947</v>
      </c>
      <c r="T73" s="31" t="s">
        <v>797</v>
      </c>
      <c r="U73" s="36" t="s">
        <v>403</v>
      </c>
      <c r="V73" s="37" t="s">
        <v>948</v>
      </c>
      <c r="W73" s="38">
        <v>99200009</v>
      </c>
      <c r="X73" s="33">
        <v>1</v>
      </c>
      <c r="Y73" s="33">
        <v>1</v>
      </c>
      <c r="Z73" s="33">
        <v>1</v>
      </c>
      <c r="AA73" s="33">
        <v>1</v>
      </c>
    </row>
    <row r="74" spans="1:27" ht="40.799999999999997" x14ac:dyDescent="0.3">
      <c r="A74" s="29" t="s">
        <v>489</v>
      </c>
      <c r="B74" s="39">
        <f t="shared" si="11"/>
        <v>990</v>
      </c>
      <c r="C74" s="40" t="str">
        <f t="shared" si="12"/>
        <v>Agencia Información</v>
      </c>
      <c r="D74" s="40" t="s">
        <v>411</v>
      </c>
      <c r="E74" s="27">
        <v>10</v>
      </c>
      <c r="F74" s="40" t="s">
        <v>501</v>
      </c>
      <c r="G74" s="41" t="s">
        <v>406</v>
      </c>
      <c r="H74" s="60" t="s">
        <v>16</v>
      </c>
      <c r="I74" s="61" t="s">
        <v>379</v>
      </c>
      <c r="J74" s="14" t="s">
        <v>16</v>
      </c>
      <c r="K74" s="14" t="s">
        <v>661</v>
      </c>
      <c r="L74" s="55" t="s">
        <v>408</v>
      </c>
      <c r="M74" s="14" t="s">
        <v>640</v>
      </c>
      <c r="N74" s="14" t="s">
        <v>409</v>
      </c>
      <c r="O74" s="56" t="s">
        <v>949</v>
      </c>
      <c r="P74" s="28"/>
      <c r="Q74" s="17" t="s">
        <v>663</v>
      </c>
      <c r="R74" s="56" t="s">
        <v>950</v>
      </c>
      <c r="S74" s="30" t="s">
        <v>951</v>
      </c>
      <c r="T74" s="31" t="s">
        <v>802</v>
      </c>
      <c r="U74" s="36" t="s">
        <v>403</v>
      </c>
      <c r="V74" s="37" t="s">
        <v>952</v>
      </c>
      <c r="W74" s="38">
        <v>99200010</v>
      </c>
      <c r="X74" s="33">
        <v>1</v>
      </c>
      <c r="Y74" s="33">
        <v>1</v>
      </c>
      <c r="Z74" s="33">
        <v>1</v>
      </c>
      <c r="AA74" s="33">
        <v>1</v>
      </c>
    </row>
    <row r="75" spans="1:27" ht="40.799999999999997" x14ac:dyDescent="0.3">
      <c r="A75" s="29" t="s">
        <v>490</v>
      </c>
      <c r="B75" s="39">
        <f t="shared" si="11"/>
        <v>990</v>
      </c>
      <c r="C75" s="40" t="str">
        <f t="shared" si="12"/>
        <v>Agencia Información</v>
      </c>
      <c r="D75" s="40" t="s">
        <v>411</v>
      </c>
      <c r="E75" s="27">
        <v>11</v>
      </c>
      <c r="F75" s="40" t="s">
        <v>501</v>
      </c>
      <c r="G75" s="41" t="s">
        <v>406</v>
      </c>
      <c r="H75" s="60" t="s">
        <v>16</v>
      </c>
      <c r="I75" s="61" t="s">
        <v>380</v>
      </c>
      <c r="J75" s="14" t="s">
        <v>16</v>
      </c>
      <c r="K75" s="14" t="s">
        <v>661</v>
      </c>
      <c r="L75" s="55" t="s">
        <v>408</v>
      </c>
      <c r="M75" s="14" t="s">
        <v>640</v>
      </c>
      <c r="N75" s="14" t="s">
        <v>409</v>
      </c>
      <c r="O75" s="56" t="s">
        <v>953</v>
      </c>
      <c r="P75" s="28"/>
      <c r="Q75" s="17" t="s">
        <v>663</v>
      </c>
      <c r="R75" s="56" t="s">
        <v>954</v>
      </c>
      <c r="S75" s="30" t="s">
        <v>955</v>
      </c>
      <c r="T75" s="31" t="s">
        <v>807</v>
      </c>
      <c r="U75" s="36" t="s">
        <v>403</v>
      </c>
      <c r="V75" s="37" t="s">
        <v>956</v>
      </c>
      <c r="W75" s="38">
        <v>99200011</v>
      </c>
      <c r="X75" s="33">
        <v>1</v>
      </c>
      <c r="Y75" s="33">
        <v>1</v>
      </c>
      <c r="Z75" s="33">
        <v>1</v>
      </c>
      <c r="AA75" s="33">
        <v>1</v>
      </c>
    </row>
    <row r="76" spans="1:27" ht="40.799999999999997" x14ac:dyDescent="0.3">
      <c r="A76" s="29" t="s">
        <v>491</v>
      </c>
      <c r="B76" s="39">
        <f t="shared" si="11"/>
        <v>990</v>
      </c>
      <c r="C76" s="40" t="str">
        <f t="shared" si="12"/>
        <v>Agencia Información</v>
      </c>
      <c r="D76" s="40" t="s">
        <v>411</v>
      </c>
      <c r="E76" s="27">
        <v>12</v>
      </c>
      <c r="F76" s="40" t="s">
        <v>501</v>
      </c>
      <c r="G76" s="41" t="s">
        <v>406</v>
      </c>
      <c r="H76" s="60" t="s">
        <v>16</v>
      </c>
      <c r="I76" s="61" t="s">
        <v>381</v>
      </c>
      <c r="J76" s="14" t="s">
        <v>16</v>
      </c>
      <c r="K76" s="14" t="s">
        <v>661</v>
      </c>
      <c r="L76" s="55" t="s">
        <v>408</v>
      </c>
      <c r="M76" s="14" t="s">
        <v>640</v>
      </c>
      <c r="N76" s="14" t="s">
        <v>409</v>
      </c>
      <c r="O76" s="56" t="s">
        <v>957</v>
      </c>
      <c r="P76" s="28"/>
      <c r="Q76" s="17" t="s">
        <v>663</v>
      </c>
      <c r="R76" s="56" t="s">
        <v>958</v>
      </c>
      <c r="S76" s="30" t="s">
        <v>959</v>
      </c>
      <c r="T76" s="31" t="s">
        <v>812</v>
      </c>
      <c r="U76" s="36" t="s">
        <v>403</v>
      </c>
      <c r="V76" s="37" t="s">
        <v>960</v>
      </c>
      <c r="W76" s="38">
        <v>99200012</v>
      </c>
      <c r="X76" s="33">
        <v>1</v>
      </c>
      <c r="Y76" s="33">
        <v>1</v>
      </c>
      <c r="Z76" s="33">
        <v>1</v>
      </c>
      <c r="AA76" s="33">
        <v>1</v>
      </c>
    </row>
    <row r="77" spans="1:27" ht="40.799999999999997" x14ac:dyDescent="0.3">
      <c r="A77" s="29" t="s">
        <v>492</v>
      </c>
      <c r="B77" s="39">
        <f t="shared" si="11"/>
        <v>990</v>
      </c>
      <c r="C77" s="40" t="str">
        <f t="shared" si="12"/>
        <v>Agencia Información</v>
      </c>
      <c r="D77" s="40" t="s">
        <v>411</v>
      </c>
      <c r="E77" s="27">
        <v>13</v>
      </c>
      <c r="F77" s="40" t="s">
        <v>501</v>
      </c>
      <c r="G77" s="41" t="s">
        <v>406</v>
      </c>
      <c r="H77" s="60" t="s">
        <v>16</v>
      </c>
      <c r="I77" s="61" t="s">
        <v>382</v>
      </c>
      <c r="J77" s="14" t="s">
        <v>16</v>
      </c>
      <c r="K77" s="14" t="s">
        <v>661</v>
      </c>
      <c r="L77" s="55" t="s">
        <v>408</v>
      </c>
      <c r="M77" s="14" t="s">
        <v>640</v>
      </c>
      <c r="N77" s="14" t="s">
        <v>409</v>
      </c>
      <c r="O77" s="56" t="s">
        <v>961</v>
      </c>
      <c r="P77" s="28"/>
      <c r="Q77" s="17" t="s">
        <v>663</v>
      </c>
      <c r="R77" s="56" t="s">
        <v>962</v>
      </c>
      <c r="S77" s="30" t="s">
        <v>963</v>
      </c>
      <c r="T77" s="31" t="s">
        <v>817</v>
      </c>
      <c r="U77" s="36" t="s">
        <v>403</v>
      </c>
      <c r="V77" s="37" t="s">
        <v>964</v>
      </c>
      <c r="W77" s="38">
        <v>99200013</v>
      </c>
      <c r="X77" s="33">
        <v>1</v>
      </c>
      <c r="Y77" s="33">
        <v>1</v>
      </c>
      <c r="Z77" s="33">
        <v>1</v>
      </c>
      <c r="AA77" s="33">
        <v>1</v>
      </c>
    </row>
    <row r="78" spans="1:27" ht="40.799999999999997" x14ac:dyDescent="0.3">
      <c r="A78" s="29" t="s">
        <v>493</v>
      </c>
      <c r="B78" s="39">
        <f t="shared" si="11"/>
        <v>990</v>
      </c>
      <c r="C78" s="40" t="str">
        <f t="shared" si="12"/>
        <v>Agencia Información</v>
      </c>
      <c r="D78" s="40" t="s">
        <v>411</v>
      </c>
      <c r="E78" s="27">
        <v>14</v>
      </c>
      <c r="F78" s="40" t="s">
        <v>501</v>
      </c>
      <c r="G78" s="41" t="s">
        <v>406</v>
      </c>
      <c r="H78" s="60" t="s">
        <v>16</v>
      </c>
      <c r="I78" s="61" t="s">
        <v>383</v>
      </c>
      <c r="J78" s="14" t="s">
        <v>16</v>
      </c>
      <c r="K78" s="14" t="s">
        <v>661</v>
      </c>
      <c r="L78" s="55" t="s">
        <v>408</v>
      </c>
      <c r="M78" s="14" t="s">
        <v>640</v>
      </c>
      <c r="N78" s="14" t="s">
        <v>409</v>
      </c>
      <c r="O78" s="56" t="s">
        <v>965</v>
      </c>
      <c r="P78" s="28"/>
      <c r="Q78" s="17" t="s">
        <v>663</v>
      </c>
      <c r="R78" s="56" t="s">
        <v>966</v>
      </c>
      <c r="S78" s="30" t="s">
        <v>967</v>
      </c>
      <c r="T78" s="31" t="s">
        <v>822</v>
      </c>
      <c r="U78" s="36" t="s">
        <v>403</v>
      </c>
      <c r="V78" s="37" t="s">
        <v>968</v>
      </c>
      <c r="W78" s="38">
        <v>99200014</v>
      </c>
      <c r="X78" s="33">
        <v>1</v>
      </c>
      <c r="Y78" s="33">
        <v>1</v>
      </c>
      <c r="Z78" s="33">
        <v>1</v>
      </c>
      <c r="AA78" s="33">
        <v>1</v>
      </c>
    </row>
    <row r="79" spans="1:27" ht="40.799999999999997" x14ac:dyDescent="0.3">
      <c r="A79" s="29" t="s">
        <v>494</v>
      </c>
      <c r="B79" s="39">
        <f t="shared" si="11"/>
        <v>990</v>
      </c>
      <c r="C79" s="40" t="str">
        <f t="shared" si="12"/>
        <v>Agencia Información</v>
      </c>
      <c r="D79" s="40" t="s">
        <v>411</v>
      </c>
      <c r="E79" s="27">
        <v>15</v>
      </c>
      <c r="F79" s="40" t="s">
        <v>501</v>
      </c>
      <c r="G79" s="41" t="s">
        <v>406</v>
      </c>
      <c r="H79" s="60" t="s">
        <v>16</v>
      </c>
      <c r="I79" s="61" t="s">
        <v>384</v>
      </c>
      <c r="J79" s="14" t="s">
        <v>16</v>
      </c>
      <c r="K79" s="14" t="s">
        <v>661</v>
      </c>
      <c r="L79" s="55" t="s">
        <v>408</v>
      </c>
      <c r="M79" s="14" t="s">
        <v>640</v>
      </c>
      <c r="N79" s="14" t="s">
        <v>409</v>
      </c>
      <c r="O79" s="56" t="s">
        <v>969</v>
      </c>
      <c r="P79" s="28"/>
      <c r="Q79" s="17" t="s">
        <v>663</v>
      </c>
      <c r="R79" s="56" t="s">
        <v>970</v>
      </c>
      <c r="S79" s="30" t="s">
        <v>971</v>
      </c>
      <c r="T79" s="31" t="s">
        <v>827</v>
      </c>
      <c r="U79" s="36" t="s">
        <v>403</v>
      </c>
      <c r="V79" s="37" t="s">
        <v>972</v>
      </c>
      <c r="W79" s="38">
        <v>99200015</v>
      </c>
      <c r="X79" s="33">
        <v>1</v>
      </c>
      <c r="Y79" s="33">
        <v>1</v>
      </c>
      <c r="Z79" s="33">
        <v>1</v>
      </c>
      <c r="AA79" s="33">
        <v>1</v>
      </c>
    </row>
    <row r="80" spans="1:27" ht="40.799999999999997" x14ac:dyDescent="0.3">
      <c r="A80" s="26" t="s">
        <v>495</v>
      </c>
      <c r="B80" s="39">
        <f t="shared" si="11"/>
        <v>990</v>
      </c>
      <c r="C80" s="40" t="str">
        <f t="shared" si="12"/>
        <v>Agencia Información</v>
      </c>
      <c r="D80" s="40" t="s">
        <v>411</v>
      </c>
      <c r="E80" s="21">
        <v>16</v>
      </c>
      <c r="F80" s="40" t="s">
        <v>501</v>
      </c>
      <c r="G80" s="41" t="s">
        <v>406</v>
      </c>
      <c r="H80" s="58" t="s">
        <v>16</v>
      </c>
      <c r="I80" s="59" t="s">
        <v>385</v>
      </c>
      <c r="J80" s="14" t="s">
        <v>16</v>
      </c>
      <c r="K80" s="14" t="s">
        <v>661</v>
      </c>
      <c r="L80" s="14" t="s">
        <v>408</v>
      </c>
      <c r="M80" s="14" t="s">
        <v>640</v>
      </c>
      <c r="N80" s="14" t="s">
        <v>409</v>
      </c>
      <c r="O80" s="28" t="s">
        <v>973</v>
      </c>
      <c r="P80" s="28"/>
      <c r="Q80" s="17" t="s">
        <v>663</v>
      </c>
      <c r="R80" s="28" t="s">
        <v>974</v>
      </c>
      <c r="S80" s="30" t="s">
        <v>975</v>
      </c>
      <c r="T80" s="31" t="s">
        <v>832</v>
      </c>
      <c r="U80" s="36" t="s">
        <v>403</v>
      </c>
      <c r="V80" s="37" t="s">
        <v>976</v>
      </c>
      <c r="W80" s="38">
        <v>99200016</v>
      </c>
      <c r="X80" s="33">
        <v>1</v>
      </c>
      <c r="Y80" s="33">
        <v>1</v>
      </c>
      <c r="Z80" s="33">
        <v>1</v>
      </c>
      <c r="AA80" s="33">
        <v>1</v>
      </c>
    </row>
    <row r="81" spans="1:27" ht="48" x14ac:dyDescent="0.3">
      <c r="A81" s="29" t="s">
        <v>496</v>
      </c>
      <c r="B81" s="39">
        <f t="shared" si="11"/>
        <v>990</v>
      </c>
      <c r="C81" s="40" t="str">
        <f t="shared" si="12"/>
        <v>Agencia Información</v>
      </c>
      <c r="D81" s="40" t="s">
        <v>539</v>
      </c>
      <c r="E81" s="27">
        <v>0</v>
      </c>
      <c r="F81" s="40" t="s">
        <v>431</v>
      </c>
      <c r="G81" s="41" t="s">
        <v>519</v>
      </c>
      <c r="H81" s="60" t="s">
        <v>20</v>
      </c>
      <c r="I81" s="61" t="s">
        <v>15</v>
      </c>
      <c r="J81" s="14" t="s">
        <v>16</v>
      </c>
      <c r="K81" s="14" t="s">
        <v>977</v>
      </c>
      <c r="L81" s="14" t="s">
        <v>537</v>
      </c>
      <c r="M81" s="14" t="s">
        <v>978</v>
      </c>
      <c r="N81" s="14" t="s">
        <v>439</v>
      </c>
      <c r="O81" s="28" t="s">
        <v>979</v>
      </c>
      <c r="P81" s="28" t="s">
        <v>538</v>
      </c>
      <c r="Q81" s="17" t="s">
        <v>541</v>
      </c>
      <c r="R81" s="28" t="s">
        <v>980</v>
      </c>
      <c r="S81" s="30" t="s">
        <v>540</v>
      </c>
      <c r="T81" s="31" t="s">
        <v>752</v>
      </c>
      <c r="U81" s="36" t="s">
        <v>403</v>
      </c>
      <c r="V81" s="37" t="s">
        <v>981</v>
      </c>
      <c r="W81" s="38">
        <v>99100000</v>
      </c>
      <c r="X81" s="33">
        <v>1</v>
      </c>
      <c r="Y81" s="33">
        <v>1</v>
      </c>
      <c r="Z81" s="33">
        <v>1</v>
      </c>
      <c r="AA81" s="33">
        <v>1</v>
      </c>
    </row>
    <row r="82" spans="1:27" ht="40.799999999999997" x14ac:dyDescent="0.3">
      <c r="A82" s="29" t="s">
        <v>504</v>
      </c>
      <c r="B82" s="39">
        <f t="shared" si="11"/>
        <v>990</v>
      </c>
      <c r="C82" s="40" t="str">
        <f t="shared" si="12"/>
        <v>Agencia Información</v>
      </c>
      <c r="D82" s="40" t="s">
        <v>624</v>
      </c>
      <c r="E82" s="27">
        <v>0</v>
      </c>
      <c r="F82" s="40" t="s">
        <v>982</v>
      </c>
      <c r="G82" s="41" t="s">
        <v>626</v>
      </c>
      <c r="H82" s="60" t="s">
        <v>20</v>
      </c>
      <c r="I82" s="61" t="s">
        <v>15</v>
      </c>
      <c r="J82" s="14" t="s">
        <v>16</v>
      </c>
      <c r="K82" s="14" t="s">
        <v>983</v>
      </c>
      <c r="L82" s="14" t="s">
        <v>627</v>
      </c>
      <c r="M82" s="14" t="s">
        <v>628</v>
      </c>
      <c r="N82" s="14" t="s">
        <v>629</v>
      </c>
      <c r="O82" s="28" t="s">
        <v>984</v>
      </c>
      <c r="P82" s="28" t="s">
        <v>630</v>
      </c>
      <c r="Q82" s="17" t="s">
        <v>985</v>
      </c>
      <c r="R82" s="28" t="s">
        <v>986</v>
      </c>
      <c r="S82" s="30" t="s">
        <v>987</v>
      </c>
      <c r="T82" s="31">
        <v>100200300</v>
      </c>
      <c r="U82" s="36" t="s">
        <v>403</v>
      </c>
      <c r="V82" s="37" t="s">
        <v>988</v>
      </c>
      <c r="W82" s="38">
        <v>99100000</v>
      </c>
      <c r="X82" s="33">
        <v>1</v>
      </c>
      <c r="Y82" s="33">
        <v>1</v>
      </c>
      <c r="Z82" s="33">
        <v>1</v>
      </c>
      <c r="AA82" s="33">
        <v>1</v>
      </c>
    </row>
    <row r="83" spans="1:27" ht="51" x14ac:dyDescent="0.3">
      <c r="A83" s="29" t="s">
        <v>505</v>
      </c>
      <c r="B83" s="39">
        <f t="shared" si="11"/>
        <v>990</v>
      </c>
      <c r="C83" s="40" t="str">
        <f t="shared" si="12"/>
        <v>Agencia Información</v>
      </c>
      <c r="D83" s="40" t="s">
        <v>624</v>
      </c>
      <c r="E83" s="27">
        <v>0</v>
      </c>
      <c r="F83" s="40" t="s">
        <v>982</v>
      </c>
      <c r="G83" s="41" t="s">
        <v>626</v>
      </c>
      <c r="H83" s="60" t="s">
        <v>20</v>
      </c>
      <c r="I83" s="61" t="s">
        <v>15</v>
      </c>
      <c r="J83" s="14" t="s">
        <v>410</v>
      </c>
      <c r="K83" s="14" t="s">
        <v>989</v>
      </c>
      <c r="L83" s="14" t="s">
        <v>627</v>
      </c>
      <c r="M83" s="14" t="s">
        <v>628</v>
      </c>
      <c r="N83" s="14" t="s">
        <v>629</v>
      </c>
      <c r="O83" s="28" t="s">
        <v>990</v>
      </c>
      <c r="P83" s="28" t="s">
        <v>633</v>
      </c>
      <c r="Q83" s="17" t="s">
        <v>991</v>
      </c>
      <c r="R83" s="28" t="s">
        <v>992</v>
      </c>
      <c r="S83" s="30" t="s">
        <v>993</v>
      </c>
      <c r="T83" s="31">
        <v>100200300</v>
      </c>
      <c r="U83" s="36" t="s">
        <v>403</v>
      </c>
      <c r="V83" s="37" t="s">
        <v>994</v>
      </c>
      <c r="W83" s="38">
        <v>99100000</v>
      </c>
      <c r="X83" s="33">
        <v>1</v>
      </c>
      <c r="Y83" s="33">
        <v>1</v>
      </c>
      <c r="Z83" s="33">
        <v>1</v>
      </c>
      <c r="AA83" s="33">
        <v>1</v>
      </c>
    </row>
    <row r="84" spans="1:27" ht="36" x14ac:dyDescent="0.3">
      <c r="A84" s="29" t="s">
        <v>506</v>
      </c>
      <c r="B84" s="39">
        <f t="shared" si="11"/>
        <v>990</v>
      </c>
      <c r="C84" s="40" t="str">
        <f t="shared" si="12"/>
        <v>Agencia Información</v>
      </c>
      <c r="D84" s="40" t="s">
        <v>470</v>
      </c>
      <c r="E84" s="27">
        <v>0</v>
      </c>
      <c r="F84" s="40" t="s">
        <v>634</v>
      </c>
      <c r="G84" s="41" t="s">
        <v>635</v>
      </c>
      <c r="H84" s="60" t="s">
        <v>20</v>
      </c>
      <c r="I84" s="61" t="s">
        <v>15</v>
      </c>
      <c r="J84" s="14" t="s">
        <v>16</v>
      </c>
      <c r="K84" s="14" t="s">
        <v>995</v>
      </c>
      <c r="L84" s="14" t="s">
        <v>636</v>
      </c>
      <c r="M84" s="14" t="s">
        <v>637</v>
      </c>
      <c r="N84" s="14" t="s">
        <v>638</v>
      </c>
      <c r="O84" s="28" t="s">
        <v>996</v>
      </c>
      <c r="P84" s="28"/>
      <c r="Q84" s="17" t="s">
        <v>631</v>
      </c>
      <c r="R84" s="28" t="s">
        <v>997</v>
      </c>
      <c r="S84" s="30" t="s">
        <v>998</v>
      </c>
      <c r="T84" s="31" t="s">
        <v>666</v>
      </c>
      <c r="U84" s="36" t="s">
        <v>403</v>
      </c>
      <c r="V84" s="37" t="s">
        <v>999</v>
      </c>
      <c r="W84" s="38">
        <v>99100000</v>
      </c>
      <c r="X84" s="33">
        <v>1</v>
      </c>
      <c r="Y84" s="33">
        <v>1</v>
      </c>
      <c r="Z84" s="33">
        <v>1</v>
      </c>
      <c r="AA84" s="33">
        <v>1</v>
      </c>
    </row>
    <row r="85" spans="1:27" ht="36" x14ac:dyDescent="0.3">
      <c r="A85" s="29" t="s">
        <v>507</v>
      </c>
      <c r="B85" s="39">
        <f t="shared" si="11"/>
        <v>990</v>
      </c>
      <c r="C85" s="40" t="str">
        <f t="shared" si="12"/>
        <v>Agencia Información</v>
      </c>
      <c r="D85" s="40" t="s">
        <v>470</v>
      </c>
      <c r="E85" s="27">
        <v>1</v>
      </c>
      <c r="F85" s="40" t="s">
        <v>634</v>
      </c>
      <c r="G85" s="41" t="s">
        <v>635</v>
      </c>
      <c r="H85" s="60" t="s">
        <v>16</v>
      </c>
      <c r="I85" s="61" t="s">
        <v>370</v>
      </c>
      <c r="J85" s="14" t="s">
        <v>410</v>
      </c>
      <c r="K85" s="14" t="s">
        <v>995</v>
      </c>
      <c r="L85" s="14" t="s">
        <v>636</v>
      </c>
      <c r="M85" s="14" t="s">
        <v>637</v>
      </c>
      <c r="N85" s="14" t="s">
        <v>638</v>
      </c>
      <c r="O85" s="28" t="s">
        <v>1000</v>
      </c>
      <c r="P85" s="28"/>
      <c r="Q85" s="17" t="s">
        <v>631</v>
      </c>
      <c r="R85" s="28" t="s">
        <v>1001</v>
      </c>
      <c r="S85" s="30" t="s">
        <v>1002</v>
      </c>
      <c r="T85" s="31" t="s">
        <v>671</v>
      </c>
      <c r="U85" s="36" t="s">
        <v>403</v>
      </c>
      <c r="V85" s="37" t="s">
        <v>1003</v>
      </c>
      <c r="W85" s="38">
        <v>99200001</v>
      </c>
      <c r="X85" s="33">
        <v>1</v>
      </c>
      <c r="Y85" s="33">
        <v>1</v>
      </c>
      <c r="Z85" s="33">
        <v>1</v>
      </c>
      <c r="AA85" s="33">
        <v>1</v>
      </c>
    </row>
    <row r="86" spans="1:27" ht="36" x14ac:dyDescent="0.3">
      <c r="A86" s="29" t="s">
        <v>508</v>
      </c>
      <c r="B86" s="39">
        <f t="shared" si="11"/>
        <v>990</v>
      </c>
      <c r="C86" s="40" t="str">
        <f t="shared" si="12"/>
        <v>Agencia Información</v>
      </c>
      <c r="D86" s="40" t="s">
        <v>470</v>
      </c>
      <c r="E86" s="27">
        <v>2</v>
      </c>
      <c r="F86" s="40" t="s">
        <v>634</v>
      </c>
      <c r="G86" s="41" t="s">
        <v>635</v>
      </c>
      <c r="H86" s="60" t="s">
        <v>16</v>
      </c>
      <c r="I86" s="61" t="s">
        <v>371</v>
      </c>
      <c r="J86" s="14" t="s">
        <v>410</v>
      </c>
      <c r="K86" s="14" t="s">
        <v>995</v>
      </c>
      <c r="L86" s="14" t="s">
        <v>636</v>
      </c>
      <c r="M86" s="14" t="s">
        <v>637</v>
      </c>
      <c r="N86" s="14" t="s">
        <v>638</v>
      </c>
      <c r="O86" s="28" t="s">
        <v>1004</v>
      </c>
      <c r="P86" s="28"/>
      <c r="Q86" s="17" t="s">
        <v>631</v>
      </c>
      <c r="R86" s="28" t="s">
        <v>1005</v>
      </c>
      <c r="S86" s="30" t="s">
        <v>1006</v>
      </c>
      <c r="T86" s="31" t="s">
        <v>676</v>
      </c>
      <c r="U86" s="36" t="s">
        <v>403</v>
      </c>
      <c r="V86" s="37" t="s">
        <v>1007</v>
      </c>
      <c r="W86" s="38">
        <v>99200002</v>
      </c>
      <c r="X86" s="33">
        <v>1</v>
      </c>
      <c r="Y86" s="33">
        <v>1</v>
      </c>
      <c r="Z86" s="33">
        <v>1</v>
      </c>
      <c r="AA86" s="33">
        <v>1</v>
      </c>
    </row>
    <row r="87" spans="1:27" ht="36" x14ac:dyDescent="0.3">
      <c r="A87" s="29" t="s">
        <v>509</v>
      </c>
      <c r="B87" s="39">
        <f t="shared" si="11"/>
        <v>990</v>
      </c>
      <c r="C87" s="40" t="str">
        <f t="shared" si="12"/>
        <v>Agencia Información</v>
      </c>
      <c r="D87" s="40" t="s">
        <v>470</v>
      </c>
      <c r="E87" s="27">
        <v>3</v>
      </c>
      <c r="F87" s="40" t="s">
        <v>634</v>
      </c>
      <c r="G87" s="41" t="s">
        <v>635</v>
      </c>
      <c r="H87" s="60" t="s">
        <v>16</v>
      </c>
      <c r="I87" s="61" t="s">
        <v>372</v>
      </c>
      <c r="J87" s="14" t="s">
        <v>410</v>
      </c>
      <c r="K87" s="14" t="s">
        <v>995</v>
      </c>
      <c r="L87" s="14" t="s">
        <v>636</v>
      </c>
      <c r="M87" s="14" t="s">
        <v>637</v>
      </c>
      <c r="N87" s="14" t="s">
        <v>638</v>
      </c>
      <c r="O87" s="28" t="s">
        <v>1008</v>
      </c>
      <c r="P87" s="28"/>
      <c r="Q87" s="17" t="s">
        <v>631</v>
      </c>
      <c r="R87" s="28" t="s">
        <v>1009</v>
      </c>
      <c r="S87" s="30" t="s">
        <v>1010</v>
      </c>
      <c r="T87" s="31" t="s">
        <v>681</v>
      </c>
      <c r="U87" s="36" t="s">
        <v>403</v>
      </c>
      <c r="V87" s="37" t="s">
        <v>1011</v>
      </c>
      <c r="W87" s="38">
        <v>99200003</v>
      </c>
      <c r="X87" s="33">
        <v>1</v>
      </c>
      <c r="Y87" s="33">
        <v>1</v>
      </c>
      <c r="Z87" s="33">
        <v>1</v>
      </c>
      <c r="AA87" s="33">
        <v>1</v>
      </c>
    </row>
    <row r="88" spans="1:27" ht="36" x14ac:dyDescent="0.3">
      <c r="A88" s="29" t="s">
        <v>510</v>
      </c>
      <c r="B88" s="39">
        <f t="shared" si="11"/>
        <v>990</v>
      </c>
      <c r="C88" s="40" t="str">
        <f t="shared" si="12"/>
        <v>Agencia Información</v>
      </c>
      <c r="D88" s="40" t="s">
        <v>470</v>
      </c>
      <c r="E88" s="27">
        <v>4</v>
      </c>
      <c r="F88" s="40" t="s">
        <v>634</v>
      </c>
      <c r="G88" s="41" t="s">
        <v>635</v>
      </c>
      <c r="H88" s="60" t="s">
        <v>16</v>
      </c>
      <c r="I88" s="61" t="s">
        <v>373</v>
      </c>
      <c r="J88" s="14" t="s">
        <v>410</v>
      </c>
      <c r="K88" s="14" t="s">
        <v>995</v>
      </c>
      <c r="L88" s="14" t="s">
        <v>636</v>
      </c>
      <c r="M88" s="14" t="s">
        <v>637</v>
      </c>
      <c r="N88" s="14" t="s">
        <v>638</v>
      </c>
      <c r="O88" s="28" t="s">
        <v>1012</v>
      </c>
      <c r="P88" s="28"/>
      <c r="Q88" s="17" t="s">
        <v>631</v>
      </c>
      <c r="R88" s="28" t="s">
        <v>1013</v>
      </c>
      <c r="S88" s="30" t="s">
        <v>1014</v>
      </c>
      <c r="T88" s="31" t="s">
        <v>686</v>
      </c>
      <c r="U88" s="36" t="s">
        <v>403</v>
      </c>
      <c r="V88" s="37" t="s">
        <v>1015</v>
      </c>
      <c r="W88" s="38">
        <v>99200004</v>
      </c>
      <c r="X88" s="33">
        <v>1</v>
      </c>
      <c r="Y88" s="33">
        <v>1</v>
      </c>
      <c r="Z88" s="33">
        <v>1</v>
      </c>
      <c r="AA88" s="33">
        <v>1</v>
      </c>
    </row>
    <row r="89" spans="1:27" ht="36" x14ac:dyDescent="0.3">
      <c r="A89" s="29" t="s">
        <v>511</v>
      </c>
      <c r="B89" s="39">
        <f t="shared" si="11"/>
        <v>990</v>
      </c>
      <c r="C89" s="40" t="str">
        <f t="shared" si="12"/>
        <v>Agencia Información</v>
      </c>
      <c r="D89" s="40" t="s">
        <v>470</v>
      </c>
      <c r="E89" s="27">
        <v>5</v>
      </c>
      <c r="F89" s="40" t="s">
        <v>634</v>
      </c>
      <c r="G89" s="41" t="s">
        <v>635</v>
      </c>
      <c r="H89" s="60" t="s">
        <v>16</v>
      </c>
      <c r="I89" s="61" t="s">
        <v>374</v>
      </c>
      <c r="J89" s="14" t="s">
        <v>410</v>
      </c>
      <c r="K89" s="14" t="s">
        <v>995</v>
      </c>
      <c r="L89" s="14" t="s">
        <v>636</v>
      </c>
      <c r="M89" s="14" t="s">
        <v>637</v>
      </c>
      <c r="N89" s="14" t="s">
        <v>638</v>
      </c>
      <c r="O89" s="28" t="s">
        <v>1016</v>
      </c>
      <c r="P89" s="28"/>
      <c r="Q89" s="17" t="s">
        <v>631</v>
      </c>
      <c r="R89" s="28" t="s">
        <v>1017</v>
      </c>
      <c r="S89" s="30" t="s">
        <v>1018</v>
      </c>
      <c r="T89" s="31" t="s">
        <v>691</v>
      </c>
      <c r="U89" s="36" t="s">
        <v>403</v>
      </c>
      <c r="V89" s="37" t="s">
        <v>1019</v>
      </c>
      <c r="W89" s="38">
        <v>99200005</v>
      </c>
      <c r="X89" s="33">
        <v>1</v>
      </c>
      <c r="Y89" s="33">
        <v>1</v>
      </c>
      <c r="Z89" s="33">
        <v>1</v>
      </c>
      <c r="AA89" s="33">
        <v>1</v>
      </c>
    </row>
    <row r="90" spans="1:27" ht="36" x14ac:dyDescent="0.3">
      <c r="A90" s="29" t="s">
        <v>512</v>
      </c>
      <c r="B90" s="39">
        <f t="shared" si="11"/>
        <v>990</v>
      </c>
      <c r="C90" s="40" t="str">
        <f t="shared" si="12"/>
        <v>Agencia Información</v>
      </c>
      <c r="D90" s="40" t="s">
        <v>470</v>
      </c>
      <c r="E90" s="27">
        <v>6</v>
      </c>
      <c r="F90" s="40" t="s">
        <v>634</v>
      </c>
      <c r="G90" s="41" t="s">
        <v>635</v>
      </c>
      <c r="H90" s="60" t="s">
        <v>16</v>
      </c>
      <c r="I90" s="61" t="s">
        <v>375</v>
      </c>
      <c r="J90" s="14" t="s">
        <v>410</v>
      </c>
      <c r="K90" s="14" t="s">
        <v>995</v>
      </c>
      <c r="L90" s="14" t="s">
        <v>636</v>
      </c>
      <c r="M90" s="14" t="s">
        <v>637</v>
      </c>
      <c r="N90" s="14" t="s">
        <v>638</v>
      </c>
      <c r="O90" s="28" t="s">
        <v>1020</v>
      </c>
      <c r="P90" s="28"/>
      <c r="Q90" s="17" t="s">
        <v>631</v>
      </c>
      <c r="R90" s="28" t="s">
        <v>1021</v>
      </c>
      <c r="S90" s="30" t="s">
        <v>1022</v>
      </c>
      <c r="T90" s="31" t="s">
        <v>696</v>
      </c>
      <c r="U90" s="36" t="s">
        <v>403</v>
      </c>
      <c r="V90" s="37" t="s">
        <v>1023</v>
      </c>
      <c r="W90" s="38">
        <v>99200006</v>
      </c>
      <c r="X90" s="33">
        <v>1</v>
      </c>
      <c r="Y90" s="33">
        <v>1</v>
      </c>
      <c r="Z90" s="33">
        <v>1</v>
      </c>
      <c r="AA90" s="33">
        <v>1</v>
      </c>
    </row>
    <row r="91" spans="1:27" ht="36" x14ac:dyDescent="0.3">
      <c r="A91" s="29" t="s">
        <v>513</v>
      </c>
      <c r="B91" s="39">
        <f t="shared" si="11"/>
        <v>990</v>
      </c>
      <c r="C91" s="40" t="str">
        <f t="shared" si="12"/>
        <v>Agencia Información</v>
      </c>
      <c r="D91" s="40" t="s">
        <v>470</v>
      </c>
      <c r="E91" s="27">
        <v>7</v>
      </c>
      <c r="F91" s="40" t="s">
        <v>634</v>
      </c>
      <c r="G91" s="41" t="s">
        <v>635</v>
      </c>
      <c r="H91" s="60" t="s">
        <v>16</v>
      </c>
      <c r="I91" s="61" t="s">
        <v>376</v>
      </c>
      <c r="J91" s="14" t="s">
        <v>410</v>
      </c>
      <c r="K91" s="14" t="s">
        <v>995</v>
      </c>
      <c r="L91" s="14" t="s">
        <v>636</v>
      </c>
      <c r="M91" s="14" t="s">
        <v>637</v>
      </c>
      <c r="N91" s="14" t="s">
        <v>638</v>
      </c>
      <c r="O91" s="28" t="s">
        <v>1024</v>
      </c>
      <c r="P91" s="28"/>
      <c r="Q91" s="17" t="s">
        <v>631</v>
      </c>
      <c r="R91" s="28" t="s">
        <v>1025</v>
      </c>
      <c r="S91" s="30" t="s">
        <v>1026</v>
      </c>
      <c r="T91" s="31" t="s">
        <v>701</v>
      </c>
      <c r="U91" s="36" t="s">
        <v>403</v>
      </c>
      <c r="V91" s="37" t="s">
        <v>1027</v>
      </c>
      <c r="W91" s="38">
        <v>99200007</v>
      </c>
      <c r="X91" s="33">
        <v>1</v>
      </c>
      <c r="Y91" s="33">
        <v>1</v>
      </c>
      <c r="Z91" s="33">
        <v>1</v>
      </c>
      <c r="AA91" s="33">
        <v>1</v>
      </c>
    </row>
    <row r="92" spans="1:27" ht="36" x14ac:dyDescent="0.3">
      <c r="A92" s="29" t="s">
        <v>514</v>
      </c>
      <c r="B92" s="39">
        <f t="shared" si="11"/>
        <v>990</v>
      </c>
      <c r="C92" s="40" t="str">
        <f t="shared" si="12"/>
        <v>Agencia Información</v>
      </c>
      <c r="D92" s="40" t="s">
        <v>470</v>
      </c>
      <c r="E92" s="27">
        <v>8</v>
      </c>
      <c r="F92" s="40" t="s">
        <v>634</v>
      </c>
      <c r="G92" s="41" t="s">
        <v>635</v>
      </c>
      <c r="H92" s="60" t="s">
        <v>16</v>
      </c>
      <c r="I92" s="61" t="s">
        <v>377</v>
      </c>
      <c r="J92" s="14" t="s">
        <v>410</v>
      </c>
      <c r="K92" s="14" t="s">
        <v>995</v>
      </c>
      <c r="L92" s="14" t="s">
        <v>636</v>
      </c>
      <c r="M92" s="14" t="s">
        <v>637</v>
      </c>
      <c r="N92" s="14" t="s">
        <v>638</v>
      </c>
      <c r="O92" s="28" t="s">
        <v>1028</v>
      </c>
      <c r="P92" s="28"/>
      <c r="Q92" s="17" t="s">
        <v>631</v>
      </c>
      <c r="R92" s="28" t="s">
        <v>1029</v>
      </c>
      <c r="S92" s="30" t="s">
        <v>1030</v>
      </c>
      <c r="T92" s="31" t="s">
        <v>706</v>
      </c>
      <c r="U92" s="36" t="s">
        <v>403</v>
      </c>
      <c r="V92" s="37" t="s">
        <v>1031</v>
      </c>
      <c r="W92" s="38">
        <v>99200008</v>
      </c>
      <c r="X92" s="33">
        <v>1</v>
      </c>
      <c r="Y92" s="33">
        <v>1</v>
      </c>
      <c r="Z92" s="33">
        <v>1</v>
      </c>
      <c r="AA92" s="33">
        <v>1</v>
      </c>
    </row>
    <row r="93" spans="1:27" ht="36" x14ac:dyDescent="0.3">
      <c r="A93" s="29" t="s">
        <v>515</v>
      </c>
      <c r="B93" s="39">
        <f t="shared" si="11"/>
        <v>990</v>
      </c>
      <c r="C93" s="40" t="str">
        <f t="shared" si="12"/>
        <v>Agencia Información</v>
      </c>
      <c r="D93" s="40" t="s">
        <v>470</v>
      </c>
      <c r="E93" s="27">
        <v>9</v>
      </c>
      <c r="F93" s="40" t="s">
        <v>634</v>
      </c>
      <c r="G93" s="41" t="s">
        <v>635</v>
      </c>
      <c r="H93" s="60" t="s">
        <v>16</v>
      </c>
      <c r="I93" s="61" t="s">
        <v>378</v>
      </c>
      <c r="J93" s="14" t="s">
        <v>410</v>
      </c>
      <c r="K93" s="14" t="s">
        <v>995</v>
      </c>
      <c r="L93" s="14" t="s">
        <v>636</v>
      </c>
      <c r="M93" s="14" t="s">
        <v>637</v>
      </c>
      <c r="N93" s="14" t="s">
        <v>638</v>
      </c>
      <c r="O93" s="28" t="s">
        <v>1032</v>
      </c>
      <c r="P93" s="28"/>
      <c r="Q93" s="17" t="s">
        <v>631</v>
      </c>
      <c r="R93" s="28" t="s">
        <v>1033</v>
      </c>
      <c r="S93" s="30" t="s">
        <v>1034</v>
      </c>
      <c r="T93" s="31" t="s">
        <v>711</v>
      </c>
      <c r="U93" s="36" t="s">
        <v>403</v>
      </c>
      <c r="V93" s="37" t="s">
        <v>1035</v>
      </c>
      <c r="W93" s="38">
        <v>99200009</v>
      </c>
      <c r="X93" s="33">
        <v>1</v>
      </c>
      <c r="Y93" s="33">
        <v>1</v>
      </c>
      <c r="Z93" s="33">
        <v>1</v>
      </c>
      <c r="AA93" s="33">
        <v>1</v>
      </c>
    </row>
    <row r="94" spans="1:27" ht="36" x14ac:dyDescent="0.3">
      <c r="A94" s="29" t="s">
        <v>516</v>
      </c>
      <c r="B94" s="39">
        <f t="shared" si="11"/>
        <v>990</v>
      </c>
      <c r="C94" s="40" t="str">
        <f t="shared" si="12"/>
        <v>Agencia Información</v>
      </c>
      <c r="D94" s="40" t="s">
        <v>470</v>
      </c>
      <c r="E94" s="27">
        <v>10</v>
      </c>
      <c r="F94" s="40" t="s">
        <v>634</v>
      </c>
      <c r="G94" s="41" t="s">
        <v>635</v>
      </c>
      <c r="H94" s="60" t="s">
        <v>16</v>
      </c>
      <c r="I94" s="61" t="s">
        <v>379</v>
      </c>
      <c r="J94" s="14" t="s">
        <v>410</v>
      </c>
      <c r="K94" s="14" t="s">
        <v>995</v>
      </c>
      <c r="L94" s="14" t="s">
        <v>636</v>
      </c>
      <c r="M94" s="14" t="s">
        <v>637</v>
      </c>
      <c r="N94" s="14" t="s">
        <v>638</v>
      </c>
      <c r="O94" s="28" t="s">
        <v>1036</v>
      </c>
      <c r="P94" s="28"/>
      <c r="Q94" s="17" t="s">
        <v>631</v>
      </c>
      <c r="R94" s="28" t="s">
        <v>1037</v>
      </c>
      <c r="S94" s="30" t="s">
        <v>1038</v>
      </c>
      <c r="T94" s="31" t="s">
        <v>716</v>
      </c>
      <c r="U94" s="36" t="s">
        <v>403</v>
      </c>
      <c r="V94" s="37" t="s">
        <v>1039</v>
      </c>
      <c r="W94" s="38">
        <v>99200010</v>
      </c>
      <c r="X94" s="33">
        <v>1</v>
      </c>
      <c r="Y94" s="33">
        <v>1</v>
      </c>
      <c r="Z94" s="33">
        <v>1</v>
      </c>
      <c r="AA94" s="33">
        <v>1</v>
      </c>
    </row>
    <row r="95" spans="1:27" ht="36" x14ac:dyDescent="0.3">
      <c r="A95" s="29" t="s">
        <v>517</v>
      </c>
      <c r="B95" s="39">
        <f t="shared" si="11"/>
        <v>990</v>
      </c>
      <c r="C95" s="40" t="str">
        <f t="shared" si="12"/>
        <v>Agencia Información</v>
      </c>
      <c r="D95" s="40" t="s">
        <v>470</v>
      </c>
      <c r="E95" s="27">
        <v>11</v>
      </c>
      <c r="F95" s="40" t="s">
        <v>634</v>
      </c>
      <c r="G95" s="41" t="s">
        <v>635</v>
      </c>
      <c r="H95" s="60" t="s">
        <v>16</v>
      </c>
      <c r="I95" s="61" t="s">
        <v>380</v>
      </c>
      <c r="J95" s="14" t="s">
        <v>410</v>
      </c>
      <c r="K95" s="14" t="s">
        <v>995</v>
      </c>
      <c r="L95" s="14" t="s">
        <v>636</v>
      </c>
      <c r="M95" s="14" t="s">
        <v>637</v>
      </c>
      <c r="N95" s="14" t="s">
        <v>638</v>
      </c>
      <c r="O95" s="28" t="s">
        <v>1040</v>
      </c>
      <c r="P95" s="28"/>
      <c r="Q95" s="17" t="s">
        <v>631</v>
      </c>
      <c r="R95" s="28" t="s">
        <v>1041</v>
      </c>
      <c r="S95" s="30" t="s">
        <v>1042</v>
      </c>
      <c r="T95" s="31" t="s">
        <v>721</v>
      </c>
      <c r="U95" s="36" t="s">
        <v>403</v>
      </c>
      <c r="V95" s="37" t="s">
        <v>1043</v>
      </c>
      <c r="W95" s="38">
        <v>99200011</v>
      </c>
      <c r="X95" s="33">
        <v>1</v>
      </c>
      <c r="Y95" s="33">
        <v>1</v>
      </c>
      <c r="Z95" s="33">
        <v>1</v>
      </c>
      <c r="AA95" s="33">
        <v>1</v>
      </c>
    </row>
    <row r="96" spans="1:27" ht="36" x14ac:dyDescent="0.3">
      <c r="A96" s="29" t="s">
        <v>518</v>
      </c>
      <c r="B96" s="39">
        <f t="shared" si="11"/>
        <v>990</v>
      </c>
      <c r="C96" s="40" t="str">
        <f t="shared" si="12"/>
        <v>Agencia Información</v>
      </c>
      <c r="D96" s="40" t="s">
        <v>470</v>
      </c>
      <c r="E96" s="27">
        <v>12</v>
      </c>
      <c r="F96" s="40" t="s">
        <v>634</v>
      </c>
      <c r="G96" s="41" t="s">
        <v>635</v>
      </c>
      <c r="H96" s="60" t="s">
        <v>16</v>
      </c>
      <c r="I96" s="61" t="s">
        <v>381</v>
      </c>
      <c r="J96" s="14" t="s">
        <v>410</v>
      </c>
      <c r="K96" s="14" t="s">
        <v>995</v>
      </c>
      <c r="L96" s="14" t="s">
        <v>636</v>
      </c>
      <c r="M96" s="14" t="s">
        <v>637</v>
      </c>
      <c r="N96" s="14" t="s">
        <v>638</v>
      </c>
      <c r="O96" s="28" t="s">
        <v>1044</v>
      </c>
      <c r="P96" s="28"/>
      <c r="Q96" s="17" t="s">
        <v>631</v>
      </c>
      <c r="R96" s="28" t="s">
        <v>1045</v>
      </c>
      <c r="S96" s="30" t="s">
        <v>1046</v>
      </c>
      <c r="T96" s="31" t="s">
        <v>726</v>
      </c>
      <c r="U96" s="36" t="s">
        <v>403</v>
      </c>
      <c r="V96" s="37" t="s">
        <v>1047</v>
      </c>
      <c r="W96" s="38">
        <v>99200012</v>
      </c>
      <c r="X96" s="33">
        <v>1</v>
      </c>
      <c r="Y96" s="33">
        <v>1</v>
      </c>
      <c r="Z96" s="33">
        <v>1</v>
      </c>
      <c r="AA96" s="33">
        <v>1</v>
      </c>
    </row>
    <row r="97" spans="1:27" ht="57.6" x14ac:dyDescent="0.3">
      <c r="A97" s="26" t="s">
        <v>520</v>
      </c>
      <c r="B97" s="39">
        <f t="shared" si="11"/>
        <v>990</v>
      </c>
      <c r="C97" s="40" t="str">
        <f t="shared" si="12"/>
        <v>Agencia Información</v>
      </c>
      <c r="D97" s="40" t="s">
        <v>470</v>
      </c>
      <c r="E97" s="21">
        <v>13</v>
      </c>
      <c r="F97" s="40" t="s">
        <v>634</v>
      </c>
      <c r="G97" s="41" t="s">
        <v>635</v>
      </c>
      <c r="H97" s="58" t="s">
        <v>16</v>
      </c>
      <c r="I97" s="59" t="s">
        <v>382</v>
      </c>
      <c r="J97" s="14" t="s">
        <v>410</v>
      </c>
      <c r="K97" s="14" t="s">
        <v>995</v>
      </c>
      <c r="L97" s="14" t="s">
        <v>636</v>
      </c>
      <c r="M97" s="62" t="s">
        <v>637</v>
      </c>
      <c r="N97" s="14" t="s">
        <v>638</v>
      </c>
      <c r="O97" s="42" t="s">
        <v>1048</v>
      </c>
      <c r="P97" s="42" t="s">
        <v>639</v>
      </c>
      <c r="Q97" s="43" t="s">
        <v>631</v>
      </c>
      <c r="R97" s="28" t="s">
        <v>1049</v>
      </c>
      <c r="S97" s="63" t="s">
        <v>1050</v>
      </c>
      <c r="T97" s="44" t="s">
        <v>731</v>
      </c>
      <c r="U97" s="45" t="s">
        <v>403</v>
      </c>
      <c r="V97" s="46" t="s">
        <v>1051</v>
      </c>
      <c r="W97" s="38">
        <v>99200013</v>
      </c>
      <c r="X97" s="33">
        <v>1</v>
      </c>
      <c r="Y97" s="33">
        <v>1</v>
      </c>
      <c r="Z97" s="33">
        <v>1</v>
      </c>
      <c r="AA97" s="33">
        <v>1</v>
      </c>
    </row>
    <row r="98" spans="1:27" ht="36" x14ac:dyDescent="0.3">
      <c r="A98" s="29" t="s">
        <v>521</v>
      </c>
      <c r="B98" s="39">
        <f t="shared" si="11"/>
        <v>990</v>
      </c>
      <c r="C98" s="40" t="str">
        <f t="shared" si="12"/>
        <v>Agencia Información</v>
      </c>
      <c r="D98" s="40" t="s">
        <v>470</v>
      </c>
      <c r="E98" s="27">
        <v>14</v>
      </c>
      <c r="F98" s="40" t="s">
        <v>634</v>
      </c>
      <c r="G98" s="40" t="s">
        <v>635</v>
      </c>
      <c r="H98" s="60" t="s">
        <v>16</v>
      </c>
      <c r="I98" s="61" t="s">
        <v>383</v>
      </c>
      <c r="J98" s="14" t="s">
        <v>410</v>
      </c>
      <c r="K98" s="14" t="s">
        <v>995</v>
      </c>
      <c r="L98" s="14" t="s">
        <v>636</v>
      </c>
      <c r="M98" s="14" t="s">
        <v>637</v>
      </c>
      <c r="N98" s="14" t="s">
        <v>638</v>
      </c>
      <c r="O98" s="42" t="s">
        <v>1052</v>
      </c>
      <c r="P98" s="28"/>
      <c r="Q98" s="17" t="s">
        <v>631</v>
      </c>
      <c r="R98" s="28" t="s">
        <v>1053</v>
      </c>
      <c r="S98" s="30" t="s">
        <v>1054</v>
      </c>
      <c r="T98" s="31" t="s">
        <v>736</v>
      </c>
      <c r="U98" s="36" t="s">
        <v>403</v>
      </c>
      <c r="V98" s="37" t="s">
        <v>1055</v>
      </c>
      <c r="W98" s="38">
        <v>99200014</v>
      </c>
      <c r="X98" s="33">
        <v>1</v>
      </c>
      <c r="Y98" s="33">
        <v>1</v>
      </c>
      <c r="Z98" s="33">
        <v>1</v>
      </c>
      <c r="AA98" s="33">
        <v>1</v>
      </c>
    </row>
    <row r="99" spans="1:27" ht="36" x14ac:dyDescent="0.3">
      <c r="A99" s="29" t="s">
        <v>522</v>
      </c>
      <c r="B99" s="39">
        <f t="shared" si="11"/>
        <v>990</v>
      </c>
      <c r="C99" s="40" t="str">
        <f t="shared" si="12"/>
        <v>Agencia Información</v>
      </c>
      <c r="D99" s="40" t="s">
        <v>470</v>
      </c>
      <c r="E99" s="27">
        <v>15</v>
      </c>
      <c r="F99" s="40" t="s">
        <v>634</v>
      </c>
      <c r="G99" s="40" t="s">
        <v>635</v>
      </c>
      <c r="H99" s="60" t="s">
        <v>16</v>
      </c>
      <c r="I99" s="61" t="s">
        <v>384</v>
      </c>
      <c r="J99" s="14" t="s">
        <v>410</v>
      </c>
      <c r="K99" s="14" t="s">
        <v>995</v>
      </c>
      <c r="L99" s="14" t="s">
        <v>636</v>
      </c>
      <c r="M99" s="14" t="s">
        <v>637</v>
      </c>
      <c r="N99" s="14" t="s">
        <v>638</v>
      </c>
      <c r="O99" s="42" t="s">
        <v>1056</v>
      </c>
      <c r="P99" s="28"/>
      <c r="Q99" s="17" t="s">
        <v>631</v>
      </c>
      <c r="R99" s="28" t="s">
        <v>1057</v>
      </c>
      <c r="S99" s="30" t="s">
        <v>1058</v>
      </c>
      <c r="T99" s="31" t="s">
        <v>741</v>
      </c>
      <c r="U99" s="36" t="s">
        <v>403</v>
      </c>
      <c r="V99" s="37" t="s">
        <v>1059</v>
      </c>
      <c r="W99" s="38">
        <v>99200015</v>
      </c>
      <c r="X99" s="33">
        <v>1</v>
      </c>
      <c r="Y99" s="33">
        <v>1</v>
      </c>
      <c r="Z99" s="33">
        <v>1</v>
      </c>
      <c r="AA99" s="33">
        <v>1</v>
      </c>
    </row>
    <row r="100" spans="1:27" ht="36" x14ac:dyDescent="0.3">
      <c r="A100" s="29" t="s">
        <v>523</v>
      </c>
      <c r="B100" s="39">
        <f t="shared" si="11"/>
        <v>990</v>
      </c>
      <c r="C100" s="40" t="str">
        <f t="shared" si="12"/>
        <v>Agencia Información</v>
      </c>
      <c r="D100" s="40" t="s">
        <v>470</v>
      </c>
      <c r="E100" s="27">
        <v>16</v>
      </c>
      <c r="F100" s="40" t="s">
        <v>634</v>
      </c>
      <c r="G100" s="40" t="s">
        <v>635</v>
      </c>
      <c r="H100" s="60" t="s">
        <v>16</v>
      </c>
      <c r="I100" s="61" t="s">
        <v>385</v>
      </c>
      <c r="J100" s="14" t="s">
        <v>410</v>
      </c>
      <c r="K100" s="14" t="s">
        <v>995</v>
      </c>
      <c r="L100" s="14" t="s">
        <v>636</v>
      </c>
      <c r="M100" s="14" t="s">
        <v>637</v>
      </c>
      <c r="N100" s="14" t="s">
        <v>638</v>
      </c>
      <c r="O100" s="42" t="s">
        <v>1060</v>
      </c>
      <c r="P100" s="28"/>
      <c r="Q100" s="17" t="s">
        <v>631</v>
      </c>
      <c r="R100" s="28" t="s">
        <v>1061</v>
      </c>
      <c r="S100" s="30" t="s">
        <v>1062</v>
      </c>
      <c r="T100" s="31" t="s">
        <v>746</v>
      </c>
      <c r="U100" s="36" t="s">
        <v>403</v>
      </c>
      <c r="V100" s="37" t="s">
        <v>1063</v>
      </c>
      <c r="W100" s="38">
        <v>99200016</v>
      </c>
      <c r="X100" s="33">
        <v>1</v>
      </c>
      <c r="Y100" s="33">
        <v>1</v>
      </c>
      <c r="Z100" s="33">
        <v>1</v>
      </c>
      <c r="AA100" s="33">
        <v>1</v>
      </c>
    </row>
    <row r="101" spans="1:27" ht="61.2" x14ac:dyDescent="0.3">
      <c r="A101" s="29" t="s">
        <v>524</v>
      </c>
      <c r="B101" s="39">
        <f t="shared" si="11"/>
        <v>990</v>
      </c>
      <c r="C101" s="40" t="str">
        <f t="shared" si="12"/>
        <v>Agencia Información</v>
      </c>
      <c r="D101" s="40" t="s">
        <v>1064</v>
      </c>
      <c r="E101" s="27">
        <v>0</v>
      </c>
      <c r="F101" s="40" t="s">
        <v>1065</v>
      </c>
      <c r="G101" s="40" t="s">
        <v>1066</v>
      </c>
      <c r="H101" s="60" t="s">
        <v>20</v>
      </c>
      <c r="I101" s="61" t="s">
        <v>15</v>
      </c>
      <c r="J101" s="14" t="s">
        <v>410</v>
      </c>
      <c r="K101" s="14" t="s">
        <v>1067</v>
      </c>
      <c r="L101" s="14" t="s">
        <v>1068</v>
      </c>
      <c r="M101" s="14" t="s">
        <v>1069</v>
      </c>
      <c r="N101" s="14" t="s">
        <v>1070</v>
      </c>
      <c r="O101" s="42" t="s">
        <v>1071</v>
      </c>
      <c r="P101" s="28" t="s">
        <v>1072</v>
      </c>
      <c r="Q101" s="17" t="s">
        <v>1073</v>
      </c>
      <c r="R101" s="28" t="s">
        <v>1074</v>
      </c>
      <c r="S101" s="30" t="s">
        <v>1075</v>
      </c>
      <c r="T101" s="31">
        <v>100200300</v>
      </c>
      <c r="U101" s="36" t="s">
        <v>403</v>
      </c>
      <c r="V101" s="37" t="s">
        <v>1076</v>
      </c>
      <c r="W101" s="38">
        <v>99100000</v>
      </c>
      <c r="X101" s="33">
        <v>1</v>
      </c>
      <c r="Y101" s="33">
        <v>1</v>
      </c>
      <c r="Z101" s="33">
        <v>1</v>
      </c>
      <c r="AA101" s="33">
        <v>1</v>
      </c>
    </row>
    <row r="102" spans="1:27" ht="71.400000000000006" x14ac:dyDescent="0.3">
      <c r="A102" s="29" t="s">
        <v>525</v>
      </c>
      <c r="B102" s="39">
        <f t="shared" si="11"/>
        <v>990</v>
      </c>
      <c r="C102" s="40" t="str">
        <f t="shared" si="12"/>
        <v>Agencia Información</v>
      </c>
      <c r="D102" s="40" t="s">
        <v>1064</v>
      </c>
      <c r="E102" s="27">
        <v>0</v>
      </c>
      <c r="F102" s="40" t="s">
        <v>1065</v>
      </c>
      <c r="G102" s="40" t="s">
        <v>1066</v>
      </c>
      <c r="H102" s="60" t="s">
        <v>20</v>
      </c>
      <c r="I102" s="61" t="s">
        <v>15</v>
      </c>
      <c r="J102" s="14" t="s">
        <v>1077</v>
      </c>
      <c r="K102" s="14" t="s">
        <v>1067</v>
      </c>
      <c r="L102" s="14" t="s">
        <v>1068</v>
      </c>
      <c r="M102" s="14" t="s">
        <v>1069</v>
      </c>
      <c r="N102" s="14" t="s">
        <v>1070</v>
      </c>
      <c r="O102" s="42" t="s">
        <v>1078</v>
      </c>
      <c r="P102" s="28" t="s">
        <v>1079</v>
      </c>
      <c r="Q102" s="17" t="s">
        <v>1080</v>
      </c>
      <c r="R102" s="28" t="s">
        <v>1074</v>
      </c>
      <c r="S102" s="30" t="s">
        <v>1081</v>
      </c>
      <c r="T102" s="31">
        <v>100200300</v>
      </c>
      <c r="U102" s="36" t="s">
        <v>403</v>
      </c>
      <c r="V102" s="37" t="s">
        <v>1082</v>
      </c>
      <c r="W102" s="38">
        <v>99100000</v>
      </c>
      <c r="X102" s="33">
        <v>1</v>
      </c>
      <c r="Y102" s="33">
        <v>1</v>
      </c>
      <c r="Z102" s="33">
        <v>1</v>
      </c>
      <c r="AA102" s="33">
        <v>1</v>
      </c>
    </row>
    <row r="103" spans="1:27" ht="61.2" x14ac:dyDescent="0.3">
      <c r="A103" s="29" t="s">
        <v>526</v>
      </c>
      <c r="B103" s="39">
        <f t="shared" si="11"/>
        <v>990</v>
      </c>
      <c r="C103" s="40" t="str">
        <f t="shared" si="12"/>
        <v>Agencia Información</v>
      </c>
      <c r="D103" s="40" t="s">
        <v>624</v>
      </c>
      <c r="E103" s="27">
        <v>0</v>
      </c>
      <c r="F103" s="40" t="s">
        <v>1083</v>
      </c>
      <c r="G103" s="40" t="s">
        <v>1084</v>
      </c>
      <c r="H103" s="60" t="s">
        <v>20</v>
      </c>
      <c r="I103" s="61" t="s">
        <v>15</v>
      </c>
      <c r="J103" s="14" t="s">
        <v>410</v>
      </c>
      <c r="K103" s="14" t="s">
        <v>1085</v>
      </c>
      <c r="L103" s="14" t="s">
        <v>1086</v>
      </c>
      <c r="M103" s="14" t="s">
        <v>1087</v>
      </c>
      <c r="N103" s="14" t="s">
        <v>1088</v>
      </c>
      <c r="O103" s="42" t="s">
        <v>1089</v>
      </c>
      <c r="P103" s="28" t="s">
        <v>1090</v>
      </c>
      <c r="Q103" s="17" t="s">
        <v>1091</v>
      </c>
      <c r="R103" s="28" t="s">
        <v>1092</v>
      </c>
      <c r="S103" s="30" t="s">
        <v>1093</v>
      </c>
      <c r="T103" s="31">
        <v>100200300</v>
      </c>
      <c r="U103" s="36" t="s">
        <v>403</v>
      </c>
      <c r="V103" s="37" t="s">
        <v>1094</v>
      </c>
      <c r="W103" s="38">
        <v>99100000</v>
      </c>
      <c r="X103" s="33">
        <v>1</v>
      </c>
      <c r="Y103" s="33">
        <v>1</v>
      </c>
      <c r="Z103" s="33">
        <v>1</v>
      </c>
      <c r="AA103" s="33">
        <v>1</v>
      </c>
    </row>
    <row r="104" spans="1:27" ht="61.2" x14ac:dyDescent="0.3">
      <c r="A104" s="29" t="s">
        <v>527</v>
      </c>
      <c r="B104" s="39">
        <f t="shared" si="11"/>
        <v>990</v>
      </c>
      <c r="C104" s="40" t="str">
        <f t="shared" si="12"/>
        <v>Agencia Información</v>
      </c>
      <c r="D104" s="40" t="s">
        <v>624</v>
      </c>
      <c r="E104" s="27">
        <v>0</v>
      </c>
      <c r="F104" s="40" t="s">
        <v>1095</v>
      </c>
      <c r="G104" s="40" t="s">
        <v>1096</v>
      </c>
      <c r="H104" s="60" t="s">
        <v>20</v>
      </c>
      <c r="I104" s="61" t="s">
        <v>15</v>
      </c>
      <c r="J104" s="14" t="s">
        <v>1097</v>
      </c>
      <c r="K104" s="14" t="s">
        <v>1098</v>
      </c>
      <c r="L104" s="14" t="s">
        <v>1099</v>
      </c>
      <c r="M104" s="14" t="s">
        <v>1100</v>
      </c>
      <c r="N104" s="14" t="s">
        <v>1101</v>
      </c>
      <c r="O104" s="42" t="s">
        <v>1102</v>
      </c>
      <c r="P104" s="28" t="s">
        <v>1103</v>
      </c>
      <c r="Q104" s="17" t="s">
        <v>631</v>
      </c>
      <c r="R104" s="28" t="s">
        <v>1104</v>
      </c>
      <c r="S104" s="30" t="s">
        <v>1105</v>
      </c>
      <c r="T104" s="31" t="s">
        <v>666</v>
      </c>
      <c r="U104" s="36" t="s">
        <v>403</v>
      </c>
      <c r="V104" s="37" t="s">
        <v>1106</v>
      </c>
      <c r="W104" s="38">
        <v>99100000</v>
      </c>
      <c r="X104" s="33">
        <v>1</v>
      </c>
      <c r="Y104" s="33">
        <v>1</v>
      </c>
      <c r="Z104" s="33">
        <v>1</v>
      </c>
      <c r="AA104" s="33">
        <v>1</v>
      </c>
    </row>
    <row r="105" spans="1:27" ht="40.799999999999997" x14ac:dyDescent="0.3">
      <c r="A105" s="29" t="s">
        <v>528</v>
      </c>
      <c r="B105" s="39">
        <f t="shared" si="11"/>
        <v>990</v>
      </c>
      <c r="C105" s="40" t="str">
        <f t="shared" si="12"/>
        <v>Agencia Información</v>
      </c>
      <c r="D105" s="40" t="s">
        <v>1107</v>
      </c>
      <c r="E105" s="27">
        <v>0</v>
      </c>
      <c r="F105" s="40" t="s">
        <v>1108</v>
      </c>
      <c r="G105" s="40" t="s">
        <v>1109</v>
      </c>
      <c r="H105" s="60" t="s">
        <v>20</v>
      </c>
      <c r="I105" s="61" t="s">
        <v>15</v>
      </c>
      <c r="J105" s="14" t="s">
        <v>16</v>
      </c>
      <c r="K105" s="14" t="s">
        <v>1110</v>
      </c>
      <c r="L105" s="14" t="s">
        <v>1099</v>
      </c>
      <c r="M105" s="14" t="s">
        <v>1111</v>
      </c>
      <c r="N105" s="14" t="s">
        <v>1112</v>
      </c>
      <c r="O105" s="42" t="s">
        <v>1113</v>
      </c>
      <c r="P105" s="28" t="s">
        <v>1114</v>
      </c>
      <c r="Q105" s="17" t="s">
        <v>631</v>
      </c>
      <c r="R105" s="28" t="s">
        <v>1115</v>
      </c>
      <c r="S105" s="30" t="s">
        <v>1116</v>
      </c>
      <c r="T105" s="31" t="s">
        <v>752</v>
      </c>
      <c r="U105" s="36" t="s">
        <v>403</v>
      </c>
      <c r="V105" s="37" t="s">
        <v>1117</v>
      </c>
      <c r="W105" s="38">
        <v>99100000</v>
      </c>
      <c r="X105" s="33">
        <v>1</v>
      </c>
      <c r="Y105" s="33">
        <v>1</v>
      </c>
      <c r="Z105" s="33">
        <v>1</v>
      </c>
      <c r="AA105" s="33">
        <v>1</v>
      </c>
    </row>
    <row r="106" spans="1:27" ht="40.799999999999997" x14ac:dyDescent="0.3">
      <c r="A106" s="29" t="s">
        <v>529</v>
      </c>
      <c r="B106" s="39">
        <f t="shared" si="11"/>
        <v>990</v>
      </c>
      <c r="C106" s="40" t="str">
        <f t="shared" si="12"/>
        <v>Agencia Información</v>
      </c>
      <c r="D106" s="40" t="s">
        <v>1107</v>
      </c>
      <c r="E106" s="27">
        <v>1</v>
      </c>
      <c r="F106" s="40" t="s">
        <v>1108</v>
      </c>
      <c r="G106" s="40" t="s">
        <v>1109</v>
      </c>
      <c r="H106" s="60" t="s">
        <v>16</v>
      </c>
      <c r="I106" s="61" t="s">
        <v>370</v>
      </c>
      <c r="J106" s="14" t="s">
        <v>18</v>
      </c>
      <c r="K106" s="14" t="s">
        <v>1110</v>
      </c>
      <c r="L106" s="14" t="s">
        <v>1099</v>
      </c>
      <c r="M106" s="14" t="s">
        <v>1111</v>
      </c>
      <c r="N106" s="14" t="s">
        <v>1112</v>
      </c>
      <c r="O106" s="42" t="s">
        <v>1118</v>
      </c>
      <c r="P106" s="28"/>
      <c r="Q106" s="17" t="s">
        <v>631</v>
      </c>
      <c r="R106" s="28" t="s">
        <v>1119</v>
      </c>
      <c r="S106" s="30" t="s">
        <v>1120</v>
      </c>
      <c r="T106" s="31" t="s">
        <v>757</v>
      </c>
      <c r="U106" s="36" t="s">
        <v>403</v>
      </c>
      <c r="V106" s="37" t="s">
        <v>1121</v>
      </c>
      <c r="W106" s="38">
        <v>99200001</v>
      </c>
      <c r="X106" s="33">
        <v>1</v>
      </c>
      <c r="Y106" s="33">
        <v>1</v>
      </c>
      <c r="Z106" s="33">
        <v>1</v>
      </c>
      <c r="AA106" s="33">
        <v>1</v>
      </c>
    </row>
    <row r="107" spans="1:27" ht="40.799999999999997" x14ac:dyDescent="0.3">
      <c r="A107" s="29" t="s">
        <v>530</v>
      </c>
      <c r="B107" s="39">
        <f t="shared" si="11"/>
        <v>990</v>
      </c>
      <c r="C107" s="40" t="str">
        <f t="shared" si="12"/>
        <v>Agencia Información</v>
      </c>
      <c r="D107" s="40" t="s">
        <v>1107</v>
      </c>
      <c r="E107" s="27">
        <v>2</v>
      </c>
      <c r="F107" s="40" t="s">
        <v>1108</v>
      </c>
      <c r="G107" s="40" t="s">
        <v>1109</v>
      </c>
      <c r="H107" s="60" t="s">
        <v>16</v>
      </c>
      <c r="I107" s="61" t="s">
        <v>371</v>
      </c>
      <c r="J107" s="14" t="s">
        <v>18</v>
      </c>
      <c r="K107" s="14" t="s">
        <v>1110</v>
      </c>
      <c r="L107" s="14" t="s">
        <v>1099</v>
      </c>
      <c r="M107" s="14" t="s">
        <v>1111</v>
      </c>
      <c r="N107" s="14" t="s">
        <v>1112</v>
      </c>
      <c r="O107" s="42" t="s">
        <v>1122</v>
      </c>
      <c r="P107" s="28"/>
      <c r="Q107" s="17" t="s">
        <v>631</v>
      </c>
      <c r="R107" s="28" t="s">
        <v>1123</v>
      </c>
      <c r="S107" s="30" t="s">
        <v>1124</v>
      </c>
      <c r="T107" s="31" t="s">
        <v>762</v>
      </c>
      <c r="U107" s="36" t="s">
        <v>403</v>
      </c>
      <c r="V107" s="37" t="s">
        <v>1125</v>
      </c>
      <c r="W107" s="38">
        <v>99200002</v>
      </c>
      <c r="X107" s="33">
        <v>1</v>
      </c>
      <c r="Y107" s="33">
        <v>1</v>
      </c>
      <c r="Z107" s="33">
        <v>1</v>
      </c>
      <c r="AA107" s="33">
        <v>1</v>
      </c>
    </row>
    <row r="108" spans="1:27" ht="40.799999999999997" x14ac:dyDescent="0.3">
      <c r="A108" s="29" t="s">
        <v>531</v>
      </c>
      <c r="B108" s="39">
        <f t="shared" si="11"/>
        <v>990</v>
      </c>
      <c r="C108" s="40" t="str">
        <f t="shared" si="12"/>
        <v>Agencia Información</v>
      </c>
      <c r="D108" s="40" t="s">
        <v>1107</v>
      </c>
      <c r="E108" s="27">
        <v>3</v>
      </c>
      <c r="F108" s="40" t="s">
        <v>1108</v>
      </c>
      <c r="G108" s="40" t="s">
        <v>1109</v>
      </c>
      <c r="H108" s="60" t="s">
        <v>16</v>
      </c>
      <c r="I108" s="61" t="s">
        <v>372</v>
      </c>
      <c r="J108" s="14" t="s">
        <v>18</v>
      </c>
      <c r="K108" s="14" t="s">
        <v>1110</v>
      </c>
      <c r="L108" s="14" t="s">
        <v>1099</v>
      </c>
      <c r="M108" s="14" t="s">
        <v>1111</v>
      </c>
      <c r="N108" s="14" t="s">
        <v>1112</v>
      </c>
      <c r="O108" s="42" t="s">
        <v>1126</v>
      </c>
      <c r="P108" s="28"/>
      <c r="Q108" s="17" t="s">
        <v>631</v>
      </c>
      <c r="R108" s="28" t="s">
        <v>1127</v>
      </c>
      <c r="S108" s="30" t="s">
        <v>1128</v>
      </c>
      <c r="T108" s="31" t="s">
        <v>767</v>
      </c>
      <c r="U108" s="36" t="s">
        <v>403</v>
      </c>
      <c r="V108" s="37" t="s">
        <v>1129</v>
      </c>
      <c r="W108" s="38">
        <v>99200003</v>
      </c>
      <c r="X108" s="33">
        <v>1</v>
      </c>
      <c r="Y108" s="33">
        <v>1</v>
      </c>
      <c r="Z108" s="33">
        <v>1</v>
      </c>
      <c r="AA108" s="33">
        <v>1</v>
      </c>
    </row>
    <row r="109" spans="1:27" ht="40.799999999999997" x14ac:dyDescent="0.3">
      <c r="A109" s="29" t="s">
        <v>532</v>
      </c>
      <c r="B109" s="39">
        <f t="shared" si="11"/>
        <v>990</v>
      </c>
      <c r="C109" s="40" t="str">
        <f t="shared" si="12"/>
        <v>Agencia Información</v>
      </c>
      <c r="D109" s="40" t="s">
        <v>1107</v>
      </c>
      <c r="E109" s="27">
        <v>4</v>
      </c>
      <c r="F109" s="40" t="s">
        <v>1108</v>
      </c>
      <c r="G109" s="40" t="s">
        <v>1109</v>
      </c>
      <c r="H109" s="60" t="s">
        <v>16</v>
      </c>
      <c r="I109" s="61" t="s">
        <v>373</v>
      </c>
      <c r="J109" s="14" t="s">
        <v>18</v>
      </c>
      <c r="K109" s="14" t="s">
        <v>1110</v>
      </c>
      <c r="L109" s="14" t="s">
        <v>1099</v>
      </c>
      <c r="M109" s="14" t="s">
        <v>1111</v>
      </c>
      <c r="N109" s="14" t="s">
        <v>1112</v>
      </c>
      <c r="O109" s="42" t="s">
        <v>1130</v>
      </c>
      <c r="P109" s="28"/>
      <c r="Q109" s="17" t="s">
        <v>631</v>
      </c>
      <c r="R109" s="28" t="s">
        <v>1131</v>
      </c>
      <c r="S109" s="30" t="s">
        <v>1132</v>
      </c>
      <c r="T109" s="31" t="s">
        <v>772</v>
      </c>
      <c r="U109" s="36" t="s">
        <v>403</v>
      </c>
      <c r="V109" s="37" t="s">
        <v>1133</v>
      </c>
      <c r="W109" s="38">
        <v>99200004</v>
      </c>
      <c r="X109" s="33">
        <v>1</v>
      </c>
      <c r="Y109" s="33">
        <v>1</v>
      </c>
      <c r="Z109" s="33">
        <v>1</v>
      </c>
      <c r="AA109" s="33">
        <v>1</v>
      </c>
    </row>
    <row r="110" spans="1:27" ht="40.799999999999997" x14ac:dyDescent="0.3">
      <c r="A110" s="29" t="s">
        <v>533</v>
      </c>
      <c r="B110" s="39">
        <f t="shared" si="11"/>
        <v>990</v>
      </c>
      <c r="C110" s="40" t="str">
        <f t="shared" si="12"/>
        <v>Agencia Información</v>
      </c>
      <c r="D110" s="40" t="s">
        <v>1107</v>
      </c>
      <c r="E110" s="27">
        <v>5</v>
      </c>
      <c r="F110" s="40" t="s">
        <v>1108</v>
      </c>
      <c r="G110" s="40" t="s">
        <v>1109</v>
      </c>
      <c r="H110" s="60" t="s">
        <v>16</v>
      </c>
      <c r="I110" s="61" t="s">
        <v>374</v>
      </c>
      <c r="J110" s="14" t="s">
        <v>18</v>
      </c>
      <c r="K110" s="14" t="s">
        <v>1110</v>
      </c>
      <c r="L110" s="14" t="s">
        <v>1099</v>
      </c>
      <c r="M110" s="14" t="s">
        <v>1111</v>
      </c>
      <c r="N110" s="14" t="s">
        <v>1112</v>
      </c>
      <c r="O110" s="42" t="s">
        <v>1134</v>
      </c>
      <c r="P110" s="28"/>
      <c r="Q110" s="17" t="s">
        <v>631</v>
      </c>
      <c r="R110" s="28" t="s">
        <v>1135</v>
      </c>
      <c r="S110" s="30" t="s">
        <v>1136</v>
      </c>
      <c r="T110" s="31" t="s">
        <v>777</v>
      </c>
      <c r="U110" s="36" t="s">
        <v>403</v>
      </c>
      <c r="V110" s="37" t="s">
        <v>1137</v>
      </c>
      <c r="W110" s="38">
        <v>99200005</v>
      </c>
      <c r="X110" s="33">
        <v>1</v>
      </c>
      <c r="Y110" s="33">
        <v>1</v>
      </c>
      <c r="Z110" s="33">
        <v>1</v>
      </c>
      <c r="AA110" s="33">
        <v>1</v>
      </c>
    </row>
    <row r="111" spans="1:27" ht="40.799999999999997" x14ac:dyDescent="0.3">
      <c r="A111" s="29" t="s">
        <v>534</v>
      </c>
      <c r="B111" s="39">
        <f t="shared" si="11"/>
        <v>990</v>
      </c>
      <c r="C111" s="40" t="str">
        <f t="shared" si="12"/>
        <v>Agencia Información</v>
      </c>
      <c r="D111" s="40" t="s">
        <v>1107</v>
      </c>
      <c r="E111" s="27">
        <v>6</v>
      </c>
      <c r="F111" s="40" t="s">
        <v>1108</v>
      </c>
      <c r="G111" s="40" t="s">
        <v>1109</v>
      </c>
      <c r="H111" s="60" t="s">
        <v>16</v>
      </c>
      <c r="I111" s="61" t="s">
        <v>375</v>
      </c>
      <c r="J111" s="14" t="s">
        <v>18</v>
      </c>
      <c r="K111" s="14" t="s">
        <v>1110</v>
      </c>
      <c r="L111" s="14" t="s">
        <v>1099</v>
      </c>
      <c r="M111" s="14" t="s">
        <v>1111</v>
      </c>
      <c r="N111" s="14" t="s">
        <v>1112</v>
      </c>
      <c r="O111" s="42" t="s">
        <v>1138</v>
      </c>
      <c r="P111" s="28"/>
      <c r="Q111" s="17" t="s">
        <v>631</v>
      </c>
      <c r="R111" s="28" t="s">
        <v>1139</v>
      </c>
      <c r="S111" s="30" t="s">
        <v>1140</v>
      </c>
      <c r="T111" s="31" t="s">
        <v>782</v>
      </c>
      <c r="U111" s="36" t="s">
        <v>403</v>
      </c>
      <c r="V111" s="37" t="s">
        <v>1141</v>
      </c>
      <c r="W111" s="38">
        <v>99200006</v>
      </c>
      <c r="X111" s="33">
        <v>1</v>
      </c>
      <c r="Y111" s="33">
        <v>1</v>
      </c>
      <c r="Z111" s="33">
        <v>1</v>
      </c>
      <c r="AA111" s="33">
        <v>1</v>
      </c>
    </row>
    <row r="112" spans="1:27" ht="40.799999999999997" x14ac:dyDescent="0.3">
      <c r="A112" s="29" t="s">
        <v>535</v>
      </c>
      <c r="B112" s="39">
        <f t="shared" si="11"/>
        <v>990</v>
      </c>
      <c r="C112" s="40" t="str">
        <f t="shared" si="12"/>
        <v>Agencia Información</v>
      </c>
      <c r="D112" s="40" t="s">
        <v>1107</v>
      </c>
      <c r="E112" s="27">
        <v>7</v>
      </c>
      <c r="F112" s="40" t="s">
        <v>1108</v>
      </c>
      <c r="G112" s="40" t="s">
        <v>1109</v>
      </c>
      <c r="H112" s="60" t="s">
        <v>16</v>
      </c>
      <c r="I112" s="61" t="s">
        <v>376</v>
      </c>
      <c r="J112" s="14" t="s">
        <v>18</v>
      </c>
      <c r="K112" s="14" t="s">
        <v>1110</v>
      </c>
      <c r="L112" s="14" t="s">
        <v>1099</v>
      </c>
      <c r="M112" s="14" t="s">
        <v>1111</v>
      </c>
      <c r="N112" s="14" t="s">
        <v>1112</v>
      </c>
      <c r="O112" s="42" t="s">
        <v>1142</v>
      </c>
      <c r="P112" s="28"/>
      <c r="Q112" s="17" t="s">
        <v>631</v>
      </c>
      <c r="R112" s="28" t="s">
        <v>1143</v>
      </c>
      <c r="S112" s="30" t="s">
        <v>1144</v>
      </c>
      <c r="T112" s="31" t="s">
        <v>787</v>
      </c>
      <c r="U112" s="36" t="s">
        <v>403</v>
      </c>
      <c r="V112" s="37" t="s">
        <v>1145</v>
      </c>
      <c r="W112" s="38">
        <v>99200007</v>
      </c>
      <c r="X112" s="33">
        <v>1</v>
      </c>
      <c r="Y112" s="33">
        <v>1</v>
      </c>
      <c r="Z112" s="33">
        <v>1</v>
      </c>
      <c r="AA112" s="33">
        <v>1</v>
      </c>
    </row>
    <row r="113" spans="1:27" ht="40.799999999999997" x14ac:dyDescent="0.3">
      <c r="A113" s="29" t="s">
        <v>536</v>
      </c>
      <c r="B113" s="39">
        <f t="shared" si="11"/>
        <v>990</v>
      </c>
      <c r="C113" s="40" t="str">
        <f t="shared" si="12"/>
        <v>Agencia Información</v>
      </c>
      <c r="D113" s="40" t="s">
        <v>1107</v>
      </c>
      <c r="E113" s="27">
        <v>8</v>
      </c>
      <c r="F113" s="40" t="s">
        <v>1108</v>
      </c>
      <c r="G113" s="40" t="s">
        <v>1109</v>
      </c>
      <c r="H113" s="60" t="s">
        <v>16</v>
      </c>
      <c r="I113" s="61" t="s">
        <v>377</v>
      </c>
      <c r="J113" s="14" t="s">
        <v>18</v>
      </c>
      <c r="K113" s="14" t="s">
        <v>1110</v>
      </c>
      <c r="L113" s="14" t="s">
        <v>1099</v>
      </c>
      <c r="M113" s="14" t="s">
        <v>1111</v>
      </c>
      <c r="N113" s="14" t="s">
        <v>1112</v>
      </c>
      <c r="O113" s="42" t="s">
        <v>1146</v>
      </c>
      <c r="P113" s="28"/>
      <c r="Q113" s="17" t="s">
        <v>631</v>
      </c>
      <c r="R113" s="28" t="s">
        <v>1147</v>
      </c>
      <c r="S113" s="30" t="s">
        <v>1148</v>
      </c>
      <c r="T113" s="31" t="s">
        <v>792</v>
      </c>
      <c r="U113" s="36" t="s">
        <v>403</v>
      </c>
      <c r="V113" s="37" t="s">
        <v>1149</v>
      </c>
      <c r="W113" s="38">
        <v>99200008</v>
      </c>
      <c r="X113" s="33">
        <v>1</v>
      </c>
      <c r="Y113" s="33">
        <v>1</v>
      </c>
      <c r="Z113" s="33">
        <v>1</v>
      </c>
      <c r="AA113" s="33">
        <v>1</v>
      </c>
    </row>
    <row r="114" spans="1:27" ht="40.799999999999997" x14ac:dyDescent="0.3">
      <c r="A114" s="26" t="s">
        <v>542</v>
      </c>
      <c r="B114" s="39">
        <f t="shared" si="11"/>
        <v>990</v>
      </c>
      <c r="C114" s="40" t="str">
        <f t="shared" si="11"/>
        <v>Agencia Información</v>
      </c>
      <c r="D114" s="40" t="s">
        <v>1107</v>
      </c>
      <c r="E114" s="21">
        <v>9</v>
      </c>
      <c r="F114" s="15" t="s">
        <v>1108</v>
      </c>
      <c r="G114" s="25" t="s">
        <v>1109</v>
      </c>
      <c r="H114" s="58" t="s">
        <v>16</v>
      </c>
      <c r="I114" s="59" t="s">
        <v>378</v>
      </c>
      <c r="J114" s="14" t="s">
        <v>18</v>
      </c>
      <c r="K114" s="14" t="s">
        <v>1110</v>
      </c>
      <c r="L114" s="14" t="s">
        <v>1099</v>
      </c>
      <c r="M114" s="14" t="s">
        <v>1111</v>
      </c>
      <c r="N114" s="14" t="s">
        <v>1112</v>
      </c>
      <c r="O114" s="28" t="s">
        <v>1150</v>
      </c>
      <c r="P114" s="28"/>
      <c r="Q114" s="17" t="s">
        <v>631</v>
      </c>
      <c r="R114" s="28" t="s">
        <v>1151</v>
      </c>
      <c r="S114" s="30" t="s">
        <v>1152</v>
      </c>
      <c r="T114" s="31" t="s">
        <v>797</v>
      </c>
      <c r="U114" s="36" t="s">
        <v>403</v>
      </c>
      <c r="V114" s="37" t="s">
        <v>1153</v>
      </c>
      <c r="W114" s="38">
        <v>99200009</v>
      </c>
      <c r="X114" s="33">
        <v>1</v>
      </c>
      <c r="Y114" s="33">
        <v>1</v>
      </c>
      <c r="Z114" s="33">
        <v>1</v>
      </c>
      <c r="AA114" s="33">
        <v>1</v>
      </c>
    </row>
    <row r="115" spans="1:27" ht="40.799999999999997" x14ac:dyDescent="0.3">
      <c r="A115" s="29" t="s">
        <v>543</v>
      </c>
      <c r="B115" s="39">
        <f t="shared" ref="B115:C130" si="13">+B114</f>
        <v>990</v>
      </c>
      <c r="C115" s="40" t="str">
        <f t="shared" si="13"/>
        <v>Agencia Información</v>
      </c>
      <c r="D115" s="40" t="s">
        <v>1107</v>
      </c>
      <c r="E115" s="27">
        <v>10</v>
      </c>
      <c r="F115" s="15" t="s">
        <v>1108</v>
      </c>
      <c r="G115" s="15" t="s">
        <v>1109</v>
      </c>
      <c r="H115" s="60" t="s">
        <v>16</v>
      </c>
      <c r="I115" s="61" t="s">
        <v>379</v>
      </c>
      <c r="J115" s="14" t="s">
        <v>18</v>
      </c>
      <c r="K115" s="14" t="s">
        <v>1110</v>
      </c>
      <c r="L115" s="14" t="s">
        <v>1099</v>
      </c>
      <c r="M115" s="14" t="s">
        <v>1111</v>
      </c>
      <c r="N115" s="14" t="s">
        <v>1112</v>
      </c>
      <c r="O115" s="28" t="s">
        <v>1154</v>
      </c>
      <c r="P115" s="28"/>
      <c r="Q115" s="17" t="s">
        <v>631</v>
      </c>
      <c r="R115" s="28" t="s">
        <v>1155</v>
      </c>
      <c r="S115" s="18" t="s">
        <v>1156</v>
      </c>
      <c r="T115" s="31" t="s">
        <v>802</v>
      </c>
      <c r="U115" s="36" t="s">
        <v>403</v>
      </c>
      <c r="V115" s="37" t="s">
        <v>1157</v>
      </c>
      <c r="W115" s="38">
        <v>99200010</v>
      </c>
      <c r="X115" s="33">
        <v>1</v>
      </c>
      <c r="Y115" s="33">
        <v>1</v>
      </c>
      <c r="Z115" s="33">
        <v>1</v>
      </c>
      <c r="AA115" s="33">
        <v>1</v>
      </c>
    </row>
    <row r="116" spans="1:27" ht="40.799999999999997" x14ac:dyDescent="0.3">
      <c r="A116" s="29" t="s">
        <v>544</v>
      </c>
      <c r="B116" s="39">
        <f t="shared" si="13"/>
        <v>990</v>
      </c>
      <c r="C116" s="40" t="str">
        <f t="shared" si="13"/>
        <v>Agencia Información</v>
      </c>
      <c r="D116" s="40" t="s">
        <v>1107</v>
      </c>
      <c r="E116" s="27">
        <v>11</v>
      </c>
      <c r="F116" s="15" t="s">
        <v>1108</v>
      </c>
      <c r="G116" s="15" t="s">
        <v>1109</v>
      </c>
      <c r="H116" s="60" t="s">
        <v>16</v>
      </c>
      <c r="I116" s="61" t="s">
        <v>380</v>
      </c>
      <c r="J116" s="14" t="s">
        <v>18</v>
      </c>
      <c r="K116" s="14" t="s">
        <v>1110</v>
      </c>
      <c r="L116" s="14" t="s">
        <v>1099</v>
      </c>
      <c r="M116" s="14" t="s">
        <v>1111</v>
      </c>
      <c r="N116" s="14" t="s">
        <v>1112</v>
      </c>
      <c r="O116" s="28" t="s">
        <v>1158</v>
      </c>
      <c r="P116" s="28"/>
      <c r="Q116" s="17" t="s">
        <v>631</v>
      </c>
      <c r="R116" s="28" t="s">
        <v>1159</v>
      </c>
      <c r="S116" s="30" t="s">
        <v>1160</v>
      </c>
      <c r="T116" s="31" t="s">
        <v>807</v>
      </c>
      <c r="U116" s="36" t="s">
        <v>403</v>
      </c>
      <c r="V116" s="37" t="s">
        <v>1161</v>
      </c>
      <c r="W116" s="38">
        <v>99200011</v>
      </c>
      <c r="X116" s="33">
        <v>1</v>
      </c>
      <c r="Y116" s="33">
        <v>1</v>
      </c>
      <c r="Z116" s="33">
        <v>1</v>
      </c>
      <c r="AA116" s="33">
        <v>1</v>
      </c>
    </row>
    <row r="117" spans="1:27" ht="40.799999999999997" x14ac:dyDescent="0.3">
      <c r="A117" s="29" t="s">
        <v>545</v>
      </c>
      <c r="B117" s="39">
        <f t="shared" si="13"/>
        <v>990</v>
      </c>
      <c r="C117" s="40" t="str">
        <f t="shared" si="13"/>
        <v>Agencia Información</v>
      </c>
      <c r="D117" s="40" t="s">
        <v>1107</v>
      </c>
      <c r="E117" s="27">
        <v>12</v>
      </c>
      <c r="F117" s="15" t="s">
        <v>1108</v>
      </c>
      <c r="G117" s="15" t="s">
        <v>1109</v>
      </c>
      <c r="H117" s="60" t="s">
        <v>16</v>
      </c>
      <c r="I117" s="61" t="s">
        <v>381</v>
      </c>
      <c r="J117" s="14" t="s">
        <v>18</v>
      </c>
      <c r="K117" s="14" t="s">
        <v>1110</v>
      </c>
      <c r="L117" s="14" t="s">
        <v>1099</v>
      </c>
      <c r="M117" s="14" t="s">
        <v>1111</v>
      </c>
      <c r="N117" s="14" t="s">
        <v>1112</v>
      </c>
      <c r="O117" s="28" t="s">
        <v>1162</v>
      </c>
      <c r="P117" s="28"/>
      <c r="Q117" s="17" t="s">
        <v>631</v>
      </c>
      <c r="R117" s="28" t="s">
        <v>1163</v>
      </c>
      <c r="S117" s="30" t="s">
        <v>1164</v>
      </c>
      <c r="T117" s="31" t="s">
        <v>812</v>
      </c>
      <c r="U117" s="36" t="s">
        <v>403</v>
      </c>
      <c r="V117" s="37" t="s">
        <v>1165</v>
      </c>
      <c r="W117" s="38">
        <v>99200012</v>
      </c>
      <c r="X117" s="33">
        <v>1</v>
      </c>
      <c r="Y117" s="33">
        <v>1</v>
      </c>
      <c r="Z117" s="33">
        <v>1</v>
      </c>
      <c r="AA117" s="33">
        <v>1</v>
      </c>
    </row>
    <row r="118" spans="1:27" ht="40.799999999999997" x14ac:dyDescent="0.3">
      <c r="A118" s="29" t="s">
        <v>546</v>
      </c>
      <c r="B118" s="39">
        <f t="shared" si="13"/>
        <v>990</v>
      </c>
      <c r="C118" s="40" t="str">
        <f t="shared" si="13"/>
        <v>Agencia Información</v>
      </c>
      <c r="D118" s="40" t="s">
        <v>1107</v>
      </c>
      <c r="E118" s="27">
        <v>13</v>
      </c>
      <c r="F118" s="15" t="s">
        <v>1108</v>
      </c>
      <c r="G118" s="15" t="s">
        <v>1109</v>
      </c>
      <c r="H118" s="60" t="s">
        <v>16</v>
      </c>
      <c r="I118" s="61" t="s">
        <v>382</v>
      </c>
      <c r="J118" s="14" t="s">
        <v>18</v>
      </c>
      <c r="K118" s="14" t="s">
        <v>1110</v>
      </c>
      <c r="L118" s="14" t="s">
        <v>1099</v>
      </c>
      <c r="M118" s="14" t="s">
        <v>1111</v>
      </c>
      <c r="N118" s="14" t="s">
        <v>1112</v>
      </c>
      <c r="O118" s="28" t="s">
        <v>1166</v>
      </c>
      <c r="P118" s="28"/>
      <c r="Q118" s="17" t="s">
        <v>631</v>
      </c>
      <c r="R118" s="28" t="s">
        <v>1167</v>
      </c>
      <c r="S118" s="30" t="s">
        <v>1168</v>
      </c>
      <c r="T118" s="31" t="s">
        <v>817</v>
      </c>
      <c r="U118" s="36" t="s">
        <v>403</v>
      </c>
      <c r="V118" s="37" t="s">
        <v>1169</v>
      </c>
      <c r="W118" s="38">
        <v>99200013</v>
      </c>
      <c r="X118" s="33">
        <v>1</v>
      </c>
      <c r="Y118" s="33">
        <v>1</v>
      </c>
      <c r="Z118" s="33">
        <v>1</v>
      </c>
      <c r="AA118" s="33">
        <v>1</v>
      </c>
    </row>
    <row r="119" spans="1:27" ht="40.799999999999997" x14ac:dyDescent="0.3">
      <c r="A119" s="29" t="s">
        <v>547</v>
      </c>
      <c r="B119" s="39">
        <f t="shared" si="13"/>
        <v>990</v>
      </c>
      <c r="C119" s="40" t="str">
        <f t="shared" si="13"/>
        <v>Agencia Información</v>
      </c>
      <c r="D119" s="40" t="s">
        <v>1107</v>
      </c>
      <c r="E119" s="27">
        <v>14</v>
      </c>
      <c r="F119" s="15" t="s">
        <v>1108</v>
      </c>
      <c r="G119" s="15" t="s">
        <v>1109</v>
      </c>
      <c r="H119" s="60" t="s">
        <v>16</v>
      </c>
      <c r="I119" s="61" t="s">
        <v>383</v>
      </c>
      <c r="J119" s="14" t="s">
        <v>18</v>
      </c>
      <c r="K119" s="14" t="s">
        <v>1110</v>
      </c>
      <c r="L119" s="14" t="s">
        <v>1099</v>
      </c>
      <c r="M119" s="14" t="s">
        <v>1111</v>
      </c>
      <c r="N119" s="14" t="s">
        <v>1112</v>
      </c>
      <c r="O119" s="28" t="s">
        <v>1170</v>
      </c>
      <c r="P119" s="28"/>
      <c r="Q119" s="17" t="s">
        <v>631</v>
      </c>
      <c r="R119" s="28" t="s">
        <v>1171</v>
      </c>
      <c r="S119" s="30" t="s">
        <v>1172</v>
      </c>
      <c r="T119" s="31" t="s">
        <v>822</v>
      </c>
      <c r="U119" s="36" t="s">
        <v>403</v>
      </c>
      <c r="V119" s="37" t="s">
        <v>1173</v>
      </c>
      <c r="W119" s="38">
        <v>99200014</v>
      </c>
      <c r="X119" s="33">
        <v>1</v>
      </c>
      <c r="Y119" s="33">
        <v>1</v>
      </c>
      <c r="Z119" s="33">
        <v>1</v>
      </c>
      <c r="AA119" s="33">
        <v>1</v>
      </c>
    </row>
    <row r="120" spans="1:27" ht="40.799999999999997" x14ac:dyDescent="0.3">
      <c r="A120" s="29" t="s">
        <v>548</v>
      </c>
      <c r="B120" s="39">
        <f t="shared" si="13"/>
        <v>990</v>
      </c>
      <c r="C120" s="40" t="str">
        <f t="shared" si="13"/>
        <v>Agencia Información</v>
      </c>
      <c r="D120" s="40" t="s">
        <v>1107</v>
      </c>
      <c r="E120" s="27">
        <v>15</v>
      </c>
      <c r="F120" s="15" t="s">
        <v>1108</v>
      </c>
      <c r="G120" s="15" t="s">
        <v>1109</v>
      </c>
      <c r="H120" s="60" t="s">
        <v>16</v>
      </c>
      <c r="I120" s="61" t="s">
        <v>384</v>
      </c>
      <c r="J120" s="14" t="s">
        <v>18</v>
      </c>
      <c r="K120" s="14" t="s">
        <v>1110</v>
      </c>
      <c r="L120" s="14" t="s">
        <v>1099</v>
      </c>
      <c r="M120" s="14" t="s">
        <v>1111</v>
      </c>
      <c r="N120" s="14" t="s">
        <v>1112</v>
      </c>
      <c r="O120" s="28" t="s">
        <v>1174</v>
      </c>
      <c r="P120" s="28"/>
      <c r="Q120" s="17" t="s">
        <v>631</v>
      </c>
      <c r="R120" s="28" t="s">
        <v>1175</v>
      </c>
      <c r="S120" s="30" t="s">
        <v>1176</v>
      </c>
      <c r="T120" s="31" t="s">
        <v>827</v>
      </c>
      <c r="U120" s="36" t="s">
        <v>403</v>
      </c>
      <c r="V120" s="37" t="s">
        <v>1177</v>
      </c>
      <c r="W120" s="38">
        <v>99200015</v>
      </c>
      <c r="X120" s="33">
        <v>1</v>
      </c>
      <c r="Y120" s="33">
        <v>1</v>
      </c>
      <c r="Z120" s="33">
        <v>1</v>
      </c>
      <c r="AA120" s="33">
        <v>1</v>
      </c>
    </row>
    <row r="121" spans="1:27" ht="40.799999999999997" x14ac:dyDescent="0.3">
      <c r="A121" s="29" t="s">
        <v>549</v>
      </c>
      <c r="B121" s="39">
        <f t="shared" si="13"/>
        <v>990</v>
      </c>
      <c r="C121" s="40" t="str">
        <f t="shared" si="13"/>
        <v>Agencia Información</v>
      </c>
      <c r="D121" s="40" t="s">
        <v>1107</v>
      </c>
      <c r="E121" s="27">
        <v>16</v>
      </c>
      <c r="F121" s="15" t="s">
        <v>1108</v>
      </c>
      <c r="G121" s="15" t="s">
        <v>1109</v>
      </c>
      <c r="H121" s="60" t="s">
        <v>16</v>
      </c>
      <c r="I121" s="61" t="s">
        <v>385</v>
      </c>
      <c r="J121" s="14" t="s">
        <v>18</v>
      </c>
      <c r="K121" s="14" t="s">
        <v>1110</v>
      </c>
      <c r="L121" s="14" t="s">
        <v>1099</v>
      </c>
      <c r="M121" s="14" t="s">
        <v>1111</v>
      </c>
      <c r="N121" s="14" t="s">
        <v>1112</v>
      </c>
      <c r="O121" s="28" t="s">
        <v>1178</v>
      </c>
      <c r="P121" s="28"/>
      <c r="Q121" s="17" t="s">
        <v>631</v>
      </c>
      <c r="R121" s="28" t="s">
        <v>1179</v>
      </c>
      <c r="S121" s="30" t="s">
        <v>1180</v>
      </c>
      <c r="T121" s="31" t="s">
        <v>832</v>
      </c>
      <c r="U121" s="36" t="s">
        <v>403</v>
      </c>
      <c r="V121" s="37" t="s">
        <v>1181</v>
      </c>
      <c r="W121" s="38">
        <v>99200016</v>
      </c>
      <c r="X121" s="33">
        <v>1</v>
      </c>
      <c r="Y121" s="33">
        <v>1</v>
      </c>
      <c r="Z121" s="33">
        <v>1</v>
      </c>
      <c r="AA121" s="33">
        <v>1</v>
      </c>
    </row>
    <row r="122" spans="1:27" ht="96" x14ac:dyDescent="0.3">
      <c r="A122" s="29" t="s">
        <v>550</v>
      </c>
      <c r="B122" s="39">
        <f t="shared" si="13"/>
        <v>990</v>
      </c>
      <c r="C122" s="40" t="str">
        <f t="shared" si="13"/>
        <v>Agencia Información</v>
      </c>
      <c r="D122" s="40" t="s">
        <v>1182</v>
      </c>
      <c r="E122" s="27">
        <v>0</v>
      </c>
      <c r="F122" s="15" t="s">
        <v>1183</v>
      </c>
      <c r="G122" s="15" t="s">
        <v>1184</v>
      </c>
      <c r="H122" s="60" t="s">
        <v>20</v>
      </c>
      <c r="I122" s="61" t="s">
        <v>15</v>
      </c>
      <c r="J122" s="14" t="s">
        <v>16</v>
      </c>
      <c r="K122" s="14" t="s">
        <v>1185</v>
      </c>
      <c r="L122" s="14" t="s">
        <v>835</v>
      </c>
      <c r="M122" s="14" t="s">
        <v>434</v>
      </c>
      <c r="N122" s="14" t="s">
        <v>467</v>
      </c>
      <c r="O122" s="28" t="s">
        <v>1186</v>
      </c>
      <c r="P122" s="28" t="s">
        <v>1187</v>
      </c>
      <c r="Q122" s="17" t="s">
        <v>1080</v>
      </c>
      <c r="R122" s="28" t="s">
        <v>1188</v>
      </c>
      <c r="S122" s="30" t="s">
        <v>1189</v>
      </c>
      <c r="T122" s="31" t="s">
        <v>752</v>
      </c>
      <c r="U122" s="36" t="s">
        <v>403</v>
      </c>
      <c r="V122" s="37" t="s">
        <v>1190</v>
      </c>
      <c r="W122" s="38">
        <v>99100000</v>
      </c>
      <c r="X122" s="33">
        <v>1</v>
      </c>
      <c r="Y122" s="33">
        <v>1</v>
      </c>
      <c r="Z122" s="33">
        <v>1</v>
      </c>
      <c r="AA122" s="33">
        <v>1</v>
      </c>
    </row>
    <row r="123" spans="1:27" ht="96" x14ac:dyDescent="0.3">
      <c r="A123" s="29" t="s">
        <v>551</v>
      </c>
      <c r="B123" s="39">
        <f t="shared" si="13"/>
        <v>990</v>
      </c>
      <c r="C123" s="40" t="str">
        <f t="shared" si="13"/>
        <v>Agencia Información</v>
      </c>
      <c r="D123" s="40" t="s">
        <v>1182</v>
      </c>
      <c r="E123" s="27">
        <v>1</v>
      </c>
      <c r="F123" s="15" t="s">
        <v>1183</v>
      </c>
      <c r="G123" s="15" t="s">
        <v>1184</v>
      </c>
      <c r="H123" s="60" t="s">
        <v>16</v>
      </c>
      <c r="I123" s="61" t="s">
        <v>370</v>
      </c>
      <c r="J123" s="14" t="s">
        <v>18</v>
      </c>
      <c r="K123" s="14" t="s">
        <v>1185</v>
      </c>
      <c r="L123" s="14" t="s">
        <v>835</v>
      </c>
      <c r="M123" s="14" t="s">
        <v>434</v>
      </c>
      <c r="N123" s="14" t="s">
        <v>467</v>
      </c>
      <c r="O123" s="28" t="s">
        <v>1191</v>
      </c>
      <c r="P123" s="28"/>
      <c r="Q123" s="17" t="s">
        <v>1080</v>
      </c>
      <c r="R123" s="28" t="s">
        <v>1192</v>
      </c>
      <c r="S123" s="30" t="s">
        <v>1193</v>
      </c>
      <c r="T123" s="31" t="s">
        <v>757</v>
      </c>
      <c r="U123" s="36" t="s">
        <v>403</v>
      </c>
      <c r="V123" s="37" t="s">
        <v>1194</v>
      </c>
      <c r="W123" s="38">
        <v>99200001</v>
      </c>
      <c r="X123" s="33">
        <v>1</v>
      </c>
      <c r="Y123" s="33">
        <v>1</v>
      </c>
      <c r="Z123" s="33">
        <v>1</v>
      </c>
      <c r="AA123" s="33">
        <v>1</v>
      </c>
    </row>
    <row r="124" spans="1:27" ht="96" x14ac:dyDescent="0.3">
      <c r="A124" s="29" t="s">
        <v>552</v>
      </c>
      <c r="B124" s="39">
        <f t="shared" si="13"/>
        <v>990</v>
      </c>
      <c r="C124" s="40" t="str">
        <f t="shared" si="13"/>
        <v>Agencia Información</v>
      </c>
      <c r="D124" s="40" t="s">
        <v>1182</v>
      </c>
      <c r="E124" s="27">
        <v>2</v>
      </c>
      <c r="F124" s="15" t="s">
        <v>1183</v>
      </c>
      <c r="G124" s="15" t="s">
        <v>1184</v>
      </c>
      <c r="H124" s="60" t="s">
        <v>16</v>
      </c>
      <c r="I124" s="61" t="s">
        <v>371</v>
      </c>
      <c r="J124" s="14" t="s">
        <v>18</v>
      </c>
      <c r="K124" s="14" t="s">
        <v>1185</v>
      </c>
      <c r="L124" s="14" t="s">
        <v>835</v>
      </c>
      <c r="M124" s="14" t="s">
        <v>434</v>
      </c>
      <c r="N124" s="14" t="s">
        <v>467</v>
      </c>
      <c r="O124" s="28" t="s">
        <v>1195</v>
      </c>
      <c r="P124" s="28"/>
      <c r="Q124" s="17" t="s">
        <v>1080</v>
      </c>
      <c r="R124" s="28" t="s">
        <v>1196</v>
      </c>
      <c r="S124" s="30" t="s">
        <v>1197</v>
      </c>
      <c r="T124" s="31" t="s">
        <v>762</v>
      </c>
      <c r="U124" s="36" t="s">
        <v>403</v>
      </c>
      <c r="V124" s="37" t="s">
        <v>1198</v>
      </c>
      <c r="W124" s="38">
        <v>99200002</v>
      </c>
      <c r="X124" s="33">
        <v>1</v>
      </c>
      <c r="Y124" s="33">
        <v>1</v>
      </c>
      <c r="Z124" s="33">
        <v>1</v>
      </c>
      <c r="AA124" s="33">
        <v>1</v>
      </c>
    </row>
    <row r="125" spans="1:27" ht="96" x14ac:dyDescent="0.3">
      <c r="A125" s="29" t="s">
        <v>553</v>
      </c>
      <c r="B125" s="39">
        <f t="shared" si="13"/>
        <v>990</v>
      </c>
      <c r="C125" s="40" t="str">
        <f t="shared" si="13"/>
        <v>Agencia Información</v>
      </c>
      <c r="D125" s="40" t="s">
        <v>1182</v>
      </c>
      <c r="E125" s="27">
        <v>3</v>
      </c>
      <c r="F125" s="15" t="s">
        <v>1183</v>
      </c>
      <c r="G125" s="15" t="s">
        <v>1184</v>
      </c>
      <c r="H125" s="60" t="s">
        <v>16</v>
      </c>
      <c r="I125" s="61" t="s">
        <v>372</v>
      </c>
      <c r="J125" s="14" t="s">
        <v>18</v>
      </c>
      <c r="K125" s="14" t="s">
        <v>1185</v>
      </c>
      <c r="L125" s="14" t="s">
        <v>835</v>
      </c>
      <c r="M125" s="14" t="s">
        <v>434</v>
      </c>
      <c r="N125" s="14" t="s">
        <v>467</v>
      </c>
      <c r="O125" s="28" t="s">
        <v>1199</v>
      </c>
      <c r="P125" s="28"/>
      <c r="Q125" s="17" t="s">
        <v>1080</v>
      </c>
      <c r="R125" s="28" t="s">
        <v>1200</v>
      </c>
      <c r="S125" s="30" t="s">
        <v>1197</v>
      </c>
      <c r="T125" s="31" t="s">
        <v>767</v>
      </c>
      <c r="U125" s="36" t="s">
        <v>403</v>
      </c>
      <c r="V125" s="37" t="s">
        <v>1201</v>
      </c>
      <c r="W125" s="38">
        <v>99200003</v>
      </c>
      <c r="X125" s="33">
        <v>1</v>
      </c>
      <c r="Y125" s="33">
        <v>1</v>
      </c>
      <c r="Z125" s="33">
        <v>1</v>
      </c>
      <c r="AA125" s="33">
        <v>1</v>
      </c>
    </row>
    <row r="126" spans="1:27" ht="96" x14ac:dyDescent="0.3">
      <c r="A126" s="29" t="s">
        <v>554</v>
      </c>
      <c r="B126" s="39">
        <f t="shared" si="13"/>
        <v>990</v>
      </c>
      <c r="C126" s="40" t="str">
        <f t="shared" si="13"/>
        <v>Agencia Información</v>
      </c>
      <c r="D126" s="40" t="s">
        <v>1182</v>
      </c>
      <c r="E126" s="27">
        <v>4</v>
      </c>
      <c r="F126" s="15" t="s">
        <v>1183</v>
      </c>
      <c r="G126" s="15" t="s">
        <v>1184</v>
      </c>
      <c r="H126" s="60" t="s">
        <v>16</v>
      </c>
      <c r="I126" s="61" t="s">
        <v>373</v>
      </c>
      <c r="J126" s="14" t="s">
        <v>18</v>
      </c>
      <c r="K126" s="14" t="s">
        <v>1185</v>
      </c>
      <c r="L126" s="14" t="s">
        <v>835</v>
      </c>
      <c r="M126" s="14" t="s">
        <v>434</v>
      </c>
      <c r="N126" s="14" t="s">
        <v>467</v>
      </c>
      <c r="O126" s="28" t="s">
        <v>1202</v>
      </c>
      <c r="P126" s="28"/>
      <c r="Q126" s="17" t="s">
        <v>1080</v>
      </c>
      <c r="R126" s="28" t="s">
        <v>1203</v>
      </c>
      <c r="S126" s="30" t="s">
        <v>1204</v>
      </c>
      <c r="T126" s="31" t="s">
        <v>772</v>
      </c>
      <c r="U126" s="36" t="s">
        <v>403</v>
      </c>
      <c r="V126" s="37" t="s">
        <v>1205</v>
      </c>
      <c r="W126" s="38">
        <v>99200004</v>
      </c>
      <c r="X126" s="33">
        <v>1</v>
      </c>
      <c r="Y126" s="33">
        <v>1</v>
      </c>
      <c r="Z126" s="33">
        <v>1</v>
      </c>
      <c r="AA126" s="33">
        <v>1</v>
      </c>
    </row>
    <row r="127" spans="1:27" ht="96" x14ac:dyDescent="0.3">
      <c r="A127" s="29" t="s">
        <v>555</v>
      </c>
      <c r="B127" s="39">
        <f t="shared" si="13"/>
        <v>990</v>
      </c>
      <c r="C127" s="40" t="str">
        <f t="shared" si="13"/>
        <v>Agencia Información</v>
      </c>
      <c r="D127" s="40" t="s">
        <v>1182</v>
      </c>
      <c r="E127" s="27">
        <v>5</v>
      </c>
      <c r="F127" s="15" t="s">
        <v>1183</v>
      </c>
      <c r="G127" s="15" t="s">
        <v>1184</v>
      </c>
      <c r="H127" s="60" t="s">
        <v>16</v>
      </c>
      <c r="I127" s="61" t="s">
        <v>374</v>
      </c>
      <c r="J127" s="14" t="s">
        <v>18</v>
      </c>
      <c r="K127" s="14" t="s">
        <v>1185</v>
      </c>
      <c r="L127" s="14" t="s">
        <v>835</v>
      </c>
      <c r="M127" s="14" t="s">
        <v>434</v>
      </c>
      <c r="N127" s="14" t="s">
        <v>467</v>
      </c>
      <c r="O127" s="28" t="s">
        <v>1206</v>
      </c>
      <c r="P127" s="28"/>
      <c r="Q127" s="17" t="s">
        <v>1080</v>
      </c>
      <c r="R127" s="28" t="s">
        <v>1207</v>
      </c>
      <c r="S127" s="30" t="s">
        <v>1208</v>
      </c>
      <c r="T127" s="31" t="s">
        <v>777</v>
      </c>
      <c r="U127" s="36" t="s">
        <v>403</v>
      </c>
      <c r="V127" s="37" t="s">
        <v>1209</v>
      </c>
      <c r="W127" s="38">
        <v>99200005</v>
      </c>
      <c r="X127" s="33">
        <v>1</v>
      </c>
      <c r="Y127" s="33">
        <v>1</v>
      </c>
      <c r="Z127" s="33">
        <v>1</v>
      </c>
      <c r="AA127" s="33">
        <v>1</v>
      </c>
    </row>
    <row r="128" spans="1:27" ht="96" x14ac:dyDescent="0.3">
      <c r="A128" s="29" t="s">
        <v>556</v>
      </c>
      <c r="B128" s="39">
        <f t="shared" si="13"/>
        <v>990</v>
      </c>
      <c r="C128" s="40" t="str">
        <f t="shared" si="13"/>
        <v>Agencia Información</v>
      </c>
      <c r="D128" s="40" t="s">
        <v>1182</v>
      </c>
      <c r="E128" s="27">
        <v>6</v>
      </c>
      <c r="F128" s="15" t="s">
        <v>1183</v>
      </c>
      <c r="G128" s="15" t="s">
        <v>1184</v>
      </c>
      <c r="H128" s="60" t="s">
        <v>16</v>
      </c>
      <c r="I128" s="61" t="s">
        <v>375</v>
      </c>
      <c r="J128" s="14" t="s">
        <v>18</v>
      </c>
      <c r="K128" s="14" t="s">
        <v>1185</v>
      </c>
      <c r="L128" s="14" t="s">
        <v>835</v>
      </c>
      <c r="M128" s="14" t="s">
        <v>434</v>
      </c>
      <c r="N128" s="14" t="s">
        <v>467</v>
      </c>
      <c r="O128" s="28" t="s">
        <v>1210</v>
      </c>
      <c r="P128" s="28"/>
      <c r="Q128" s="17" t="s">
        <v>1080</v>
      </c>
      <c r="R128" s="28" t="s">
        <v>1211</v>
      </c>
      <c r="S128" s="30" t="s">
        <v>1212</v>
      </c>
      <c r="T128" s="31" t="s">
        <v>782</v>
      </c>
      <c r="U128" s="36" t="s">
        <v>403</v>
      </c>
      <c r="V128" s="37" t="s">
        <v>1213</v>
      </c>
      <c r="W128" s="38">
        <v>99200006</v>
      </c>
      <c r="X128" s="33">
        <v>1</v>
      </c>
      <c r="Y128" s="33">
        <v>1</v>
      </c>
      <c r="Z128" s="33">
        <v>1</v>
      </c>
      <c r="AA128" s="33">
        <v>1</v>
      </c>
    </row>
    <row r="129" spans="1:27" ht="96" x14ac:dyDescent="0.3">
      <c r="A129" s="29" t="s">
        <v>557</v>
      </c>
      <c r="B129" s="39">
        <f t="shared" si="13"/>
        <v>990</v>
      </c>
      <c r="C129" s="40" t="str">
        <f t="shared" si="13"/>
        <v>Agencia Información</v>
      </c>
      <c r="D129" s="40" t="s">
        <v>1182</v>
      </c>
      <c r="E129" s="27">
        <v>7</v>
      </c>
      <c r="F129" s="15" t="s">
        <v>1183</v>
      </c>
      <c r="G129" s="15" t="s">
        <v>1184</v>
      </c>
      <c r="H129" s="60" t="s">
        <v>16</v>
      </c>
      <c r="I129" s="61" t="s">
        <v>376</v>
      </c>
      <c r="J129" s="14" t="s">
        <v>18</v>
      </c>
      <c r="K129" s="14" t="s">
        <v>1185</v>
      </c>
      <c r="L129" s="14" t="s">
        <v>835</v>
      </c>
      <c r="M129" s="14" t="s">
        <v>434</v>
      </c>
      <c r="N129" s="14" t="s">
        <v>467</v>
      </c>
      <c r="O129" s="28" t="s">
        <v>1214</v>
      </c>
      <c r="P129" s="28"/>
      <c r="Q129" s="17" t="s">
        <v>1080</v>
      </c>
      <c r="R129" s="28" t="s">
        <v>1215</v>
      </c>
      <c r="S129" s="30" t="s">
        <v>1216</v>
      </c>
      <c r="T129" s="31" t="s">
        <v>787</v>
      </c>
      <c r="U129" s="36" t="s">
        <v>403</v>
      </c>
      <c r="V129" s="37" t="s">
        <v>1217</v>
      </c>
      <c r="W129" s="38">
        <v>99200007</v>
      </c>
      <c r="X129" s="33">
        <v>1</v>
      </c>
      <c r="Y129" s="33">
        <v>1</v>
      </c>
      <c r="Z129" s="33">
        <v>1</v>
      </c>
      <c r="AA129" s="33">
        <v>1</v>
      </c>
    </row>
    <row r="130" spans="1:27" ht="96" x14ac:dyDescent="0.3">
      <c r="A130" s="29" t="s">
        <v>558</v>
      </c>
      <c r="B130" s="39">
        <f t="shared" si="13"/>
        <v>990</v>
      </c>
      <c r="C130" s="40" t="str">
        <f t="shared" si="13"/>
        <v>Agencia Información</v>
      </c>
      <c r="D130" s="40" t="s">
        <v>1182</v>
      </c>
      <c r="E130" s="27">
        <v>8</v>
      </c>
      <c r="F130" s="15" t="s">
        <v>1183</v>
      </c>
      <c r="G130" s="15" t="s">
        <v>1184</v>
      </c>
      <c r="H130" s="60" t="s">
        <v>16</v>
      </c>
      <c r="I130" s="61" t="s">
        <v>377</v>
      </c>
      <c r="J130" s="14" t="s">
        <v>18</v>
      </c>
      <c r="K130" s="14" t="s">
        <v>1185</v>
      </c>
      <c r="L130" s="14" t="s">
        <v>835</v>
      </c>
      <c r="M130" s="14" t="s">
        <v>434</v>
      </c>
      <c r="N130" s="14" t="s">
        <v>467</v>
      </c>
      <c r="O130" s="28" t="s">
        <v>1218</v>
      </c>
      <c r="P130" s="28"/>
      <c r="Q130" s="17" t="s">
        <v>1080</v>
      </c>
      <c r="R130" s="28" t="s">
        <v>1219</v>
      </c>
      <c r="S130" s="30" t="s">
        <v>1220</v>
      </c>
      <c r="T130" s="31" t="s">
        <v>792</v>
      </c>
      <c r="U130" s="36" t="s">
        <v>403</v>
      </c>
      <c r="V130" s="37" t="s">
        <v>1221</v>
      </c>
      <c r="W130" s="38">
        <v>99200008</v>
      </c>
      <c r="X130" s="33">
        <v>1</v>
      </c>
      <c r="Y130" s="33">
        <v>1</v>
      </c>
      <c r="Z130" s="33">
        <v>1</v>
      </c>
      <c r="AA130" s="33">
        <v>1</v>
      </c>
    </row>
    <row r="131" spans="1:27" ht="96" x14ac:dyDescent="0.3">
      <c r="A131" s="26" t="s">
        <v>559</v>
      </c>
      <c r="B131" s="39">
        <f t="shared" ref="B131:C146" si="14">+B130</f>
        <v>990</v>
      </c>
      <c r="C131" s="40" t="str">
        <f t="shared" si="14"/>
        <v>Agencia Información</v>
      </c>
      <c r="D131" s="40" t="s">
        <v>1182</v>
      </c>
      <c r="E131" s="21">
        <v>9</v>
      </c>
      <c r="F131" s="15" t="s">
        <v>1183</v>
      </c>
      <c r="G131" s="15" t="s">
        <v>1184</v>
      </c>
      <c r="H131" s="58" t="s">
        <v>16</v>
      </c>
      <c r="I131" s="59" t="s">
        <v>378</v>
      </c>
      <c r="J131" s="14" t="s">
        <v>18</v>
      </c>
      <c r="K131" s="14" t="s">
        <v>1185</v>
      </c>
      <c r="L131" s="14" t="s">
        <v>835</v>
      </c>
      <c r="M131" s="14" t="s">
        <v>434</v>
      </c>
      <c r="N131" s="14" t="s">
        <v>467</v>
      </c>
      <c r="O131" s="28" t="s">
        <v>1222</v>
      </c>
      <c r="P131" s="28"/>
      <c r="Q131" s="17" t="s">
        <v>1080</v>
      </c>
      <c r="R131" s="28" t="s">
        <v>1223</v>
      </c>
      <c r="S131" s="57" t="s">
        <v>1224</v>
      </c>
      <c r="T131" s="31" t="s">
        <v>797</v>
      </c>
      <c r="U131" s="36" t="s">
        <v>403</v>
      </c>
      <c r="V131" s="37" t="s">
        <v>1225</v>
      </c>
      <c r="W131" s="38">
        <v>99200009</v>
      </c>
      <c r="X131" s="33">
        <v>1</v>
      </c>
      <c r="Y131" s="33">
        <v>1</v>
      </c>
      <c r="Z131" s="33">
        <v>1</v>
      </c>
      <c r="AA131" s="33">
        <v>1</v>
      </c>
    </row>
    <row r="132" spans="1:27" ht="96" x14ac:dyDescent="0.3">
      <c r="A132" s="29" t="s">
        <v>560</v>
      </c>
      <c r="B132" s="39">
        <f t="shared" si="14"/>
        <v>990</v>
      </c>
      <c r="C132" s="40" t="str">
        <f t="shared" si="14"/>
        <v>Agencia Información</v>
      </c>
      <c r="D132" s="40" t="s">
        <v>1182</v>
      </c>
      <c r="E132" s="27">
        <v>10</v>
      </c>
      <c r="F132" s="15" t="s">
        <v>1183</v>
      </c>
      <c r="G132" s="15" t="s">
        <v>1184</v>
      </c>
      <c r="H132" s="60" t="s">
        <v>16</v>
      </c>
      <c r="I132" s="61" t="s">
        <v>379</v>
      </c>
      <c r="J132" s="14" t="s">
        <v>18</v>
      </c>
      <c r="K132" s="14" t="s">
        <v>1185</v>
      </c>
      <c r="L132" s="14" t="s">
        <v>835</v>
      </c>
      <c r="M132" s="14" t="s">
        <v>434</v>
      </c>
      <c r="N132" s="14" t="s">
        <v>467</v>
      </c>
      <c r="O132" s="28" t="s">
        <v>1226</v>
      </c>
      <c r="P132" s="28"/>
      <c r="Q132" s="17" t="s">
        <v>1080</v>
      </c>
      <c r="R132" s="28" t="s">
        <v>1227</v>
      </c>
      <c r="S132" s="30" t="s">
        <v>1228</v>
      </c>
      <c r="T132" s="31" t="s">
        <v>802</v>
      </c>
      <c r="U132" s="36" t="s">
        <v>403</v>
      </c>
      <c r="V132" s="37" t="s">
        <v>1229</v>
      </c>
      <c r="W132" s="38">
        <v>99200010</v>
      </c>
      <c r="X132" s="33">
        <v>1</v>
      </c>
      <c r="Y132" s="33">
        <v>1</v>
      </c>
      <c r="Z132" s="33">
        <v>1</v>
      </c>
      <c r="AA132" s="33">
        <v>1</v>
      </c>
    </row>
    <row r="133" spans="1:27" ht="96" x14ac:dyDescent="0.3">
      <c r="A133" s="29" t="s">
        <v>561</v>
      </c>
      <c r="B133" s="39">
        <f t="shared" si="14"/>
        <v>990</v>
      </c>
      <c r="C133" s="40" t="str">
        <f t="shared" si="14"/>
        <v>Agencia Información</v>
      </c>
      <c r="D133" s="40" t="s">
        <v>1182</v>
      </c>
      <c r="E133" s="27">
        <v>11</v>
      </c>
      <c r="F133" s="15" t="s">
        <v>1183</v>
      </c>
      <c r="G133" s="15" t="s">
        <v>1184</v>
      </c>
      <c r="H133" s="60" t="s">
        <v>16</v>
      </c>
      <c r="I133" s="61" t="s">
        <v>380</v>
      </c>
      <c r="J133" s="14" t="s">
        <v>18</v>
      </c>
      <c r="K133" s="14" t="s">
        <v>1185</v>
      </c>
      <c r="L133" s="14" t="s">
        <v>835</v>
      </c>
      <c r="M133" s="14" t="s">
        <v>434</v>
      </c>
      <c r="N133" s="14" t="s">
        <v>467</v>
      </c>
      <c r="O133" s="28" t="s">
        <v>1230</v>
      </c>
      <c r="P133" s="28"/>
      <c r="Q133" s="17" t="s">
        <v>1080</v>
      </c>
      <c r="R133" s="28" t="s">
        <v>1231</v>
      </c>
      <c r="S133" s="30" t="s">
        <v>1232</v>
      </c>
      <c r="T133" s="31" t="s">
        <v>807</v>
      </c>
      <c r="U133" s="36" t="s">
        <v>403</v>
      </c>
      <c r="V133" s="37" t="s">
        <v>1233</v>
      </c>
      <c r="W133" s="38">
        <v>99200011</v>
      </c>
      <c r="X133" s="33">
        <v>1</v>
      </c>
      <c r="Y133" s="33">
        <v>1</v>
      </c>
      <c r="Z133" s="33">
        <v>1</v>
      </c>
      <c r="AA133" s="33">
        <v>1</v>
      </c>
    </row>
    <row r="134" spans="1:27" ht="96" x14ac:dyDescent="0.3">
      <c r="A134" s="29" t="s">
        <v>562</v>
      </c>
      <c r="B134" s="39">
        <f t="shared" si="14"/>
        <v>990</v>
      </c>
      <c r="C134" s="40" t="str">
        <f t="shared" si="14"/>
        <v>Agencia Información</v>
      </c>
      <c r="D134" s="40" t="s">
        <v>1182</v>
      </c>
      <c r="E134" s="27">
        <v>12</v>
      </c>
      <c r="F134" s="15" t="s">
        <v>1183</v>
      </c>
      <c r="G134" s="15" t="s">
        <v>1184</v>
      </c>
      <c r="H134" s="60" t="s">
        <v>16</v>
      </c>
      <c r="I134" s="61" t="s">
        <v>381</v>
      </c>
      <c r="J134" s="14" t="s">
        <v>18</v>
      </c>
      <c r="K134" s="14" t="s">
        <v>1185</v>
      </c>
      <c r="L134" s="14" t="s">
        <v>835</v>
      </c>
      <c r="M134" s="14" t="s">
        <v>434</v>
      </c>
      <c r="N134" s="14" t="s">
        <v>467</v>
      </c>
      <c r="O134" s="28" t="s">
        <v>1234</v>
      </c>
      <c r="P134" s="28"/>
      <c r="Q134" s="17" t="s">
        <v>1080</v>
      </c>
      <c r="R134" s="28" t="s">
        <v>1235</v>
      </c>
      <c r="S134" s="30" t="s">
        <v>1236</v>
      </c>
      <c r="T134" s="31" t="s">
        <v>812</v>
      </c>
      <c r="U134" s="36" t="s">
        <v>403</v>
      </c>
      <c r="V134" s="37" t="s">
        <v>1237</v>
      </c>
      <c r="W134" s="38">
        <v>99200012</v>
      </c>
      <c r="X134" s="33">
        <v>1</v>
      </c>
      <c r="Y134" s="33">
        <v>1</v>
      </c>
      <c r="Z134" s="33">
        <v>1</v>
      </c>
      <c r="AA134" s="33">
        <v>1</v>
      </c>
    </row>
    <row r="135" spans="1:27" ht="96" x14ac:dyDescent="0.3">
      <c r="A135" s="29" t="s">
        <v>563</v>
      </c>
      <c r="B135" s="39">
        <f t="shared" si="14"/>
        <v>990</v>
      </c>
      <c r="C135" s="40" t="str">
        <f t="shared" si="14"/>
        <v>Agencia Información</v>
      </c>
      <c r="D135" s="40" t="s">
        <v>1182</v>
      </c>
      <c r="E135" s="27">
        <v>13</v>
      </c>
      <c r="F135" s="15" t="s">
        <v>1183</v>
      </c>
      <c r="G135" s="15" t="s">
        <v>1184</v>
      </c>
      <c r="H135" s="60" t="s">
        <v>16</v>
      </c>
      <c r="I135" s="61" t="s">
        <v>382</v>
      </c>
      <c r="J135" s="14" t="s">
        <v>18</v>
      </c>
      <c r="K135" s="14" t="s">
        <v>1185</v>
      </c>
      <c r="L135" s="14" t="s">
        <v>835</v>
      </c>
      <c r="M135" s="14" t="s">
        <v>434</v>
      </c>
      <c r="N135" s="14" t="s">
        <v>467</v>
      </c>
      <c r="O135" s="28" t="s">
        <v>1238</v>
      </c>
      <c r="P135" s="28"/>
      <c r="Q135" s="17" t="s">
        <v>1080</v>
      </c>
      <c r="R135" s="28" t="s">
        <v>1239</v>
      </c>
      <c r="S135" s="30" t="s">
        <v>1240</v>
      </c>
      <c r="T135" s="31" t="s">
        <v>817</v>
      </c>
      <c r="U135" s="36" t="s">
        <v>403</v>
      </c>
      <c r="V135" s="37" t="s">
        <v>1241</v>
      </c>
      <c r="W135" s="38">
        <v>99200013</v>
      </c>
      <c r="X135" s="33">
        <v>1</v>
      </c>
      <c r="Y135" s="33">
        <v>1</v>
      </c>
      <c r="Z135" s="33">
        <v>1</v>
      </c>
      <c r="AA135" s="33">
        <v>1</v>
      </c>
    </row>
    <row r="136" spans="1:27" ht="96" x14ac:dyDescent="0.3">
      <c r="A136" s="29" t="s">
        <v>564</v>
      </c>
      <c r="B136" s="39">
        <f t="shared" si="14"/>
        <v>990</v>
      </c>
      <c r="C136" s="40" t="str">
        <f t="shared" si="14"/>
        <v>Agencia Información</v>
      </c>
      <c r="D136" s="40" t="s">
        <v>1182</v>
      </c>
      <c r="E136" s="27">
        <v>14</v>
      </c>
      <c r="F136" s="15" t="s">
        <v>1183</v>
      </c>
      <c r="G136" s="15" t="s">
        <v>1184</v>
      </c>
      <c r="H136" s="60" t="s">
        <v>16</v>
      </c>
      <c r="I136" s="61" t="s">
        <v>383</v>
      </c>
      <c r="J136" s="14" t="s">
        <v>18</v>
      </c>
      <c r="K136" s="14" t="s">
        <v>1185</v>
      </c>
      <c r="L136" s="14" t="s">
        <v>835</v>
      </c>
      <c r="M136" s="14" t="s">
        <v>434</v>
      </c>
      <c r="N136" s="14" t="s">
        <v>467</v>
      </c>
      <c r="O136" s="28" t="s">
        <v>1242</v>
      </c>
      <c r="P136" s="28"/>
      <c r="Q136" s="17" t="s">
        <v>1080</v>
      </c>
      <c r="R136" s="28" t="s">
        <v>1243</v>
      </c>
      <c r="S136" s="30" t="s">
        <v>1244</v>
      </c>
      <c r="T136" s="31" t="s">
        <v>822</v>
      </c>
      <c r="U136" s="36" t="s">
        <v>403</v>
      </c>
      <c r="V136" s="37" t="s">
        <v>1245</v>
      </c>
      <c r="W136" s="38">
        <v>99200014</v>
      </c>
      <c r="X136" s="33">
        <v>1</v>
      </c>
      <c r="Y136" s="33">
        <v>1</v>
      </c>
      <c r="Z136" s="33">
        <v>1</v>
      </c>
      <c r="AA136" s="33">
        <v>1</v>
      </c>
    </row>
    <row r="137" spans="1:27" ht="96" x14ac:dyDescent="0.3">
      <c r="A137" s="29" t="s">
        <v>565</v>
      </c>
      <c r="B137" s="39">
        <f t="shared" si="14"/>
        <v>990</v>
      </c>
      <c r="C137" s="40" t="str">
        <f t="shared" si="14"/>
        <v>Agencia Información</v>
      </c>
      <c r="D137" s="40" t="s">
        <v>1182</v>
      </c>
      <c r="E137" s="27">
        <v>15</v>
      </c>
      <c r="F137" s="15" t="s">
        <v>1183</v>
      </c>
      <c r="G137" s="15" t="s">
        <v>1184</v>
      </c>
      <c r="H137" s="60" t="s">
        <v>16</v>
      </c>
      <c r="I137" s="61" t="s">
        <v>384</v>
      </c>
      <c r="J137" s="14" t="s">
        <v>18</v>
      </c>
      <c r="K137" s="14" t="s">
        <v>1185</v>
      </c>
      <c r="L137" s="14" t="s">
        <v>835</v>
      </c>
      <c r="M137" s="14" t="s">
        <v>434</v>
      </c>
      <c r="N137" s="14" t="s">
        <v>467</v>
      </c>
      <c r="O137" s="28" t="s">
        <v>1246</v>
      </c>
      <c r="P137" s="28"/>
      <c r="Q137" s="17" t="s">
        <v>1080</v>
      </c>
      <c r="R137" s="28" t="s">
        <v>1247</v>
      </c>
      <c r="S137" s="30" t="s">
        <v>1248</v>
      </c>
      <c r="T137" s="31" t="s">
        <v>827</v>
      </c>
      <c r="U137" s="36" t="s">
        <v>403</v>
      </c>
      <c r="V137" s="37" t="s">
        <v>1249</v>
      </c>
      <c r="W137" s="38">
        <v>99200015</v>
      </c>
      <c r="X137" s="33">
        <v>1</v>
      </c>
      <c r="Y137" s="33">
        <v>1</v>
      </c>
      <c r="Z137" s="33">
        <v>1</v>
      </c>
      <c r="AA137" s="33">
        <v>1</v>
      </c>
    </row>
    <row r="138" spans="1:27" ht="96" x14ac:dyDescent="0.3">
      <c r="A138" s="29" t="s">
        <v>566</v>
      </c>
      <c r="B138" s="39">
        <f t="shared" si="14"/>
        <v>990</v>
      </c>
      <c r="C138" s="40" t="str">
        <f t="shared" si="14"/>
        <v>Agencia Información</v>
      </c>
      <c r="D138" s="40" t="s">
        <v>1182</v>
      </c>
      <c r="E138" s="27">
        <v>16</v>
      </c>
      <c r="F138" s="15" t="s">
        <v>1183</v>
      </c>
      <c r="G138" s="15" t="s">
        <v>1184</v>
      </c>
      <c r="H138" s="60" t="s">
        <v>16</v>
      </c>
      <c r="I138" s="61" t="s">
        <v>385</v>
      </c>
      <c r="J138" s="14" t="s">
        <v>18</v>
      </c>
      <c r="K138" s="14" t="s">
        <v>1185</v>
      </c>
      <c r="L138" s="14" t="s">
        <v>835</v>
      </c>
      <c r="M138" s="14" t="s">
        <v>434</v>
      </c>
      <c r="N138" s="14" t="s">
        <v>467</v>
      </c>
      <c r="O138" s="28" t="s">
        <v>1250</v>
      </c>
      <c r="P138" s="28"/>
      <c r="Q138" s="17" t="s">
        <v>1080</v>
      </c>
      <c r="R138" s="28" t="s">
        <v>1251</v>
      </c>
      <c r="S138" s="30" t="s">
        <v>1252</v>
      </c>
      <c r="T138" s="31" t="s">
        <v>832</v>
      </c>
      <c r="U138" s="36" t="s">
        <v>403</v>
      </c>
      <c r="V138" s="37" t="s">
        <v>1253</v>
      </c>
      <c r="W138" s="38">
        <v>99200016</v>
      </c>
      <c r="X138" s="33">
        <v>1</v>
      </c>
      <c r="Y138" s="33">
        <v>1</v>
      </c>
      <c r="Z138" s="33">
        <v>1</v>
      </c>
      <c r="AA138" s="33">
        <v>1</v>
      </c>
    </row>
    <row r="139" spans="1:27" ht="40.799999999999997" x14ac:dyDescent="0.3">
      <c r="A139" s="29" t="s">
        <v>567</v>
      </c>
      <c r="B139" s="39">
        <f t="shared" si="14"/>
        <v>990</v>
      </c>
      <c r="C139" s="40" t="str">
        <f t="shared" si="14"/>
        <v>Agencia Información</v>
      </c>
      <c r="D139" s="40" t="s">
        <v>470</v>
      </c>
      <c r="E139" s="27">
        <v>0</v>
      </c>
      <c r="F139" s="15" t="s">
        <v>1254</v>
      </c>
      <c r="G139" s="15" t="s">
        <v>1255</v>
      </c>
      <c r="H139" s="60" t="s">
        <v>20</v>
      </c>
      <c r="I139" s="61" t="s">
        <v>15</v>
      </c>
      <c r="J139" s="14" t="s">
        <v>410</v>
      </c>
      <c r="K139" s="14" t="s">
        <v>1254</v>
      </c>
      <c r="L139" s="14" t="s">
        <v>1256</v>
      </c>
      <c r="M139" s="14" t="s">
        <v>642</v>
      </c>
      <c r="N139" s="14" t="s">
        <v>1257</v>
      </c>
      <c r="O139" s="28" t="s">
        <v>1258</v>
      </c>
      <c r="P139" s="28" t="s">
        <v>1259</v>
      </c>
      <c r="Q139" s="17" t="s">
        <v>663</v>
      </c>
      <c r="R139" s="28" t="s">
        <v>1260</v>
      </c>
      <c r="S139" s="30" t="s">
        <v>1261</v>
      </c>
      <c r="T139" s="31">
        <v>100200300</v>
      </c>
      <c r="U139" s="36" t="s">
        <v>403</v>
      </c>
      <c r="V139" s="37" t="s">
        <v>1262</v>
      </c>
      <c r="W139" s="38">
        <v>99100000</v>
      </c>
      <c r="X139" s="33">
        <v>1</v>
      </c>
      <c r="Y139" s="33">
        <v>1</v>
      </c>
      <c r="Z139" s="33">
        <v>1</v>
      </c>
      <c r="AA139" s="33">
        <v>1</v>
      </c>
    </row>
    <row r="140" spans="1:27" ht="30.6" x14ac:dyDescent="0.3">
      <c r="A140" s="29" t="s">
        <v>568</v>
      </c>
      <c r="B140" s="39">
        <f t="shared" si="14"/>
        <v>990</v>
      </c>
      <c r="C140" s="40" t="str">
        <f t="shared" si="14"/>
        <v>Agencia Información</v>
      </c>
      <c r="D140" s="40" t="s">
        <v>470</v>
      </c>
      <c r="E140" s="27">
        <v>0</v>
      </c>
      <c r="F140" s="15" t="s">
        <v>1254</v>
      </c>
      <c r="G140" s="15" t="s">
        <v>1255</v>
      </c>
      <c r="H140" s="60" t="s">
        <v>20</v>
      </c>
      <c r="I140" s="61" t="s">
        <v>15</v>
      </c>
      <c r="J140" s="14" t="s">
        <v>16</v>
      </c>
      <c r="K140" s="14" t="s">
        <v>1263</v>
      </c>
      <c r="L140" s="14" t="s">
        <v>1256</v>
      </c>
      <c r="M140" s="14" t="s">
        <v>642</v>
      </c>
      <c r="N140" s="14" t="s">
        <v>1257</v>
      </c>
      <c r="O140" s="28" t="s">
        <v>1264</v>
      </c>
      <c r="P140" s="28"/>
      <c r="Q140" s="17" t="s">
        <v>663</v>
      </c>
      <c r="R140" s="28" t="s">
        <v>1265</v>
      </c>
      <c r="S140" s="30" t="s">
        <v>1266</v>
      </c>
      <c r="T140" s="31" t="s">
        <v>666</v>
      </c>
      <c r="U140" s="36" t="s">
        <v>403</v>
      </c>
      <c r="V140" s="37" t="s">
        <v>1267</v>
      </c>
      <c r="W140" s="38">
        <v>99100000</v>
      </c>
      <c r="X140" s="33">
        <v>1</v>
      </c>
      <c r="Y140" s="33">
        <v>1</v>
      </c>
      <c r="Z140" s="33">
        <v>1</v>
      </c>
      <c r="AA140" s="33">
        <v>1</v>
      </c>
    </row>
    <row r="141" spans="1:27" ht="30.6" x14ac:dyDescent="0.3">
      <c r="A141" s="29" t="s">
        <v>569</v>
      </c>
      <c r="B141" s="39">
        <f t="shared" si="14"/>
        <v>990</v>
      </c>
      <c r="C141" s="40" t="str">
        <f t="shared" si="14"/>
        <v>Agencia Información</v>
      </c>
      <c r="D141" s="40" t="s">
        <v>470</v>
      </c>
      <c r="E141" s="27">
        <v>1</v>
      </c>
      <c r="F141" s="15" t="s">
        <v>1254</v>
      </c>
      <c r="G141" s="15" t="s">
        <v>1255</v>
      </c>
      <c r="H141" s="60" t="s">
        <v>16</v>
      </c>
      <c r="I141" s="61" t="s">
        <v>370</v>
      </c>
      <c r="J141" s="14" t="s">
        <v>410</v>
      </c>
      <c r="K141" s="14" t="s">
        <v>1263</v>
      </c>
      <c r="L141" s="14" t="s">
        <v>1256</v>
      </c>
      <c r="M141" s="14" t="s">
        <v>642</v>
      </c>
      <c r="N141" s="14" t="s">
        <v>1257</v>
      </c>
      <c r="O141" s="28" t="s">
        <v>1268</v>
      </c>
      <c r="P141" s="28"/>
      <c r="Q141" s="17" t="s">
        <v>663</v>
      </c>
      <c r="R141" s="28" t="s">
        <v>1269</v>
      </c>
      <c r="S141" s="30" t="s">
        <v>1270</v>
      </c>
      <c r="T141" s="31" t="s">
        <v>671</v>
      </c>
      <c r="U141" s="36" t="s">
        <v>403</v>
      </c>
      <c r="V141" s="37" t="s">
        <v>1271</v>
      </c>
      <c r="W141" s="38">
        <v>99200001</v>
      </c>
      <c r="X141" s="33">
        <v>1</v>
      </c>
      <c r="Y141" s="33">
        <v>1</v>
      </c>
      <c r="Z141" s="33">
        <v>1</v>
      </c>
      <c r="AA141" s="33">
        <v>1</v>
      </c>
    </row>
    <row r="142" spans="1:27" ht="30.6" x14ac:dyDescent="0.3">
      <c r="A142" s="29" t="s">
        <v>570</v>
      </c>
      <c r="B142" s="39">
        <f t="shared" si="14"/>
        <v>990</v>
      </c>
      <c r="C142" s="40" t="str">
        <f t="shared" si="14"/>
        <v>Agencia Información</v>
      </c>
      <c r="D142" s="40" t="s">
        <v>470</v>
      </c>
      <c r="E142" s="27">
        <v>2</v>
      </c>
      <c r="F142" s="15" t="s">
        <v>1254</v>
      </c>
      <c r="G142" s="15" t="s">
        <v>1255</v>
      </c>
      <c r="H142" s="60" t="s">
        <v>16</v>
      </c>
      <c r="I142" s="61" t="s">
        <v>371</v>
      </c>
      <c r="J142" s="14" t="s">
        <v>410</v>
      </c>
      <c r="K142" s="14" t="s">
        <v>1263</v>
      </c>
      <c r="L142" s="14" t="s">
        <v>1256</v>
      </c>
      <c r="M142" s="14" t="s">
        <v>642</v>
      </c>
      <c r="N142" s="14" t="s">
        <v>1257</v>
      </c>
      <c r="O142" s="28" t="s">
        <v>1272</v>
      </c>
      <c r="P142" s="28"/>
      <c r="Q142" s="17" t="s">
        <v>663</v>
      </c>
      <c r="R142" s="28" t="s">
        <v>1273</v>
      </c>
      <c r="S142" s="30" t="s">
        <v>1274</v>
      </c>
      <c r="T142" s="31" t="s">
        <v>676</v>
      </c>
      <c r="U142" s="36" t="s">
        <v>403</v>
      </c>
      <c r="V142" s="37" t="s">
        <v>1275</v>
      </c>
      <c r="W142" s="38">
        <v>99200002</v>
      </c>
      <c r="X142" s="33">
        <v>1</v>
      </c>
      <c r="Y142" s="33">
        <v>1</v>
      </c>
      <c r="Z142" s="33">
        <v>1</v>
      </c>
      <c r="AA142" s="33">
        <v>1</v>
      </c>
    </row>
    <row r="143" spans="1:27" ht="30.6" x14ac:dyDescent="0.3">
      <c r="A143" s="29" t="s">
        <v>571</v>
      </c>
      <c r="B143" s="39">
        <f t="shared" si="14"/>
        <v>990</v>
      </c>
      <c r="C143" s="40" t="str">
        <f t="shared" si="14"/>
        <v>Agencia Información</v>
      </c>
      <c r="D143" s="40" t="s">
        <v>470</v>
      </c>
      <c r="E143" s="27">
        <v>3</v>
      </c>
      <c r="F143" s="15" t="s">
        <v>1254</v>
      </c>
      <c r="G143" s="15" t="s">
        <v>1255</v>
      </c>
      <c r="H143" s="60" t="s">
        <v>16</v>
      </c>
      <c r="I143" s="61" t="s">
        <v>372</v>
      </c>
      <c r="J143" s="14" t="s">
        <v>410</v>
      </c>
      <c r="K143" s="14" t="s">
        <v>1263</v>
      </c>
      <c r="L143" s="14" t="s">
        <v>1256</v>
      </c>
      <c r="M143" s="14" t="s">
        <v>642</v>
      </c>
      <c r="N143" s="14" t="s">
        <v>1257</v>
      </c>
      <c r="O143" s="28" t="s">
        <v>1276</v>
      </c>
      <c r="P143" s="28"/>
      <c r="Q143" s="17" t="s">
        <v>663</v>
      </c>
      <c r="R143" s="28" t="s">
        <v>1277</v>
      </c>
      <c r="S143" s="30" t="s">
        <v>1278</v>
      </c>
      <c r="T143" s="31" t="s">
        <v>681</v>
      </c>
      <c r="U143" s="36" t="s">
        <v>403</v>
      </c>
      <c r="V143" s="37" t="s">
        <v>1279</v>
      </c>
      <c r="W143" s="38">
        <v>99200003</v>
      </c>
      <c r="X143" s="33">
        <v>1</v>
      </c>
      <c r="Y143" s="33">
        <v>1</v>
      </c>
      <c r="Z143" s="33">
        <v>1</v>
      </c>
      <c r="AA143" s="33">
        <v>1</v>
      </c>
    </row>
    <row r="144" spans="1:27" ht="30.6" x14ac:dyDescent="0.3">
      <c r="A144" s="29" t="s">
        <v>572</v>
      </c>
      <c r="B144" s="39">
        <f t="shared" si="14"/>
        <v>990</v>
      </c>
      <c r="C144" s="40" t="str">
        <f t="shared" si="14"/>
        <v>Agencia Información</v>
      </c>
      <c r="D144" s="40" t="s">
        <v>470</v>
      </c>
      <c r="E144" s="27">
        <v>4</v>
      </c>
      <c r="F144" s="15" t="s">
        <v>1254</v>
      </c>
      <c r="G144" s="15" t="s">
        <v>1255</v>
      </c>
      <c r="H144" s="60" t="s">
        <v>16</v>
      </c>
      <c r="I144" s="61" t="s">
        <v>373</v>
      </c>
      <c r="J144" s="14" t="s">
        <v>410</v>
      </c>
      <c r="K144" s="14" t="s">
        <v>1263</v>
      </c>
      <c r="L144" s="14" t="s">
        <v>1256</v>
      </c>
      <c r="M144" s="14" t="s">
        <v>642</v>
      </c>
      <c r="N144" s="14" t="s">
        <v>1257</v>
      </c>
      <c r="O144" s="28" t="s">
        <v>1280</v>
      </c>
      <c r="P144" s="28"/>
      <c r="Q144" s="17" t="s">
        <v>663</v>
      </c>
      <c r="R144" s="28" t="s">
        <v>1281</v>
      </c>
      <c r="S144" s="30" t="s">
        <v>1282</v>
      </c>
      <c r="T144" s="31" t="s">
        <v>686</v>
      </c>
      <c r="U144" s="36" t="s">
        <v>403</v>
      </c>
      <c r="V144" s="37" t="s">
        <v>1283</v>
      </c>
      <c r="W144" s="38">
        <v>99200004</v>
      </c>
      <c r="X144" s="33">
        <v>1</v>
      </c>
      <c r="Y144" s="33">
        <v>1</v>
      </c>
      <c r="Z144" s="33">
        <v>1</v>
      </c>
      <c r="AA144" s="33">
        <v>1</v>
      </c>
    </row>
    <row r="145" spans="1:27" ht="30.6" x14ac:dyDescent="0.3">
      <c r="A145" s="29" t="s">
        <v>573</v>
      </c>
      <c r="B145" s="39">
        <f t="shared" si="14"/>
        <v>990</v>
      </c>
      <c r="C145" s="40" t="str">
        <f t="shared" si="14"/>
        <v>Agencia Información</v>
      </c>
      <c r="D145" s="40" t="s">
        <v>470</v>
      </c>
      <c r="E145" s="27">
        <v>5</v>
      </c>
      <c r="F145" s="15" t="s">
        <v>1254</v>
      </c>
      <c r="G145" s="15" t="s">
        <v>1255</v>
      </c>
      <c r="H145" s="60" t="s">
        <v>16</v>
      </c>
      <c r="I145" s="61" t="s">
        <v>374</v>
      </c>
      <c r="J145" s="14" t="s">
        <v>410</v>
      </c>
      <c r="K145" s="14" t="s">
        <v>1263</v>
      </c>
      <c r="L145" s="14" t="s">
        <v>1256</v>
      </c>
      <c r="M145" s="14" t="s">
        <v>642</v>
      </c>
      <c r="N145" s="14" t="s">
        <v>1257</v>
      </c>
      <c r="O145" s="28" t="s">
        <v>1284</v>
      </c>
      <c r="P145" s="28"/>
      <c r="Q145" s="17" t="s">
        <v>663</v>
      </c>
      <c r="R145" s="28" t="s">
        <v>1285</v>
      </c>
      <c r="S145" s="30" t="s">
        <v>1286</v>
      </c>
      <c r="T145" s="31" t="s">
        <v>691</v>
      </c>
      <c r="U145" s="36" t="s">
        <v>403</v>
      </c>
      <c r="V145" s="37" t="s">
        <v>1287</v>
      </c>
      <c r="W145" s="38">
        <v>99200005</v>
      </c>
      <c r="X145" s="33">
        <v>1</v>
      </c>
      <c r="Y145" s="33">
        <v>1</v>
      </c>
      <c r="Z145" s="33">
        <v>1</v>
      </c>
      <c r="AA145" s="33">
        <v>1</v>
      </c>
    </row>
    <row r="146" spans="1:27" ht="30.6" x14ac:dyDescent="0.3">
      <c r="A146" s="29" t="s">
        <v>574</v>
      </c>
      <c r="B146" s="39">
        <f t="shared" si="14"/>
        <v>990</v>
      </c>
      <c r="C146" s="40" t="str">
        <f t="shared" si="14"/>
        <v>Agencia Información</v>
      </c>
      <c r="D146" s="40" t="s">
        <v>470</v>
      </c>
      <c r="E146" s="27">
        <v>6</v>
      </c>
      <c r="F146" s="15" t="s">
        <v>1254</v>
      </c>
      <c r="G146" s="15" t="s">
        <v>1255</v>
      </c>
      <c r="H146" s="60" t="s">
        <v>16</v>
      </c>
      <c r="I146" s="61" t="s">
        <v>375</v>
      </c>
      <c r="J146" s="14" t="s">
        <v>410</v>
      </c>
      <c r="K146" s="14" t="s">
        <v>1263</v>
      </c>
      <c r="L146" s="14" t="s">
        <v>1256</v>
      </c>
      <c r="M146" s="14" t="s">
        <v>642</v>
      </c>
      <c r="N146" s="14" t="s">
        <v>1257</v>
      </c>
      <c r="O146" s="28" t="s">
        <v>1288</v>
      </c>
      <c r="P146" s="28"/>
      <c r="Q146" s="17" t="s">
        <v>663</v>
      </c>
      <c r="R146" s="28" t="s">
        <v>1289</v>
      </c>
      <c r="S146" s="30" t="s">
        <v>1290</v>
      </c>
      <c r="T146" s="31" t="s">
        <v>696</v>
      </c>
      <c r="U146" s="36" t="s">
        <v>403</v>
      </c>
      <c r="V146" s="37" t="s">
        <v>1291</v>
      </c>
      <c r="W146" s="38">
        <v>99200006</v>
      </c>
      <c r="X146" s="33">
        <v>1</v>
      </c>
      <c r="Y146" s="33">
        <v>1</v>
      </c>
      <c r="Z146" s="33">
        <v>1</v>
      </c>
      <c r="AA146" s="33">
        <v>1</v>
      </c>
    </row>
    <row r="147" spans="1:27" ht="30.6" x14ac:dyDescent="0.3">
      <c r="A147" s="29" t="s">
        <v>575</v>
      </c>
      <c r="B147" s="39">
        <f t="shared" ref="B147:C162" si="15">+B146</f>
        <v>990</v>
      </c>
      <c r="C147" s="40" t="str">
        <f t="shared" si="15"/>
        <v>Agencia Información</v>
      </c>
      <c r="D147" s="40" t="s">
        <v>470</v>
      </c>
      <c r="E147" s="27">
        <v>7</v>
      </c>
      <c r="F147" s="15" t="s">
        <v>1254</v>
      </c>
      <c r="G147" s="15" t="s">
        <v>1255</v>
      </c>
      <c r="H147" s="60" t="s">
        <v>16</v>
      </c>
      <c r="I147" s="61" t="s">
        <v>376</v>
      </c>
      <c r="J147" s="14" t="s">
        <v>410</v>
      </c>
      <c r="K147" s="14" t="s">
        <v>1263</v>
      </c>
      <c r="L147" s="14" t="s">
        <v>1256</v>
      </c>
      <c r="M147" s="14" t="s">
        <v>642</v>
      </c>
      <c r="N147" s="14" t="s">
        <v>1257</v>
      </c>
      <c r="O147" s="28" t="s">
        <v>1292</v>
      </c>
      <c r="P147" s="28"/>
      <c r="Q147" s="17" t="s">
        <v>663</v>
      </c>
      <c r="R147" s="28" t="s">
        <v>1293</v>
      </c>
      <c r="S147" s="30" t="s">
        <v>1294</v>
      </c>
      <c r="T147" s="31" t="s">
        <v>701</v>
      </c>
      <c r="U147" s="36" t="s">
        <v>403</v>
      </c>
      <c r="V147" s="37" t="s">
        <v>1295</v>
      </c>
      <c r="W147" s="38">
        <v>99200007</v>
      </c>
      <c r="X147" s="33">
        <v>1</v>
      </c>
      <c r="Y147" s="33">
        <v>1</v>
      </c>
      <c r="Z147" s="33">
        <v>1</v>
      </c>
      <c r="AA147" s="33">
        <v>1</v>
      </c>
    </row>
    <row r="148" spans="1:27" ht="30.6" x14ac:dyDescent="0.3">
      <c r="A148" s="26" t="s">
        <v>576</v>
      </c>
      <c r="B148" s="39">
        <f t="shared" si="15"/>
        <v>990</v>
      </c>
      <c r="C148" s="40" t="str">
        <f t="shared" si="15"/>
        <v>Agencia Información</v>
      </c>
      <c r="D148" s="40" t="s">
        <v>470</v>
      </c>
      <c r="E148" s="21">
        <v>8</v>
      </c>
      <c r="F148" s="15" t="s">
        <v>1254</v>
      </c>
      <c r="G148" s="15" t="s">
        <v>1255</v>
      </c>
      <c r="H148" s="58" t="s">
        <v>16</v>
      </c>
      <c r="I148" s="59" t="s">
        <v>377</v>
      </c>
      <c r="J148" s="14" t="s">
        <v>410</v>
      </c>
      <c r="K148" s="14" t="s">
        <v>1263</v>
      </c>
      <c r="L148" s="14" t="s">
        <v>1256</v>
      </c>
      <c r="M148" s="14" t="s">
        <v>642</v>
      </c>
      <c r="N148" s="14" t="s">
        <v>1257</v>
      </c>
      <c r="O148" s="28" t="s">
        <v>1296</v>
      </c>
      <c r="P148" s="28"/>
      <c r="Q148" s="17" t="s">
        <v>663</v>
      </c>
      <c r="R148" s="28" t="s">
        <v>1297</v>
      </c>
      <c r="S148" s="47" t="s">
        <v>1298</v>
      </c>
      <c r="T148" s="31" t="s">
        <v>706</v>
      </c>
      <c r="U148" s="36" t="s">
        <v>403</v>
      </c>
      <c r="V148" s="37" t="s">
        <v>1299</v>
      </c>
      <c r="W148" s="38">
        <v>99200008</v>
      </c>
      <c r="X148" s="33">
        <v>1</v>
      </c>
      <c r="Y148" s="33">
        <v>1</v>
      </c>
      <c r="Z148" s="33">
        <v>1</v>
      </c>
      <c r="AA148" s="33">
        <v>1</v>
      </c>
    </row>
    <row r="149" spans="1:27" ht="30.6" x14ac:dyDescent="0.3">
      <c r="A149" s="26" t="s">
        <v>577</v>
      </c>
      <c r="B149" s="39">
        <f t="shared" si="15"/>
        <v>990</v>
      </c>
      <c r="C149" s="40" t="str">
        <f t="shared" si="15"/>
        <v>Agencia Información</v>
      </c>
      <c r="D149" s="40" t="s">
        <v>470</v>
      </c>
      <c r="E149" s="21">
        <v>9</v>
      </c>
      <c r="F149" s="15" t="s">
        <v>1254</v>
      </c>
      <c r="G149" s="15" t="s">
        <v>1255</v>
      </c>
      <c r="H149" s="58" t="s">
        <v>16</v>
      </c>
      <c r="I149" s="59" t="s">
        <v>378</v>
      </c>
      <c r="J149" s="14" t="s">
        <v>410</v>
      </c>
      <c r="K149" s="14" t="s">
        <v>1263</v>
      </c>
      <c r="L149" s="14" t="s">
        <v>1256</v>
      </c>
      <c r="M149" s="14" t="s">
        <v>642</v>
      </c>
      <c r="N149" s="14" t="s">
        <v>1257</v>
      </c>
      <c r="O149" s="28" t="s">
        <v>1300</v>
      </c>
      <c r="P149" s="28"/>
      <c r="Q149" s="17" t="s">
        <v>663</v>
      </c>
      <c r="R149" s="28" t="s">
        <v>1301</v>
      </c>
      <c r="S149" s="30" t="s">
        <v>1302</v>
      </c>
      <c r="T149" s="31" t="s">
        <v>711</v>
      </c>
      <c r="U149" s="36" t="s">
        <v>403</v>
      </c>
      <c r="V149" s="37" t="s">
        <v>1303</v>
      </c>
      <c r="W149" s="38">
        <v>99200009</v>
      </c>
      <c r="X149" s="33">
        <v>1</v>
      </c>
      <c r="Y149" s="33">
        <v>1</v>
      </c>
      <c r="Z149" s="33">
        <v>1</v>
      </c>
      <c r="AA149" s="33">
        <v>1</v>
      </c>
    </row>
    <row r="150" spans="1:27" ht="30.6" x14ac:dyDescent="0.3">
      <c r="A150" s="29" t="s">
        <v>578</v>
      </c>
      <c r="B150" s="39">
        <f t="shared" si="15"/>
        <v>990</v>
      </c>
      <c r="C150" s="40" t="str">
        <f t="shared" si="15"/>
        <v>Agencia Información</v>
      </c>
      <c r="D150" s="40" t="s">
        <v>470</v>
      </c>
      <c r="E150" s="27">
        <v>10</v>
      </c>
      <c r="F150" s="15" t="s">
        <v>1254</v>
      </c>
      <c r="G150" s="15" t="s">
        <v>1255</v>
      </c>
      <c r="H150" s="60" t="s">
        <v>16</v>
      </c>
      <c r="I150" s="61" t="s">
        <v>379</v>
      </c>
      <c r="J150" s="14" t="s">
        <v>410</v>
      </c>
      <c r="K150" s="14" t="s">
        <v>1263</v>
      </c>
      <c r="L150" s="14" t="s">
        <v>1256</v>
      </c>
      <c r="M150" s="14" t="s">
        <v>642</v>
      </c>
      <c r="N150" s="14" t="s">
        <v>1257</v>
      </c>
      <c r="O150" s="28" t="s">
        <v>1304</v>
      </c>
      <c r="P150" s="28"/>
      <c r="Q150" s="17" t="s">
        <v>663</v>
      </c>
      <c r="R150" s="28" t="s">
        <v>1305</v>
      </c>
      <c r="S150" s="30" t="s">
        <v>1306</v>
      </c>
      <c r="T150" s="31" t="s">
        <v>716</v>
      </c>
      <c r="U150" s="36" t="s">
        <v>403</v>
      </c>
      <c r="V150" s="37" t="s">
        <v>1307</v>
      </c>
      <c r="W150" s="38">
        <v>99200010</v>
      </c>
      <c r="X150" s="33">
        <v>1</v>
      </c>
      <c r="Y150" s="33">
        <v>1</v>
      </c>
      <c r="Z150" s="33">
        <v>1</v>
      </c>
      <c r="AA150" s="33">
        <v>1</v>
      </c>
    </row>
    <row r="151" spans="1:27" ht="30.6" x14ac:dyDescent="0.3">
      <c r="A151" s="29" t="s">
        <v>579</v>
      </c>
      <c r="B151" s="39">
        <f t="shared" si="15"/>
        <v>990</v>
      </c>
      <c r="C151" s="40" t="str">
        <f t="shared" si="15"/>
        <v>Agencia Información</v>
      </c>
      <c r="D151" s="40" t="s">
        <v>470</v>
      </c>
      <c r="E151" s="27">
        <v>11</v>
      </c>
      <c r="F151" s="15" t="s">
        <v>1254</v>
      </c>
      <c r="G151" s="15" t="s">
        <v>1255</v>
      </c>
      <c r="H151" s="60" t="s">
        <v>16</v>
      </c>
      <c r="I151" s="61" t="s">
        <v>380</v>
      </c>
      <c r="J151" s="14" t="s">
        <v>410</v>
      </c>
      <c r="K151" s="14" t="s">
        <v>1263</v>
      </c>
      <c r="L151" s="14" t="s">
        <v>1256</v>
      </c>
      <c r="M151" s="14" t="s">
        <v>642</v>
      </c>
      <c r="N151" s="14" t="s">
        <v>1257</v>
      </c>
      <c r="O151" s="28" t="s">
        <v>1308</v>
      </c>
      <c r="P151" s="28"/>
      <c r="Q151" s="17" t="s">
        <v>663</v>
      </c>
      <c r="R151" s="28" t="s">
        <v>1309</v>
      </c>
      <c r="S151" s="30" t="s">
        <v>1310</v>
      </c>
      <c r="T151" s="31" t="s">
        <v>721</v>
      </c>
      <c r="U151" s="36" t="s">
        <v>403</v>
      </c>
      <c r="V151" s="37" t="s">
        <v>1311</v>
      </c>
      <c r="W151" s="38">
        <v>99200011</v>
      </c>
      <c r="X151" s="33">
        <v>1</v>
      </c>
      <c r="Y151" s="33">
        <v>1</v>
      </c>
      <c r="Z151" s="33">
        <v>1</v>
      </c>
      <c r="AA151" s="33">
        <v>1</v>
      </c>
    </row>
    <row r="152" spans="1:27" ht="30.6" x14ac:dyDescent="0.3">
      <c r="A152" s="29" t="s">
        <v>580</v>
      </c>
      <c r="B152" s="39">
        <f t="shared" si="15"/>
        <v>990</v>
      </c>
      <c r="C152" s="40" t="str">
        <f t="shared" si="15"/>
        <v>Agencia Información</v>
      </c>
      <c r="D152" s="40" t="s">
        <v>470</v>
      </c>
      <c r="E152" s="27">
        <v>12</v>
      </c>
      <c r="F152" s="15" t="s">
        <v>1254</v>
      </c>
      <c r="G152" s="15" t="s">
        <v>1255</v>
      </c>
      <c r="H152" s="60" t="s">
        <v>16</v>
      </c>
      <c r="I152" s="61" t="s">
        <v>381</v>
      </c>
      <c r="J152" s="14" t="s">
        <v>410</v>
      </c>
      <c r="K152" s="14" t="s">
        <v>1263</v>
      </c>
      <c r="L152" s="14" t="s">
        <v>1256</v>
      </c>
      <c r="M152" s="14" t="s">
        <v>642</v>
      </c>
      <c r="N152" s="14" t="s">
        <v>1257</v>
      </c>
      <c r="O152" s="28" t="s">
        <v>1312</v>
      </c>
      <c r="P152" s="28"/>
      <c r="Q152" s="17" t="s">
        <v>663</v>
      </c>
      <c r="R152" s="28" t="s">
        <v>1313</v>
      </c>
      <c r="S152" s="30" t="s">
        <v>1314</v>
      </c>
      <c r="T152" s="31" t="s">
        <v>726</v>
      </c>
      <c r="U152" s="36" t="s">
        <v>403</v>
      </c>
      <c r="V152" s="37" t="s">
        <v>1315</v>
      </c>
      <c r="W152" s="38">
        <v>99200012</v>
      </c>
      <c r="X152" s="33">
        <v>1</v>
      </c>
      <c r="Y152" s="33">
        <v>1</v>
      </c>
      <c r="Z152" s="33">
        <v>1</v>
      </c>
      <c r="AA152" s="33">
        <v>1</v>
      </c>
    </row>
    <row r="153" spans="1:27" ht="61.2" x14ac:dyDescent="0.3">
      <c r="A153" s="29" t="s">
        <v>581</v>
      </c>
      <c r="B153" s="39">
        <f t="shared" si="15"/>
        <v>990</v>
      </c>
      <c r="C153" s="40" t="str">
        <f t="shared" si="15"/>
        <v>Agencia Información</v>
      </c>
      <c r="D153" s="40" t="s">
        <v>470</v>
      </c>
      <c r="E153" s="27">
        <v>13</v>
      </c>
      <c r="F153" s="15" t="s">
        <v>1254</v>
      </c>
      <c r="G153" s="15" t="s">
        <v>1255</v>
      </c>
      <c r="H153" s="60" t="s">
        <v>16</v>
      </c>
      <c r="I153" s="61" t="s">
        <v>382</v>
      </c>
      <c r="J153" s="14" t="s">
        <v>410</v>
      </c>
      <c r="K153" s="14" t="s">
        <v>1263</v>
      </c>
      <c r="L153" s="14" t="s">
        <v>1256</v>
      </c>
      <c r="M153" s="14" t="s">
        <v>642</v>
      </c>
      <c r="N153" s="14" t="s">
        <v>1257</v>
      </c>
      <c r="O153" s="28" t="s">
        <v>1316</v>
      </c>
      <c r="P153" s="28" t="s">
        <v>1317</v>
      </c>
      <c r="Q153" s="17" t="s">
        <v>663</v>
      </c>
      <c r="R153" s="28" t="s">
        <v>1318</v>
      </c>
      <c r="S153" s="30" t="s">
        <v>1319</v>
      </c>
      <c r="T153" s="31" t="s">
        <v>731</v>
      </c>
      <c r="U153" s="36" t="s">
        <v>403</v>
      </c>
      <c r="V153" s="37" t="s">
        <v>1320</v>
      </c>
      <c r="W153" s="38">
        <v>99200013</v>
      </c>
      <c r="X153" s="33">
        <v>1</v>
      </c>
      <c r="Y153" s="33">
        <v>1</v>
      </c>
      <c r="Z153" s="33">
        <v>1</v>
      </c>
      <c r="AA153" s="33">
        <v>1</v>
      </c>
    </row>
    <row r="154" spans="1:27" ht="30.6" x14ac:dyDescent="0.3">
      <c r="A154" s="29" t="s">
        <v>582</v>
      </c>
      <c r="B154" s="39">
        <f t="shared" si="15"/>
        <v>990</v>
      </c>
      <c r="C154" s="40" t="str">
        <f t="shared" si="15"/>
        <v>Agencia Información</v>
      </c>
      <c r="D154" s="40" t="s">
        <v>470</v>
      </c>
      <c r="E154" s="27">
        <v>14</v>
      </c>
      <c r="F154" s="15" t="s">
        <v>1254</v>
      </c>
      <c r="G154" s="15" t="s">
        <v>1255</v>
      </c>
      <c r="H154" s="60" t="s">
        <v>16</v>
      </c>
      <c r="I154" s="61" t="s">
        <v>383</v>
      </c>
      <c r="J154" s="14" t="s">
        <v>410</v>
      </c>
      <c r="K154" s="14" t="s">
        <v>1263</v>
      </c>
      <c r="L154" s="14" t="s">
        <v>1256</v>
      </c>
      <c r="M154" s="14" t="s">
        <v>642</v>
      </c>
      <c r="N154" s="14" t="s">
        <v>1257</v>
      </c>
      <c r="O154" s="28" t="s">
        <v>1321</v>
      </c>
      <c r="P154" s="28"/>
      <c r="Q154" s="17" t="s">
        <v>663</v>
      </c>
      <c r="R154" s="28" t="s">
        <v>1322</v>
      </c>
      <c r="S154" s="30" t="s">
        <v>1323</v>
      </c>
      <c r="T154" s="31" t="s">
        <v>736</v>
      </c>
      <c r="U154" s="36" t="s">
        <v>403</v>
      </c>
      <c r="V154" s="37" t="s">
        <v>1324</v>
      </c>
      <c r="W154" s="38">
        <v>99200014</v>
      </c>
      <c r="X154" s="33">
        <v>1</v>
      </c>
      <c r="Y154" s="33">
        <v>1</v>
      </c>
      <c r="Z154" s="33">
        <v>1</v>
      </c>
      <c r="AA154" s="33">
        <v>1</v>
      </c>
    </row>
    <row r="155" spans="1:27" ht="30.6" x14ac:dyDescent="0.3">
      <c r="A155" s="29" t="s">
        <v>583</v>
      </c>
      <c r="B155" s="39">
        <f t="shared" si="15"/>
        <v>990</v>
      </c>
      <c r="C155" s="40" t="str">
        <f t="shared" si="15"/>
        <v>Agencia Información</v>
      </c>
      <c r="D155" s="40" t="s">
        <v>470</v>
      </c>
      <c r="E155" s="27">
        <v>15</v>
      </c>
      <c r="F155" s="15" t="s">
        <v>1254</v>
      </c>
      <c r="G155" s="15" t="s">
        <v>1255</v>
      </c>
      <c r="H155" s="60" t="s">
        <v>16</v>
      </c>
      <c r="I155" s="61" t="s">
        <v>384</v>
      </c>
      <c r="J155" s="14" t="s">
        <v>410</v>
      </c>
      <c r="K155" s="14" t="s">
        <v>1263</v>
      </c>
      <c r="L155" s="14" t="s">
        <v>1256</v>
      </c>
      <c r="M155" s="14" t="s">
        <v>642</v>
      </c>
      <c r="N155" s="14" t="s">
        <v>1257</v>
      </c>
      <c r="O155" s="28" t="s">
        <v>1325</v>
      </c>
      <c r="P155" s="28"/>
      <c r="Q155" s="17" t="s">
        <v>663</v>
      </c>
      <c r="R155" s="28" t="s">
        <v>1326</v>
      </c>
      <c r="S155" s="30" t="s">
        <v>1327</v>
      </c>
      <c r="T155" s="31" t="s">
        <v>741</v>
      </c>
      <c r="U155" s="36" t="s">
        <v>403</v>
      </c>
      <c r="V155" s="37" t="s">
        <v>1328</v>
      </c>
      <c r="W155" s="38">
        <v>99200015</v>
      </c>
      <c r="X155" s="33">
        <v>1</v>
      </c>
      <c r="Y155" s="33">
        <v>1</v>
      </c>
      <c r="Z155" s="33">
        <v>1</v>
      </c>
      <c r="AA155" s="33">
        <v>1</v>
      </c>
    </row>
    <row r="156" spans="1:27" ht="30.6" x14ac:dyDescent="0.3">
      <c r="A156" s="29" t="s">
        <v>584</v>
      </c>
      <c r="B156" s="39">
        <f t="shared" si="15"/>
        <v>990</v>
      </c>
      <c r="C156" s="40" t="str">
        <f t="shared" si="15"/>
        <v>Agencia Información</v>
      </c>
      <c r="D156" s="40" t="s">
        <v>470</v>
      </c>
      <c r="E156" s="27">
        <v>16</v>
      </c>
      <c r="F156" s="15" t="s">
        <v>1254</v>
      </c>
      <c r="G156" s="15" t="s">
        <v>1255</v>
      </c>
      <c r="H156" s="60" t="s">
        <v>16</v>
      </c>
      <c r="I156" s="61" t="s">
        <v>385</v>
      </c>
      <c r="J156" s="14" t="s">
        <v>410</v>
      </c>
      <c r="K156" s="14" t="s">
        <v>1263</v>
      </c>
      <c r="L156" s="14" t="s">
        <v>1256</v>
      </c>
      <c r="M156" s="14" t="s">
        <v>642</v>
      </c>
      <c r="N156" s="14" t="s">
        <v>1257</v>
      </c>
      <c r="O156" s="28" t="s">
        <v>1329</v>
      </c>
      <c r="P156" s="28"/>
      <c r="Q156" s="17" t="s">
        <v>663</v>
      </c>
      <c r="R156" s="28" t="s">
        <v>1330</v>
      </c>
      <c r="S156" s="30" t="s">
        <v>1331</v>
      </c>
      <c r="T156" s="31" t="s">
        <v>746</v>
      </c>
      <c r="U156" s="36" t="s">
        <v>403</v>
      </c>
      <c r="V156" s="37" t="s">
        <v>1332</v>
      </c>
      <c r="W156" s="38">
        <v>99200016</v>
      </c>
      <c r="X156" s="33">
        <v>1</v>
      </c>
      <c r="Y156" s="33">
        <v>1</v>
      </c>
      <c r="Z156" s="33">
        <v>1</v>
      </c>
      <c r="AA156" s="33">
        <v>1</v>
      </c>
    </row>
    <row r="157" spans="1:27" ht="96" x14ac:dyDescent="0.3">
      <c r="A157" s="29" t="s">
        <v>585</v>
      </c>
      <c r="B157" s="39">
        <f t="shared" si="15"/>
        <v>990</v>
      </c>
      <c r="C157" s="40" t="str">
        <f t="shared" si="15"/>
        <v>Agencia Información</v>
      </c>
      <c r="D157" s="40" t="s">
        <v>470</v>
      </c>
      <c r="E157" s="27">
        <v>0</v>
      </c>
      <c r="F157" s="15" t="s">
        <v>1333</v>
      </c>
      <c r="G157" s="15" t="s">
        <v>1255</v>
      </c>
      <c r="H157" s="60" t="s">
        <v>20</v>
      </c>
      <c r="I157" s="61" t="s">
        <v>15</v>
      </c>
      <c r="J157" s="14" t="s">
        <v>16</v>
      </c>
      <c r="K157" s="14" t="s">
        <v>1334</v>
      </c>
      <c r="L157" s="14" t="s">
        <v>622</v>
      </c>
      <c r="M157" s="14" t="s">
        <v>469</v>
      </c>
      <c r="N157" s="14" t="s">
        <v>467</v>
      </c>
      <c r="O157" s="28" t="s">
        <v>1335</v>
      </c>
      <c r="P157" s="28" t="s">
        <v>1336</v>
      </c>
      <c r="Q157" s="17" t="s">
        <v>991</v>
      </c>
      <c r="R157" s="28" t="s">
        <v>1337</v>
      </c>
      <c r="S157" s="30" t="s">
        <v>1338</v>
      </c>
      <c r="T157" s="31" t="s">
        <v>752</v>
      </c>
      <c r="U157" s="36" t="s">
        <v>403</v>
      </c>
      <c r="V157" s="37" t="s">
        <v>1339</v>
      </c>
      <c r="W157" s="38">
        <v>99100000</v>
      </c>
      <c r="X157" s="33">
        <v>1</v>
      </c>
      <c r="Y157" s="33">
        <v>1</v>
      </c>
      <c r="Z157" s="33">
        <v>1</v>
      </c>
      <c r="AA157" s="33">
        <v>1</v>
      </c>
    </row>
    <row r="158" spans="1:27" ht="96" x14ac:dyDescent="0.3">
      <c r="A158" s="29" t="s">
        <v>586</v>
      </c>
      <c r="B158" s="39">
        <f t="shared" si="15"/>
        <v>990</v>
      </c>
      <c r="C158" s="40" t="str">
        <f t="shared" si="15"/>
        <v>Agencia Información</v>
      </c>
      <c r="D158" s="40" t="s">
        <v>470</v>
      </c>
      <c r="E158" s="27">
        <v>1</v>
      </c>
      <c r="F158" s="15" t="s">
        <v>1333</v>
      </c>
      <c r="G158" s="15" t="s">
        <v>1255</v>
      </c>
      <c r="H158" s="60" t="s">
        <v>16</v>
      </c>
      <c r="I158" s="61" t="s">
        <v>370</v>
      </c>
      <c r="J158" s="14" t="s">
        <v>410</v>
      </c>
      <c r="K158" s="14" t="s">
        <v>1334</v>
      </c>
      <c r="L158" s="14" t="s">
        <v>622</v>
      </c>
      <c r="M158" s="14" t="s">
        <v>469</v>
      </c>
      <c r="N158" s="14" t="s">
        <v>467</v>
      </c>
      <c r="O158" s="28" t="s">
        <v>1340</v>
      </c>
      <c r="P158" s="28"/>
      <c r="Q158" s="17" t="s">
        <v>991</v>
      </c>
      <c r="R158" s="28" t="s">
        <v>1341</v>
      </c>
      <c r="S158" s="30" t="s">
        <v>1342</v>
      </c>
      <c r="T158" s="31" t="s">
        <v>757</v>
      </c>
      <c r="U158" s="36" t="s">
        <v>403</v>
      </c>
      <c r="V158" s="37" t="s">
        <v>1343</v>
      </c>
      <c r="W158" s="38">
        <v>99200001</v>
      </c>
      <c r="X158" s="33">
        <v>1</v>
      </c>
      <c r="Y158" s="33">
        <v>1</v>
      </c>
      <c r="Z158" s="33">
        <v>1</v>
      </c>
      <c r="AA158" s="33">
        <v>1</v>
      </c>
    </row>
    <row r="159" spans="1:27" ht="96" x14ac:dyDescent="0.3">
      <c r="A159" s="29" t="s">
        <v>587</v>
      </c>
      <c r="B159" s="39">
        <f t="shared" si="15"/>
        <v>990</v>
      </c>
      <c r="C159" s="40" t="str">
        <f t="shared" si="15"/>
        <v>Agencia Información</v>
      </c>
      <c r="D159" s="40" t="s">
        <v>470</v>
      </c>
      <c r="E159" s="27">
        <v>2</v>
      </c>
      <c r="F159" s="15" t="s">
        <v>1333</v>
      </c>
      <c r="G159" s="15" t="s">
        <v>1255</v>
      </c>
      <c r="H159" s="60" t="s">
        <v>16</v>
      </c>
      <c r="I159" s="61" t="s">
        <v>371</v>
      </c>
      <c r="J159" s="14" t="s">
        <v>410</v>
      </c>
      <c r="K159" s="14" t="s">
        <v>1334</v>
      </c>
      <c r="L159" s="14" t="s">
        <v>622</v>
      </c>
      <c r="M159" s="14" t="s">
        <v>469</v>
      </c>
      <c r="N159" s="14" t="s">
        <v>467</v>
      </c>
      <c r="O159" s="28" t="s">
        <v>1344</v>
      </c>
      <c r="P159" s="28"/>
      <c r="Q159" s="17" t="s">
        <v>991</v>
      </c>
      <c r="R159" s="28" t="s">
        <v>1345</v>
      </c>
      <c r="S159" s="30" t="s">
        <v>1346</v>
      </c>
      <c r="T159" s="31" t="s">
        <v>762</v>
      </c>
      <c r="U159" s="36" t="s">
        <v>403</v>
      </c>
      <c r="V159" s="37" t="s">
        <v>1347</v>
      </c>
      <c r="W159" s="38">
        <v>99200002</v>
      </c>
      <c r="X159" s="33">
        <v>1</v>
      </c>
      <c r="Y159" s="33">
        <v>1</v>
      </c>
      <c r="Z159" s="33">
        <v>1</v>
      </c>
      <c r="AA159" s="33">
        <v>1</v>
      </c>
    </row>
    <row r="160" spans="1:27" ht="96" x14ac:dyDescent="0.3">
      <c r="A160" s="29" t="s">
        <v>588</v>
      </c>
      <c r="B160" s="39">
        <f t="shared" si="15"/>
        <v>990</v>
      </c>
      <c r="C160" s="40" t="str">
        <f t="shared" si="15"/>
        <v>Agencia Información</v>
      </c>
      <c r="D160" s="40" t="s">
        <v>470</v>
      </c>
      <c r="E160" s="27">
        <v>3</v>
      </c>
      <c r="F160" s="15" t="s">
        <v>1333</v>
      </c>
      <c r="G160" s="15" t="s">
        <v>1255</v>
      </c>
      <c r="H160" s="60" t="s">
        <v>16</v>
      </c>
      <c r="I160" s="61" t="s">
        <v>372</v>
      </c>
      <c r="J160" s="14" t="s">
        <v>410</v>
      </c>
      <c r="K160" s="14" t="s">
        <v>1334</v>
      </c>
      <c r="L160" s="14" t="s">
        <v>622</v>
      </c>
      <c r="M160" s="14" t="s">
        <v>469</v>
      </c>
      <c r="N160" s="14" t="s">
        <v>467</v>
      </c>
      <c r="O160" s="28" t="s">
        <v>1348</v>
      </c>
      <c r="P160" s="28"/>
      <c r="Q160" s="17" t="s">
        <v>991</v>
      </c>
      <c r="R160" s="28" t="s">
        <v>1349</v>
      </c>
      <c r="S160" s="30" t="s">
        <v>1350</v>
      </c>
      <c r="T160" s="31" t="s">
        <v>767</v>
      </c>
      <c r="U160" s="36" t="s">
        <v>403</v>
      </c>
      <c r="V160" s="37" t="s">
        <v>1351</v>
      </c>
      <c r="W160" s="38">
        <v>99200003</v>
      </c>
      <c r="X160" s="33">
        <v>1</v>
      </c>
      <c r="Y160" s="33">
        <v>1</v>
      </c>
      <c r="Z160" s="33">
        <v>1</v>
      </c>
      <c r="AA160" s="33">
        <v>1</v>
      </c>
    </row>
    <row r="161" spans="1:27" ht="96" x14ac:dyDescent="0.3">
      <c r="A161" s="29" t="s">
        <v>589</v>
      </c>
      <c r="B161" s="39">
        <f t="shared" si="15"/>
        <v>990</v>
      </c>
      <c r="C161" s="40" t="str">
        <f t="shared" si="15"/>
        <v>Agencia Información</v>
      </c>
      <c r="D161" s="40" t="s">
        <v>470</v>
      </c>
      <c r="E161" s="27">
        <v>4</v>
      </c>
      <c r="F161" s="15" t="s">
        <v>1333</v>
      </c>
      <c r="G161" s="15" t="s">
        <v>1255</v>
      </c>
      <c r="H161" s="60" t="s">
        <v>16</v>
      </c>
      <c r="I161" s="61" t="s">
        <v>373</v>
      </c>
      <c r="J161" s="14" t="s">
        <v>410</v>
      </c>
      <c r="K161" s="14" t="s">
        <v>1334</v>
      </c>
      <c r="L161" s="14" t="s">
        <v>622</v>
      </c>
      <c r="M161" s="14" t="s">
        <v>469</v>
      </c>
      <c r="N161" s="14" t="s">
        <v>467</v>
      </c>
      <c r="O161" s="28" t="s">
        <v>1352</v>
      </c>
      <c r="P161" s="28"/>
      <c r="Q161" s="17" t="s">
        <v>991</v>
      </c>
      <c r="R161" s="28" t="s">
        <v>1353</v>
      </c>
      <c r="S161" s="30" t="s">
        <v>1354</v>
      </c>
      <c r="T161" s="31" t="s">
        <v>772</v>
      </c>
      <c r="U161" s="36" t="s">
        <v>403</v>
      </c>
      <c r="V161" s="37" t="s">
        <v>1355</v>
      </c>
      <c r="W161" s="38">
        <v>99200004</v>
      </c>
      <c r="X161" s="33">
        <v>1</v>
      </c>
      <c r="Y161" s="33">
        <v>1</v>
      </c>
      <c r="Z161" s="33">
        <v>1</v>
      </c>
      <c r="AA161" s="33">
        <v>1</v>
      </c>
    </row>
    <row r="162" spans="1:27" ht="96" x14ac:dyDescent="0.3">
      <c r="A162" s="29" t="s">
        <v>590</v>
      </c>
      <c r="B162" s="39">
        <f t="shared" si="15"/>
        <v>990</v>
      </c>
      <c r="C162" s="40" t="str">
        <f t="shared" si="15"/>
        <v>Agencia Información</v>
      </c>
      <c r="D162" s="40" t="s">
        <v>470</v>
      </c>
      <c r="E162" s="27">
        <v>5</v>
      </c>
      <c r="F162" s="15" t="s">
        <v>1333</v>
      </c>
      <c r="G162" s="15" t="s">
        <v>1255</v>
      </c>
      <c r="H162" s="60" t="s">
        <v>16</v>
      </c>
      <c r="I162" s="61" t="s">
        <v>374</v>
      </c>
      <c r="J162" s="14" t="s">
        <v>410</v>
      </c>
      <c r="K162" s="14" t="s">
        <v>1334</v>
      </c>
      <c r="L162" s="14" t="s">
        <v>622</v>
      </c>
      <c r="M162" s="14" t="s">
        <v>469</v>
      </c>
      <c r="N162" s="14" t="s">
        <v>467</v>
      </c>
      <c r="O162" s="28" t="s">
        <v>1356</v>
      </c>
      <c r="P162" s="28"/>
      <c r="Q162" s="17" t="s">
        <v>991</v>
      </c>
      <c r="R162" s="28" t="s">
        <v>1357</v>
      </c>
      <c r="S162" s="47" t="s">
        <v>1358</v>
      </c>
      <c r="T162" s="31" t="s">
        <v>777</v>
      </c>
      <c r="U162" s="36" t="s">
        <v>403</v>
      </c>
      <c r="V162" s="37" t="s">
        <v>1359</v>
      </c>
      <c r="W162" s="38">
        <v>99200005</v>
      </c>
      <c r="X162" s="33">
        <v>1</v>
      </c>
      <c r="Y162" s="33">
        <v>1</v>
      </c>
      <c r="Z162" s="33">
        <v>1</v>
      </c>
      <c r="AA162" s="33">
        <v>1</v>
      </c>
    </row>
    <row r="163" spans="1:27" ht="96" x14ac:dyDescent="0.3">
      <c r="A163" s="29" t="s">
        <v>591</v>
      </c>
      <c r="B163" s="39">
        <f t="shared" ref="B163:D178" si="16">+B162</f>
        <v>990</v>
      </c>
      <c r="C163" s="40" t="str">
        <f t="shared" si="16"/>
        <v>Agencia Información</v>
      </c>
      <c r="D163" s="40" t="s">
        <v>470</v>
      </c>
      <c r="E163" s="27">
        <v>6</v>
      </c>
      <c r="F163" s="15" t="s">
        <v>1333</v>
      </c>
      <c r="G163" s="15" t="s">
        <v>1255</v>
      </c>
      <c r="H163" s="60" t="s">
        <v>16</v>
      </c>
      <c r="I163" s="61" t="s">
        <v>375</v>
      </c>
      <c r="J163" s="14" t="s">
        <v>410</v>
      </c>
      <c r="K163" s="14" t="s">
        <v>1334</v>
      </c>
      <c r="L163" s="14" t="s">
        <v>622</v>
      </c>
      <c r="M163" s="14" t="s">
        <v>469</v>
      </c>
      <c r="N163" s="14" t="s">
        <v>467</v>
      </c>
      <c r="O163" s="28" t="s">
        <v>1360</v>
      </c>
      <c r="P163" s="28"/>
      <c r="Q163" s="17" t="s">
        <v>991</v>
      </c>
      <c r="R163" s="28" t="s">
        <v>1361</v>
      </c>
      <c r="S163" s="30" t="s">
        <v>1362</v>
      </c>
      <c r="T163" s="31" t="s">
        <v>782</v>
      </c>
      <c r="U163" s="36" t="s">
        <v>403</v>
      </c>
      <c r="V163" s="37" t="s">
        <v>1363</v>
      </c>
      <c r="W163" s="38">
        <v>99200006</v>
      </c>
      <c r="X163" s="33">
        <v>1</v>
      </c>
      <c r="Y163" s="33">
        <v>1</v>
      </c>
      <c r="Z163" s="33">
        <v>1</v>
      </c>
      <c r="AA163" s="33">
        <v>1</v>
      </c>
    </row>
    <row r="164" spans="1:27" ht="96" x14ac:dyDescent="0.3">
      <c r="A164" s="29" t="s">
        <v>592</v>
      </c>
      <c r="B164" s="39">
        <f t="shared" si="16"/>
        <v>990</v>
      </c>
      <c r="C164" s="40" t="str">
        <f t="shared" si="16"/>
        <v>Agencia Información</v>
      </c>
      <c r="D164" s="40" t="s">
        <v>470</v>
      </c>
      <c r="E164" s="27">
        <v>7</v>
      </c>
      <c r="F164" s="15" t="s">
        <v>1333</v>
      </c>
      <c r="G164" s="15" t="s">
        <v>1255</v>
      </c>
      <c r="H164" s="60" t="s">
        <v>16</v>
      </c>
      <c r="I164" s="61" t="s">
        <v>376</v>
      </c>
      <c r="J164" s="14" t="s">
        <v>410</v>
      </c>
      <c r="K164" s="14" t="s">
        <v>1334</v>
      </c>
      <c r="L164" s="14" t="s">
        <v>622</v>
      </c>
      <c r="M164" s="14" t="s">
        <v>469</v>
      </c>
      <c r="N164" s="14" t="s">
        <v>467</v>
      </c>
      <c r="O164" s="28" t="s">
        <v>1364</v>
      </c>
      <c r="P164" s="28"/>
      <c r="Q164" s="17" t="s">
        <v>991</v>
      </c>
      <c r="R164" s="28" t="s">
        <v>1365</v>
      </c>
      <c r="S164" s="30" t="s">
        <v>1366</v>
      </c>
      <c r="T164" s="31" t="s">
        <v>787</v>
      </c>
      <c r="U164" s="36" t="s">
        <v>403</v>
      </c>
      <c r="V164" s="37" t="s">
        <v>1367</v>
      </c>
      <c r="W164" s="38">
        <v>99200007</v>
      </c>
      <c r="X164" s="33">
        <v>1</v>
      </c>
      <c r="Y164" s="33">
        <v>1</v>
      </c>
      <c r="Z164" s="33">
        <v>1</v>
      </c>
      <c r="AA164" s="33">
        <v>1</v>
      </c>
    </row>
    <row r="165" spans="1:27" ht="96" x14ac:dyDescent="0.3">
      <c r="A165" s="29" t="s">
        <v>593</v>
      </c>
      <c r="B165" s="39">
        <f t="shared" si="16"/>
        <v>990</v>
      </c>
      <c r="C165" s="40" t="str">
        <f t="shared" si="16"/>
        <v>Agencia Información</v>
      </c>
      <c r="D165" s="40" t="s">
        <v>470</v>
      </c>
      <c r="E165" s="27">
        <v>8</v>
      </c>
      <c r="F165" s="15" t="s">
        <v>1333</v>
      </c>
      <c r="G165" s="15" t="s">
        <v>1255</v>
      </c>
      <c r="H165" s="60" t="s">
        <v>16</v>
      </c>
      <c r="I165" s="61" t="s">
        <v>377</v>
      </c>
      <c r="J165" s="14" t="s">
        <v>410</v>
      </c>
      <c r="K165" s="14" t="s">
        <v>1334</v>
      </c>
      <c r="L165" s="14" t="s">
        <v>622</v>
      </c>
      <c r="M165" s="14" t="s">
        <v>469</v>
      </c>
      <c r="N165" s="14" t="s">
        <v>467</v>
      </c>
      <c r="O165" s="28" t="s">
        <v>1368</v>
      </c>
      <c r="P165" s="28"/>
      <c r="Q165" s="17" t="s">
        <v>991</v>
      </c>
      <c r="R165" s="28" t="s">
        <v>1369</v>
      </c>
      <c r="S165" s="30" t="s">
        <v>1370</v>
      </c>
      <c r="T165" s="31" t="s">
        <v>792</v>
      </c>
      <c r="U165" s="36" t="s">
        <v>403</v>
      </c>
      <c r="V165" s="37" t="s">
        <v>1371</v>
      </c>
      <c r="W165" s="38">
        <v>99200008</v>
      </c>
      <c r="X165" s="33">
        <v>1</v>
      </c>
      <c r="Y165" s="33">
        <v>1</v>
      </c>
      <c r="Z165" s="33">
        <v>1</v>
      </c>
      <c r="AA165" s="33">
        <v>1</v>
      </c>
    </row>
    <row r="166" spans="1:27" ht="96" x14ac:dyDescent="0.3">
      <c r="A166" s="26" t="s">
        <v>594</v>
      </c>
      <c r="B166" s="39">
        <f t="shared" si="16"/>
        <v>990</v>
      </c>
      <c r="C166" s="40" t="str">
        <f t="shared" si="16"/>
        <v>Agencia Información</v>
      </c>
      <c r="D166" s="40" t="s">
        <v>470</v>
      </c>
      <c r="E166" s="21">
        <v>9</v>
      </c>
      <c r="F166" s="15" t="s">
        <v>1333</v>
      </c>
      <c r="G166" s="15" t="s">
        <v>1255</v>
      </c>
      <c r="H166" s="58" t="s">
        <v>16</v>
      </c>
      <c r="I166" s="59" t="s">
        <v>378</v>
      </c>
      <c r="J166" s="14" t="s">
        <v>410</v>
      </c>
      <c r="K166" s="14" t="s">
        <v>1334</v>
      </c>
      <c r="L166" s="14" t="s">
        <v>622</v>
      </c>
      <c r="M166" s="14" t="s">
        <v>469</v>
      </c>
      <c r="N166" s="14" t="s">
        <v>467</v>
      </c>
      <c r="O166" s="28" t="s">
        <v>1372</v>
      </c>
      <c r="P166" s="28"/>
      <c r="Q166" s="17" t="s">
        <v>991</v>
      </c>
      <c r="R166" s="28" t="s">
        <v>1373</v>
      </c>
      <c r="S166" s="30" t="s">
        <v>1374</v>
      </c>
      <c r="T166" s="31" t="s">
        <v>797</v>
      </c>
      <c r="U166" s="36" t="s">
        <v>403</v>
      </c>
      <c r="V166" s="37" t="s">
        <v>1375</v>
      </c>
      <c r="W166" s="38">
        <v>99200009</v>
      </c>
      <c r="X166" s="33">
        <v>1</v>
      </c>
      <c r="Y166" s="33">
        <v>1</v>
      </c>
      <c r="Z166" s="33">
        <v>1</v>
      </c>
      <c r="AA166" s="33">
        <v>1</v>
      </c>
    </row>
    <row r="167" spans="1:27" ht="96" x14ac:dyDescent="0.3">
      <c r="A167" s="29" t="s">
        <v>595</v>
      </c>
      <c r="B167" s="39">
        <f t="shared" si="16"/>
        <v>990</v>
      </c>
      <c r="C167" s="40" t="str">
        <f t="shared" si="16"/>
        <v>Agencia Información</v>
      </c>
      <c r="D167" s="40" t="s">
        <v>470</v>
      </c>
      <c r="E167" s="27">
        <v>10</v>
      </c>
      <c r="F167" s="15" t="s">
        <v>1333</v>
      </c>
      <c r="G167" s="15" t="s">
        <v>1255</v>
      </c>
      <c r="H167" s="60" t="s">
        <v>16</v>
      </c>
      <c r="I167" s="61" t="s">
        <v>379</v>
      </c>
      <c r="J167" s="14" t="s">
        <v>410</v>
      </c>
      <c r="K167" s="14" t="s">
        <v>1334</v>
      </c>
      <c r="L167" s="14" t="s">
        <v>622</v>
      </c>
      <c r="M167" s="14" t="s">
        <v>469</v>
      </c>
      <c r="N167" s="14" t="s">
        <v>467</v>
      </c>
      <c r="O167" s="28" t="s">
        <v>1376</v>
      </c>
      <c r="P167" s="28"/>
      <c r="Q167" s="17" t="s">
        <v>991</v>
      </c>
      <c r="R167" s="28" t="s">
        <v>1377</v>
      </c>
      <c r="S167" s="30" t="s">
        <v>1378</v>
      </c>
      <c r="T167" s="31" t="s">
        <v>802</v>
      </c>
      <c r="U167" s="36" t="s">
        <v>403</v>
      </c>
      <c r="V167" s="37" t="s">
        <v>1379</v>
      </c>
      <c r="W167" s="38">
        <v>99200010</v>
      </c>
      <c r="X167" s="33">
        <v>1</v>
      </c>
      <c r="Y167" s="33">
        <v>1</v>
      </c>
      <c r="Z167" s="33">
        <v>1</v>
      </c>
      <c r="AA167" s="33">
        <v>1</v>
      </c>
    </row>
    <row r="168" spans="1:27" ht="96" x14ac:dyDescent="0.3">
      <c r="A168" s="29" t="s">
        <v>596</v>
      </c>
      <c r="B168" s="39">
        <f t="shared" si="16"/>
        <v>990</v>
      </c>
      <c r="C168" s="40" t="str">
        <f t="shared" si="16"/>
        <v>Agencia Información</v>
      </c>
      <c r="D168" s="40" t="s">
        <v>470</v>
      </c>
      <c r="E168" s="27">
        <v>11</v>
      </c>
      <c r="F168" s="15" t="s">
        <v>1333</v>
      </c>
      <c r="G168" s="15" t="s">
        <v>1255</v>
      </c>
      <c r="H168" s="60" t="s">
        <v>16</v>
      </c>
      <c r="I168" s="61" t="s">
        <v>380</v>
      </c>
      <c r="J168" s="14" t="s">
        <v>410</v>
      </c>
      <c r="K168" s="14" t="s">
        <v>1334</v>
      </c>
      <c r="L168" s="14" t="s">
        <v>622</v>
      </c>
      <c r="M168" s="14" t="s">
        <v>469</v>
      </c>
      <c r="N168" s="14" t="s">
        <v>467</v>
      </c>
      <c r="O168" s="28" t="s">
        <v>1380</v>
      </c>
      <c r="P168" s="28"/>
      <c r="Q168" s="17" t="s">
        <v>991</v>
      </c>
      <c r="R168" s="28" t="s">
        <v>1381</v>
      </c>
      <c r="S168" s="30" t="s">
        <v>1382</v>
      </c>
      <c r="T168" s="31" t="s">
        <v>807</v>
      </c>
      <c r="U168" s="36" t="s">
        <v>403</v>
      </c>
      <c r="V168" s="37" t="s">
        <v>1383</v>
      </c>
      <c r="W168" s="38">
        <v>99200011</v>
      </c>
      <c r="X168" s="33">
        <v>1</v>
      </c>
      <c r="Y168" s="33">
        <v>1</v>
      </c>
      <c r="Z168" s="33">
        <v>1</v>
      </c>
      <c r="AA168" s="33">
        <v>1</v>
      </c>
    </row>
    <row r="169" spans="1:27" ht="96" x14ac:dyDescent="0.3">
      <c r="A169" s="29" t="s">
        <v>597</v>
      </c>
      <c r="B169" s="39">
        <f t="shared" si="16"/>
        <v>990</v>
      </c>
      <c r="C169" s="40" t="str">
        <f t="shared" si="16"/>
        <v>Agencia Información</v>
      </c>
      <c r="D169" s="40" t="s">
        <v>470</v>
      </c>
      <c r="E169" s="27">
        <v>12</v>
      </c>
      <c r="F169" s="15" t="s">
        <v>1333</v>
      </c>
      <c r="G169" s="15" t="s">
        <v>1255</v>
      </c>
      <c r="H169" s="60" t="s">
        <v>16</v>
      </c>
      <c r="I169" s="61" t="s">
        <v>381</v>
      </c>
      <c r="J169" s="14" t="s">
        <v>410</v>
      </c>
      <c r="K169" s="14" t="s">
        <v>1334</v>
      </c>
      <c r="L169" s="14" t="s">
        <v>622</v>
      </c>
      <c r="M169" s="14" t="s">
        <v>469</v>
      </c>
      <c r="N169" s="14" t="s">
        <v>467</v>
      </c>
      <c r="O169" s="28" t="s">
        <v>1384</v>
      </c>
      <c r="P169" s="28"/>
      <c r="Q169" s="17" t="s">
        <v>991</v>
      </c>
      <c r="R169" s="28" t="s">
        <v>1385</v>
      </c>
      <c r="S169" s="30" t="s">
        <v>1386</v>
      </c>
      <c r="T169" s="31" t="s">
        <v>812</v>
      </c>
      <c r="U169" s="36" t="s">
        <v>403</v>
      </c>
      <c r="V169" s="37" t="s">
        <v>1387</v>
      </c>
      <c r="W169" s="38">
        <v>99200012</v>
      </c>
      <c r="X169" s="33">
        <v>1</v>
      </c>
      <c r="Y169" s="33">
        <v>1</v>
      </c>
      <c r="Z169" s="33">
        <v>1</v>
      </c>
      <c r="AA169" s="33">
        <v>1</v>
      </c>
    </row>
    <row r="170" spans="1:27" ht="96" x14ac:dyDescent="0.3">
      <c r="A170" s="29" t="s">
        <v>598</v>
      </c>
      <c r="B170" s="39">
        <f t="shared" si="16"/>
        <v>990</v>
      </c>
      <c r="C170" s="40" t="str">
        <f t="shared" si="16"/>
        <v>Agencia Información</v>
      </c>
      <c r="D170" s="40" t="s">
        <v>470</v>
      </c>
      <c r="E170" s="27">
        <v>13</v>
      </c>
      <c r="F170" s="15" t="s">
        <v>1333</v>
      </c>
      <c r="G170" s="15" t="s">
        <v>1255</v>
      </c>
      <c r="H170" s="60" t="s">
        <v>16</v>
      </c>
      <c r="I170" s="61" t="s">
        <v>382</v>
      </c>
      <c r="J170" s="14" t="s">
        <v>410</v>
      </c>
      <c r="K170" s="14" t="s">
        <v>1334</v>
      </c>
      <c r="L170" s="14" t="s">
        <v>622</v>
      </c>
      <c r="M170" s="14" t="s">
        <v>469</v>
      </c>
      <c r="N170" s="14" t="s">
        <v>467</v>
      </c>
      <c r="O170" s="28" t="s">
        <v>1388</v>
      </c>
      <c r="P170" s="28"/>
      <c r="Q170" s="17" t="s">
        <v>991</v>
      </c>
      <c r="R170" s="28" t="s">
        <v>1389</v>
      </c>
      <c r="S170" s="30" t="s">
        <v>1390</v>
      </c>
      <c r="T170" s="31" t="s">
        <v>817</v>
      </c>
      <c r="U170" s="36" t="s">
        <v>403</v>
      </c>
      <c r="V170" s="37" t="s">
        <v>1391</v>
      </c>
      <c r="W170" s="38">
        <v>99200013</v>
      </c>
      <c r="X170" s="33">
        <v>1</v>
      </c>
      <c r="Y170" s="33">
        <v>1</v>
      </c>
      <c r="Z170" s="33">
        <v>1</v>
      </c>
      <c r="AA170" s="33">
        <v>1</v>
      </c>
    </row>
    <row r="171" spans="1:27" ht="96" x14ac:dyDescent="0.3">
      <c r="A171" s="29" t="s">
        <v>599</v>
      </c>
      <c r="B171" s="39">
        <f t="shared" si="16"/>
        <v>990</v>
      </c>
      <c r="C171" s="40" t="str">
        <f t="shared" si="16"/>
        <v>Agencia Información</v>
      </c>
      <c r="D171" s="40" t="s">
        <v>470</v>
      </c>
      <c r="E171" s="27">
        <v>14</v>
      </c>
      <c r="F171" s="15" t="s">
        <v>1333</v>
      </c>
      <c r="G171" s="15" t="s">
        <v>1255</v>
      </c>
      <c r="H171" s="60" t="s">
        <v>16</v>
      </c>
      <c r="I171" s="61" t="s">
        <v>383</v>
      </c>
      <c r="J171" s="14" t="s">
        <v>410</v>
      </c>
      <c r="K171" s="14" t="s">
        <v>1334</v>
      </c>
      <c r="L171" s="14" t="s">
        <v>622</v>
      </c>
      <c r="M171" s="14" t="s">
        <v>469</v>
      </c>
      <c r="N171" s="14" t="s">
        <v>467</v>
      </c>
      <c r="O171" s="28" t="s">
        <v>1392</v>
      </c>
      <c r="P171" s="28"/>
      <c r="Q171" s="17" t="s">
        <v>991</v>
      </c>
      <c r="R171" s="28" t="s">
        <v>1393</v>
      </c>
      <c r="S171" s="30" t="s">
        <v>1394</v>
      </c>
      <c r="T171" s="31" t="s">
        <v>822</v>
      </c>
      <c r="U171" s="36" t="s">
        <v>403</v>
      </c>
      <c r="V171" s="37" t="s">
        <v>1395</v>
      </c>
      <c r="W171" s="38">
        <v>99200014</v>
      </c>
      <c r="X171" s="33">
        <v>1</v>
      </c>
      <c r="Y171" s="33">
        <v>1</v>
      </c>
      <c r="Z171" s="33">
        <v>1</v>
      </c>
      <c r="AA171" s="33">
        <v>1</v>
      </c>
    </row>
    <row r="172" spans="1:27" ht="96" x14ac:dyDescent="0.3">
      <c r="A172" s="29" t="s">
        <v>600</v>
      </c>
      <c r="B172" s="39">
        <f t="shared" si="16"/>
        <v>990</v>
      </c>
      <c r="C172" s="40" t="str">
        <f t="shared" si="16"/>
        <v>Agencia Información</v>
      </c>
      <c r="D172" s="40" t="s">
        <v>470</v>
      </c>
      <c r="E172" s="27">
        <v>15</v>
      </c>
      <c r="F172" s="15" t="s">
        <v>1333</v>
      </c>
      <c r="G172" s="15" t="s">
        <v>1255</v>
      </c>
      <c r="H172" s="60" t="s">
        <v>16</v>
      </c>
      <c r="I172" s="61" t="s">
        <v>384</v>
      </c>
      <c r="J172" s="14" t="s">
        <v>410</v>
      </c>
      <c r="K172" s="14" t="s">
        <v>1334</v>
      </c>
      <c r="L172" s="14" t="s">
        <v>622</v>
      </c>
      <c r="M172" s="14" t="s">
        <v>469</v>
      </c>
      <c r="N172" s="14" t="s">
        <v>467</v>
      </c>
      <c r="O172" s="28" t="s">
        <v>1396</v>
      </c>
      <c r="P172" s="28"/>
      <c r="Q172" s="17" t="s">
        <v>991</v>
      </c>
      <c r="R172" s="28" t="s">
        <v>1397</v>
      </c>
      <c r="S172" s="30" t="s">
        <v>1398</v>
      </c>
      <c r="T172" s="31" t="s">
        <v>827</v>
      </c>
      <c r="U172" s="36" t="s">
        <v>403</v>
      </c>
      <c r="V172" s="37" t="s">
        <v>1399</v>
      </c>
      <c r="W172" s="38">
        <v>99200015</v>
      </c>
      <c r="X172" s="33">
        <v>1</v>
      </c>
      <c r="Y172" s="33">
        <v>1</v>
      </c>
      <c r="Z172" s="33">
        <v>1</v>
      </c>
      <c r="AA172" s="33">
        <v>1</v>
      </c>
    </row>
    <row r="173" spans="1:27" ht="96" x14ac:dyDescent="0.3">
      <c r="A173" s="29" t="s">
        <v>601</v>
      </c>
      <c r="B173" s="39">
        <f t="shared" si="16"/>
        <v>990</v>
      </c>
      <c r="C173" s="40" t="str">
        <f t="shared" si="16"/>
        <v>Agencia Información</v>
      </c>
      <c r="D173" s="40" t="s">
        <v>470</v>
      </c>
      <c r="E173" s="27">
        <v>16</v>
      </c>
      <c r="F173" s="15" t="s">
        <v>1333</v>
      </c>
      <c r="G173" s="15" t="s">
        <v>1255</v>
      </c>
      <c r="H173" s="60" t="s">
        <v>16</v>
      </c>
      <c r="I173" s="61" t="s">
        <v>385</v>
      </c>
      <c r="J173" s="14" t="s">
        <v>410</v>
      </c>
      <c r="K173" s="14" t="s">
        <v>1334</v>
      </c>
      <c r="L173" s="14" t="s">
        <v>622</v>
      </c>
      <c r="M173" s="14" t="s">
        <v>469</v>
      </c>
      <c r="N173" s="14" t="s">
        <v>467</v>
      </c>
      <c r="O173" s="28" t="s">
        <v>1400</v>
      </c>
      <c r="P173" s="28"/>
      <c r="Q173" s="17" t="s">
        <v>991</v>
      </c>
      <c r="R173" s="28" t="s">
        <v>1401</v>
      </c>
      <c r="S173" s="30" t="s">
        <v>1402</v>
      </c>
      <c r="T173" s="31" t="s">
        <v>832</v>
      </c>
      <c r="U173" s="36" t="s">
        <v>403</v>
      </c>
      <c r="V173" s="37" t="s">
        <v>1403</v>
      </c>
      <c r="W173" s="38">
        <v>99200016</v>
      </c>
      <c r="X173" s="33">
        <v>1</v>
      </c>
      <c r="Y173" s="33">
        <v>1</v>
      </c>
      <c r="Z173" s="33">
        <v>1</v>
      </c>
      <c r="AA173" s="33">
        <v>1</v>
      </c>
    </row>
    <row r="174" spans="1:27" ht="61.2" x14ac:dyDescent="0.3">
      <c r="A174" s="29" t="s">
        <v>602</v>
      </c>
      <c r="B174" s="39">
        <f t="shared" si="16"/>
        <v>990</v>
      </c>
      <c r="C174" s="40" t="str">
        <f t="shared" si="16"/>
        <v>Agencia Información</v>
      </c>
      <c r="D174" s="40" t="s">
        <v>624</v>
      </c>
      <c r="E174" s="27">
        <v>0</v>
      </c>
      <c r="F174" s="15" t="s">
        <v>1404</v>
      </c>
      <c r="G174" s="15" t="s">
        <v>1405</v>
      </c>
      <c r="H174" s="60" t="s">
        <v>20</v>
      </c>
      <c r="I174" s="61" t="s">
        <v>15</v>
      </c>
      <c r="J174" s="14" t="s">
        <v>410</v>
      </c>
      <c r="K174" s="14" t="s">
        <v>1406</v>
      </c>
      <c r="L174" s="14" t="s">
        <v>1407</v>
      </c>
      <c r="M174" s="14" t="s">
        <v>628</v>
      </c>
      <c r="N174" s="14" t="s">
        <v>1101</v>
      </c>
      <c r="O174" s="28" t="s">
        <v>1408</v>
      </c>
      <c r="P174" s="28" t="s">
        <v>1409</v>
      </c>
      <c r="Q174" s="17" t="s">
        <v>1410</v>
      </c>
      <c r="R174" s="28" t="s">
        <v>1411</v>
      </c>
      <c r="S174" s="30" t="s">
        <v>1412</v>
      </c>
      <c r="T174" s="31">
        <v>100200300</v>
      </c>
      <c r="U174" s="36" t="s">
        <v>403</v>
      </c>
      <c r="V174" s="37" t="s">
        <v>1413</v>
      </c>
      <c r="W174" s="38">
        <v>99100000</v>
      </c>
      <c r="X174" s="33">
        <v>1</v>
      </c>
      <c r="Y174" s="33">
        <v>1</v>
      </c>
      <c r="Z174" s="33">
        <v>1</v>
      </c>
      <c r="AA174" s="33">
        <v>1</v>
      </c>
    </row>
    <row r="175" spans="1:27" ht="60" x14ac:dyDescent="0.3">
      <c r="A175" s="29" t="s">
        <v>603</v>
      </c>
      <c r="B175" s="39">
        <f t="shared" si="16"/>
        <v>990</v>
      </c>
      <c r="C175" s="40" t="str">
        <f t="shared" si="16"/>
        <v>Agencia Información</v>
      </c>
      <c r="D175" s="40" t="s">
        <v>624</v>
      </c>
      <c r="E175" s="27">
        <v>0</v>
      </c>
      <c r="F175" s="15" t="s">
        <v>982</v>
      </c>
      <c r="G175" s="15" t="s">
        <v>626</v>
      </c>
      <c r="H175" s="60" t="s">
        <v>20</v>
      </c>
      <c r="I175" s="61" t="s">
        <v>15</v>
      </c>
      <c r="J175" s="14" t="s">
        <v>18</v>
      </c>
      <c r="K175" s="14" t="s">
        <v>1414</v>
      </c>
      <c r="L175" s="14" t="s">
        <v>1407</v>
      </c>
      <c r="M175" s="14" t="s">
        <v>628</v>
      </c>
      <c r="N175" s="14" t="s">
        <v>1101</v>
      </c>
      <c r="O175" s="28" t="s">
        <v>1415</v>
      </c>
      <c r="P175" s="28"/>
      <c r="Q175" s="17" t="s">
        <v>1410</v>
      </c>
      <c r="R175" s="28" t="s">
        <v>1416</v>
      </c>
      <c r="S175" s="30" t="s">
        <v>1417</v>
      </c>
      <c r="T175" s="31" t="s">
        <v>752</v>
      </c>
      <c r="U175" s="36" t="s">
        <v>403</v>
      </c>
      <c r="V175" s="37" t="s">
        <v>1418</v>
      </c>
      <c r="W175" s="38">
        <v>99100000</v>
      </c>
      <c r="X175" s="33">
        <v>1</v>
      </c>
      <c r="Y175" s="33">
        <v>1</v>
      </c>
      <c r="Z175" s="33">
        <v>1</v>
      </c>
      <c r="AA175" s="33">
        <v>1</v>
      </c>
    </row>
    <row r="176" spans="1:27" ht="60" x14ac:dyDescent="0.3">
      <c r="A176" s="29" t="s">
        <v>604</v>
      </c>
      <c r="B176" s="39">
        <f t="shared" si="16"/>
        <v>990</v>
      </c>
      <c r="C176" s="40" t="str">
        <f t="shared" si="16"/>
        <v>Agencia Información</v>
      </c>
      <c r="D176" s="40" t="s">
        <v>624</v>
      </c>
      <c r="E176" s="27">
        <v>1</v>
      </c>
      <c r="F176" s="15" t="s">
        <v>982</v>
      </c>
      <c r="G176" s="15" t="s">
        <v>626</v>
      </c>
      <c r="H176" s="60" t="s">
        <v>16</v>
      </c>
      <c r="I176" s="61" t="s">
        <v>370</v>
      </c>
      <c r="J176" s="14" t="s">
        <v>18</v>
      </c>
      <c r="K176" s="14" t="s">
        <v>1414</v>
      </c>
      <c r="L176" s="14" t="s">
        <v>1407</v>
      </c>
      <c r="M176" s="14" t="s">
        <v>628</v>
      </c>
      <c r="N176" s="14" t="s">
        <v>1101</v>
      </c>
      <c r="O176" s="28" t="s">
        <v>1419</v>
      </c>
      <c r="P176" s="28"/>
      <c r="Q176" s="17" t="s">
        <v>1410</v>
      </c>
      <c r="R176" s="28" t="s">
        <v>1420</v>
      </c>
      <c r="S176" s="30" t="s">
        <v>1421</v>
      </c>
      <c r="T176" s="31" t="s">
        <v>757</v>
      </c>
      <c r="U176" s="36" t="s">
        <v>403</v>
      </c>
      <c r="V176" s="37" t="s">
        <v>1422</v>
      </c>
      <c r="W176" s="38">
        <v>99200001</v>
      </c>
      <c r="X176" s="33">
        <v>1</v>
      </c>
      <c r="Y176" s="33">
        <v>1</v>
      </c>
      <c r="Z176" s="33">
        <v>1</v>
      </c>
      <c r="AA176" s="33">
        <v>1</v>
      </c>
    </row>
    <row r="177" spans="1:27" ht="60" x14ac:dyDescent="0.3">
      <c r="A177" s="29" t="s">
        <v>605</v>
      </c>
      <c r="B177" s="39">
        <f t="shared" si="16"/>
        <v>990</v>
      </c>
      <c r="C177" s="40" t="str">
        <f t="shared" si="16"/>
        <v>Agencia Información</v>
      </c>
      <c r="D177" s="40" t="s">
        <v>624</v>
      </c>
      <c r="E177" s="27">
        <v>2</v>
      </c>
      <c r="F177" s="15" t="s">
        <v>982</v>
      </c>
      <c r="G177" s="15" t="s">
        <v>626</v>
      </c>
      <c r="H177" s="60" t="s">
        <v>16</v>
      </c>
      <c r="I177" s="61" t="s">
        <v>371</v>
      </c>
      <c r="J177" s="14" t="s">
        <v>18</v>
      </c>
      <c r="K177" s="14" t="s">
        <v>1414</v>
      </c>
      <c r="L177" s="14" t="s">
        <v>1407</v>
      </c>
      <c r="M177" s="14" t="s">
        <v>628</v>
      </c>
      <c r="N177" s="14" t="s">
        <v>1101</v>
      </c>
      <c r="O177" s="28" t="s">
        <v>1423</v>
      </c>
      <c r="P177" s="28"/>
      <c r="Q177" s="17" t="s">
        <v>1410</v>
      </c>
      <c r="R177" s="28" t="s">
        <v>1424</v>
      </c>
      <c r="S177" s="30" t="s">
        <v>1425</v>
      </c>
      <c r="T177" s="31" t="s">
        <v>762</v>
      </c>
      <c r="U177" s="36" t="s">
        <v>403</v>
      </c>
      <c r="V177" s="37" t="s">
        <v>1426</v>
      </c>
      <c r="W177" s="38">
        <v>99200002</v>
      </c>
      <c r="X177" s="33">
        <v>1</v>
      </c>
      <c r="Y177" s="33">
        <v>1</v>
      </c>
      <c r="Z177" s="33">
        <v>1</v>
      </c>
      <c r="AA177" s="33">
        <v>1</v>
      </c>
    </row>
    <row r="178" spans="1:27" ht="60" x14ac:dyDescent="0.3">
      <c r="A178" s="29" t="s">
        <v>606</v>
      </c>
      <c r="B178" s="39">
        <f t="shared" si="16"/>
        <v>990</v>
      </c>
      <c r="C178" s="40" t="str">
        <f t="shared" si="16"/>
        <v>Agencia Información</v>
      </c>
      <c r="D178" s="40" t="s">
        <v>624</v>
      </c>
      <c r="E178" s="27">
        <v>3</v>
      </c>
      <c r="F178" s="15" t="s">
        <v>982</v>
      </c>
      <c r="G178" s="15" t="s">
        <v>626</v>
      </c>
      <c r="H178" s="60" t="s">
        <v>16</v>
      </c>
      <c r="I178" s="61" t="s">
        <v>372</v>
      </c>
      <c r="J178" s="14" t="s">
        <v>18</v>
      </c>
      <c r="K178" s="14" t="s">
        <v>1414</v>
      </c>
      <c r="L178" s="14" t="s">
        <v>1407</v>
      </c>
      <c r="M178" s="14" t="s">
        <v>628</v>
      </c>
      <c r="N178" s="14" t="s">
        <v>1101</v>
      </c>
      <c r="O178" s="28" t="s">
        <v>1427</v>
      </c>
      <c r="P178" s="28"/>
      <c r="Q178" s="17" t="s">
        <v>1410</v>
      </c>
      <c r="R178" s="28" t="s">
        <v>1428</v>
      </c>
      <c r="S178" s="30" t="s">
        <v>1429</v>
      </c>
      <c r="T178" s="31" t="s">
        <v>767</v>
      </c>
      <c r="U178" s="36" t="s">
        <v>403</v>
      </c>
      <c r="V178" s="37" t="s">
        <v>1430</v>
      </c>
      <c r="W178" s="38">
        <v>99200003</v>
      </c>
      <c r="X178" s="33">
        <v>1</v>
      </c>
      <c r="Y178" s="33">
        <v>1</v>
      </c>
      <c r="Z178" s="33">
        <v>1</v>
      </c>
      <c r="AA178" s="33">
        <v>1</v>
      </c>
    </row>
    <row r="179" spans="1:27" ht="81.599999999999994" x14ac:dyDescent="0.3">
      <c r="A179" s="29" t="s">
        <v>607</v>
      </c>
      <c r="B179" s="39">
        <f t="shared" ref="B179:D190" si="17">+B178</f>
        <v>990</v>
      </c>
      <c r="C179" s="40" t="str">
        <f t="shared" si="17"/>
        <v>Agencia Información</v>
      </c>
      <c r="D179" s="40" t="s">
        <v>624</v>
      </c>
      <c r="E179" s="27">
        <v>4</v>
      </c>
      <c r="F179" s="15" t="s">
        <v>982</v>
      </c>
      <c r="G179" s="15" t="s">
        <v>626</v>
      </c>
      <c r="H179" s="60" t="s">
        <v>16</v>
      </c>
      <c r="I179" s="61" t="s">
        <v>373</v>
      </c>
      <c r="J179" s="14" t="s">
        <v>18</v>
      </c>
      <c r="K179" s="14" t="s">
        <v>1414</v>
      </c>
      <c r="L179" s="14" t="s">
        <v>1407</v>
      </c>
      <c r="M179" s="14" t="s">
        <v>628</v>
      </c>
      <c r="N179" s="14" t="s">
        <v>1101</v>
      </c>
      <c r="O179" s="28" t="s">
        <v>1431</v>
      </c>
      <c r="P179" s="28" t="s">
        <v>1432</v>
      </c>
      <c r="Q179" s="17" t="s">
        <v>1410</v>
      </c>
      <c r="R179" s="28" t="s">
        <v>1433</v>
      </c>
      <c r="S179" s="30" t="s">
        <v>1434</v>
      </c>
      <c r="T179" s="31" t="s">
        <v>772</v>
      </c>
      <c r="U179" s="36" t="s">
        <v>403</v>
      </c>
      <c r="V179" s="37" t="s">
        <v>1435</v>
      </c>
      <c r="W179" s="38">
        <v>99200004</v>
      </c>
      <c r="X179" s="33">
        <v>1</v>
      </c>
      <c r="Y179" s="33">
        <v>1</v>
      </c>
      <c r="Z179" s="33">
        <v>1</v>
      </c>
      <c r="AA179" s="33">
        <v>1</v>
      </c>
    </row>
    <row r="180" spans="1:27" ht="60" x14ac:dyDescent="0.3">
      <c r="A180" s="29" t="s">
        <v>608</v>
      </c>
      <c r="B180" s="39">
        <f t="shared" si="17"/>
        <v>990</v>
      </c>
      <c r="C180" s="40" t="str">
        <f t="shared" si="17"/>
        <v>Agencia Información</v>
      </c>
      <c r="D180" s="40" t="s">
        <v>624</v>
      </c>
      <c r="E180" s="27">
        <v>5</v>
      </c>
      <c r="F180" s="15" t="s">
        <v>982</v>
      </c>
      <c r="G180" s="15" t="s">
        <v>626</v>
      </c>
      <c r="H180" s="60" t="s">
        <v>16</v>
      </c>
      <c r="I180" s="61" t="s">
        <v>374</v>
      </c>
      <c r="J180" s="14" t="s">
        <v>18</v>
      </c>
      <c r="K180" s="14" t="s">
        <v>1414</v>
      </c>
      <c r="L180" s="14" t="s">
        <v>1407</v>
      </c>
      <c r="M180" s="14" t="s">
        <v>628</v>
      </c>
      <c r="N180" s="14" t="s">
        <v>1101</v>
      </c>
      <c r="O180" s="28" t="s">
        <v>1436</v>
      </c>
      <c r="P180" s="28"/>
      <c r="Q180" s="17" t="s">
        <v>1410</v>
      </c>
      <c r="R180" s="28" t="s">
        <v>1437</v>
      </c>
      <c r="S180" s="30" t="s">
        <v>1438</v>
      </c>
      <c r="T180" s="31" t="s">
        <v>777</v>
      </c>
      <c r="U180" s="36" t="s">
        <v>403</v>
      </c>
      <c r="V180" s="37" t="s">
        <v>1439</v>
      </c>
      <c r="W180" s="38">
        <v>99200005</v>
      </c>
      <c r="X180" s="33">
        <v>1</v>
      </c>
      <c r="Y180" s="33">
        <v>1</v>
      </c>
      <c r="Z180" s="33">
        <v>1</v>
      </c>
      <c r="AA180" s="33">
        <v>1</v>
      </c>
    </row>
    <row r="181" spans="1:27" ht="60" x14ac:dyDescent="0.3">
      <c r="A181" s="29" t="s">
        <v>609</v>
      </c>
      <c r="B181" s="39">
        <f t="shared" si="17"/>
        <v>990</v>
      </c>
      <c r="C181" s="40" t="str">
        <f t="shared" si="17"/>
        <v>Agencia Información</v>
      </c>
      <c r="D181" s="40" t="s">
        <v>624</v>
      </c>
      <c r="E181" s="27">
        <v>6</v>
      </c>
      <c r="F181" s="15" t="s">
        <v>982</v>
      </c>
      <c r="G181" s="15" t="s">
        <v>626</v>
      </c>
      <c r="H181" s="60" t="s">
        <v>16</v>
      </c>
      <c r="I181" s="61" t="s">
        <v>375</v>
      </c>
      <c r="J181" s="14" t="s">
        <v>18</v>
      </c>
      <c r="K181" s="14" t="s">
        <v>1414</v>
      </c>
      <c r="L181" s="14" t="s">
        <v>1407</v>
      </c>
      <c r="M181" s="14" t="s">
        <v>628</v>
      </c>
      <c r="N181" s="14" t="s">
        <v>1101</v>
      </c>
      <c r="O181" s="28" t="s">
        <v>1440</v>
      </c>
      <c r="P181" s="28"/>
      <c r="Q181" s="17" t="s">
        <v>1410</v>
      </c>
      <c r="R181" s="28" t="s">
        <v>1441</v>
      </c>
      <c r="S181" s="30" t="s">
        <v>1442</v>
      </c>
      <c r="T181" s="31" t="s">
        <v>782</v>
      </c>
      <c r="U181" s="36" t="s">
        <v>403</v>
      </c>
      <c r="V181" s="37" t="s">
        <v>1443</v>
      </c>
      <c r="W181" s="38">
        <v>99200006</v>
      </c>
      <c r="X181" s="33">
        <v>1</v>
      </c>
      <c r="Y181" s="33">
        <v>1</v>
      </c>
      <c r="Z181" s="33">
        <v>1</v>
      </c>
      <c r="AA181" s="33">
        <v>1</v>
      </c>
    </row>
    <row r="182" spans="1:27" ht="60" x14ac:dyDescent="0.3">
      <c r="A182" s="29" t="s">
        <v>610</v>
      </c>
      <c r="B182" s="39">
        <f t="shared" si="17"/>
        <v>990</v>
      </c>
      <c r="C182" s="40" t="str">
        <f t="shared" si="17"/>
        <v>Agencia Información</v>
      </c>
      <c r="D182" s="40" t="s">
        <v>624</v>
      </c>
      <c r="E182" s="27">
        <v>7</v>
      </c>
      <c r="F182" s="15" t="s">
        <v>982</v>
      </c>
      <c r="G182" s="15" t="s">
        <v>626</v>
      </c>
      <c r="H182" s="60" t="s">
        <v>16</v>
      </c>
      <c r="I182" s="61" t="s">
        <v>376</v>
      </c>
      <c r="J182" s="14" t="s">
        <v>18</v>
      </c>
      <c r="K182" s="14" t="s">
        <v>1414</v>
      </c>
      <c r="L182" s="14" t="s">
        <v>1407</v>
      </c>
      <c r="M182" s="14" t="s">
        <v>628</v>
      </c>
      <c r="N182" s="14" t="s">
        <v>1101</v>
      </c>
      <c r="O182" s="28" t="s">
        <v>1444</v>
      </c>
      <c r="P182" s="28"/>
      <c r="Q182" s="17" t="s">
        <v>1410</v>
      </c>
      <c r="R182" s="28" t="s">
        <v>1445</v>
      </c>
      <c r="S182" s="30" t="s">
        <v>1446</v>
      </c>
      <c r="T182" s="31" t="s">
        <v>787</v>
      </c>
      <c r="U182" s="36" t="s">
        <v>403</v>
      </c>
      <c r="V182" s="37" t="s">
        <v>1447</v>
      </c>
      <c r="W182" s="38">
        <v>99200007</v>
      </c>
      <c r="X182" s="33">
        <v>1</v>
      </c>
      <c r="Y182" s="33">
        <v>1</v>
      </c>
      <c r="Z182" s="33">
        <v>1</v>
      </c>
      <c r="AA182" s="33">
        <v>1</v>
      </c>
    </row>
    <row r="183" spans="1:27" ht="60" x14ac:dyDescent="0.3">
      <c r="A183" s="29" t="s">
        <v>611</v>
      </c>
      <c r="B183" s="39">
        <f t="shared" si="17"/>
        <v>990</v>
      </c>
      <c r="C183" s="40" t="str">
        <f t="shared" si="17"/>
        <v>Agencia Información</v>
      </c>
      <c r="D183" s="40" t="s">
        <v>624</v>
      </c>
      <c r="E183" s="27">
        <v>8</v>
      </c>
      <c r="F183" s="15" t="s">
        <v>982</v>
      </c>
      <c r="G183" s="15" t="s">
        <v>626</v>
      </c>
      <c r="H183" s="16" t="s">
        <v>16</v>
      </c>
      <c r="I183" s="14" t="s">
        <v>377</v>
      </c>
      <c r="J183" s="14" t="s">
        <v>18</v>
      </c>
      <c r="K183" s="14" t="s">
        <v>1414</v>
      </c>
      <c r="L183" s="14" t="s">
        <v>1407</v>
      </c>
      <c r="M183" s="14" t="s">
        <v>628</v>
      </c>
      <c r="N183" s="14" t="s">
        <v>1101</v>
      </c>
      <c r="O183" s="28" t="s">
        <v>1448</v>
      </c>
      <c r="P183" s="28"/>
      <c r="Q183" s="17" t="s">
        <v>1410</v>
      </c>
      <c r="R183" s="28" t="s">
        <v>1449</v>
      </c>
      <c r="S183" s="30" t="s">
        <v>1450</v>
      </c>
      <c r="T183" s="31" t="s">
        <v>792</v>
      </c>
      <c r="U183" s="36" t="s">
        <v>403</v>
      </c>
      <c r="V183" s="37" t="s">
        <v>1451</v>
      </c>
      <c r="W183" s="38">
        <v>99200008</v>
      </c>
      <c r="X183" s="33">
        <v>1</v>
      </c>
      <c r="Y183" s="33">
        <v>1</v>
      </c>
      <c r="Z183" s="33">
        <v>1</v>
      </c>
      <c r="AA183" s="33">
        <v>1</v>
      </c>
    </row>
    <row r="184" spans="1:27" ht="60" x14ac:dyDescent="0.3">
      <c r="A184" s="29" t="s">
        <v>612</v>
      </c>
      <c r="B184" s="39">
        <f t="shared" si="17"/>
        <v>990</v>
      </c>
      <c r="C184" s="40" t="str">
        <f t="shared" si="17"/>
        <v>Agencia Información</v>
      </c>
      <c r="D184" s="40" t="s">
        <v>624</v>
      </c>
      <c r="E184" s="27">
        <v>9</v>
      </c>
      <c r="F184" s="15" t="s">
        <v>982</v>
      </c>
      <c r="G184" s="15" t="s">
        <v>626</v>
      </c>
      <c r="H184" s="16" t="s">
        <v>16</v>
      </c>
      <c r="I184" s="14" t="s">
        <v>378</v>
      </c>
      <c r="J184" s="14" t="s">
        <v>18</v>
      </c>
      <c r="K184" s="14" t="s">
        <v>1414</v>
      </c>
      <c r="L184" s="14" t="s">
        <v>1407</v>
      </c>
      <c r="M184" s="14" t="s">
        <v>628</v>
      </c>
      <c r="N184" s="14" t="s">
        <v>1101</v>
      </c>
      <c r="O184" s="28" t="s">
        <v>1452</v>
      </c>
      <c r="P184" s="28"/>
      <c r="Q184" s="17" t="s">
        <v>1410</v>
      </c>
      <c r="R184" s="28" t="s">
        <v>1453</v>
      </c>
      <c r="S184" s="30" t="s">
        <v>1454</v>
      </c>
      <c r="T184" s="31" t="s">
        <v>797</v>
      </c>
      <c r="U184" s="36" t="s">
        <v>403</v>
      </c>
      <c r="V184" s="37" t="s">
        <v>1455</v>
      </c>
      <c r="W184" s="38">
        <v>99200009</v>
      </c>
      <c r="X184" s="33">
        <v>1</v>
      </c>
      <c r="Y184" s="33">
        <v>1</v>
      </c>
      <c r="Z184" s="33">
        <v>1</v>
      </c>
      <c r="AA184" s="33">
        <v>1</v>
      </c>
    </row>
    <row r="185" spans="1:27" ht="60" x14ac:dyDescent="0.3">
      <c r="A185" s="29" t="s">
        <v>613</v>
      </c>
      <c r="B185" s="39">
        <f t="shared" si="17"/>
        <v>990</v>
      </c>
      <c r="C185" s="40" t="str">
        <f t="shared" si="17"/>
        <v>Agencia Información</v>
      </c>
      <c r="D185" s="40" t="s">
        <v>624</v>
      </c>
      <c r="E185" s="27">
        <v>10</v>
      </c>
      <c r="F185" s="15" t="s">
        <v>982</v>
      </c>
      <c r="G185" s="15" t="s">
        <v>626</v>
      </c>
      <c r="H185" s="16" t="s">
        <v>16</v>
      </c>
      <c r="I185" s="14" t="s">
        <v>379</v>
      </c>
      <c r="J185" s="14" t="s">
        <v>18</v>
      </c>
      <c r="K185" s="14" t="s">
        <v>1414</v>
      </c>
      <c r="L185" s="14" t="s">
        <v>1407</v>
      </c>
      <c r="M185" s="14" t="s">
        <v>628</v>
      </c>
      <c r="N185" s="14" t="s">
        <v>1101</v>
      </c>
      <c r="O185" s="28" t="s">
        <v>1456</v>
      </c>
      <c r="P185" s="28"/>
      <c r="Q185" s="17" t="s">
        <v>1410</v>
      </c>
      <c r="R185" s="28" t="s">
        <v>1457</v>
      </c>
      <c r="S185" s="30" t="s">
        <v>1458</v>
      </c>
      <c r="T185" s="31" t="s">
        <v>802</v>
      </c>
      <c r="U185" s="36" t="s">
        <v>403</v>
      </c>
      <c r="V185" s="37" t="s">
        <v>1459</v>
      </c>
      <c r="W185" s="38">
        <v>99200010</v>
      </c>
      <c r="X185" s="33">
        <v>1</v>
      </c>
      <c r="Y185" s="33">
        <v>1</v>
      </c>
      <c r="Z185" s="33">
        <v>1</v>
      </c>
      <c r="AA185" s="33">
        <v>1</v>
      </c>
    </row>
    <row r="186" spans="1:27" ht="60" x14ac:dyDescent="0.3">
      <c r="A186" s="29" t="s">
        <v>614</v>
      </c>
      <c r="B186" s="39">
        <f t="shared" si="17"/>
        <v>990</v>
      </c>
      <c r="C186" s="40" t="str">
        <f t="shared" si="17"/>
        <v>Agencia Información</v>
      </c>
      <c r="D186" s="40" t="s">
        <v>624</v>
      </c>
      <c r="E186" s="27">
        <v>11</v>
      </c>
      <c r="F186" s="15" t="s">
        <v>982</v>
      </c>
      <c r="G186" s="15" t="s">
        <v>626</v>
      </c>
      <c r="H186" s="16" t="s">
        <v>16</v>
      </c>
      <c r="I186" s="14" t="s">
        <v>380</v>
      </c>
      <c r="J186" s="14" t="s">
        <v>18</v>
      </c>
      <c r="K186" s="14" t="s">
        <v>1414</v>
      </c>
      <c r="L186" s="14" t="s">
        <v>1407</v>
      </c>
      <c r="M186" s="14" t="s">
        <v>628</v>
      </c>
      <c r="N186" s="14" t="s">
        <v>1101</v>
      </c>
      <c r="O186" s="28" t="s">
        <v>1460</v>
      </c>
      <c r="P186" s="28"/>
      <c r="Q186" s="17" t="s">
        <v>1410</v>
      </c>
      <c r="R186" s="28" t="s">
        <v>1461</v>
      </c>
      <c r="S186" s="30" t="s">
        <v>1462</v>
      </c>
      <c r="T186" s="31" t="s">
        <v>807</v>
      </c>
      <c r="U186" s="36" t="s">
        <v>403</v>
      </c>
      <c r="V186" s="37" t="s">
        <v>1463</v>
      </c>
      <c r="W186" s="38">
        <v>99200011</v>
      </c>
      <c r="X186" s="33">
        <v>1</v>
      </c>
      <c r="Y186" s="33">
        <v>1</v>
      </c>
      <c r="Z186" s="33">
        <v>1</v>
      </c>
      <c r="AA186" s="33">
        <v>1</v>
      </c>
    </row>
    <row r="187" spans="1:27" ht="60" x14ac:dyDescent="0.3">
      <c r="A187" s="29" t="s">
        <v>615</v>
      </c>
      <c r="B187" s="39">
        <f t="shared" si="17"/>
        <v>990</v>
      </c>
      <c r="C187" s="40" t="str">
        <f t="shared" si="17"/>
        <v>Agencia Información</v>
      </c>
      <c r="D187" s="40" t="s">
        <v>624</v>
      </c>
      <c r="E187" s="27">
        <v>12</v>
      </c>
      <c r="F187" s="15" t="s">
        <v>982</v>
      </c>
      <c r="G187" s="15" t="s">
        <v>626</v>
      </c>
      <c r="H187" s="16" t="s">
        <v>16</v>
      </c>
      <c r="I187" s="14" t="s">
        <v>381</v>
      </c>
      <c r="J187" s="14" t="s">
        <v>18</v>
      </c>
      <c r="K187" s="14" t="s">
        <v>1414</v>
      </c>
      <c r="L187" s="14" t="s">
        <v>1407</v>
      </c>
      <c r="M187" s="14" t="s">
        <v>628</v>
      </c>
      <c r="N187" s="14" t="s">
        <v>1101</v>
      </c>
      <c r="O187" s="28" t="s">
        <v>1464</v>
      </c>
      <c r="P187" s="28"/>
      <c r="Q187" s="17" t="s">
        <v>1410</v>
      </c>
      <c r="R187" s="28" t="s">
        <v>1465</v>
      </c>
      <c r="S187" s="30" t="s">
        <v>1466</v>
      </c>
      <c r="T187" s="31" t="s">
        <v>812</v>
      </c>
      <c r="U187" s="36" t="s">
        <v>403</v>
      </c>
      <c r="V187" s="37" t="s">
        <v>1467</v>
      </c>
      <c r="W187" s="38">
        <v>99200012</v>
      </c>
      <c r="X187" s="33">
        <v>1</v>
      </c>
      <c r="Y187" s="33">
        <v>1</v>
      </c>
      <c r="Z187" s="33">
        <v>1</v>
      </c>
      <c r="AA187" s="33">
        <v>1</v>
      </c>
    </row>
    <row r="188" spans="1:27" ht="60" x14ac:dyDescent="0.3">
      <c r="A188" s="29" t="s">
        <v>616</v>
      </c>
      <c r="B188" s="39">
        <f t="shared" si="17"/>
        <v>990</v>
      </c>
      <c r="C188" s="40" t="str">
        <f t="shared" si="17"/>
        <v>Agencia Información</v>
      </c>
      <c r="D188" s="40" t="s">
        <v>624</v>
      </c>
      <c r="E188" s="27">
        <v>13</v>
      </c>
      <c r="F188" s="15" t="s">
        <v>982</v>
      </c>
      <c r="G188" s="15" t="s">
        <v>626</v>
      </c>
      <c r="H188" s="16" t="s">
        <v>16</v>
      </c>
      <c r="I188" s="14" t="s">
        <v>382</v>
      </c>
      <c r="J188" s="14" t="s">
        <v>18</v>
      </c>
      <c r="K188" s="14" t="s">
        <v>1414</v>
      </c>
      <c r="L188" s="14" t="s">
        <v>1407</v>
      </c>
      <c r="M188" s="14" t="s">
        <v>628</v>
      </c>
      <c r="N188" s="14" t="s">
        <v>1101</v>
      </c>
      <c r="O188" s="28" t="s">
        <v>1468</v>
      </c>
      <c r="P188" s="28"/>
      <c r="Q188" s="17" t="s">
        <v>1410</v>
      </c>
      <c r="R188" s="28" t="s">
        <v>1469</v>
      </c>
      <c r="S188" s="30" t="s">
        <v>1470</v>
      </c>
      <c r="T188" s="31" t="s">
        <v>817</v>
      </c>
      <c r="U188" s="36" t="s">
        <v>403</v>
      </c>
      <c r="V188" s="37" t="s">
        <v>1471</v>
      </c>
      <c r="W188" s="38">
        <v>99200013</v>
      </c>
      <c r="X188" s="33">
        <v>1</v>
      </c>
      <c r="Y188" s="33">
        <v>1</v>
      </c>
      <c r="Z188" s="33">
        <v>1</v>
      </c>
      <c r="AA188" s="33">
        <v>1</v>
      </c>
    </row>
    <row r="189" spans="1:27" ht="60" x14ac:dyDescent="0.3">
      <c r="A189" s="29" t="s">
        <v>617</v>
      </c>
      <c r="B189" s="39">
        <f t="shared" si="17"/>
        <v>990</v>
      </c>
      <c r="C189" s="40" t="str">
        <f t="shared" si="17"/>
        <v>Agencia Información</v>
      </c>
      <c r="D189" s="40" t="s">
        <v>624</v>
      </c>
      <c r="E189" s="27">
        <v>14</v>
      </c>
      <c r="F189" s="15" t="s">
        <v>982</v>
      </c>
      <c r="G189" s="15" t="s">
        <v>626</v>
      </c>
      <c r="H189" s="16" t="s">
        <v>16</v>
      </c>
      <c r="I189" s="14" t="s">
        <v>383</v>
      </c>
      <c r="J189" s="14" t="s">
        <v>18</v>
      </c>
      <c r="K189" s="14" t="s">
        <v>1414</v>
      </c>
      <c r="L189" s="14" t="s">
        <v>1407</v>
      </c>
      <c r="M189" s="14" t="s">
        <v>628</v>
      </c>
      <c r="N189" s="14" t="s">
        <v>1101</v>
      </c>
      <c r="O189" s="28" t="s">
        <v>1472</v>
      </c>
      <c r="P189" s="28"/>
      <c r="Q189" s="17" t="s">
        <v>1410</v>
      </c>
      <c r="R189" s="28" t="s">
        <v>1473</v>
      </c>
      <c r="S189" s="30" t="s">
        <v>1474</v>
      </c>
      <c r="T189" s="31" t="s">
        <v>822</v>
      </c>
      <c r="U189" s="36" t="s">
        <v>403</v>
      </c>
      <c r="V189" s="37" t="s">
        <v>1475</v>
      </c>
      <c r="W189" s="38">
        <v>99200014</v>
      </c>
      <c r="X189" s="33">
        <v>1</v>
      </c>
      <c r="Y189" s="33">
        <v>1</v>
      </c>
      <c r="Z189" s="33">
        <v>1</v>
      </c>
      <c r="AA189" s="33">
        <v>1</v>
      </c>
    </row>
    <row r="190" spans="1:27" ht="60" x14ac:dyDescent="0.3">
      <c r="A190" s="29" t="s">
        <v>618</v>
      </c>
      <c r="B190" s="39">
        <f t="shared" si="17"/>
        <v>990</v>
      </c>
      <c r="C190" s="40" t="str">
        <f t="shared" si="17"/>
        <v>Agencia Información</v>
      </c>
      <c r="D190" s="40" t="s">
        <v>624</v>
      </c>
      <c r="E190" s="27">
        <v>15</v>
      </c>
      <c r="F190" s="15" t="s">
        <v>982</v>
      </c>
      <c r="G190" s="15" t="s">
        <v>626</v>
      </c>
      <c r="H190" s="16" t="s">
        <v>16</v>
      </c>
      <c r="I190" s="14" t="s">
        <v>384</v>
      </c>
      <c r="J190" s="14" t="s">
        <v>18</v>
      </c>
      <c r="K190" s="14" t="s">
        <v>1414</v>
      </c>
      <c r="L190" s="14" t="s">
        <v>1407</v>
      </c>
      <c r="M190" s="14" t="s">
        <v>628</v>
      </c>
      <c r="N190" s="14" t="s">
        <v>1101</v>
      </c>
      <c r="O190" s="28" t="s">
        <v>1476</v>
      </c>
      <c r="P190" s="28"/>
      <c r="Q190" s="17" t="s">
        <v>1410</v>
      </c>
      <c r="R190" s="28" t="s">
        <v>1477</v>
      </c>
      <c r="S190" s="30" t="s">
        <v>1478</v>
      </c>
      <c r="T190" s="31" t="s">
        <v>827</v>
      </c>
      <c r="U190" s="36" t="s">
        <v>403</v>
      </c>
      <c r="V190" s="37" t="s">
        <v>1479</v>
      </c>
      <c r="W190" s="38">
        <v>99200015</v>
      </c>
      <c r="X190" s="33">
        <v>1</v>
      </c>
      <c r="Y190" s="33">
        <v>1</v>
      </c>
      <c r="Z190" s="33">
        <v>1</v>
      </c>
      <c r="AA190" s="33">
        <v>1</v>
      </c>
    </row>
    <row r="191" spans="1:27" ht="60" x14ac:dyDescent="0.3">
      <c r="A191" s="29" t="s">
        <v>2124</v>
      </c>
      <c r="B191" s="39">
        <f t="shared" ref="B191:C191" si="18">+B190</f>
        <v>990</v>
      </c>
      <c r="C191" s="40" t="str">
        <f t="shared" si="18"/>
        <v>Agencia Información</v>
      </c>
      <c r="D191" s="15" t="s">
        <v>624</v>
      </c>
      <c r="E191" s="27">
        <v>16</v>
      </c>
      <c r="F191" s="15" t="s">
        <v>982</v>
      </c>
      <c r="G191" s="25" t="s">
        <v>626</v>
      </c>
      <c r="H191" s="16" t="s">
        <v>16</v>
      </c>
      <c r="I191" s="14" t="s">
        <v>385</v>
      </c>
      <c r="J191" s="14" t="s">
        <v>18</v>
      </c>
      <c r="K191" s="14" t="s">
        <v>1414</v>
      </c>
      <c r="L191" s="14" t="s">
        <v>1407</v>
      </c>
      <c r="M191" s="14" t="s">
        <v>628</v>
      </c>
      <c r="N191" s="14" t="s">
        <v>1101</v>
      </c>
      <c r="O191" s="28" t="s">
        <v>1480</v>
      </c>
      <c r="P191" s="28"/>
      <c r="Q191" s="17" t="s">
        <v>1410</v>
      </c>
      <c r="R191" s="28" t="s">
        <v>1481</v>
      </c>
      <c r="S191" s="18" t="s">
        <v>1482</v>
      </c>
      <c r="T191" s="31" t="s">
        <v>832</v>
      </c>
      <c r="U191" s="36" t="s">
        <v>403</v>
      </c>
      <c r="V191" s="37" t="s">
        <v>1483</v>
      </c>
      <c r="W191" s="38">
        <v>99200016</v>
      </c>
      <c r="X191" s="33">
        <v>1</v>
      </c>
      <c r="Y191" s="33">
        <v>1</v>
      </c>
      <c r="Z191" s="33">
        <v>1</v>
      </c>
      <c r="AA191" s="33">
        <v>1</v>
      </c>
    </row>
    <row r="192" spans="1:27" ht="71.400000000000006" x14ac:dyDescent="0.3">
      <c r="A192" s="29" t="s">
        <v>2125</v>
      </c>
      <c r="B192" s="39">
        <f t="shared" ref="B192:C192" si="19">+B191</f>
        <v>990</v>
      </c>
      <c r="C192" s="40" t="str">
        <f t="shared" si="19"/>
        <v>Agencia Información</v>
      </c>
      <c r="D192" s="15" t="s">
        <v>624</v>
      </c>
      <c r="E192" s="27">
        <v>0</v>
      </c>
      <c r="F192" s="15" t="s">
        <v>1484</v>
      </c>
      <c r="G192" s="25" t="s">
        <v>1485</v>
      </c>
      <c r="H192" s="16" t="s">
        <v>20</v>
      </c>
      <c r="I192" s="14" t="s">
        <v>15</v>
      </c>
      <c r="J192" s="14" t="s">
        <v>410</v>
      </c>
      <c r="K192" s="14" t="s">
        <v>1486</v>
      </c>
      <c r="L192" s="14" t="s">
        <v>1487</v>
      </c>
      <c r="M192" s="14" t="s">
        <v>1087</v>
      </c>
      <c r="N192" s="14" t="s">
        <v>1101</v>
      </c>
      <c r="O192" s="28" t="s">
        <v>1488</v>
      </c>
      <c r="P192" s="28" t="s">
        <v>1489</v>
      </c>
      <c r="Q192" s="17" t="s">
        <v>663</v>
      </c>
      <c r="R192" s="28" t="s">
        <v>1490</v>
      </c>
      <c r="S192" s="18" t="s">
        <v>1491</v>
      </c>
      <c r="T192" s="31" t="s">
        <v>666</v>
      </c>
      <c r="U192" s="36" t="s">
        <v>403</v>
      </c>
      <c r="V192" s="37" t="s">
        <v>1492</v>
      </c>
      <c r="W192" s="38">
        <v>99100000</v>
      </c>
      <c r="X192" s="33">
        <v>1</v>
      </c>
      <c r="Y192" s="33">
        <v>1</v>
      </c>
      <c r="Z192" s="33">
        <v>1</v>
      </c>
      <c r="AA192" s="33">
        <v>1</v>
      </c>
    </row>
    <row r="193" spans="1:27" ht="60" x14ac:dyDescent="0.3">
      <c r="A193" s="29" t="s">
        <v>2126</v>
      </c>
      <c r="B193" s="39">
        <f t="shared" ref="B193:C193" si="20">+B192</f>
        <v>990</v>
      </c>
      <c r="C193" s="40" t="str">
        <f t="shared" si="20"/>
        <v>Agencia Información</v>
      </c>
      <c r="D193" s="15" t="s">
        <v>624</v>
      </c>
      <c r="E193" s="27">
        <v>3</v>
      </c>
      <c r="F193" s="15" t="s">
        <v>1484</v>
      </c>
      <c r="G193" s="25" t="s">
        <v>1485</v>
      </c>
      <c r="H193" s="16" t="s">
        <v>16</v>
      </c>
      <c r="I193" s="14" t="s">
        <v>372</v>
      </c>
      <c r="J193" s="14" t="s">
        <v>410</v>
      </c>
      <c r="K193" s="14" t="s">
        <v>1486</v>
      </c>
      <c r="L193" s="14" t="s">
        <v>1487</v>
      </c>
      <c r="M193" s="14" t="s">
        <v>1087</v>
      </c>
      <c r="N193" s="14" t="s">
        <v>1101</v>
      </c>
      <c r="O193" s="28" t="s">
        <v>1493</v>
      </c>
      <c r="P193" s="28"/>
      <c r="Q193" s="17" t="s">
        <v>663</v>
      </c>
      <c r="R193" s="28" t="s">
        <v>1494</v>
      </c>
      <c r="S193" s="18" t="s">
        <v>1495</v>
      </c>
      <c r="T193" s="31" t="s">
        <v>681</v>
      </c>
      <c r="U193" s="36" t="s">
        <v>403</v>
      </c>
      <c r="V193" s="37" t="s">
        <v>1496</v>
      </c>
      <c r="W193" s="38">
        <v>99200003</v>
      </c>
      <c r="X193" s="33">
        <v>1</v>
      </c>
      <c r="Y193" s="33">
        <v>1</v>
      </c>
      <c r="Z193" s="33">
        <v>1</v>
      </c>
      <c r="AA193" s="33">
        <v>1</v>
      </c>
    </row>
    <row r="194" spans="1:27" ht="60" x14ac:dyDescent="0.3">
      <c r="A194" s="29" t="s">
        <v>2127</v>
      </c>
      <c r="B194" s="39">
        <f t="shared" ref="B194:C194" si="21">+B193</f>
        <v>990</v>
      </c>
      <c r="C194" s="40" t="str">
        <f t="shared" si="21"/>
        <v>Agencia Información</v>
      </c>
      <c r="D194" s="15" t="s">
        <v>624</v>
      </c>
      <c r="E194" s="27">
        <v>4</v>
      </c>
      <c r="F194" s="15" t="s">
        <v>1484</v>
      </c>
      <c r="G194" s="25" t="s">
        <v>1485</v>
      </c>
      <c r="H194" s="16" t="s">
        <v>16</v>
      </c>
      <c r="I194" s="14" t="s">
        <v>373</v>
      </c>
      <c r="J194" s="14" t="s">
        <v>410</v>
      </c>
      <c r="K194" s="14" t="s">
        <v>1486</v>
      </c>
      <c r="L194" s="14" t="s">
        <v>1487</v>
      </c>
      <c r="M194" s="14" t="s">
        <v>1087</v>
      </c>
      <c r="N194" s="14" t="s">
        <v>1101</v>
      </c>
      <c r="O194" s="28" t="s">
        <v>1497</v>
      </c>
      <c r="P194" s="28"/>
      <c r="Q194" s="17" t="s">
        <v>663</v>
      </c>
      <c r="R194" s="28" t="s">
        <v>1498</v>
      </c>
      <c r="S194" s="18" t="s">
        <v>1499</v>
      </c>
      <c r="T194" s="31" t="s">
        <v>686</v>
      </c>
      <c r="U194" s="36" t="s">
        <v>403</v>
      </c>
      <c r="V194" s="37" t="s">
        <v>1500</v>
      </c>
      <c r="W194" s="38">
        <v>99200004</v>
      </c>
      <c r="X194" s="33">
        <v>1</v>
      </c>
      <c r="Y194" s="33">
        <v>1</v>
      </c>
      <c r="Z194" s="33">
        <v>1</v>
      </c>
      <c r="AA194" s="33">
        <v>1</v>
      </c>
    </row>
    <row r="195" spans="1:27" ht="60" x14ac:dyDescent="0.3">
      <c r="A195" s="29" t="s">
        <v>2128</v>
      </c>
      <c r="B195" s="39">
        <f t="shared" ref="B195:C195" si="22">+B194</f>
        <v>990</v>
      </c>
      <c r="C195" s="40" t="str">
        <f t="shared" si="22"/>
        <v>Agencia Información</v>
      </c>
      <c r="D195" s="15" t="s">
        <v>624</v>
      </c>
      <c r="E195" s="27">
        <v>5</v>
      </c>
      <c r="F195" s="15" t="s">
        <v>1484</v>
      </c>
      <c r="G195" s="25" t="s">
        <v>1485</v>
      </c>
      <c r="H195" s="16" t="s">
        <v>16</v>
      </c>
      <c r="I195" s="14" t="s">
        <v>374</v>
      </c>
      <c r="J195" s="14" t="s">
        <v>410</v>
      </c>
      <c r="K195" s="14" t="s">
        <v>1486</v>
      </c>
      <c r="L195" s="14" t="s">
        <v>1487</v>
      </c>
      <c r="M195" s="14" t="s">
        <v>1087</v>
      </c>
      <c r="N195" s="14" t="s">
        <v>1101</v>
      </c>
      <c r="O195" s="28" t="s">
        <v>1501</v>
      </c>
      <c r="P195" s="28"/>
      <c r="Q195" s="17" t="s">
        <v>663</v>
      </c>
      <c r="R195" s="28" t="s">
        <v>1502</v>
      </c>
      <c r="S195" s="18" t="s">
        <v>1503</v>
      </c>
      <c r="T195" s="31" t="s">
        <v>691</v>
      </c>
      <c r="U195" s="36" t="s">
        <v>403</v>
      </c>
      <c r="V195" s="37" t="s">
        <v>1504</v>
      </c>
      <c r="W195" s="38">
        <v>99200005</v>
      </c>
      <c r="X195" s="33">
        <v>1</v>
      </c>
      <c r="Y195" s="33">
        <v>1</v>
      </c>
      <c r="Z195" s="33">
        <v>1</v>
      </c>
      <c r="AA195" s="33">
        <v>1</v>
      </c>
    </row>
    <row r="196" spans="1:27" ht="60" x14ac:dyDescent="0.3">
      <c r="A196" s="29" t="s">
        <v>2129</v>
      </c>
      <c r="B196" s="39">
        <f t="shared" ref="B196:C196" si="23">+B195</f>
        <v>990</v>
      </c>
      <c r="C196" s="40" t="str">
        <f t="shared" si="23"/>
        <v>Agencia Información</v>
      </c>
      <c r="D196" s="15" t="s">
        <v>624</v>
      </c>
      <c r="E196" s="27">
        <v>6</v>
      </c>
      <c r="F196" s="15" t="s">
        <v>1484</v>
      </c>
      <c r="G196" s="25" t="s">
        <v>1485</v>
      </c>
      <c r="H196" s="16" t="s">
        <v>16</v>
      </c>
      <c r="I196" s="14" t="s">
        <v>375</v>
      </c>
      <c r="J196" s="14" t="s">
        <v>410</v>
      </c>
      <c r="K196" s="14" t="s">
        <v>1486</v>
      </c>
      <c r="L196" s="14" t="s">
        <v>1487</v>
      </c>
      <c r="M196" s="14" t="s">
        <v>1087</v>
      </c>
      <c r="N196" s="14" t="s">
        <v>1101</v>
      </c>
      <c r="O196" s="28" t="s">
        <v>1505</v>
      </c>
      <c r="P196" s="28"/>
      <c r="Q196" s="17" t="s">
        <v>663</v>
      </c>
      <c r="R196" s="28" t="s">
        <v>1506</v>
      </c>
      <c r="S196" s="18" t="s">
        <v>1507</v>
      </c>
      <c r="T196" s="31" t="s">
        <v>696</v>
      </c>
      <c r="U196" s="36" t="s">
        <v>403</v>
      </c>
      <c r="V196" s="37" t="s">
        <v>1508</v>
      </c>
      <c r="W196" s="38">
        <v>99200006</v>
      </c>
      <c r="X196" s="33">
        <v>1</v>
      </c>
      <c r="Y196" s="33">
        <v>1</v>
      </c>
      <c r="Z196" s="33">
        <v>1</v>
      </c>
      <c r="AA196" s="33">
        <v>1</v>
      </c>
    </row>
    <row r="197" spans="1:27" ht="60" x14ac:dyDescent="0.3">
      <c r="A197" s="29" t="s">
        <v>2130</v>
      </c>
      <c r="B197" s="39">
        <f t="shared" ref="B197:C197" si="24">+B196</f>
        <v>990</v>
      </c>
      <c r="C197" s="40" t="str">
        <f t="shared" si="24"/>
        <v>Agencia Información</v>
      </c>
      <c r="D197" s="15" t="s">
        <v>624</v>
      </c>
      <c r="E197" s="27">
        <v>7</v>
      </c>
      <c r="F197" s="15" t="s">
        <v>1484</v>
      </c>
      <c r="G197" s="25" t="s">
        <v>1485</v>
      </c>
      <c r="H197" s="16" t="s">
        <v>16</v>
      </c>
      <c r="I197" s="14" t="s">
        <v>376</v>
      </c>
      <c r="J197" s="14" t="s">
        <v>410</v>
      </c>
      <c r="K197" s="14" t="s">
        <v>1486</v>
      </c>
      <c r="L197" s="14" t="s">
        <v>1487</v>
      </c>
      <c r="M197" s="14" t="s">
        <v>1087</v>
      </c>
      <c r="N197" s="14" t="s">
        <v>1101</v>
      </c>
      <c r="O197" s="28" t="s">
        <v>1509</v>
      </c>
      <c r="P197" s="28"/>
      <c r="Q197" s="17" t="s">
        <v>663</v>
      </c>
      <c r="R197" s="28" t="s">
        <v>1510</v>
      </c>
      <c r="S197" s="18" t="s">
        <v>1511</v>
      </c>
      <c r="T197" s="31" t="s">
        <v>701</v>
      </c>
      <c r="U197" s="36" t="s">
        <v>403</v>
      </c>
      <c r="V197" s="37" t="s">
        <v>1512</v>
      </c>
      <c r="W197" s="38">
        <v>99200007</v>
      </c>
      <c r="X197" s="33">
        <v>1</v>
      </c>
      <c r="Y197" s="33">
        <v>1</v>
      </c>
      <c r="Z197" s="33">
        <v>1</v>
      </c>
      <c r="AA197" s="33">
        <v>1</v>
      </c>
    </row>
    <row r="198" spans="1:27" ht="60" x14ac:dyDescent="0.3">
      <c r="A198" s="29" t="s">
        <v>2131</v>
      </c>
      <c r="B198" s="39">
        <f t="shared" ref="B198:C198" si="25">+B197</f>
        <v>990</v>
      </c>
      <c r="C198" s="40" t="str">
        <f t="shared" si="25"/>
        <v>Agencia Información</v>
      </c>
      <c r="D198" s="15" t="s">
        <v>624</v>
      </c>
      <c r="E198" s="27">
        <v>8</v>
      </c>
      <c r="F198" s="15" t="s">
        <v>1484</v>
      </c>
      <c r="G198" s="25" t="s">
        <v>1485</v>
      </c>
      <c r="H198" s="16" t="s">
        <v>16</v>
      </c>
      <c r="I198" s="14" t="s">
        <v>377</v>
      </c>
      <c r="J198" s="14" t="s">
        <v>410</v>
      </c>
      <c r="K198" s="14" t="s">
        <v>1486</v>
      </c>
      <c r="L198" s="14" t="s">
        <v>1487</v>
      </c>
      <c r="M198" s="14" t="s">
        <v>1087</v>
      </c>
      <c r="N198" s="14" t="s">
        <v>1101</v>
      </c>
      <c r="O198" s="28" t="s">
        <v>1513</v>
      </c>
      <c r="P198" s="28"/>
      <c r="Q198" s="17" t="s">
        <v>663</v>
      </c>
      <c r="R198" s="28" t="s">
        <v>1514</v>
      </c>
      <c r="S198" s="18" t="s">
        <v>1515</v>
      </c>
      <c r="T198" s="31" t="s">
        <v>706</v>
      </c>
      <c r="U198" s="36" t="s">
        <v>403</v>
      </c>
      <c r="V198" s="37" t="s">
        <v>1516</v>
      </c>
      <c r="W198" s="38">
        <v>99200008</v>
      </c>
      <c r="X198" s="33">
        <v>1</v>
      </c>
      <c r="Y198" s="33">
        <v>1</v>
      </c>
      <c r="Z198" s="33">
        <v>1</v>
      </c>
      <c r="AA198" s="33">
        <v>1</v>
      </c>
    </row>
    <row r="199" spans="1:27" ht="60" x14ac:dyDescent="0.3">
      <c r="A199" s="29" t="s">
        <v>2132</v>
      </c>
      <c r="B199" s="39">
        <f t="shared" ref="B199:C199" si="26">+B198</f>
        <v>990</v>
      </c>
      <c r="C199" s="40" t="str">
        <f t="shared" si="26"/>
        <v>Agencia Información</v>
      </c>
      <c r="D199" s="15" t="s">
        <v>624</v>
      </c>
      <c r="E199" s="27">
        <v>9</v>
      </c>
      <c r="F199" s="15" t="s">
        <v>1484</v>
      </c>
      <c r="G199" s="25" t="s">
        <v>1485</v>
      </c>
      <c r="H199" s="16" t="s">
        <v>16</v>
      </c>
      <c r="I199" s="14" t="s">
        <v>378</v>
      </c>
      <c r="J199" s="14" t="s">
        <v>410</v>
      </c>
      <c r="K199" s="14" t="s">
        <v>1486</v>
      </c>
      <c r="L199" s="14" t="s">
        <v>1487</v>
      </c>
      <c r="M199" s="14" t="s">
        <v>1087</v>
      </c>
      <c r="N199" s="14" t="s">
        <v>1101</v>
      </c>
      <c r="O199" s="28" t="s">
        <v>1517</v>
      </c>
      <c r="P199" s="28"/>
      <c r="Q199" s="17" t="s">
        <v>663</v>
      </c>
      <c r="R199" s="28" t="s">
        <v>1518</v>
      </c>
      <c r="S199" s="18" t="s">
        <v>1519</v>
      </c>
      <c r="T199" s="31" t="s">
        <v>711</v>
      </c>
      <c r="U199" s="36" t="s">
        <v>403</v>
      </c>
      <c r="V199" s="37" t="s">
        <v>1520</v>
      </c>
      <c r="W199" s="38">
        <v>99200009</v>
      </c>
      <c r="X199" s="33">
        <v>1</v>
      </c>
      <c r="Y199" s="33">
        <v>1</v>
      </c>
      <c r="Z199" s="33">
        <v>1</v>
      </c>
      <c r="AA199" s="33">
        <v>1</v>
      </c>
    </row>
    <row r="200" spans="1:27" ht="60" x14ac:dyDescent="0.3">
      <c r="A200" s="29" t="s">
        <v>2133</v>
      </c>
      <c r="B200" s="39">
        <f t="shared" ref="B200:C200" si="27">+B199</f>
        <v>990</v>
      </c>
      <c r="C200" s="40" t="str">
        <f t="shared" si="27"/>
        <v>Agencia Información</v>
      </c>
      <c r="D200" s="15" t="s">
        <v>624</v>
      </c>
      <c r="E200" s="27">
        <v>13</v>
      </c>
      <c r="F200" s="15" t="s">
        <v>1484</v>
      </c>
      <c r="G200" s="25" t="s">
        <v>1485</v>
      </c>
      <c r="H200" s="16" t="s">
        <v>16</v>
      </c>
      <c r="I200" s="14" t="s">
        <v>382</v>
      </c>
      <c r="J200" s="14" t="s">
        <v>410</v>
      </c>
      <c r="K200" s="14" t="s">
        <v>1486</v>
      </c>
      <c r="L200" s="14" t="s">
        <v>1487</v>
      </c>
      <c r="M200" s="14" t="s">
        <v>1087</v>
      </c>
      <c r="N200" s="14" t="s">
        <v>1101</v>
      </c>
      <c r="O200" s="28" t="s">
        <v>1521</v>
      </c>
      <c r="P200" s="28"/>
      <c r="Q200" s="17" t="s">
        <v>663</v>
      </c>
      <c r="R200" s="28" t="s">
        <v>1522</v>
      </c>
      <c r="S200" s="18" t="s">
        <v>1523</v>
      </c>
      <c r="T200" s="31" t="s">
        <v>731</v>
      </c>
      <c r="U200" s="36" t="s">
        <v>403</v>
      </c>
      <c r="V200" s="37" t="s">
        <v>1524</v>
      </c>
      <c r="W200" s="38">
        <v>99200013</v>
      </c>
      <c r="X200" s="33">
        <v>1</v>
      </c>
      <c r="Y200" s="33">
        <v>1</v>
      </c>
      <c r="Z200" s="33">
        <v>1</v>
      </c>
      <c r="AA200" s="33">
        <v>1</v>
      </c>
    </row>
    <row r="201" spans="1:27" ht="60" x14ac:dyDescent="0.3">
      <c r="A201" s="29" t="s">
        <v>2134</v>
      </c>
      <c r="B201" s="39">
        <f t="shared" ref="B201:C201" si="28">+B200</f>
        <v>990</v>
      </c>
      <c r="C201" s="40" t="str">
        <f t="shared" si="28"/>
        <v>Agencia Información</v>
      </c>
      <c r="D201" s="15" t="s">
        <v>624</v>
      </c>
      <c r="E201" s="27">
        <v>15</v>
      </c>
      <c r="F201" s="15" t="s">
        <v>1484</v>
      </c>
      <c r="G201" s="25" t="s">
        <v>1485</v>
      </c>
      <c r="H201" s="16" t="s">
        <v>16</v>
      </c>
      <c r="I201" s="14" t="s">
        <v>384</v>
      </c>
      <c r="J201" s="14" t="s">
        <v>410</v>
      </c>
      <c r="K201" s="14" t="s">
        <v>1486</v>
      </c>
      <c r="L201" s="14" t="s">
        <v>1487</v>
      </c>
      <c r="M201" s="14" t="s">
        <v>1087</v>
      </c>
      <c r="N201" s="14" t="s">
        <v>1101</v>
      </c>
      <c r="O201" s="28" t="s">
        <v>1525</v>
      </c>
      <c r="P201" s="28"/>
      <c r="Q201" s="17" t="s">
        <v>663</v>
      </c>
      <c r="R201" s="28" t="s">
        <v>1526</v>
      </c>
      <c r="S201" s="18" t="s">
        <v>1527</v>
      </c>
      <c r="T201" s="31" t="s">
        <v>741</v>
      </c>
      <c r="U201" s="36" t="s">
        <v>403</v>
      </c>
      <c r="V201" s="37" t="s">
        <v>1528</v>
      </c>
      <c r="W201" s="38">
        <v>99200015</v>
      </c>
      <c r="X201" s="33">
        <v>1</v>
      </c>
      <c r="Y201" s="33">
        <v>1</v>
      </c>
      <c r="Z201" s="33">
        <v>1</v>
      </c>
      <c r="AA201" s="33">
        <v>1</v>
      </c>
    </row>
    <row r="202" spans="1:27" ht="60" x14ac:dyDescent="0.3">
      <c r="A202" s="29" t="s">
        <v>2135</v>
      </c>
      <c r="B202" s="39">
        <f t="shared" ref="B202:C202" si="29">+B201</f>
        <v>990</v>
      </c>
      <c r="C202" s="40" t="str">
        <f t="shared" si="29"/>
        <v>Agencia Información</v>
      </c>
      <c r="D202" s="15" t="s">
        <v>624</v>
      </c>
      <c r="E202" s="27">
        <v>16</v>
      </c>
      <c r="F202" s="15" t="s">
        <v>1484</v>
      </c>
      <c r="G202" s="25" t="s">
        <v>1485</v>
      </c>
      <c r="H202" s="16" t="s">
        <v>16</v>
      </c>
      <c r="I202" s="14" t="s">
        <v>385</v>
      </c>
      <c r="J202" s="14" t="s">
        <v>410</v>
      </c>
      <c r="K202" s="14" t="s">
        <v>1486</v>
      </c>
      <c r="L202" s="14" t="s">
        <v>1487</v>
      </c>
      <c r="M202" s="14" t="s">
        <v>1087</v>
      </c>
      <c r="N202" s="14" t="s">
        <v>1101</v>
      </c>
      <c r="O202" s="28" t="s">
        <v>1529</v>
      </c>
      <c r="P202" s="28"/>
      <c r="Q202" s="17" t="s">
        <v>663</v>
      </c>
      <c r="R202" s="28" t="s">
        <v>1530</v>
      </c>
      <c r="S202" s="18" t="s">
        <v>1531</v>
      </c>
      <c r="T202" s="31" t="s">
        <v>746</v>
      </c>
      <c r="U202" s="36" t="s">
        <v>403</v>
      </c>
      <c r="V202" s="37" t="s">
        <v>1532</v>
      </c>
      <c r="W202" s="38">
        <v>99200016</v>
      </c>
      <c r="X202" s="33">
        <v>1</v>
      </c>
      <c r="Y202" s="33">
        <v>1</v>
      </c>
      <c r="Z202" s="33">
        <v>1</v>
      </c>
      <c r="AA202" s="33">
        <v>1</v>
      </c>
    </row>
    <row r="203" spans="1:27" ht="72" x14ac:dyDescent="0.3">
      <c r="A203" s="29" t="s">
        <v>2136</v>
      </c>
      <c r="B203" s="39">
        <f t="shared" ref="B203:C203" si="30">+B202</f>
        <v>990</v>
      </c>
      <c r="C203" s="40" t="str">
        <f t="shared" si="30"/>
        <v>Agencia Información</v>
      </c>
      <c r="D203" s="15" t="s">
        <v>1533</v>
      </c>
      <c r="E203" s="27">
        <v>0</v>
      </c>
      <c r="F203" s="15" t="s">
        <v>1534</v>
      </c>
      <c r="G203" s="25" t="s">
        <v>1535</v>
      </c>
      <c r="H203" s="16" t="s">
        <v>20</v>
      </c>
      <c r="I203" s="14" t="s">
        <v>15</v>
      </c>
      <c r="J203" s="14" t="s">
        <v>16</v>
      </c>
      <c r="K203" s="14" t="s">
        <v>1536</v>
      </c>
      <c r="L203" s="14" t="s">
        <v>468</v>
      </c>
      <c r="M203" s="14" t="s">
        <v>1537</v>
      </c>
      <c r="N203" s="14" t="s">
        <v>1538</v>
      </c>
      <c r="O203" s="28" t="s">
        <v>1539</v>
      </c>
      <c r="P203" s="28" t="s">
        <v>1540</v>
      </c>
      <c r="Q203" s="17" t="s">
        <v>991</v>
      </c>
      <c r="R203" s="28" t="s">
        <v>1541</v>
      </c>
      <c r="S203" s="18" t="s">
        <v>1542</v>
      </c>
      <c r="T203" s="31">
        <v>100200300</v>
      </c>
      <c r="U203" s="36" t="s">
        <v>403</v>
      </c>
      <c r="V203" s="37" t="s">
        <v>1543</v>
      </c>
      <c r="W203" s="38">
        <v>99100000</v>
      </c>
      <c r="X203" s="33">
        <v>1</v>
      </c>
      <c r="Y203" s="33">
        <v>1</v>
      </c>
      <c r="Z203" s="33">
        <v>1</v>
      </c>
      <c r="AA203" s="33">
        <v>1</v>
      </c>
    </row>
    <row r="204" spans="1:27" ht="61.2" x14ac:dyDescent="0.3">
      <c r="A204" s="29" t="s">
        <v>2137</v>
      </c>
      <c r="B204" s="39">
        <f t="shared" ref="B204:C204" si="31">+B203</f>
        <v>990</v>
      </c>
      <c r="C204" s="40" t="str">
        <f t="shared" si="31"/>
        <v>Agencia Información</v>
      </c>
      <c r="D204" s="15" t="s">
        <v>1107</v>
      </c>
      <c r="E204" s="27">
        <v>0</v>
      </c>
      <c r="F204" s="15" t="s">
        <v>1544</v>
      </c>
      <c r="G204" s="25" t="s">
        <v>1109</v>
      </c>
      <c r="H204" s="16" t="s">
        <v>20</v>
      </c>
      <c r="I204" s="14" t="s">
        <v>15</v>
      </c>
      <c r="J204" s="14" t="s">
        <v>18</v>
      </c>
      <c r="K204" s="14" t="s">
        <v>1110</v>
      </c>
      <c r="L204" s="14" t="s">
        <v>1099</v>
      </c>
      <c r="M204" s="14" t="s">
        <v>1111</v>
      </c>
      <c r="N204" s="14" t="s">
        <v>1112</v>
      </c>
      <c r="O204" s="28" t="s">
        <v>1545</v>
      </c>
      <c r="P204" s="28" t="s">
        <v>1546</v>
      </c>
      <c r="Q204" s="17" t="s">
        <v>631</v>
      </c>
      <c r="R204" s="28" t="s">
        <v>1547</v>
      </c>
      <c r="S204" s="18" t="s">
        <v>1548</v>
      </c>
      <c r="T204" s="31" t="s">
        <v>752</v>
      </c>
      <c r="U204" s="36" t="s">
        <v>403</v>
      </c>
      <c r="V204" s="37" t="s">
        <v>1549</v>
      </c>
      <c r="W204" s="38">
        <v>99100000</v>
      </c>
      <c r="X204" s="33">
        <v>1</v>
      </c>
      <c r="Y204" s="33">
        <v>1</v>
      </c>
      <c r="Z204" s="33">
        <v>1</v>
      </c>
      <c r="AA204" s="33">
        <v>1</v>
      </c>
    </row>
    <row r="205" spans="1:27" ht="40.799999999999997" x14ac:dyDescent="0.3">
      <c r="A205" s="29" t="s">
        <v>2138</v>
      </c>
      <c r="B205" s="39">
        <f t="shared" ref="B205:C205" si="32">+B204</f>
        <v>990</v>
      </c>
      <c r="C205" s="40" t="str">
        <f t="shared" si="32"/>
        <v>Agencia Información</v>
      </c>
      <c r="D205" s="15" t="s">
        <v>1107</v>
      </c>
      <c r="E205" s="27">
        <v>1</v>
      </c>
      <c r="F205" s="15" t="s">
        <v>1544</v>
      </c>
      <c r="G205" s="25" t="s">
        <v>1109</v>
      </c>
      <c r="H205" s="16" t="s">
        <v>16</v>
      </c>
      <c r="I205" s="14" t="s">
        <v>370</v>
      </c>
      <c r="J205" s="14" t="s">
        <v>18</v>
      </c>
      <c r="K205" s="14" t="s">
        <v>1110</v>
      </c>
      <c r="L205" s="14" t="s">
        <v>1099</v>
      </c>
      <c r="M205" s="14" t="s">
        <v>1111</v>
      </c>
      <c r="N205" s="14" t="s">
        <v>1112</v>
      </c>
      <c r="O205" s="28" t="s">
        <v>1550</v>
      </c>
      <c r="P205" s="28"/>
      <c r="Q205" s="17" t="s">
        <v>631</v>
      </c>
      <c r="R205" s="28" t="s">
        <v>1551</v>
      </c>
      <c r="S205" s="18" t="s">
        <v>1552</v>
      </c>
      <c r="T205" s="31" t="s">
        <v>757</v>
      </c>
      <c r="U205" s="36" t="s">
        <v>403</v>
      </c>
      <c r="V205" s="37" t="s">
        <v>1553</v>
      </c>
      <c r="W205" s="38">
        <v>99200001</v>
      </c>
      <c r="X205" s="33">
        <v>1</v>
      </c>
      <c r="Y205" s="33">
        <v>1</v>
      </c>
      <c r="Z205" s="33">
        <v>1</v>
      </c>
      <c r="AA205" s="33">
        <v>1</v>
      </c>
    </row>
    <row r="206" spans="1:27" ht="40.799999999999997" x14ac:dyDescent="0.3">
      <c r="A206" s="29" t="s">
        <v>2139</v>
      </c>
      <c r="B206" s="39">
        <f t="shared" ref="B206:C206" si="33">+B205</f>
        <v>990</v>
      </c>
      <c r="C206" s="40" t="str">
        <f t="shared" si="33"/>
        <v>Agencia Información</v>
      </c>
      <c r="D206" s="15" t="s">
        <v>1107</v>
      </c>
      <c r="E206" s="27">
        <v>2</v>
      </c>
      <c r="F206" s="15" t="s">
        <v>1544</v>
      </c>
      <c r="G206" s="25" t="s">
        <v>1109</v>
      </c>
      <c r="H206" s="16" t="s">
        <v>16</v>
      </c>
      <c r="I206" s="14" t="s">
        <v>371</v>
      </c>
      <c r="J206" s="14" t="s">
        <v>18</v>
      </c>
      <c r="K206" s="14" t="s">
        <v>1110</v>
      </c>
      <c r="L206" s="14" t="s">
        <v>1099</v>
      </c>
      <c r="M206" s="14" t="s">
        <v>1111</v>
      </c>
      <c r="N206" s="14" t="s">
        <v>1112</v>
      </c>
      <c r="O206" s="28" t="s">
        <v>1554</v>
      </c>
      <c r="P206" s="28"/>
      <c r="Q206" s="17" t="s">
        <v>631</v>
      </c>
      <c r="R206" s="28" t="s">
        <v>1555</v>
      </c>
      <c r="S206" s="18" t="s">
        <v>1556</v>
      </c>
      <c r="T206" s="31" t="s">
        <v>762</v>
      </c>
      <c r="U206" s="36" t="s">
        <v>403</v>
      </c>
      <c r="V206" s="37" t="s">
        <v>1557</v>
      </c>
      <c r="W206" s="38">
        <v>99200002</v>
      </c>
      <c r="X206" s="33">
        <v>1</v>
      </c>
      <c r="Y206" s="33">
        <v>1</v>
      </c>
      <c r="Z206" s="33">
        <v>1</v>
      </c>
      <c r="AA206" s="33">
        <v>1</v>
      </c>
    </row>
    <row r="207" spans="1:27" ht="40.799999999999997" x14ac:dyDescent="0.3">
      <c r="A207" s="29" t="s">
        <v>2140</v>
      </c>
      <c r="B207" s="39">
        <f t="shared" ref="B207:C207" si="34">+B206</f>
        <v>990</v>
      </c>
      <c r="C207" s="40" t="str">
        <f t="shared" si="34"/>
        <v>Agencia Información</v>
      </c>
      <c r="D207" s="15" t="s">
        <v>1107</v>
      </c>
      <c r="E207" s="27">
        <v>3</v>
      </c>
      <c r="F207" s="15" t="s">
        <v>1544</v>
      </c>
      <c r="G207" s="25" t="s">
        <v>1109</v>
      </c>
      <c r="H207" s="16" t="s">
        <v>16</v>
      </c>
      <c r="I207" s="14" t="s">
        <v>372</v>
      </c>
      <c r="J207" s="14" t="s">
        <v>18</v>
      </c>
      <c r="K207" s="14" t="s">
        <v>1110</v>
      </c>
      <c r="L207" s="14" t="s">
        <v>1099</v>
      </c>
      <c r="M207" s="14" t="s">
        <v>1111</v>
      </c>
      <c r="N207" s="14" t="s">
        <v>1112</v>
      </c>
      <c r="O207" s="28" t="s">
        <v>1558</v>
      </c>
      <c r="P207" s="28"/>
      <c r="Q207" s="17" t="s">
        <v>631</v>
      </c>
      <c r="R207" s="28" t="s">
        <v>1559</v>
      </c>
      <c r="S207" s="18" t="s">
        <v>1560</v>
      </c>
      <c r="T207" s="31" t="s">
        <v>767</v>
      </c>
      <c r="U207" s="36" t="s">
        <v>403</v>
      </c>
      <c r="V207" s="37" t="s">
        <v>1561</v>
      </c>
      <c r="W207" s="38">
        <v>99200003</v>
      </c>
      <c r="X207" s="33">
        <v>1</v>
      </c>
      <c r="Y207" s="33">
        <v>1</v>
      </c>
      <c r="Z207" s="33">
        <v>1</v>
      </c>
      <c r="AA207" s="33">
        <v>1</v>
      </c>
    </row>
    <row r="208" spans="1:27" ht="40.799999999999997" x14ac:dyDescent="0.3">
      <c r="A208" s="29" t="s">
        <v>2141</v>
      </c>
      <c r="B208" s="39">
        <f t="shared" ref="B208:C208" si="35">+B207</f>
        <v>990</v>
      </c>
      <c r="C208" s="40" t="str">
        <f t="shared" si="35"/>
        <v>Agencia Información</v>
      </c>
      <c r="D208" s="15" t="s">
        <v>1107</v>
      </c>
      <c r="E208" s="27">
        <v>4</v>
      </c>
      <c r="F208" s="15" t="s">
        <v>1544</v>
      </c>
      <c r="G208" s="25" t="s">
        <v>1109</v>
      </c>
      <c r="H208" s="16" t="s">
        <v>16</v>
      </c>
      <c r="I208" s="14" t="s">
        <v>373</v>
      </c>
      <c r="J208" s="14" t="s">
        <v>18</v>
      </c>
      <c r="K208" s="14" t="s">
        <v>1110</v>
      </c>
      <c r="L208" s="14" t="s">
        <v>1099</v>
      </c>
      <c r="M208" s="14" t="s">
        <v>1111</v>
      </c>
      <c r="N208" s="14" t="s">
        <v>1112</v>
      </c>
      <c r="O208" s="28" t="s">
        <v>1562</v>
      </c>
      <c r="P208" s="28"/>
      <c r="Q208" s="17" t="s">
        <v>631</v>
      </c>
      <c r="R208" s="28" t="s">
        <v>1563</v>
      </c>
      <c r="S208" s="18" t="s">
        <v>1564</v>
      </c>
      <c r="T208" s="31" t="s">
        <v>772</v>
      </c>
      <c r="U208" s="36" t="s">
        <v>403</v>
      </c>
      <c r="V208" s="37" t="s">
        <v>1565</v>
      </c>
      <c r="W208" s="38">
        <v>99200004</v>
      </c>
      <c r="X208" s="33">
        <v>1</v>
      </c>
      <c r="Y208" s="33">
        <v>1</v>
      </c>
      <c r="Z208" s="33">
        <v>1</v>
      </c>
      <c r="AA208" s="33">
        <v>1</v>
      </c>
    </row>
    <row r="209" spans="1:27" ht="40.799999999999997" x14ac:dyDescent="0.3">
      <c r="A209" s="29" t="s">
        <v>2142</v>
      </c>
      <c r="B209" s="39">
        <f t="shared" ref="B209:C209" si="36">+B208</f>
        <v>990</v>
      </c>
      <c r="C209" s="40" t="str">
        <f t="shared" si="36"/>
        <v>Agencia Información</v>
      </c>
      <c r="D209" s="15" t="s">
        <v>1107</v>
      </c>
      <c r="E209" s="27">
        <v>5</v>
      </c>
      <c r="F209" s="15" t="s">
        <v>1544</v>
      </c>
      <c r="G209" s="25" t="s">
        <v>1109</v>
      </c>
      <c r="H209" s="16" t="s">
        <v>16</v>
      </c>
      <c r="I209" s="14" t="s">
        <v>374</v>
      </c>
      <c r="J209" s="14" t="s">
        <v>18</v>
      </c>
      <c r="K209" s="14" t="s">
        <v>1110</v>
      </c>
      <c r="L209" s="14" t="s">
        <v>1099</v>
      </c>
      <c r="M209" s="14" t="s">
        <v>1111</v>
      </c>
      <c r="N209" s="14" t="s">
        <v>1112</v>
      </c>
      <c r="O209" s="28" t="s">
        <v>1566</v>
      </c>
      <c r="P209" s="28"/>
      <c r="Q209" s="17" t="s">
        <v>631</v>
      </c>
      <c r="R209" s="28" t="s">
        <v>1567</v>
      </c>
      <c r="S209" s="18" t="s">
        <v>1568</v>
      </c>
      <c r="T209" s="31" t="s">
        <v>777</v>
      </c>
      <c r="U209" s="36" t="s">
        <v>403</v>
      </c>
      <c r="V209" s="37" t="s">
        <v>1569</v>
      </c>
      <c r="W209" s="38">
        <v>99200005</v>
      </c>
      <c r="X209" s="33">
        <v>1</v>
      </c>
      <c r="Y209" s="33">
        <v>1</v>
      </c>
      <c r="Z209" s="33">
        <v>1</v>
      </c>
      <c r="AA209" s="33">
        <v>1</v>
      </c>
    </row>
    <row r="210" spans="1:27" ht="40.799999999999997" x14ac:dyDescent="0.3">
      <c r="A210" s="29" t="s">
        <v>2143</v>
      </c>
      <c r="B210" s="39">
        <f t="shared" ref="B210:C210" si="37">+B209</f>
        <v>990</v>
      </c>
      <c r="C210" s="40" t="str">
        <f t="shared" si="37"/>
        <v>Agencia Información</v>
      </c>
      <c r="D210" s="15" t="s">
        <v>1107</v>
      </c>
      <c r="E210" s="27">
        <v>6</v>
      </c>
      <c r="F210" s="15" t="s">
        <v>1544</v>
      </c>
      <c r="G210" s="25" t="s">
        <v>1109</v>
      </c>
      <c r="H210" s="16" t="s">
        <v>16</v>
      </c>
      <c r="I210" s="14" t="s">
        <v>375</v>
      </c>
      <c r="J210" s="14" t="s">
        <v>18</v>
      </c>
      <c r="K210" s="14" t="s">
        <v>1110</v>
      </c>
      <c r="L210" s="14" t="s">
        <v>1099</v>
      </c>
      <c r="M210" s="14" t="s">
        <v>1111</v>
      </c>
      <c r="N210" s="14" t="s">
        <v>1112</v>
      </c>
      <c r="O210" s="28" t="s">
        <v>1570</v>
      </c>
      <c r="P210" s="28"/>
      <c r="Q210" s="17" t="s">
        <v>631</v>
      </c>
      <c r="R210" s="28" t="s">
        <v>1571</v>
      </c>
      <c r="S210" s="18" t="s">
        <v>1572</v>
      </c>
      <c r="T210" s="31" t="s">
        <v>782</v>
      </c>
      <c r="U210" s="36" t="s">
        <v>403</v>
      </c>
      <c r="V210" s="37" t="s">
        <v>1573</v>
      </c>
      <c r="W210" s="38">
        <v>99200006</v>
      </c>
      <c r="X210" s="33">
        <v>1</v>
      </c>
      <c r="Y210" s="33">
        <v>1</v>
      </c>
      <c r="Z210" s="33">
        <v>1</v>
      </c>
      <c r="AA210" s="33">
        <v>1</v>
      </c>
    </row>
    <row r="211" spans="1:27" ht="40.799999999999997" x14ac:dyDescent="0.3">
      <c r="A211" s="29" t="s">
        <v>2144</v>
      </c>
      <c r="B211" s="39">
        <f t="shared" ref="B211:C211" si="38">+B210</f>
        <v>990</v>
      </c>
      <c r="C211" s="40" t="str">
        <f t="shared" si="38"/>
        <v>Agencia Información</v>
      </c>
      <c r="D211" s="15" t="s">
        <v>1107</v>
      </c>
      <c r="E211" s="27">
        <v>7</v>
      </c>
      <c r="F211" s="15" t="s">
        <v>1544</v>
      </c>
      <c r="G211" s="25" t="s">
        <v>1109</v>
      </c>
      <c r="H211" s="16" t="s">
        <v>16</v>
      </c>
      <c r="I211" s="14" t="s">
        <v>376</v>
      </c>
      <c r="J211" s="14" t="s">
        <v>18</v>
      </c>
      <c r="K211" s="14" t="s">
        <v>1110</v>
      </c>
      <c r="L211" s="14" t="s">
        <v>1099</v>
      </c>
      <c r="M211" s="14" t="s">
        <v>1111</v>
      </c>
      <c r="N211" s="14" t="s">
        <v>1112</v>
      </c>
      <c r="O211" s="28" t="s">
        <v>1574</v>
      </c>
      <c r="P211" s="28"/>
      <c r="Q211" s="17" t="s">
        <v>631</v>
      </c>
      <c r="R211" s="28" t="s">
        <v>1575</v>
      </c>
      <c r="S211" s="18" t="s">
        <v>1576</v>
      </c>
      <c r="T211" s="31" t="s">
        <v>787</v>
      </c>
      <c r="U211" s="36" t="s">
        <v>403</v>
      </c>
      <c r="V211" s="37" t="s">
        <v>1577</v>
      </c>
      <c r="W211" s="38">
        <v>99200007</v>
      </c>
      <c r="X211" s="33">
        <v>1</v>
      </c>
      <c r="Y211" s="33">
        <v>1</v>
      </c>
      <c r="Z211" s="33">
        <v>1</v>
      </c>
      <c r="AA211" s="33">
        <v>1</v>
      </c>
    </row>
    <row r="212" spans="1:27" ht="40.799999999999997" x14ac:dyDescent="0.3">
      <c r="A212" s="29" t="s">
        <v>2145</v>
      </c>
      <c r="B212" s="39">
        <f t="shared" ref="B212:C212" si="39">+B211</f>
        <v>990</v>
      </c>
      <c r="C212" s="40" t="str">
        <f t="shared" si="39"/>
        <v>Agencia Información</v>
      </c>
      <c r="D212" s="15" t="s">
        <v>1107</v>
      </c>
      <c r="E212" s="27">
        <v>8</v>
      </c>
      <c r="F212" s="15" t="s">
        <v>1544</v>
      </c>
      <c r="G212" s="25" t="s">
        <v>1109</v>
      </c>
      <c r="H212" s="16" t="s">
        <v>16</v>
      </c>
      <c r="I212" s="14" t="s">
        <v>377</v>
      </c>
      <c r="J212" s="14" t="s">
        <v>18</v>
      </c>
      <c r="K212" s="14" t="s">
        <v>1110</v>
      </c>
      <c r="L212" s="14" t="s">
        <v>1099</v>
      </c>
      <c r="M212" s="14" t="s">
        <v>1111</v>
      </c>
      <c r="N212" s="14" t="s">
        <v>1112</v>
      </c>
      <c r="O212" s="28" t="s">
        <v>1578</v>
      </c>
      <c r="P212" s="28"/>
      <c r="Q212" s="17" t="s">
        <v>631</v>
      </c>
      <c r="R212" s="28" t="s">
        <v>1579</v>
      </c>
      <c r="S212" s="18" t="s">
        <v>1580</v>
      </c>
      <c r="T212" s="31" t="s">
        <v>792</v>
      </c>
      <c r="U212" s="36" t="s">
        <v>403</v>
      </c>
      <c r="V212" s="37" t="s">
        <v>1581</v>
      </c>
      <c r="W212" s="38">
        <v>99200008</v>
      </c>
      <c r="X212" s="33">
        <v>1</v>
      </c>
      <c r="Y212" s="33">
        <v>1</v>
      </c>
      <c r="Z212" s="33">
        <v>1</v>
      </c>
      <c r="AA212" s="33">
        <v>1</v>
      </c>
    </row>
    <row r="213" spans="1:27" ht="40.799999999999997" x14ac:dyDescent="0.3">
      <c r="A213" s="29" t="s">
        <v>2146</v>
      </c>
      <c r="B213" s="39">
        <f t="shared" ref="B213:C213" si="40">+B212</f>
        <v>990</v>
      </c>
      <c r="C213" s="40" t="str">
        <f t="shared" si="40"/>
        <v>Agencia Información</v>
      </c>
      <c r="D213" s="15" t="s">
        <v>1107</v>
      </c>
      <c r="E213" s="27">
        <v>9</v>
      </c>
      <c r="F213" s="15" t="s">
        <v>1544</v>
      </c>
      <c r="G213" s="25" t="s">
        <v>1109</v>
      </c>
      <c r="H213" s="16" t="s">
        <v>16</v>
      </c>
      <c r="I213" s="14" t="s">
        <v>378</v>
      </c>
      <c r="J213" s="14" t="s">
        <v>18</v>
      </c>
      <c r="K213" s="14" t="s">
        <v>1110</v>
      </c>
      <c r="L213" s="14" t="s">
        <v>1099</v>
      </c>
      <c r="M213" s="14" t="s">
        <v>1111</v>
      </c>
      <c r="N213" s="14" t="s">
        <v>1112</v>
      </c>
      <c r="O213" s="28" t="s">
        <v>1582</v>
      </c>
      <c r="P213" s="28"/>
      <c r="Q213" s="17" t="s">
        <v>631</v>
      </c>
      <c r="R213" s="28" t="s">
        <v>1583</v>
      </c>
      <c r="S213" s="18" t="s">
        <v>1584</v>
      </c>
      <c r="T213" s="31" t="s">
        <v>797</v>
      </c>
      <c r="U213" s="36" t="s">
        <v>403</v>
      </c>
      <c r="V213" s="37" t="s">
        <v>1585</v>
      </c>
      <c r="W213" s="38">
        <v>99200009</v>
      </c>
      <c r="X213" s="33">
        <v>1</v>
      </c>
      <c r="Y213" s="33">
        <v>1</v>
      </c>
      <c r="Z213" s="33">
        <v>1</v>
      </c>
      <c r="AA213" s="33">
        <v>1</v>
      </c>
    </row>
    <row r="214" spans="1:27" ht="40.799999999999997" x14ac:dyDescent="0.3">
      <c r="A214" s="29" t="s">
        <v>2147</v>
      </c>
      <c r="B214" s="39">
        <f t="shared" ref="B214:C214" si="41">+B213</f>
        <v>990</v>
      </c>
      <c r="C214" s="40" t="str">
        <f t="shared" si="41"/>
        <v>Agencia Información</v>
      </c>
      <c r="D214" s="15" t="s">
        <v>1107</v>
      </c>
      <c r="E214" s="27">
        <v>10</v>
      </c>
      <c r="F214" s="15" t="s">
        <v>1544</v>
      </c>
      <c r="G214" s="25" t="s">
        <v>1109</v>
      </c>
      <c r="H214" s="16" t="s">
        <v>16</v>
      </c>
      <c r="I214" s="14" t="s">
        <v>379</v>
      </c>
      <c r="J214" s="14" t="s">
        <v>18</v>
      </c>
      <c r="K214" s="14" t="s">
        <v>1110</v>
      </c>
      <c r="L214" s="14" t="s">
        <v>1099</v>
      </c>
      <c r="M214" s="14" t="s">
        <v>1111</v>
      </c>
      <c r="N214" s="14" t="s">
        <v>1112</v>
      </c>
      <c r="O214" s="28" t="s">
        <v>1586</v>
      </c>
      <c r="P214" s="28"/>
      <c r="Q214" s="17" t="s">
        <v>631</v>
      </c>
      <c r="R214" s="28" t="s">
        <v>1587</v>
      </c>
      <c r="S214" s="18" t="s">
        <v>1588</v>
      </c>
      <c r="T214" s="31" t="s">
        <v>802</v>
      </c>
      <c r="U214" s="36" t="s">
        <v>403</v>
      </c>
      <c r="V214" s="37" t="s">
        <v>1589</v>
      </c>
      <c r="W214" s="38">
        <v>99200010</v>
      </c>
      <c r="X214" s="33">
        <v>1</v>
      </c>
      <c r="Y214" s="33">
        <v>1</v>
      </c>
      <c r="Z214" s="33">
        <v>1</v>
      </c>
      <c r="AA214" s="33">
        <v>1</v>
      </c>
    </row>
    <row r="215" spans="1:27" ht="40.799999999999997" x14ac:dyDescent="0.3">
      <c r="A215" s="29" t="s">
        <v>2148</v>
      </c>
      <c r="B215" s="39">
        <f t="shared" ref="B215:C215" si="42">+B214</f>
        <v>990</v>
      </c>
      <c r="C215" s="40" t="str">
        <f t="shared" si="42"/>
        <v>Agencia Información</v>
      </c>
      <c r="D215" s="15" t="s">
        <v>1107</v>
      </c>
      <c r="E215" s="27">
        <v>11</v>
      </c>
      <c r="F215" s="15" t="s">
        <v>1544</v>
      </c>
      <c r="G215" s="25" t="s">
        <v>1109</v>
      </c>
      <c r="H215" s="16" t="s">
        <v>16</v>
      </c>
      <c r="I215" s="14" t="s">
        <v>380</v>
      </c>
      <c r="J215" s="14" t="s">
        <v>18</v>
      </c>
      <c r="K215" s="14" t="s">
        <v>1110</v>
      </c>
      <c r="L215" s="14" t="s">
        <v>1099</v>
      </c>
      <c r="M215" s="14" t="s">
        <v>1111</v>
      </c>
      <c r="N215" s="14" t="s">
        <v>1112</v>
      </c>
      <c r="O215" s="28" t="s">
        <v>1590</v>
      </c>
      <c r="P215" s="28"/>
      <c r="Q215" s="17" t="s">
        <v>631</v>
      </c>
      <c r="R215" s="28" t="s">
        <v>1591</v>
      </c>
      <c r="S215" s="18" t="s">
        <v>1592</v>
      </c>
      <c r="T215" s="31" t="s">
        <v>807</v>
      </c>
      <c r="U215" s="36" t="s">
        <v>403</v>
      </c>
      <c r="V215" s="37" t="s">
        <v>1593</v>
      </c>
      <c r="W215" s="38">
        <v>99200011</v>
      </c>
      <c r="X215" s="33">
        <v>1</v>
      </c>
      <c r="Y215" s="33">
        <v>1</v>
      </c>
      <c r="Z215" s="33">
        <v>1</v>
      </c>
      <c r="AA215" s="33">
        <v>1</v>
      </c>
    </row>
    <row r="216" spans="1:27" ht="40.799999999999997" x14ac:dyDescent="0.3">
      <c r="A216" s="29" t="s">
        <v>2149</v>
      </c>
      <c r="B216" s="39">
        <f t="shared" ref="B216:C216" si="43">+B215</f>
        <v>990</v>
      </c>
      <c r="C216" s="40" t="str">
        <f t="shared" si="43"/>
        <v>Agencia Información</v>
      </c>
      <c r="D216" s="15" t="s">
        <v>1107</v>
      </c>
      <c r="E216" s="27">
        <v>12</v>
      </c>
      <c r="F216" s="15" t="s">
        <v>1544</v>
      </c>
      <c r="G216" s="25" t="s">
        <v>1109</v>
      </c>
      <c r="H216" s="16" t="s">
        <v>16</v>
      </c>
      <c r="I216" s="14" t="s">
        <v>381</v>
      </c>
      <c r="J216" s="14" t="s">
        <v>18</v>
      </c>
      <c r="K216" s="14" t="s">
        <v>1110</v>
      </c>
      <c r="L216" s="14" t="s">
        <v>1099</v>
      </c>
      <c r="M216" s="14" t="s">
        <v>1111</v>
      </c>
      <c r="N216" s="14" t="s">
        <v>1112</v>
      </c>
      <c r="O216" s="28" t="s">
        <v>1594</v>
      </c>
      <c r="P216" s="28"/>
      <c r="Q216" s="17" t="s">
        <v>631</v>
      </c>
      <c r="R216" s="28" t="s">
        <v>1595</v>
      </c>
      <c r="S216" s="18" t="s">
        <v>1596</v>
      </c>
      <c r="T216" s="31" t="s">
        <v>812</v>
      </c>
      <c r="U216" s="36" t="s">
        <v>403</v>
      </c>
      <c r="V216" s="37" t="s">
        <v>1597</v>
      </c>
      <c r="W216" s="38">
        <v>99200012</v>
      </c>
      <c r="X216" s="33">
        <v>1</v>
      </c>
      <c r="Y216" s="33">
        <v>1</v>
      </c>
      <c r="Z216" s="33">
        <v>1</v>
      </c>
      <c r="AA216" s="33">
        <v>1</v>
      </c>
    </row>
    <row r="217" spans="1:27" ht="40.799999999999997" x14ac:dyDescent="0.3">
      <c r="A217" s="29" t="s">
        <v>2150</v>
      </c>
      <c r="B217" s="39">
        <f t="shared" ref="B217:C217" si="44">+B216</f>
        <v>990</v>
      </c>
      <c r="C217" s="40" t="str">
        <f t="shared" si="44"/>
        <v>Agencia Información</v>
      </c>
      <c r="D217" s="15" t="s">
        <v>1107</v>
      </c>
      <c r="E217" s="27">
        <v>13</v>
      </c>
      <c r="F217" s="15" t="s">
        <v>1544</v>
      </c>
      <c r="G217" s="25" t="s">
        <v>1109</v>
      </c>
      <c r="H217" s="16" t="s">
        <v>16</v>
      </c>
      <c r="I217" s="14" t="s">
        <v>382</v>
      </c>
      <c r="J217" s="14" t="s">
        <v>18</v>
      </c>
      <c r="K217" s="14" t="s">
        <v>1110</v>
      </c>
      <c r="L217" s="14" t="s">
        <v>1099</v>
      </c>
      <c r="M217" s="14" t="s">
        <v>1111</v>
      </c>
      <c r="N217" s="14" t="s">
        <v>1112</v>
      </c>
      <c r="O217" s="28" t="s">
        <v>1598</v>
      </c>
      <c r="P217" s="28"/>
      <c r="Q217" s="17" t="s">
        <v>631</v>
      </c>
      <c r="R217" s="28" t="s">
        <v>1599</v>
      </c>
      <c r="S217" s="18" t="s">
        <v>1600</v>
      </c>
      <c r="T217" s="31" t="s">
        <v>817</v>
      </c>
      <c r="U217" s="36" t="s">
        <v>403</v>
      </c>
      <c r="V217" s="37" t="s">
        <v>1601</v>
      </c>
      <c r="W217" s="38">
        <v>99200013</v>
      </c>
      <c r="X217" s="33">
        <v>1</v>
      </c>
      <c r="Y217" s="33">
        <v>1</v>
      </c>
      <c r="Z217" s="33">
        <v>1</v>
      </c>
      <c r="AA217" s="33">
        <v>1</v>
      </c>
    </row>
    <row r="218" spans="1:27" ht="40.799999999999997" x14ac:dyDescent="0.3">
      <c r="A218" s="29" t="s">
        <v>2151</v>
      </c>
      <c r="B218" s="39">
        <f t="shared" ref="B218:C218" si="45">+B217</f>
        <v>990</v>
      </c>
      <c r="C218" s="40" t="str">
        <f t="shared" si="45"/>
        <v>Agencia Información</v>
      </c>
      <c r="D218" s="15" t="s">
        <v>1107</v>
      </c>
      <c r="E218" s="27">
        <v>14</v>
      </c>
      <c r="F218" s="15" t="s">
        <v>1544</v>
      </c>
      <c r="G218" s="25" t="s">
        <v>1109</v>
      </c>
      <c r="H218" s="16" t="s">
        <v>16</v>
      </c>
      <c r="I218" s="14" t="s">
        <v>383</v>
      </c>
      <c r="J218" s="14" t="s">
        <v>18</v>
      </c>
      <c r="K218" s="14" t="s">
        <v>1110</v>
      </c>
      <c r="L218" s="14" t="s">
        <v>1099</v>
      </c>
      <c r="M218" s="14" t="s">
        <v>1111</v>
      </c>
      <c r="N218" s="14" t="s">
        <v>1112</v>
      </c>
      <c r="O218" s="28" t="s">
        <v>1602</v>
      </c>
      <c r="P218" s="28"/>
      <c r="Q218" s="17" t="s">
        <v>631</v>
      </c>
      <c r="R218" s="28" t="s">
        <v>1603</v>
      </c>
      <c r="S218" s="18" t="s">
        <v>1604</v>
      </c>
      <c r="T218" s="31" t="s">
        <v>822</v>
      </c>
      <c r="U218" s="36" t="s">
        <v>403</v>
      </c>
      <c r="V218" s="37" t="s">
        <v>1605</v>
      </c>
      <c r="W218" s="38">
        <v>99200014</v>
      </c>
      <c r="X218" s="33">
        <v>1</v>
      </c>
      <c r="Y218" s="33">
        <v>1</v>
      </c>
      <c r="Z218" s="33">
        <v>1</v>
      </c>
      <c r="AA218" s="33">
        <v>1</v>
      </c>
    </row>
    <row r="219" spans="1:27" ht="40.799999999999997" x14ac:dyDescent="0.3">
      <c r="A219" s="29" t="s">
        <v>2152</v>
      </c>
      <c r="B219" s="39">
        <f t="shared" ref="B219:C219" si="46">+B218</f>
        <v>990</v>
      </c>
      <c r="C219" s="40" t="str">
        <f t="shared" si="46"/>
        <v>Agencia Información</v>
      </c>
      <c r="D219" s="15" t="s">
        <v>1107</v>
      </c>
      <c r="E219" s="27">
        <v>15</v>
      </c>
      <c r="F219" s="15" t="s">
        <v>1544</v>
      </c>
      <c r="G219" s="25" t="s">
        <v>1109</v>
      </c>
      <c r="H219" s="16" t="s">
        <v>16</v>
      </c>
      <c r="I219" s="14" t="s">
        <v>384</v>
      </c>
      <c r="J219" s="14" t="s">
        <v>18</v>
      </c>
      <c r="K219" s="14" t="s">
        <v>1110</v>
      </c>
      <c r="L219" s="14" t="s">
        <v>1099</v>
      </c>
      <c r="M219" s="14" t="s">
        <v>1111</v>
      </c>
      <c r="N219" s="14" t="s">
        <v>1112</v>
      </c>
      <c r="O219" s="28" t="s">
        <v>1606</v>
      </c>
      <c r="P219" s="28"/>
      <c r="Q219" s="17" t="s">
        <v>631</v>
      </c>
      <c r="R219" s="28" t="s">
        <v>1607</v>
      </c>
      <c r="S219" s="18" t="s">
        <v>1608</v>
      </c>
      <c r="T219" s="31" t="s">
        <v>827</v>
      </c>
      <c r="U219" s="36" t="s">
        <v>403</v>
      </c>
      <c r="V219" s="37" t="s">
        <v>1609</v>
      </c>
      <c r="W219" s="38">
        <v>99200015</v>
      </c>
      <c r="X219" s="33">
        <v>1</v>
      </c>
      <c r="Y219" s="33">
        <v>1</v>
      </c>
      <c r="Z219" s="33">
        <v>1</v>
      </c>
      <c r="AA219" s="33">
        <v>1</v>
      </c>
    </row>
    <row r="220" spans="1:27" ht="40.799999999999997" x14ac:dyDescent="0.3">
      <c r="A220" s="29" t="s">
        <v>2153</v>
      </c>
      <c r="B220" s="39">
        <f t="shared" ref="B220:C220" si="47">+B219</f>
        <v>990</v>
      </c>
      <c r="C220" s="40" t="str">
        <f t="shared" si="47"/>
        <v>Agencia Información</v>
      </c>
      <c r="D220" s="15" t="s">
        <v>1107</v>
      </c>
      <c r="E220" s="27">
        <v>16</v>
      </c>
      <c r="F220" s="15" t="s">
        <v>1544</v>
      </c>
      <c r="G220" s="25" t="s">
        <v>1109</v>
      </c>
      <c r="H220" s="16" t="s">
        <v>16</v>
      </c>
      <c r="I220" s="14" t="s">
        <v>385</v>
      </c>
      <c r="J220" s="14" t="s">
        <v>18</v>
      </c>
      <c r="K220" s="14" t="s">
        <v>1110</v>
      </c>
      <c r="L220" s="14" t="s">
        <v>1099</v>
      </c>
      <c r="M220" s="14" t="s">
        <v>1111</v>
      </c>
      <c r="N220" s="14" t="s">
        <v>1112</v>
      </c>
      <c r="O220" s="28" t="s">
        <v>1610</v>
      </c>
      <c r="P220" s="28"/>
      <c r="Q220" s="17" t="s">
        <v>631</v>
      </c>
      <c r="R220" s="28" t="s">
        <v>1611</v>
      </c>
      <c r="S220" s="18" t="s">
        <v>1612</v>
      </c>
      <c r="T220" s="31" t="s">
        <v>832</v>
      </c>
      <c r="U220" s="36" t="s">
        <v>403</v>
      </c>
      <c r="V220" s="37" t="s">
        <v>1613</v>
      </c>
      <c r="W220" s="38">
        <v>99200016</v>
      </c>
      <c r="X220" s="33">
        <v>1</v>
      </c>
      <c r="Y220" s="33">
        <v>1</v>
      </c>
      <c r="Z220" s="33">
        <v>1</v>
      </c>
      <c r="AA220" s="33">
        <v>1</v>
      </c>
    </row>
    <row r="221" spans="1:27" ht="36" x14ac:dyDescent="0.3">
      <c r="A221" s="29" t="s">
        <v>2154</v>
      </c>
      <c r="B221" s="39">
        <f t="shared" ref="B221:C221" si="48">+B220</f>
        <v>990</v>
      </c>
      <c r="C221" s="40" t="str">
        <f t="shared" si="48"/>
        <v>Agencia Información</v>
      </c>
      <c r="D221" s="15" t="s">
        <v>1614</v>
      </c>
      <c r="E221" s="27">
        <v>0</v>
      </c>
      <c r="F221" s="15" t="s">
        <v>1615</v>
      </c>
      <c r="G221" s="25" t="s">
        <v>1616</v>
      </c>
      <c r="H221" s="16" t="s">
        <v>20</v>
      </c>
      <c r="I221" s="14" t="s">
        <v>15</v>
      </c>
      <c r="J221" s="14" t="s">
        <v>16</v>
      </c>
      <c r="K221" s="14" t="s">
        <v>1617</v>
      </c>
      <c r="L221" s="14" t="s">
        <v>1618</v>
      </c>
      <c r="M221" s="14" t="s">
        <v>1619</v>
      </c>
      <c r="N221" s="14" t="s">
        <v>1620</v>
      </c>
      <c r="O221" s="28" t="s">
        <v>1621</v>
      </c>
      <c r="P221" s="28"/>
      <c r="Q221" s="17" t="s">
        <v>631</v>
      </c>
      <c r="R221" s="28" t="s">
        <v>1622</v>
      </c>
      <c r="S221" s="18" t="s">
        <v>1623</v>
      </c>
      <c r="T221" s="31" t="s">
        <v>666</v>
      </c>
      <c r="U221" s="36" t="s">
        <v>403</v>
      </c>
      <c r="V221" s="37" t="s">
        <v>1624</v>
      </c>
      <c r="W221" s="38">
        <v>99100000</v>
      </c>
      <c r="X221" s="33">
        <v>1</v>
      </c>
      <c r="Y221" s="33">
        <v>1</v>
      </c>
      <c r="Z221" s="33">
        <v>1</v>
      </c>
      <c r="AA221" s="33">
        <v>1</v>
      </c>
    </row>
    <row r="222" spans="1:27" ht="36" x14ac:dyDescent="0.3">
      <c r="A222" s="29" t="s">
        <v>2155</v>
      </c>
      <c r="B222" s="39">
        <f t="shared" ref="B222:C222" si="49">+B221</f>
        <v>990</v>
      </c>
      <c r="C222" s="40" t="str">
        <f t="shared" si="49"/>
        <v>Agencia Información</v>
      </c>
      <c r="D222" s="15" t="s">
        <v>1614</v>
      </c>
      <c r="E222" s="27">
        <v>1</v>
      </c>
      <c r="F222" s="15" t="s">
        <v>1615</v>
      </c>
      <c r="G222" s="25" t="s">
        <v>1616</v>
      </c>
      <c r="H222" s="16" t="s">
        <v>16</v>
      </c>
      <c r="I222" s="14" t="s">
        <v>370</v>
      </c>
      <c r="J222" s="14" t="s">
        <v>410</v>
      </c>
      <c r="K222" s="14" t="s">
        <v>1617</v>
      </c>
      <c r="L222" s="14" t="s">
        <v>1618</v>
      </c>
      <c r="M222" s="14" t="s">
        <v>1619</v>
      </c>
      <c r="N222" s="14" t="s">
        <v>1620</v>
      </c>
      <c r="O222" s="28" t="s">
        <v>1625</v>
      </c>
      <c r="P222" s="28"/>
      <c r="Q222" s="17" t="s">
        <v>631</v>
      </c>
      <c r="R222" s="28" t="s">
        <v>1626</v>
      </c>
      <c r="S222" s="18" t="s">
        <v>1627</v>
      </c>
      <c r="T222" s="31" t="s">
        <v>671</v>
      </c>
      <c r="U222" s="36" t="s">
        <v>403</v>
      </c>
      <c r="V222" s="37" t="s">
        <v>1628</v>
      </c>
      <c r="W222" s="38">
        <v>99200001</v>
      </c>
      <c r="X222" s="33">
        <v>1</v>
      </c>
      <c r="Y222" s="33">
        <v>1</v>
      </c>
      <c r="Z222" s="33">
        <v>1</v>
      </c>
      <c r="AA222" s="33">
        <v>1</v>
      </c>
    </row>
    <row r="223" spans="1:27" ht="36" x14ac:dyDescent="0.3">
      <c r="A223" s="29" t="s">
        <v>2156</v>
      </c>
      <c r="B223" s="39">
        <f t="shared" ref="B223:C223" si="50">+B222</f>
        <v>990</v>
      </c>
      <c r="C223" s="40" t="str">
        <f t="shared" si="50"/>
        <v>Agencia Información</v>
      </c>
      <c r="D223" s="15" t="s">
        <v>1614</v>
      </c>
      <c r="E223" s="27">
        <v>2</v>
      </c>
      <c r="F223" s="15" t="s">
        <v>1615</v>
      </c>
      <c r="G223" s="25" t="s">
        <v>1616</v>
      </c>
      <c r="H223" s="16" t="s">
        <v>16</v>
      </c>
      <c r="I223" s="14" t="s">
        <v>371</v>
      </c>
      <c r="J223" s="14" t="s">
        <v>410</v>
      </c>
      <c r="K223" s="14" t="s">
        <v>1617</v>
      </c>
      <c r="L223" s="14" t="s">
        <v>1618</v>
      </c>
      <c r="M223" s="14" t="s">
        <v>1619</v>
      </c>
      <c r="N223" s="14" t="s">
        <v>1620</v>
      </c>
      <c r="O223" s="28" t="s">
        <v>1629</v>
      </c>
      <c r="P223" s="28"/>
      <c r="Q223" s="17" t="s">
        <v>631</v>
      </c>
      <c r="R223" s="28" t="s">
        <v>1630</v>
      </c>
      <c r="S223" s="18" t="s">
        <v>1631</v>
      </c>
      <c r="T223" s="31" t="s">
        <v>676</v>
      </c>
      <c r="U223" s="36" t="s">
        <v>403</v>
      </c>
      <c r="V223" s="37" t="s">
        <v>1632</v>
      </c>
      <c r="W223" s="38">
        <v>99200002</v>
      </c>
      <c r="X223" s="33">
        <v>1</v>
      </c>
      <c r="Y223" s="33">
        <v>1</v>
      </c>
      <c r="Z223" s="33">
        <v>1</v>
      </c>
      <c r="AA223" s="33">
        <v>1</v>
      </c>
    </row>
    <row r="224" spans="1:27" ht="36" x14ac:dyDescent="0.3">
      <c r="A224" s="29" t="s">
        <v>2157</v>
      </c>
      <c r="B224" s="39">
        <f t="shared" ref="B224:C224" si="51">+B223</f>
        <v>990</v>
      </c>
      <c r="C224" s="40" t="str">
        <f t="shared" si="51"/>
        <v>Agencia Información</v>
      </c>
      <c r="D224" s="15" t="s">
        <v>1614</v>
      </c>
      <c r="E224" s="27">
        <v>3</v>
      </c>
      <c r="F224" s="15" t="s">
        <v>1615</v>
      </c>
      <c r="G224" s="25" t="s">
        <v>1616</v>
      </c>
      <c r="H224" s="16" t="s">
        <v>16</v>
      </c>
      <c r="I224" s="14" t="s">
        <v>372</v>
      </c>
      <c r="J224" s="14" t="s">
        <v>410</v>
      </c>
      <c r="K224" s="14" t="s">
        <v>1617</v>
      </c>
      <c r="L224" s="14" t="s">
        <v>1618</v>
      </c>
      <c r="M224" s="14" t="s">
        <v>1619</v>
      </c>
      <c r="N224" s="14" t="s">
        <v>1620</v>
      </c>
      <c r="O224" s="28" t="s">
        <v>1633</v>
      </c>
      <c r="P224" s="28"/>
      <c r="Q224" s="17" t="s">
        <v>631</v>
      </c>
      <c r="R224" s="28" t="s">
        <v>1634</v>
      </c>
      <c r="S224" s="18" t="s">
        <v>1635</v>
      </c>
      <c r="T224" s="31" t="s">
        <v>681</v>
      </c>
      <c r="U224" s="36" t="s">
        <v>403</v>
      </c>
      <c r="V224" s="37" t="s">
        <v>1636</v>
      </c>
      <c r="W224" s="38">
        <v>99200003</v>
      </c>
      <c r="X224" s="33">
        <v>1</v>
      </c>
      <c r="Y224" s="33">
        <v>1</v>
      </c>
      <c r="Z224" s="33">
        <v>1</v>
      </c>
      <c r="AA224" s="33">
        <v>1</v>
      </c>
    </row>
    <row r="225" spans="1:27" ht="36" x14ac:dyDescent="0.3">
      <c r="A225" s="29" t="s">
        <v>2158</v>
      </c>
      <c r="B225" s="39">
        <f t="shared" ref="B225:C225" si="52">+B224</f>
        <v>990</v>
      </c>
      <c r="C225" s="40" t="str">
        <f t="shared" si="52"/>
        <v>Agencia Información</v>
      </c>
      <c r="D225" s="15" t="s">
        <v>1614</v>
      </c>
      <c r="E225" s="27">
        <v>4</v>
      </c>
      <c r="F225" s="15" t="s">
        <v>1615</v>
      </c>
      <c r="G225" s="25" t="s">
        <v>1616</v>
      </c>
      <c r="H225" s="16" t="s">
        <v>16</v>
      </c>
      <c r="I225" s="14" t="s">
        <v>373</v>
      </c>
      <c r="J225" s="14" t="s">
        <v>410</v>
      </c>
      <c r="K225" s="14" t="s">
        <v>1617</v>
      </c>
      <c r="L225" s="14" t="s">
        <v>1618</v>
      </c>
      <c r="M225" s="14" t="s">
        <v>1619</v>
      </c>
      <c r="N225" s="14" t="s">
        <v>1620</v>
      </c>
      <c r="O225" s="28" t="s">
        <v>1637</v>
      </c>
      <c r="P225" s="28"/>
      <c r="Q225" s="17" t="s">
        <v>631</v>
      </c>
      <c r="R225" s="28" t="s">
        <v>1638</v>
      </c>
      <c r="S225" s="18" t="s">
        <v>1639</v>
      </c>
      <c r="T225" s="31" t="s">
        <v>686</v>
      </c>
      <c r="U225" s="36" t="s">
        <v>403</v>
      </c>
      <c r="V225" s="37" t="s">
        <v>1640</v>
      </c>
      <c r="W225" s="38">
        <v>99200004</v>
      </c>
      <c r="X225" s="33">
        <v>1</v>
      </c>
      <c r="Y225" s="33">
        <v>1</v>
      </c>
      <c r="Z225" s="33">
        <v>1</v>
      </c>
      <c r="AA225" s="33">
        <v>1</v>
      </c>
    </row>
    <row r="226" spans="1:27" ht="51" x14ac:dyDescent="0.3">
      <c r="A226" s="29" t="s">
        <v>2159</v>
      </c>
      <c r="B226" s="39">
        <f t="shared" ref="B226:C226" si="53">+B225</f>
        <v>990</v>
      </c>
      <c r="C226" s="40" t="str">
        <f t="shared" si="53"/>
        <v>Agencia Información</v>
      </c>
      <c r="D226" s="15" t="s">
        <v>1614</v>
      </c>
      <c r="E226" s="27">
        <v>5</v>
      </c>
      <c r="F226" s="15" t="s">
        <v>1615</v>
      </c>
      <c r="G226" s="25" t="s">
        <v>1616</v>
      </c>
      <c r="H226" s="16" t="s">
        <v>16</v>
      </c>
      <c r="I226" s="14" t="s">
        <v>374</v>
      </c>
      <c r="J226" s="14" t="s">
        <v>410</v>
      </c>
      <c r="K226" s="14" t="s">
        <v>1617</v>
      </c>
      <c r="L226" s="14" t="s">
        <v>1618</v>
      </c>
      <c r="M226" s="14" t="s">
        <v>1619</v>
      </c>
      <c r="N226" s="14" t="s">
        <v>1620</v>
      </c>
      <c r="O226" s="28" t="s">
        <v>1641</v>
      </c>
      <c r="P226" s="28" t="s">
        <v>1642</v>
      </c>
      <c r="Q226" s="17" t="s">
        <v>631</v>
      </c>
      <c r="R226" s="28" t="s">
        <v>1643</v>
      </c>
      <c r="S226" s="18" t="s">
        <v>1644</v>
      </c>
      <c r="T226" s="31" t="s">
        <v>691</v>
      </c>
      <c r="U226" s="36" t="s">
        <v>403</v>
      </c>
      <c r="V226" s="37" t="s">
        <v>1645</v>
      </c>
      <c r="W226" s="38">
        <v>99200005</v>
      </c>
      <c r="X226" s="33">
        <v>1</v>
      </c>
      <c r="Y226" s="33">
        <v>1</v>
      </c>
      <c r="Z226" s="33">
        <v>1</v>
      </c>
      <c r="AA226" s="33">
        <v>1</v>
      </c>
    </row>
    <row r="227" spans="1:27" ht="36" x14ac:dyDescent="0.3">
      <c r="A227" s="29" t="s">
        <v>2160</v>
      </c>
      <c r="B227" s="39">
        <f t="shared" ref="B227:C227" si="54">+B226</f>
        <v>990</v>
      </c>
      <c r="C227" s="40" t="str">
        <f t="shared" si="54"/>
        <v>Agencia Información</v>
      </c>
      <c r="D227" s="15" t="s">
        <v>1614</v>
      </c>
      <c r="E227" s="27">
        <v>6</v>
      </c>
      <c r="F227" s="15" t="s">
        <v>1615</v>
      </c>
      <c r="G227" s="25" t="s">
        <v>1616</v>
      </c>
      <c r="H227" s="16" t="s">
        <v>16</v>
      </c>
      <c r="I227" s="14" t="s">
        <v>375</v>
      </c>
      <c r="J227" s="14" t="s">
        <v>410</v>
      </c>
      <c r="K227" s="14" t="s">
        <v>1617</v>
      </c>
      <c r="L227" s="14" t="s">
        <v>1618</v>
      </c>
      <c r="M227" s="14" t="s">
        <v>1619</v>
      </c>
      <c r="N227" s="14" t="s">
        <v>1620</v>
      </c>
      <c r="O227" s="28" t="s">
        <v>1646</v>
      </c>
      <c r="P227" s="28"/>
      <c r="Q227" s="17" t="s">
        <v>631</v>
      </c>
      <c r="R227" s="28" t="s">
        <v>1647</v>
      </c>
      <c r="S227" s="18" t="s">
        <v>1648</v>
      </c>
      <c r="T227" s="31" t="s">
        <v>696</v>
      </c>
      <c r="U227" s="36" t="s">
        <v>403</v>
      </c>
      <c r="V227" s="37" t="s">
        <v>1649</v>
      </c>
      <c r="W227" s="38">
        <v>99200006</v>
      </c>
      <c r="X227" s="33">
        <v>1</v>
      </c>
      <c r="Y227" s="33">
        <v>1</v>
      </c>
      <c r="Z227" s="33">
        <v>1</v>
      </c>
      <c r="AA227" s="33">
        <v>1</v>
      </c>
    </row>
    <row r="228" spans="1:27" ht="36" x14ac:dyDescent="0.3">
      <c r="A228" s="29" t="s">
        <v>2161</v>
      </c>
      <c r="B228" s="39">
        <f t="shared" ref="B228:C228" si="55">+B227</f>
        <v>990</v>
      </c>
      <c r="C228" s="40" t="str">
        <f t="shared" si="55"/>
        <v>Agencia Información</v>
      </c>
      <c r="D228" s="15" t="s">
        <v>1614</v>
      </c>
      <c r="E228" s="27">
        <v>7</v>
      </c>
      <c r="F228" s="15" t="s">
        <v>1615</v>
      </c>
      <c r="G228" s="25" t="s">
        <v>1616</v>
      </c>
      <c r="H228" s="16" t="s">
        <v>16</v>
      </c>
      <c r="I228" s="14" t="s">
        <v>376</v>
      </c>
      <c r="J228" s="14" t="s">
        <v>410</v>
      </c>
      <c r="K228" s="14" t="s">
        <v>1617</v>
      </c>
      <c r="L228" s="14" t="s">
        <v>1618</v>
      </c>
      <c r="M228" s="14" t="s">
        <v>1619</v>
      </c>
      <c r="N228" s="14" t="s">
        <v>1620</v>
      </c>
      <c r="O228" s="28" t="s">
        <v>1650</v>
      </c>
      <c r="P228" s="28"/>
      <c r="Q228" s="17" t="s">
        <v>631</v>
      </c>
      <c r="R228" s="28" t="s">
        <v>1651</v>
      </c>
      <c r="S228" s="18" t="s">
        <v>1652</v>
      </c>
      <c r="T228" s="31" t="s">
        <v>701</v>
      </c>
      <c r="U228" s="36" t="s">
        <v>403</v>
      </c>
      <c r="V228" s="37" t="s">
        <v>1653</v>
      </c>
      <c r="W228" s="38">
        <v>99200007</v>
      </c>
      <c r="X228" s="33">
        <v>1</v>
      </c>
      <c r="Y228" s="33">
        <v>1</v>
      </c>
      <c r="Z228" s="33">
        <v>1</v>
      </c>
      <c r="AA228" s="33">
        <v>1</v>
      </c>
    </row>
    <row r="229" spans="1:27" ht="36" x14ac:dyDescent="0.3">
      <c r="A229" s="29" t="s">
        <v>2162</v>
      </c>
      <c r="B229" s="39">
        <f t="shared" ref="B229:C229" si="56">+B228</f>
        <v>990</v>
      </c>
      <c r="C229" s="40" t="str">
        <f t="shared" si="56"/>
        <v>Agencia Información</v>
      </c>
      <c r="D229" s="15" t="s">
        <v>1614</v>
      </c>
      <c r="E229" s="27">
        <v>8</v>
      </c>
      <c r="F229" s="15" t="s">
        <v>1615</v>
      </c>
      <c r="G229" s="25" t="s">
        <v>1616</v>
      </c>
      <c r="H229" s="16" t="s">
        <v>16</v>
      </c>
      <c r="I229" s="14" t="s">
        <v>377</v>
      </c>
      <c r="J229" s="14" t="s">
        <v>410</v>
      </c>
      <c r="K229" s="14" t="s">
        <v>1617</v>
      </c>
      <c r="L229" s="14" t="s">
        <v>1618</v>
      </c>
      <c r="M229" s="14" t="s">
        <v>1619</v>
      </c>
      <c r="N229" s="14" t="s">
        <v>1620</v>
      </c>
      <c r="O229" s="28" t="s">
        <v>1654</v>
      </c>
      <c r="P229" s="28"/>
      <c r="Q229" s="17" t="s">
        <v>631</v>
      </c>
      <c r="R229" s="28" t="s">
        <v>1655</v>
      </c>
      <c r="S229" s="18" t="s">
        <v>1656</v>
      </c>
      <c r="T229" s="31" t="s">
        <v>706</v>
      </c>
      <c r="U229" s="36" t="s">
        <v>403</v>
      </c>
      <c r="V229" s="37" t="s">
        <v>1657</v>
      </c>
      <c r="W229" s="38">
        <v>99200008</v>
      </c>
      <c r="X229" s="33">
        <v>1</v>
      </c>
      <c r="Y229" s="33">
        <v>1</v>
      </c>
      <c r="Z229" s="33">
        <v>1</v>
      </c>
      <c r="AA229" s="33">
        <v>1</v>
      </c>
    </row>
    <row r="230" spans="1:27" ht="36" x14ac:dyDescent="0.3">
      <c r="A230" s="29" t="s">
        <v>2163</v>
      </c>
      <c r="B230" s="39">
        <f t="shared" ref="B230:C230" si="57">+B229</f>
        <v>990</v>
      </c>
      <c r="C230" s="40" t="str">
        <f t="shared" si="57"/>
        <v>Agencia Información</v>
      </c>
      <c r="D230" s="15" t="s">
        <v>1614</v>
      </c>
      <c r="E230" s="27">
        <v>9</v>
      </c>
      <c r="F230" s="15" t="s">
        <v>1615</v>
      </c>
      <c r="G230" s="25" t="s">
        <v>1616</v>
      </c>
      <c r="H230" s="16" t="s">
        <v>16</v>
      </c>
      <c r="I230" s="14" t="s">
        <v>378</v>
      </c>
      <c r="J230" s="14" t="s">
        <v>410</v>
      </c>
      <c r="K230" s="14" t="s">
        <v>1617</v>
      </c>
      <c r="L230" s="14" t="s">
        <v>1618</v>
      </c>
      <c r="M230" s="14" t="s">
        <v>1619</v>
      </c>
      <c r="N230" s="14" t="s">
        <v>1620</v>
      </c>
      <c r="O230" s="28" t="s">
        <v>1658</v>
      </c>
      <c r="P230" s="28"/>
      <c r="Q230" s="17" t="s">
        <v>631</v>
      </c>
      <c r="R230" s="28" t="s">
        <v>1659</v>
      </c>
      <c r="S230" s="18" t="s">
        <v>1660</v>
      </c>
      <c r="T230" s="31" t="s">
        <v>711</v>
      </c>
      <c r="U230" s="36" t="s">
        <v>403</v>
      </c>
      <c r="V230" s="37" t="s">
        <v>1661</v>
      </c>
      <c r="W230" s="38">
        <v>99200009</v>
      </c>
      <c r="X230" s="33">
        <v>1</v>
      </c>
      <c r="Y230" s="33">
        <v>1</v>
      </c>
      <c r="Z230" s="33">
        <v>1</v>
      </c>
      <c r="AA230" s="33">
        <v>1</v>
      </c>
    </row>
    <row r="231" spans="1:27" ht="36" x14ac:dyDescent="0.3">
      <c r="A231" s="29" t="s">
        <v>2164</v>
      </c>
      <c r="B231" s="39">
        <f t="shared" ref="B231:C231" si="58">+B230</f>
        <v>990</v>
      </c>
      <c r="C231" s="40" t="str">
        <f t="shared" si="58"/>
        <v>Agencia Información</v>
      </c>
      <c r="D231" s="15" t="s">
        <v>1614</v>
      </c>
      <c r="E231" s="27">
        <v>10</v>
      </c>
      <c r="F231" s="15" t="s">
        <v>1615</v>
      </c>
      <c r="G231" s="25" t="s">
        <v>1616</v>
      </c>
      <c r="H231" s="16" t="s">
        <v>16</v>
      </c>
      <c r="I231" s="14" t="s">
        <v>379</v>
      </c>
      <c r="J231" s="14" t="s">
        <v>410</v>
      </c>
      <c r="K231" s="14" t="s">
        <v>1617</v>
      </c>
      <c r="L231" s="14" t="s">
        <v>1618</v>
      </c>
      <c r="M231" s="14" t="s">
        <v>1619</v>
      </c>
      <c r="N231" s="14" t="s">
        <v>1620</v>
      </c>
      <c r="O231" s="28" t="s">
        <v>1662</v>
      </c>
      <c r="P231" s="28"/>
      <c r="Q231" s="17" t="s">
        <v>631</v>
      </c>
      <c r="R231" s="28" t="s">
        <v>1663</v>
      </c>
      <c r="S231" s="18" t="s">
        <v>1664</v>
      </c>
      <c r="T231" s="31" t="s">
        <v>716</v>
      </c>
      <c r="U231" s="36" t="s">
        <v>403</v>
      </c>
      <c r="V231" s="37" t="s">
        <v>1665</v>
      </c>
      <c r="W231" s="38">
        <v>99200010</v>
      </c>
      <c r="X231" s="33">
        <v>1</v>
      </c>
      <c r="Y231" s="33">
        <v>1</v>
      </c>
      <c r="Z231" s="33">
        <v>1</v>
      </c>
      <c r="AA231" s="33">
        <v>1</v>
      </c>
    </row>
    <row r="232" spans="1:27" ht="36" x14ac:dyDescent="0.3">
      <c r="A232" s="29" t="s">
        <v>2165</v>
      </c>
      <c r="B232" s="39">
        <f t="shared" ref="B232:C232" si="59">+B231</f>
        <v>990</v>
      </c>
      <c r="C232" s="40" t="str">
        <f t="shared" si="59"/>
        <v>Agencia Información</v>
      </c>
      <c r="D232" s="15" t="s">
        <v>1614</v>
      </c>
      <c r="E232" s="27">
        <v>11</v>
      </c>
      <c r="F232" s="15" t="s">
        <v>1615</v>
      </c>
      <c r="G232" s="25" t="s">
        <v>1616</v>
      </c>
      <c r="H232" s="16" t="s">
        <v>16</v>
      </c>
      <c r="I232" s="14" t="s">
        <v>380</v>
      </c>
      <c r="J232" s="14" t="s">
        <v>410</v>
      </c>
      <c r="K232" s="14" t="s">
        <v>1617</v>
      </c>
      <c r="L232" s="14" t="s">
        <v>1618</v>
      </c>
      <c r="M232" s="14" t="s">
        <v>1619</v>
      </c>
      <c r="N232" s="14" t="s">
        <v>1620</v>
      </c>
      <c r="O232" s="28" t="s">
        <v>1666</v>
      </c>
      <c r="P232" s="28"/>
      <c r="Q232" s="17" t="s">
        <v>631</v>
      </c>
      <c r="R232" s="28" t="s">
        <v>1667</v>
      </c>
      <c r="S232" s="18" t="s">
        <v>1668</v>
      </c>
      <c r="T232" s="31" t="s">
        <v>721</v>
      </c>
      <c r="U232" s="36" t="s">
        <v>403</v>
      </c>
      <c r="V232" s="37" t="s">
        <v>1669</v>
      </c>
      <c r="W232" s="38">
        <v>99200011</v>
      </c>
      <c r="X232" s="33">
        <v>1</v>
      </c>
      <c r="Y232" s="33">
        <v>1</v>
      </c>
      <c r="Z232" s="33">
        <v>1</v>
      </c>
      <c r="AA232" s="33">
        <v>1</v>
      </c>
    </row>
    <row r="233" spans="1:27" ht="36" x14ac:dyDescent="0.3">
      <c r="A233" s="29" t="s">
        <v>2166</v>
      </c>
      <c r="B233" s="39">
        <f t="shared" ref="B233:C233" si="60">+B232</f>
        <v>990</v>
      </c>
      <c r="C233" s="40" t="str">
        <f t="shared" si="60"/>
        <v>Agencia Información</v>
      </c>
      <c r="D233" s="15" t="s">
        <v>1614</v>
      </c>
      <c r="E233" s="27">
        <v>12</v>
      </c>
      <c r="F233" s="15" t="s">
        <v>1615</v>
      </c>
      <c r="G233" s="25" t="s">
        <v>1616</v>
      </c>
      <c r="H233" s="16" t="s">
        <v>16</v>
      </c>
      <c r="I233" s="14" t="s">
        <v>381</v>
      </c>
      <c r="J233" s="14" t="s">
        <v>410</v>
      </c>
      <c r="K233" s="14" t="s">
        <v>1617</v>
      </c>
      <c r="L233" s="14" t="s">
        <v>1618</v>
      </c>
      <c r="M233" s="14" t="s">
        <v>1619</v>
      </c>
      <c r="N233" s="14" t="s">
        <v>1620</v>
      </c>
      <c r="O233" s="28" t="s">
        <v>1670</v>
      </c>
      <c r="P233" s="28"/>
      <c r="Q233" s="17" t="s">
        <v>631</v>
      </c>
      <c r="R233" s="28" t="s">
        <v>1671</v>
      </c>
      <c r="S233" s="18" t="s">
        <v>1672</v>
      </c>
      <c r="T233" s="31" t="s">
        <v>726</v>
      </c>
      <c r="U233" s="36" t="s">
        <v>403</v>
      </c>
      <c r="V233" s="37" t="s">
        <v>1673</v>
      </c>
      <c r="W233" s="38">
        <v>99200012</v>
      </c>
      <c r="X233" s="33">
        <v>1</v>
      </c>
      <c r="Y233" s="33">
        <v>1</v>
      </c>
      <c r="Z233" s="33">
        <v>1</v>
      </c>
      <c r="AA233" s="33">
        <v>1</v>
      </c>
    </row>
    <row r="234" spans="1:27" ht="36" x14ac:dyDescent="0.3">
      <c r="A234" s="29" t="s">
        <v>2167</v>
      </c>
      <c r="B234" s="39">
        <f t="shared" ref="B234:C234" si="61">+B233</f>
        <v>990</v>
      </c>
      <c r="C234" s="40" t="str">
        <f t="shared" si="61"/>
        <v>Agencia Información</v>
      </c>
      <c r="D234" s="15" t="s">
        <v>1614</v>
      </c>
      <c r="E234" s="27">
        <v>13</v>
      </c>
      <c r="F234" s="15" t="s">
        <v>1615</v>
      </c>
      <c r="G234" s="25" t="s">
        <v>1616</v>
      </c>
      <c r="H234" s="16" t="s">
        <v>16</v>
      </c>
      <c r="I234" s="14" t="s">
        <v>382</v>
      </c>
      <c r="J234" s="14" t="s">
        <v>410</v>
      </c>
      <c r="K234" s="14" t="s">
        <v>1617</v>
      </c>
      <c r="L234" s="14" t="s">
        <v>1618</v>
      </c>
      <c r="M234" s="14" t="s">
        <v>1619</v>
      </c>
      <c r="N234" s="14" t="s">
        <v>1620</v>
      </c>
      <c r="O234" s="28" t="s">
        <v>1674</v>
      </c>
      <c r="P234" s="28"/>
      <c r="Q234" s="17" t="s">
        <v>631</v>
      </c>
      <c r="R234" s="28" t="s">
        <v>1675</v>
      </c>
      <c r="S234" s="18" t="s">
        <v>1676</v>
      </c>
      <c r="T234" s="31" t="s">
        <v>731</v>
      </c>
      <c r="U234" s="36" t="s">
        <v>403</v>
      </c>
      <c r="V234" s="37" t="s">
        <v>1677</v>
      </c>
      <c r="W234" s="38">
        <v>99200013</v>
      </c>
      <c r="X234" s="33">
        <v>1</v>
      </c>
      <c r="Y234" s="33">
        <v>1</v>
      </c>
      <c r="Z234" s="33">
        <v>1</v>
      </c>
      <c r="AA234" s="33">
        <v>1</v>
      </c>
    </row>
    <row r="235" spans="1:27" ht="36" x14ac:dyDescent="0.3">
      <c r="A235" s="29" t="s">
        <v>2168</v>
      </c>
      <c r="B235" s="39">
        <f t="shared" ref="B235:C235" si="62">+B234</f>
        <v>990</v>
      </c>
      <c r="C235" s="40" t="str">
        <f t="shared" si="62"/>
        <v>Agencia Información</v>
      </c>
      <c r="D235" s="15" t="s">
        <v>1614</v>
      </c>
      <c r="E235" s="27">
        <v>14</v>
      </c>
      <c r="F235" s="15" t="s">
        <v>1615</v>
      </c>
      <c r="G235" s="25" t="s">
        <v>1616</v>
      </c>
      <c r="H235" s="16" t="s">
        <v>16</v>
      </c>
      <c r="I235" s="14" t="s">
        <v>383</v>
      </c>
      <c r="J235" s="14" t="s">
        <v>410</v>
      </c>
      <c r="K235" s="14" t="s">
        <v>1617</v>
      </c>
      <c r="L235" s="14" t="s">
        <v>1618</v>
      </c>
      <c r="M235" s="14" t="s">
        <v>1619</v>
      </c>
      <c r="N235" s="14" t="s">
        <v>1620</v>
      </c>
      <c r="O235" s="28" t="s">
        <v>1678</v>
      </c>
      <c r="P235" s="28"/>
      <c r="Q235" s="17" t="s">
        <v>631</v>
      </c>
      <c r="R235" s="28" t="s">
        <v>1679</v>
      </c>
      <c r="S235" s="18" t="s">
        <v>1680</v>
      </c>
      <c r="T235" s="31" t="s">
        <v>736</v>
      </c>
      <c r="U235" s="36" t="s">
        <v>403</v>
      </c>
      <c r="V235" s="37" t="s">
        <v>1681</v>
      </c>
      <c r="W235" s="38">
        <v>99200014</v>
      </c>
      <c r="X235" s="33">
        <v>1</v>
      </c>
      <c r="Y235" s="33">
        <v>1</v>
      </c>
      <c r="Z235" s="33">
        <v>1</v>
      </c>
      <c r="AA235" s="33">
        <v>1</v>
      </c>
    </row>
    <row r="236" spans="1:27" ht="36" x14ac:dyDescent="0.3">
      <c r="A236" s="29" t="s">
        <v>2169</v>
      </c>
      <c r="B236" s="39">
        <f t="shared" ref="B236:C236" si="63">+B235</f>
        <v>990</v>
      </c>
      <c r="C236" s="40" t="str">
        <f t="shared" si="63"/>
        <v>Agencia Información</v>
      </c>
      <c r="D236" s="15" t="s">
        <v>1614</v>
      </c>
      <c r="E236" s="27">
        <v>15</v>
      </c>
      <c r="F236" s="15" t="s">
        <v>1615</v>
      </c>
      <c r="G236" s="25" t="s">
        <v>1616</v>
      </c>
      <c r="H236" s="16" t="s">
        <v>16</v>
      </c>
      <c r="I236" s="14" t="s">
        <v>384</v>
      </c>
      <c r="J236" s="14" t="s">
        <v>410</v>
      </c>
      <c r="K236" s="14" t="s">
        <v>1617</v>
      </c>
      <c r="L236" s="14" t="s">
        <v>1618</v>
      </c>
      <c r="M236" s="14" t="s">
        <v>1619</v>
      </c>
      <c r="N236" s="14" t="s">
        <v>1620</v>
      </c>
      <c r="O236" s="28" t="s">
        <v>1682</v>
      </c>
      <c r="P236" s="28"/>
      <c r="Q236" s="17" t="s">
        <v>631</v>
      </c>
      <c r="R236" s="28" t="s">
        <v>1683</v>
      </c>
      <c r="S236" s="18" t="s">
        <v>1684</v>
      </c>
      <c r="T236" s="31" t="s">
        <v>741</v>
      </c>
      <c r="U236" s="36" t="s">
        <v>403</v>
      </c>
      <c r="V236" s="37" t="s">
        <v>1685</v>
      </c>
      <c r="W236" s="38">
        <v>99200015</v>
      </c>
      <c r="X236" s="33">
        <v>1</v>
      </c>
      <c r="Y236" s="33">
        <v>1</v>
      </c>
      <c r="Z236" s="33">
        <v>1</v>
      </c>
      <c r="AA236" s="33">
        <v>1</v>
      </c>
    </row>
    <row r="237" spans="1:27" ht="36" x14ac:dyDescent="0.3">
      <c r="A237" s="29" t="s">
        <v>2170</v>
      </c>
      <c r="B237" s="39">
        <f t="shared" ref="B237:C237" si="64">+B236</f>
        <v>990</v>
      </c>
      <c r="C237" s="40" t="str">
        <f t="shared" si="64"/>
        <v>Agencia Información</v>
      </c>
      <c r="D237" s="15" t="s">
        <v>1614</v>
      </c>
      <c r="E237" s="27">
        <v>16</v>
      </c>
      <c r="F237" s="15" t="s">
        <v>1615</v>
      </c>
      <c r="G237" s="25" t="s">
        <v>1616</v>
      </c>
      <c r="H237" s="16" t="s">
        <v>16</v>
      </c>
      <c r="I237" s="14" t="s">
        <v>385</v>
      </c>
      <c r="J237" s="14" t="s">
        <v>410</v>
      </c>
      <c r="K237" s="14" t="s">
        <v>1617</v>
      </c>
      <c r="L237" s="14" t="s">
        <v>1618</v>
      </c>
      <c r="M237" s="14" t="s">
        <v>1619</v>
      </c>
      <c r="N237" s="14" t="s">
        <v>1620</v>
      </c>
      <c r="O237" s="28" t="s">
        <v>1686</v>
      </c>
      <c r="P237" s="28"/>
      <c r="Q237" s="17" t="s">
        <v>631</v>
      </c>
      <c r="R237" s="28" t="s">
        <v>1687</v>
      </c>
      <c r="S237" s="18" t="s">
        <v>1688</v>
      </c>
      <c r="T237" s="31" t="s">
        <v>746</v>
      </c>
      <c r="U237" s="36" t="s">
        <v>403</v>
      </c>
      <c r="V237" s="37" t="s">
        <v>1689</v>
      </c>
      <c r="W237" s="38">
        <v>99200016</v>
      </c>
      <c r="X237" s="33">
        <v>1</v>
      </c>
      <c r="Y237" s="33">
        <v>1</v>
      </c>
      <c r="Z237" s="33">
        <v>1</v>
      </c>
      <c r="AA237" s="33">
        <v>1</v>
      </c>
    </row>
    <row r="238" spans="1:27" ht="72" x14ac:dyDescent="0.3">
      <c r="A238" s="29" t="s">
        <v>2171</v>
      </c>
      <c r="B238" s="39">
        <f t="shared" ref="B238:C238" si="65">+B237</f>
        <v>990</v>
      </c>
      <c r="C238" s="40" t="str">
        <f t="shared" si="65"/>
        <v>Agencia Información</v>
      </c>
      <c r="D238" s="15" t="s">
        <v>470</v>
      </c>
      <c r="E238" s="27">
        <v>0</v>
      </c>
      <c r="F238" s="15" t="s">
        <v>1690</v>
      </c>
      <c r="G238" s="25" t="s">
        <v>1691</v>
      </c>
      <c r="H238" s="16" t="s">
        <v>20</v>
      </c>
      <c r="I238" s="14" t="s">
        <v>15</v>
      </c>
      <c r="J238" s="14" t="s">
        <v>410</v>
      </c>
      <c r="K238" s="14" t="s">
        <v>1692</v>
      </c>
      <c r="L238" s="14" t="s">
        <v>1099</v>
      </c>
      <c r="M238" s="14" t="s">
        <v>1693</v>
      </c>
      <c r="N238" s="14" t="s">
        <v>1694</v>
      </c>
      <c r="O238" s="28" t="s">
        <v>1695</v>
      </c>
      <c r="P238" s="28" t="s">
        <v>1696</v>
      </c>
      <c r="Q238" s="17" t="s">
        <v>631</v>
      </c>
      <c r="R238" s="28" t="s">
        <v>1697</v>
      </c>
      <c r="S238" s="18" t="s">
        <v>1698</v>
      </c>
      <c r="T238" s="31">
        <v>100200300</v>
      </c>
      <c r="U238" s="36" t="s">
        <v>403</v>
      </c>
      <c r="V238" s="37" t="s">
        <v>1699</v>
      </c>
      <c r="W238" s="38">
        <v>99100000</v>
      </c>
      <c r="X238" s="33">
        <v>1</v>
      </c>
      <c r="Y238" s="33">
        <v>1</v>
      </c>
      <c r="Z238" s="33">
        <v>1</v>
      </c>
      <c r="AA238" s="33">
        <v>1</v>
      </c>
    </row>
    <row r="239" spans="1:27" ht="72" x14ac:dyDescent="0.3">
      <c r="A239" s="29" t="s">
        <v>2172</v>
      </c>
      <c r="B239" s="39">
        <f t="shared" ref="B239:C239" si="66">+B238</f>
        <v>990</v>
      </c>
      <c r="C239" s="40" t="str">
        <f t="shared" si="66"/>
        <v>Agencia Información</v>
      </c>
      <c r="D239" s="15" t="s">
        <v>470</v>
      </c>
      <c r="E239" s="27">
        <v>0</v>
      </c>
      <c r="F239" s="15" t="s">
        <v>1690</v>
      </c>
      <c r="G239" s="25" t="s">
        <v>1691</v>
      </c>
      <c r="H239" s="16" t="s">
        <v>20</v>
      </c>
      <c r="I239" s="14" t="s">
        <v>15</v>
      </c>
      <c r="J239" s="14" t="s">
        <v>410</v>
      </c>
      <c r="K239" s="14" t="s">
        <v>1700</v>
      </c>
      <c r="L239" s="14" t="s">
        <v>1701</v>
      </c>
      <c r="M239" s="14" t="s">
        <v>1702</v>
      </c>
      <c r="N239" s="14" t="s">
        <v>1694</v>
      </c>
      <c r="O239" s="28" t="s">
        <v>1703</v>
      </c>
      <c r="P239" s="28" t="s">
        <v>1704</v>
      </c>
      <c r="Q239" s="17" t="s">
        <v>663</v>
      </c>
      <c r="R239" s="28" t="s">
        <v>1705</v>
      </c>
      <c r="S239" s="18" t="s">
        <v>1706</v>
      </c>
      <c r="T239" s="31">
        <v>100200300</v>
      </c>
      <c r="U239" s="36" t="s">
        <v>403</v>
      </c>
      <c r="V239" s="37" t="s">
        <v>1707</v>
      </c>
      <c r="W239" s="38">
        <v>99100000</v>
      </c>
      <c r="X239" s="33">
        <v>1</v>
      </c>
      <c r="Y239" s="33">
        <v>1</v>
      </c>
      <c r="Z239" s="33">
        <v>1</v>
      </c>
      <c r="AA239" s="33">
        <v>1</v>
      </c>
    </row>
    <row r="240" spans="1:27" ht="72" x14ac:dyDescent="0.3">
      <c r="A240" s="29" t="s">
        <v>2173</v>
      </c>
      <c r="B240" s="39">
        <f t="shared" ref="B240:C240" si="67">+B239</f>
        <v>990</v>
      </c>
      <c r="C240" s="40" t="str">
        <f t="shared" si="67"/>
        <v>Agencia Información</v>
      </c>
      <c r="D240" s="15" t="s">
        <v>470</v>
      </c>
      <c r="E240" s="27">
        <v>0</v>
      </c>
      <c r="F240" s="15" t="s">
        <v>1708</v>
      </c>
      <c r="G240" s="25" t="s">
        <v>1691</v>
      </c>
      <c r="H240" s="16" t="s">
        <v>20</v>
      </c>
      <c r="I240" s="14" t="s">
        <v>15</v>
      </c>
      <c r="J240" s="14" t="s">
        <v>410</v>
      </c>
      <c r="K240" s="14" t="s">
        <v>1709</v>
      </c>
      <c r="L240" s="14" t="s">
        <v>1701</v>
      </c>
      <c r="M240" s="14" t="s">
        <v>1710</v>
      </c>
      <c r="N240" s="14" t="s">
        <v>1694</v>
      </c>
      <c r="O240" s="28" t="s">
        <v>1711</v>
      </c>
      <c r="P240" s="28" t="s">
        <v>1712</v>
      </c>
      <c r="Q240" s="17" t="s">
        <v>663</v>
      </c>
      <c r="R240" s="28" t="s">
        <v>1713</v>
      </c>
      <c r="S240" s="18" t="s">
        <v>1714</v>
      </c>
      <c r="T240" s="31">
        <v>100200300</v>
      </c>
      <c r="U240" s="36" t="s">
        <v>403</v>
      </c>
      <c r="V240" s="37" t="s">
        <v>1715</v>
      </c>
      <c r="W240" s="38">
        <v>99100000</v>
      </c>
      <c r="X240" s="33">
        <v>1</v>
      </c>
      <c r="Y240" s="33">
        <v>1</v>
      </c>
      <c r="Z240" s="33">
        <v>1</v>
      </c>
      <c r="AA240" s="33">
        <v>1</v>
      </c>
    </row>
    <row r="241" spans="1:27" ht="72" x14ac:dyDescent="0.3">
      <c r="A241" s="29" t="s">
        <v>2174</v>
      </c>
      <c r="B241" s="39">
        <f t="shared" ref="B241:C241" si="68">+B240</f>
        <v>990</v>
      </c>
      <c r="C241" s="40" t="str">
        <f t="shared" si="68"/>
        <v>Agencia Información</v>
      </c>
      <c r="D241" s="15" t="s">
        <v>470</v>
      </c>
      <c r="E241" s="27">
        <v>0</v>
      </c>
      <c r="F241" s="15" t="s">
        <v>1708</v>
      </c>
      <c r="G241" s="25" t="s">
        <v>1691</v>
      </c>
      <c r="H241" s="16" t="s">
        <v>20</v>
      </c>
      <c r="I241" s="14" t="s">
        <v>15</v>
      </c>
      <c r="J241" s="14" t="s">
        <v>410</v>
      </c>
      <c r="K241" s="14" t="s">
        <v>1716</v>
      </c>
      <c r="L241" s="14" t="s">
        <v>1701</v>
      </c>
      <c r="M241" s="14" t="s">
        <v>1710</v>
      </c>
      <c r="N241" s="14" t="s">
        <v>1694</v>
      </c>
      <c r="O241" s="28" t="s">
        <v>1717</v>
      </c>
      <c r="P241" s="28" t="s">
        <v>1718</v>
      </c>
      <c r="Q241" s="17" t="s">
        <v>663</v>
      </c>
      <c r="R241" s="28" t="s">
        <v>1719</v>
      </c>
      <c r="S241" s="18" t="s">
        <v>1720</v>
      </c>
      <c r="T241" s="31">
        <v>100200300</v>
      </c>
      <c r="U241" s="36" t="s">
        <v>403</v>
      </c>
      <c r="V241" s="37" t="s">
        <v>1721</v>
      </c>
      <c r="W241" s="38">
        <v>99100000</v>
      </c>
      <c r="X241" s="33">
        <v>1</v>
      </c>
      <c r="Y241" s="33">
        <v>1</v>
      </c>
      <c r="Z241" s="33">
        <v>1</v>
      </c>
      <c r="AA241" s="33">
        <v>1</v>
      </c>
    </row>
    <row r="242" spans="1:27" ht="84" x14ac:dyDescent="0.3">
      <c r="A242" s="29" t="s">
        <v>2175</v>
      </c>
      <c r="B242" s="39">
        <f t="shared" ref="B242:C242" si="69">+B241</f>
        <v>990</v>
      </c>
      <c r="C242" s="40" t="str">
        <f t="shared" si="69"/>
        <v>Agencia Información</v>
      </c>
      <c r="D242" s="15" t="s">
        <v>470</v>
      </c>
      <c r="E242" s="27">
        <v>0</v>
      </c>
      <c r="F242" s="15" t="s">
        <v>1708</v>
      </c>
      <c r="G242" s="25" t="s">
        <v>1722</v>
      </c>
      <c r="H242" s="16" t="s">
        <v>20</v>
      </c>
      <c r="I242" s="14" t="s">
        <v>15</v>
      </c>
      <c r="J242" s="14" t="s">
        <v>16</v>
      </c>
      <c r="K242" s="14" t="s">
        <v>1723</v>
      </c>
      <c r="L242" s="14" t="s">
        <v>1724</v>
      </c>
      <c r="M242" s="14" t="s">
        <v>1725</v>
      </c>
      <c r="N242" s="14" t="s">
        <v>1726</v>
      </c>
      <c r="O242" s="28" t="s">
        <v>1727</v>
      </c>
      <c r="P242" s="28"/>
      <c r="Q242" s="17" t="s">
        <v>663</v>
      </c>
      <c r="R242" s="28" t="s">
        <v>1728</v>
      </c>
      <c r="S242" s="18" t="s">
        <v>429</v>
      </c>
      <c r="T242" s="31" t="s">
        <v>666</v>
      </c>
      <c r="U242" s="36" t="s">
        <v>403</v>
      </c>
      <c r="V242" s="37" t="s">
        <v>1729</v>
      </c>
      <c r="W242" s="38">
        <v>99100000</v>
      </c>
      <c r="X242" s="33">
        <v>1</v>
      </c>
      <c r="Y242" s="33">
        <v>1</v>
      </c>
      <c r="Z242" s="33">
        <v>1</v>
      </c>
      <c r="AA242" s="33">
        <v>1</v>
      </c>
    </row>
    <row r="243" spans="1:27" ht="84" x14ac:dyDescent="0.3">
      <c r="A243" s="29" t="s">
        <v>2176</v>
      </c>
      <c r="B243" s="39">
        <f t="shared" ref="B243:C243" si="70">+B242</f>
        <v>990</v>
      </c>
      <c r="C243" s="40" t="str">
        <f t="shared" si="70"/>
        <v>Agencia Información</v>
      </c>
      <c r="D243" s="15" t="s">
        <v>470</v>
      </c>
      <c r="E243" s="27">
        <v>1</v>
      </c>
      <c r="F243" s="15" t="s">
        <v>1730</v>
      </c>
      <c r="G243" s="25" t="s">
        <v>1722</v>
      </c>
      <c r="H243" s="16" t="s">
        <v>16</v>
      </c>
      <c r="I243" s="14" t="s">
        <v>370</v>
      </c>
      <c r="J243" s="14" t="s">
        <v>410</v>
      </c>
      <c r="K243" s="14" t="s">
        <v>1723</v>
      </c>
      <c r="L243" s="14" t="s">
        <v>1724</v>
      </c>
      <c r="M243" s="14" t="s">
        <v>1725</v>
      </c>
      <c r="N243" s="14" t="s">
        <v>1726</v>
      </c>
      <c r="O243" s="28" t="s">
        <v>1731</v>
      </c>
      <c r="P243" s="28"/>
      <c r="Q243" s="17" t="s">
        <v>663</v>
      </c>
      <c r="R243" s="28" t="s">
        <v>1732</v>
      </c>
      <c r="S243" s="18" t="s">
        <v>1733</v>
      </c>
      <c r="T243" s="31" t="s">
        <v>671</v>
      </c>
      <c r="U243" s="36" t="s">
        <v>403</v>
      </c>
      <c r="V243" s="37" t="s">
        <v>1734</v>
      </c>
      <c r="W243" s="38">
        <v>99200001</v>
      </c>
      <c r="X243" s="33">
        <v>1</v>
      </c>
      <c r="Y243" s="33">
        <v>1</v>
      </c>
      <c r="Z243" s="33">
        <v>1</v>
      </c>
      <c r="AA243" s="33">
        <v>1</v>
      </c>
    </row>
    <row r="244" spans="1:27" ht="84" x14ac:dyDescent="0.3">
      <c r="A244" s="29" t="s">
        <v>2177</v>
      </c>
      <c r="B244" s="39">
        <f t="shared" ref="B244:C244" si="71">+B243</f>
        <v>990</v>
      </c>
      <c r="C244" s="40" t="str">
        <f t="shared" si="71"/>
        <v>Agencia Información</v>
      </c>
      <c r="D244" s="15" t="s">
        <v>470</v>
      </c>
      <c r="E244" s="27">
        <v>2</v>
      </c>
      <c r="F244" s="15" t="s">
        <v>1730</v>
      </c>
      <c r="G244" s="25" t="s">
        <v>1722</v>
      </c>
      <c r="H244" s="16" t="s">
        <v>16</v>
      </c>
      <c r="I244" s="14" t="s">
        <v>371</v>
      </c>
      <c r="J244" s="14" t="s">
        <v>410</v>
      </c>
      <c r="K244" s="14" t="s">
        <v>1723</v>
      </c>
      <c r="L244" s="14" t="s">
        <v>1724</v>
      </c>
      <c r="M244" s="14" t="s">
        <v>1725</v>
      </c>
      <c r="N244" s="14" t="s">
        <v>1726</v>
      </c>
      <c r="O244" s="28" t="s">
        <v>1735</v>
      </c>
      <c r="P244" s="28"/>
      <c r="Q244" s="17" t="s">
        <v>663</v>
      </c>
      <c r="R244" s="28" t="s">
        <v>1736</v>
      </c>
      <c r="S244" s="18" t="s">
        <v>1737</v>
      </c>
      <c r="T244" s="31" t="s">
        <v>676</v>
      </c>
      <c r="U244" s="36" t="s">
        <v>403</v>
      </c>
      <c r="V244" s="37" t="s">
        <v>1738</v>
      </c>
      <c r="W244" s="38">
        <v>99200002</v>
      </c>
      <c r="X244" s="33">
        <v>1</v>
      </c>
      <c r="Y244" s="33">
        <v>1</v>
      </c>
      <c r="Z244" s="33">
        <v>1</v>
      </c>
      <c r="AA244" s="33">
        <v>1</v>
      </c>
    </row>
    <row r="245" spans="1:27" ht="84" x14ac:dyDescent="0.3">
      <c r="A245" s="29" t="s">
        <v>2178</v>
      </c>
      <c r="B245" s="39">
        <f t="shared" ref="B245:C245" si="72">+B244</f>
        <v>990</v>
      </c>
      <c r="C245" s="40" t="str">
        <f t="shared" si="72"/>
        <v>Agencia Información</v>
      </c>
      <c r="D245" s="15" t="s">
        <v>470</v>
      </c>
      <c r="E245" s="27">
        <v>3</v>
      </c>
      <c r="F245" s="15" t="s">
        <v>1730</v>
      </c>
      <c r="G245" s="25" t="s">
        <v>1722</v>
      </c>
      <c r="H245" s="16" t="s">
        <v>16</v>
      </c>
      <c r="I245" s="14" t="s">
        <v>372</v>
      </c>
      <c r="J245" s="14" t="s">
        <v>410</v>
      </c>
      <c r="K245" s="14" t="s">
        <v>1723</v>
      </c>
      <c r="L245" s="14" t="s">
        <v>1724</v>
      </c>
      <c r="M245" s="14" t="s">
        <v>1725</v>
      </c>
      <c r="N245" s="14" t="s">
        <v>1726</v>
      </c>
      <c r="O245" s="28" t="s">
        <v>1739</v>
      </c>
      <c r="P245" s="28"/>
      <c r="Q245" s="17" t="s">
        <v>663</v>
      </c>
      <c r="R245" s="28" t="s">
        <v>1740</v>
      </c>
      <c r="S245" s="18" t="s">
        <v>1741</v>
      </c>
      <c r="T245" s="31" t="s">
        <v>681</v>
      </c>
      <c r="U245" s="36" t="s">
        <v>403</v>
      </c>
      <c r="V245" s="37" t="s">
        <v>1742</v>
      </c>
      <c r="W245" s="38">
        <v>99200003</v>
      </c>
      <c r="X245" s="33">
        <v>1</v>
      </c>
      <c r="Y245" s="33">
        <v>1</v>
      </c>
      <c r="Z245" s="33">
        <v>1</v>
      </c>
      <c r="AA245" s="33">
        <v>1</v>
      </c>
    </row>
    <row r="246" spans="1:27" ht="84" x14ac:dyDescent="0.3">
      <c r="A246" s="29" t="s">
        <v>2179</v>
      </c>
      <c r="B246" s="39">
        <f t="shared" ref="B246:C246" si="73">+B245</f>
        <v>990</v>
      </c>
      <c r="C246" s="40" t="str">
        <f t="shared" si="73"/>
        <v>Agencia Información</v>
      </c>
      <c r="D246" s="15" t="s">
        <v>470</v>
      </c>
      <c r="E246" s="27">
        <v>4</v>
      </c>
      <c r="F246" s="15" t="s">
        <v>1730</v>
      </c>
      <c r="G246" s="25" t="s">
        <v>1722</v>
      </c>
      <c r="H246" s="16" t="s">
        <v>16</v>
      </c>
      <c r="I246" s="14" t="s">
        <v>373</v>
      </c>
      <c r="J246" s="14" t="s">
        <v>410</v>
      </c>
      <c r="K246" s="14" t="s">
        <v>1723</v>
      </c>
      <c r="L246" s="14" t="s">
        <v>1724</v>
      </c>
      <c r="M246" s="14" t="s">
        <v>1725</v>
      </c>
      <c r="N246" s="14" t="s">
        <v>1726</v>
      </c>
      <c r="O246" s="28" t="s">
        <v>1743</v>
      </c>
      <c r="P246" s="28"/>
      <c r="Q246" s="17" t="s">
        <v>663</v>
      </c>
      <c r="R246" s="28" t="s">
        <v>1744</v>
      </c>
      <c r="S246" s="18" t="s">
        <v>1745</v>
      </c>
      <c r="T246" s="31" t="s">
        <v>686</v>
      </c>
      <c r="U246" s="36" t="s">
        <v>403</v>
      </c>
      <c r="V246" s="37" t="s">
        <v>1746</v>
      </c>
      <c r="W246" s="38">
        <v>99200004</v>
      </c>
      <c r="X246" s="33">
        <v>1</v>
      </c>
      <c r="Y246" s="33">
        <v>1</v>
      </c>
      <c r="Z246" s="33">
        <v>1</v>
      </c>
      <c r="AA246" s="33">
        <v>1</v>
      </c>
    </row>
    <row r="247" spans="1:27" ht="84" x14ac:dyDescent="0.3">
      <c r="A247" s="29" t="s">
        <v>2180</v>
      </c>
      <c r="B247" s="39">
        <f t="shared" ref="B247:C247" si="74">+B246</f>
        <v>990</v>
      </c>
      <c r="C247" s="40" t="str">
        <f t="shared" si="74"/>
        <v>Agencia Información</v>
      </c>
      <c r="D247" s="15" t="s">
        <v>470</v>
      </c>
      <c r="E247" s="27">
        <v>5</v>
      </c>
      <c r="F247" s="15" t="s">
        <v>1730</v>
      </c>
      <c r="G247" s="25" t="s">
        <v>1722</v>
      </c>
      <c r="H247" s="16" t="s">
        <v>16</v>
      </c>
      <c r="I247" s="14" t="s">
        <v>374</v>
      </c>
      <c r="J247" s="14" t="s">
        <v>410</v>
      </c>
      <c r="K247" s="14" t="s">
        <v>1723</v>
      </c>
      <c r="L247" s="14" t="s">
        <v>1724</v>
      </c>
      <c r="M247" s="14" t="s">
        <v>1725</v>
      </c>
      <c r="N247" s="14" t="s">
        <v>1726</v>
      </c>
      <c r="O247" s="28" t="s">
        <v>1747</v>
      </c>
      <c r="P247" s="28"/>
      <c r="Q247" s="17" t="s">
        <v>663</v>
      </c>
      <c r="R247" s="28" t="s">
        <v>1748</v>
      </c>
      <c r="S247" s="18" t="s">
        <v>1749</v>
      </c>
      <c r="T247" s="31" t="s">
        <v>691</v>
      </c>
      <c r="U247" s="36" t="s">
        <v>403</v>
      </c>
      <c r="V247" s="37" t="s">
        <v>1750</v>
      </c>
      <c r="W247" s="38">
        <v>99200005</v>
      </c>
      <c r="X247" s="33">
        <v>1</v>
      </c>
      <c r="Y247" s="33">
        <v>1</v>
      </c>
      <c r="Z247" s="33">
        <v>1</v>
      </c>
      <c r="AA247" s="33">
        <v>1</v>
      </c>
    </row>
    <row r="248" spans="1:27" ht="84" x14ac:dyDescent="0.3">
      <c r="A248" s="29" t="s">
        <v>2181</v>
      </c>
      <c r="B248" s="39">
        <f t="shared" ref="B248:C248" si="75">+B247</f>
        <v>990</v>
      </c>
      <c r="C248" s="40" t="str">
        <f t="shared" si="75"/>
        <v>Agencia Información</v>
      </c>
      <c r="D248" s="15" t="s">
        <v>470</v>
      </c>
      <c r="E248" s="27">
        <v>6</v>
      </c>
      <c r="F248" s="15" t="s">
        <v>1730</v>
      </c>
      <c r="G248" s="25" t="s">
        <v>1722</v>
      </c>
      <c r="H248" s="16" t="s">
        <v>16</v>
      </c>
      <c r="I248" s="14" t="s">
        <v>375</v>
      </c>
      <c r="J248" s="14" t="s">
        <v>410</v>
      </c>
      <c r="K248" s="14" t="s">
        <v>1723</v>
      </c>
      <c r="L248" s="14" t="s">
        <v>1724</v>
      </c>
      <c r="M248" s="14" t="s">
        <v>1725</v>
      </c>
      <c r="N248" s="14" t="s">
        <v>1726</v>
      </c>
      <c r="O248" s="28" t="s">
        <v>1751</v>
      </c>
      <c r="P248" s="28"/>
      <c r="Q248" s="17" t="s">
        <v>663</v>
      </c>
      <c r="R248" s="28" t="s">
        <v>1752</v>
      </c>
      <c r="S248" s="18" t="s">
        <v>1753</v>
      </c>
      <c r="T248" s="31" t="s">
        <v>696</v>
      </c>
      <c r="U248" s="36" t="s">
        <v>403</v>
      </c>
      <c r="V248" s="37" t="s">
        <v>1754</v>
      </c>
      <c r="W248" s="38">
        <v>99200006</v>
      </c>
      <c r="X248" s="33">
        <v>1</v>
      </c>
      <c r="Y248" s="33">
        <v>1</v>
      </c>
      <c r="Z248" s="33">
        <v>1</v>
      </c>
      <c r="AA248" s="33">
        <v>1</v>
      </c>
    </row>
    <row r="249" spans="1:27" ht="84" x14ac:dyDescent="0.3">
      <c r="A249" s="29" t="s">
        <v>2182</v>
      </c>
      <c r="B249" s="39">
        <f t="shared" ref="B249:C249" si="76">+B248</f>
        <v>990</v>
      </c>
      <c r="C249" s="40" t="str">
        <f t="shared" si="76"/>
        <v>Agencia Información</v>
      </c>
      <c r="D249" s="15" t="s">
        <v>470</v>
      </c>
      <c r="E249" s="27">
        <v>7</v>
      </c>
      <c r="F249" s="15" t="s">
        <v>1730</v>
      </c>
      <c r="G249" s="25" t="s">
        <v>1722</v>
      </c>
      <c r="H249" s="16" t="s">
        <v>16</v>
      </c>
      <c r="I249" s="14" t="s">
        <v>376</v>
      </c>
      <c r="J249" s="14" t="s">
        <v>410</v>
      </c>
      <c r="K249" s="14" t="s">
        <v>1723</v>
      </c>
      <c r="L249" s="14" t="s">
        <v>1724</v>
      </c>
      <c r="M249" s="14" t="s">
        <v>1725</v>
      </c>
      <c r="N249" s="14" t="s">
        <v>1726</v>
      </c>
      <c r="O249" s="28" t="s">
        <v>1755</v>
      </c>
      <c r="P249" s="28"/>
      <c r="Q249" s="17" t="s">
        <v>663</v>
      </c>
      <c r="R249" s="28" t="s">
        <v>1756</v>
      </c>
      <c r="S249" s="18" t="s">
        <v>1757</v>
      </c>
      <c r="T249" s="31" t="s">
        <v>701</v>
      </c>
      <c r="U249" s="36" t="s">
        <v>403</v>
      </c>
      <c r="V249" s="37" t="s">
        <v>1758</v>
      </c>
      <c r="W249" s="38">
        <v>99200007</v>
      </c>
      <c r="X249" s="33">
        <v>1</v>
      </c>
      <c r="Y249" s="33">
        <v>1</v>
      </c>
      <c r="Z249" s="33">
        <v>1</v>
      </c>
      <c r="AA249" s="33">
        <v>1</v>
      </c>
    </row>
    <row r="250" spans="1:27" ht="84" x14ac:dyDescent="0.3">
      <c r="A250" s="29" t="s">
        <v>2183</v>
      </c>
      <c r="B250" s="39">
        <f t="shared" ref="B250:C250" si="77">+B249</f>
        <v>990</v>
      </c>
      <c r="C250" s="40" t="str">
        <f t="shared" si="77"/>
        <v>Agencia Información</v>
      </c>
      <c r="D250" s="15" t="s">
        <v>470</v>
      </c>
      <c r="E250" s="27">
        <v>8</v>
      </c>
      <c r="F250" s="15" t="s">
        <v>1730</v>
      </c>
      <c r="G250" s="25" t="s">
        <v>1722</v>
      </c>
      <c r="H250" s="16" t="s">
        <v>16</v>
      </c>
      <c r="I250" s="14" t="s">
        <v>377</v>
      </c>
      <c r="J250" s="14" t="s">
        <v>410</v>
      </c>
      <c r="K250" s="14" t="s">
        <v>1723</v>
      </c>
      <c r="L250" s="14" t="s">
        <v>1724</v>
      </c>
      <c r="M250" s="14" t="s">
        <v>1725</v>
      </c>
      <c r="N250" s="14" t="s">
        <v>1726</v>
      </c>
      <c r="O250" s="28" t="s">
        <v>1759</v>
      </c>
      <c r="P250" s="28"/>
      <c r="Q250" s="17" t="s">
        <v>663</v>
      </c>
      <c r="R250" s="28" t="s">
        <v>1760</v>
      </c>
      <c r="S250" s="18" t="s">
        <v>1761</v>
      </c>
      <c r="T250" s="31" t="s">
        <v>706</v>
      </c>
      <c r="U250" s="36" t="s">
        <v>403</v>
      </c>
      <c r="V250" s="37" t="s">
        <v>1762</v>
      </c>
      <c r="W250" s="38">
        <v>99200008</v>
      </c>
      <c r="X250" s="33">
        <v>1</v>
      </c>
      <c r="Y250" s="33">
        <v>1</v>
      </c>
      <c r="Z250" s="33">
        <v>1</v>
      </c>
      <c r="AA250" s="33">
        <v>1</v>
      </c>
    </row>
    <row r="251" spans="1:27" ht="84" x14ac:dyDescent="0.3">
      <c r="A251" s="29" t="s">
        <v>2184</v>
      </c>
      <c r="B251" s="39">
        <f t="shared" ref="B251:C251" si="78">+B250</f>
        <v>990</v>
      </c>
      <c r="C251" s="40" t="str">
        <f t="shared" si="78"/>
        <v>Agencia Información</v>
      </c>
      <c r="D251" s="15" t="s">
        <v>470</v>
      </c>
      <c r="E251" s="27">
        <v>9</v>
      </c>
      <c r="F251" s="15" t="s">
        <v>1730</v>
      </c>
      <c r="G251" s="25" t="s">
        <v>1722</v>
      </c>
      <c r="H251" s="16" t="s">
        <v>16</v>
      </c>
      <c r="I251" s="14" t="s">
        <v>378</v>
      </c>
      <c r="J251" s="14" t="s">
        <v>410</v>
      </c>
      <c r="K251" s="14" t="s">
        <v>1723</v>
      </c>
      <c r="L251" s="14" t="s">
        <v>1724</v>
      </c>
      <c r="M251" s="14" t="s">
        <v>1725</v>
      </c>
      <c r="N251" s="14" t="s">
        <v>1726</v>
      </c>
      <c r="O251" s="28" t="s">
        <v>1763</v>
      </c>
      <c r="P251" s="28"/>
      <c r="Q251" s="17" t="s">
        <v>663</v>
      </c>
      <c r="R251" s="28" t="s">
        <v>1764</v>
      </c>
      <c r="S251" s="18" t="s">
        <v>1765</v>
      </c>
      <c r="T251" s="31" t="s">
        <v>711</v>
      </c>
      <c r="U251" s="36" t="s">
        <v>403</v>
      </c>
      <c r="V251" s="37" t="s">
        <v>1766</v>
      </c>
      <c r="W251" s="38">
        <v>99200009</v>
      </c>
      <c r="X251" s="33">
        <v>1</v>
      </c>
      <c r="Y251" s="33">
        <v>1</v>
      </c>
      <c r="Z251" s="33">
        <v>1</v>
      </c>
      <c r="AA251" s="33">
        <v>1</v>
      </c>
    </row>
    <row r="252" spans="1:27" ht="84" x14ac:dyDescent="0.3">
      <c r="A252" s="29" t="s">
        <v>2185</v>
      </c>
      <c r="B252" s="39">
        <f t="shared" ref="B252:C252" si="79">+B251</f>
        <v>990</v>
      </c>
      <c r="C252" s="40" t="str">
        <f t="shared" si="79"/>
        <v>Agencia Información</v>
      </c>
      <c r="D252" s="15" t="s">
        <v>470</v>
      </c>
      <c r="E252" s="27">
        <v>10</v>
      </c>
      <c r="F252" s="15" t="s">
        <v>1730</v>
      </c>
      <c r="G252" s="25" t="s">
        <v>1722</v>
      </c>
      <c r="H252" s="16" t="s">
        <v>16</v>
      </c>
      <c r="I252" s="14" t="s">
        <v>379</v>
      </c>
      <c r="J252" s="14" t="s">
        <v>410</v>
      </c>
      <c r="K252" s="14" t="s">
        <v>1723</v>
      </c>
      <c r="L252" s="14" t="s">
        <v>1724</v>
      </c>
      <c r="M252" s="14" t="s">
        <v>1725</v>
      </c>
      <c r="N252" s="14" t="s">
        <v>1726</v>
      </c>
      <c r="O252" s="28" t="s">
        <v>1767</v>
      </c>
      <c r="P252" s="28"/>
      <c r="Q252" s="17" t="s">
        <v>663</v>
      </c>
      <c r="R252" s="28" t="s">
        <v>1768</v>
      </c>
      <c r="S252" s="18" t="s">
        <v>1769</v>
      </c>
      <c r="T252" s="31" t="s">
        <v>716</v>
      </c>
      <c r="U252" s="36" t="s">
        <v>403</v>
      </c>
      <c r="V252" s="37" t="s">
        <v>1770</v>
      </c>
      <c r="W252" s="38">
        <v>99200010</v>
      </c>
      <c r="X252" s="33">
        <v>1</v>
      </c>
      <c r="Y252" s="33">
        <v>1</v>
      </c>
      <c r="Z252" s="33">
        <v>1</v>
      </c>
      <c r="AA252" s="33">
        <v>1</v>
      </c>
    </row>
    <row r="253" spans="1:27" ht="84" x14ac:dyDescent="0.3">
      <c r="A253" s="29" t="s">
        <v>2186</v>
      </c>
      <c r="B253" s="39">
        <f t="shared" ref="B253:C253" si="80">+B252</f>
        <v>990</v>
      </c>
      <c r="C253" s="40" t="str">
        <f t="shared" si="80"/>
        <v>Agencia Información</v>
      </c>
      <c r="D253" s="15" t="s">
        <v>470</v>
      </c>
      <c r="E253" s="27">
        <v>11</v>
      </c>
      <c r="F253" s="15" t="s">
        <v>1730</v>
      </c>
      <c r="G253" s="25" t="s">
        <v>1722</v>
      </c>
      <c r="H253" s="16" t="s">
        <v>16</v>
      </c>
      <c r="I253" s="14" t="s">
        <v>380</v>
      </c>
      <c r="J253" s="14" t="s">
        <v>410</v>
      </c>
      <c r="K253" s="14" t="s">
        <v>1723</v>
      </c>
      <c r="L253" s="14" t="s">
        <v>1724</v>
      </c>
      <c r="M253" s="14" t="s">
        <v>1725</v>
      </c>
      <c r="N253" s="14" t="s">
        <v>1726</v>
      </c>
      <c r="O253" s="28" t="s">
        <v>1771</v>
      </c>
      <c r="P253" s="28"/>
      <c r="Q253" s="17" t="s">
        <v>663</v>
      </c>
      <c r="R253" s="28" t="s">
        <v>1772</v>
      </c>
      <c r="S253" s="18" t="s">
        <v>1773</v>
      </c>
      <c r="T253" s="31" t="s">
        <v>721</v>
      </c>
      <c r="U253" s="36" t="s">
        <v>403</v>
      </c>
      <c r="V253" s="37" t="s">
        <v>1774</v>
      </c>
      <c r="W253" s="38">
        <v>99200011</v>
      </c>
      <c r="X253" s="33">
        <v>1</v>
      </c>
      <c r="Y253" s="33">
        <v>1</v>
      </c>
      <c r="Z253" s="33">
        <v>1</v>
      </c>
      <c r="AA253" s="33">
        <v>1</v>
      </c>
    </row>
    <row r="254" spans="1:27" ht="84" x14ac:dyDescent="0.3">
      <c r="A254" s="29" t="s">
        <v>2187</v>
      </c>
      <c r="B254" s="39">
        <f t="shared" ref="B254:C254" si="81">+B253</f>
        <v>990</v>
      </c>
      <c r="C254" s="40" t="str">
        <f t="shared" si="81"/>
        <v>Agencia Información</v>
      </c>
      <c r="D254" s="15" t="s">
        <v>470</v>
      </c>
      <c r="E254" s="27">
        <v>12</v>
      </c>
      <c r="F254" s="15" t="s">
        <v>1730</v>
      </c>
      <c r="G254" s="25" t="s">
        <v>1722</v>
      </c>
      <c r="H254" s="16" t="s">
        <v>16</v>
      </c>
      <c r="I254" s="14" t="s">
        <v>381</v>
      </c>
      <c r="J254" s="14" t="s">
        <v>410</v>
      </c>
      <c r="K254" s="14" t="s">
        <v>1723</v>
      </c>
      <c r="L254" s="14" t="s">
        <v>1724</v>
      </c>
      <c r="M254" s="14" t="s">
        <v>1725</v>
      </c>
      <c r="N254" s="14" t="s">
        <v>1726</v>
      </c>
      <c r="O254" s="28" t="s">
        <v>1775</v>
      </c>
      <c r="P254" s="28"/>
      <c r="Q254" s="17" t="s">
        <v>663</v>
      </c>
      <c r="R254" s="28" t="s">
        <v>1776</v>
      </c>
      <c r="S254" s="18" t="s">
        <v>1777</v>
      </c>
      <c r="T254" s="31" t="s">
        <v>726</v>
      </c>
      <c r="U254" s="36" t="s">
        <v>403</v>
      </c>
      <c r="V254" s="37" t="s">
        <v>1778</v>
      </c>
      <c r="W254" s="38">
        <v>99200012</v>
      </c>
      <c r="X254" s="33">
        <v>1</v>
      </c>
      <c r="Y254" s="33">
        <v>1</v>
      </c>
      <c r="Z254" s="33">
        <v>1</v>
      </c>
      <c r="AA254" s="33">
        <v>1</v>
      </c>
    </row>
    <row r="255" spans="1:27" ht="84" x14ac:dyDescent="0.3">
      <c r="A255" s="29" t="s">
        <v>2188</v>
      </c>
      <c r="B255" s="39">
        <f t="shared" ref="B255:C255" si="82">+B254</f>
        <v>990</v>
      </c>
      <c r="C255" s="40" t="str">
        <f t="shared" si="82"/>
        <v>Agencia Información</v>
      </c>
      <c r="D255" s="15" t="s">
        <v>470</v>
      </c>
      <c r="E255" s="27">
        <v>13</v>
      </c>
      <c r="F255" s="15" t="s">
        <v>1730</v>
      </c>
      <c r="G255" s="25" t="s">
        <v>1722</v>
      </c>
      <c r="H255" s="16" t="s">
        <v>16</v>
      </c>
      <c r="I255" s="14" t="s">
        <v>382</v>
      </c>
      <c r="J255" s="14" t="s">
        <v>410</v>
      </c>
      <c r="K255" s="14" t="s">
        <v>1723</v>
      </c>
      <c r="L255" s="14" t="s">
        <v>1724</v>
      </c>
      <c r="M255" s="14" t="s">
        <v>1725</v>
      </c>
      <c r="N255" s="14" t="s">
        <v>1726</v>
      </c>
      <c r="O255" s="28" t="s">
        <v>1779</v>
      </c>
      <c r="P255" s="28" t="s">
        <v>1780</v>
      </c>
      <c r="Q255" s="17" t="s">
        <v>663</v>
      </c>
      <c r="R255" s="28" t="s">
        <v>1781</v>
      </c>
      <c r="S255" s="18" t="s">
        <v>1782</v>
      </c>
      <c r="T255" s="31" t="s">
        <v>731</v>
      </c>
      <c r="U255" s="36" t="s">
        <v>403</v>
      </c>
      <c r="V255" s="37" t="s">
        <v>1783</v>
      </c>
      <c r="W255" s="38">
        <v>99200013</v>
      </c>
      <c r="X255" s="33">
        <v>1</v>
      </c>
      <c r="Y255" s="33">
        <v>1</v>
      </c>
      <c r="Z255" s="33">
        <v>1</v>
      </c>
      <c r="AA255" s="33">
        <v>1</v>
      </c>
    </row>
    <row r="256" spans="1:27" ht="84" x14ac:dyDescent="0.3">
      <c r="A256" s="29" t="s">
        <v>2189</v>
      </c>
      <c r="B256" s="39">
        <f t="shared" ref="B256:C256" si="83">+B255</f>
        <v>990</v>
      </c>
      <c r="C256" s="40" t="str">
        <f t="shared" si="83"/>
        <v>Agencia Información</v>
      </c>
      <c r="D256" s="15" t="s">
        <v>470</v>
      </c>
      <c r="E256" s="27">
        <v>14</v>
      </c>
      <c r="F256" s="15" t="s">
        <v>1730</v>
      </c>
      <c r="G256" s="25" t="s">
        <v>1722</v>
      </c>
      <c r="H256" s="16" t="s">
        <v>16</v>
      </c>
      <c r="I256" s="14" t="s">
        <v>383</v>
      </c>
      <c r="J256" s="14" t="s">
        <v>410</v>
      </c>
      <c r="K256" s="14" t="s">
        <v>1723</v>
      </c>
      <c r="L256" s="14" t="s">
        <v>1724</v>
      </c>
      <c r="M256" s="14" t="s">
        <v>1725</v>
      </c>
      <c r="N256" s="14" t="s">
        <v>1726</v>
      </c>
      <c r="O256" s="28" t="s">
        <v>1784</v>
      </c>
      <c r="P256" s="28"/>
      <c r="Q256" s="17" t="s">
        <v>663</v>
      </c>
      <c r="R256" s="28" t="s">
        <v>1785</v>
      </c>
      <c r="S256" s="18" t="s">
        <v>1786</v>
      </c>
      <c r="T256" s="31" t="s">
        <v>736</v>
      </c>
      <c r="U256" s="36" t="s">
        <v>403</v>
      </c>
      <c r="V256" s="37" t="s">
        <v>1787</v>
      </c>
      <c r="W256" s="38">
        <v>99200014</v>
      </c>
      <c r="X256" s="33">
        <v>1</v>
      </c>
      <c r="Y256" s="33">
        <v>1</v>
      </c>
      <c r="Z256" s="33">
        <v>1</v>
      </c>
      <c r="AA256" s="33">
        <v>1</v>
      </c>
    </row>
    <row r="257" spans="1:27" ht="84" x14ac:dyDescent="0.3">
      <c r="A257" s="29" t="s">
        <v>2190</v>
      </c>
      <c r="B257" s="39">
        <f t="shared" ref="B257:C257" si="84">+B256</f>
        <v>990</v>
      </c>
      <c r="C257" s="40" t="str">
        <f t="shared" si="84"/>
        <v>Agencia Información</v>
      </c>
      <c r="D257" s="15" t="s">
        <v>470</v>
      </c>
      <c r="E257" s="27">
        <v>15</v>
      </c>
      <c r="F257" s="15" t="s">
        <v>1730</v>
      </c>
      <c r="G257" s="25" t="s">
        <v>1722</v>
      </c>
      <c r="H257" s="16" t="s">
        <v>16</v>
      </c>
      <c r="I257" s="14" t="s">
        <v>384</v>
      </c>
      <c r="J257" s="14" t="s">
        <v>410</v>
      </c>
      <c r="K257" s="14" t="s">
        <v>1723</v>
      </c>
      <c r="L257" s="14" t="s">
        <v>1724</v>
      </c>
      <c r="M257" s="14" t="s">
        <v>1725</v>
      </c>
      <c r="N257" s="14" t="s">
        <v>1726</v>
      </c>
      <c r="O257" s="28" t="s">
        <v>1788</v>
      </c>
      <c r="P257" s="28"/>
      <c r="Q257" s="17" t="s">
        <v>663</v>
      </c>
      <c r="R257" s="28" t="s">
        <v>1789</v>
      </c>
      <c r="S257" s="18" t="s">
        <v>1790</v>
      </c>
      <c r="T257" s="31" t="s">
        <v>741</v>
      </c>
      <c r="U257" s="36" t="s">
        <v>403</v>
      </c>
      <c r="V257" s="37" t="s">
        <v>1791</v>
      </c>
      <c r="W257" s="38">
        <v>99200015</v>
      </c>
      <c r="X257" s="33">
        <v>1</v>
      </c>
      <c r="Y257" s="33">
        <v>1</v>
      </c>
      <c r="Z257" s="33">
        <v>1</v>
      </c>
      <c r="AA257" s="33">
        <v>1</v>
      </c>
    </row>
    <row r="258" spans="1:27" ht="84" x14ac:dyDescent="0.3">
      <c r="A258" s="29" t="s">
        <v>2191</v>
      </c>
      <c r="B258" s="39">
        <f t="shared" ref="B258:C258" si="85">+B257</f>
        <v>990</v>
      </c>
      <c r="C258" s="40" t="str">
        <f t="shared" si="85"/>
        <v>Agencia Información</v>
      </c>
      <c r="D258" s="15" t="s">
        <v>470</v>
      </c>
      <c r="E258" s="27">
        <v>16</v>
      </c>
      <c r="F258" s="15" t="s">
        <v>1730</v>
      </c>
      <c r="G258" s="25" t="s">
        <v>1722</v>
      </c>
      <c r="H258" s="16" t="s">
        <v>16</v>
      </c>
      <c r="I258" s="14" t="s">
        <v>385</v>
      </c>
      <c r="J258" s="14" t="s">
        <v>410</v>
      </c>
      <c r="K258" s="14" t="s">
        <v>1723</v>
      </c>
      <c r="L258" s="14" t="s">
        <v>1724</v>
      </c>
      <c r="M258" s="14" t="s">
        <v>1725</v>
      </c>
      <c r="N258" s="14" t="s">
        <v>1726</v>
      </c>
      <c r="O258" s="28" t="s">
        <v>1792</v>
      </c>
      <c r="P258" s="28"/>
      <c r="Q258" s="17" t="s">
        <v>663</v>
      </c>
      <c r="R258" s="28" t="s">
        <v>1793</v>
      </c>
      <c r="S258" s="18" t="s">
        <v>1794</v>
      </c>
      <c r="T258" s="31" t="s">
        <v>746</v>
      </c>
      <c r="U258" s="36" t="s">
        <v>403</v>
      </c>
      <c r="V258" s="37" t="s">
        <v>1795</v>
      </c>
      <c r="W258" s="38">
        <v>99200016</v>
      </c>
      <c r="X258" s="33">
        <v>1</v>
      </c>
      <c r="Y258" s="33">
        <v>1</v>
      </c>
      <c r="Z258" s="33">
        <v>1</v>
      </c>
      <c r="AA258" s="33">
        <v>1</v>
      </c>
    </row>
    <row r="259" spans="1:27" ht="36" x14ac:dyDescent="0.3">
      <c r="A259" s="29" t="s">
        <v>2192</v>
      </c>
      <c r="B259" s="39">
        <f t="shared" ref="B259:C259" si="86">+B258</f>
        <v>990</v>
      </c>
      <c r="C259" s="40" t="str">
        <f t="shared" si="86"/>
        <v>Agencia Información</v>
      </c>
      <c r="D259" s="15" t="s">
        <v>624</v>
      </c>
      <c r="E259" s="27">
        <v>0</v>
      </c>
      <c r="F259" s="15" t="s">
        <v>1796</v>
      </c>
      <c r="G259" s="25" t="s">
        <v>626</v>
      </c>
      <c r="H259" s="16" t="s">
        <v>20</v>
      </c>
      <c r="I259" s="14" t="s">
        <v>15</v>
      </c>
      <c r="J259" s="14" t="s">
        <v>16</v>
      </c>
      <c r="K259" s="14" t="s">
        <v>1797</v>
      </c>
      <c r="L259" s="14" t="s">
        <v>627</v>
      </c>
      <c r="M259" s="14" t="s">
        <v>1798</v>
      </c>
      <c r="N259" s="14" t="s">
        <v>629</v>
      </c>
      <c r="O259" s="28" t="s">
        <v>1799</v>
      </c>
      <c r="P259" s="28"/>
      <c r="Q259" s="17" t="s">
        <v>663</v>
      </c>
      <c r="R259" s="28" t="s">
        <v>1800</v>
      </c>
      <c r="S259" s="18" t="s">
        <v>1801</v>
      </c>
      <c r="T259" s="31" t="s">
        <v>666</v>
      </c>
      <c r="U259" s="36" t="s">
        <v>403</v>
      </c>
      <c r="V259" s="37" t="s">
        <v>1802</v>
      </c>
      <c r="W259" s="38">
        <v>99100000</v>
      </c>
      <c r="X259" s="33">
        <v>1</v>
      </c>
      <c r="Y259" s="33">
        <v>1</v>
      </c>
      <c r="Z259" s="33">
        <v>1</v>
      </c>
      <c r="AA259" s="33">
        <v>1</v>
      </c>
    </row>
    <row r="260" spans="1:27" ht="40.799999999999997" x14ac:dyDescent="0.3">
      <c r="A260" s="29" t="s">
        <v>2193</v>
      </c>
      <c r="B260" s="39">
        <f t="shared" ref="B260:C260" si="87">+B259</f>
        <v>990</v>
      </c>
      <c r="C260" s="40" t="str">
        <f t="shared" si="87"/>
        <v>Agencia Información</v>
      </c>
      <c r="D260" s="15" t="s">
        <v>624</v>
      </c>
      <c r="E260" s="27">
        <v>1</v>
      </c>
      <c r="F260" s="15" t="s">
        <v>1796</v>
      </c>
      <c r="G260" s="25" t="s">
        <v>626</v>
      </c>
      <c r="H260" s="16" t="s">
        <v>16</v>
      </c>
      <c r="I260" s="14" t="s">
        <v>370</v>
      </c>
      <c r="J260" s="14" t="s">
        <v>410</v>
      </c>
      <c r="K260" s="14" t="s">
        <v>1797</v>
      </c>
      <c r="L260" s="14" t="s">
        <v>627</v>
      </c>
      <c r="M260" s="14" t="s">
        <v>1798</v>
      </c>
      <c r="N260" s="14" t="s">
        <v>629</v>
      </c>
      <c r="O260" s="28" t="s">
        <v>1803</v>
      </c>
      <c r="P260" s="28"/>
      <c r="Q260" s="17" t="s">
        <v>663</v>
      </c>
      <c r="R260" s="28" t="s">
        <v>1804</v>
      </c>
      <c r="S260" s="18" t="s">
        <v>1805</v>
      </c>
      <c r="T260" s="31" t="s">
        <v>671</v>
      </c>
      <c r="U260" s="36" t="s">
        <v>403</v>
      </c>
      <c r="V260" s="37" t="s">
        <v>1806</v>
      </c>
      <c r="W260" s="38">
        <v>99200001</v>
      </c>
      <c r="X260" s="33">
        <v>1</v>
      </c>
      <c r="Y260" s="33">
        <v>1</v>
      </c>
      <c r="Z260" s="33">
        <v>1</v>
      </c>
      <c r="AA260" s="33">
        <v>1</v>
      </c>
    </row>
    <row r="261" spans="1:27" ht="40.799999999999997" x14ac:dyDescent="0.3">
      <c r="A261" s="29" t="s">
        <v>2194</v>
      </c>
      <c r="B261" s="39">
        <f t="shared" ref="B261:C261" si="88">+B260</f>
        <v>990</v>
      </c>
      <c r="C261" s="40" t="str">
        <f t="shared" si="88"/>
        <v>Agencia Información</v>
      </c>
      <c r="D261" s="15" t="s">
        <v>624</v>
      </c>
      <c r="E261" s="27">
        <v>2</v>
      </c>
      <c r="F261" s="15" t="s">
        <v>1796</v>
      </c>
      <c r="G261" s="25" t="s">
        <v>626</v>
      </c>
      <c r="H261" s="16" t="s">
        <v>16</v>
      </c>
      <c r="I261" s="14" t="s">
        <v>371</v>
      </c>
      <c r="J261" s="14" t="s">
        <v>410</v>
      </c>
      <c r="K261" s="14" t="s">
        <v>1797</v>
      </c>
      <c r="L261" s="14" t="s">
        <v>627</v>
      </c>
      <c r="M261" s="14" t="s">
        <v>1798</v>
      </c>
      <c r="N261" s="14" t="s">
        <v>629</v>
      </c>
      <c r="O261" s="28" t="s">
        <v>1807</v>
      </c>
      <c r="P261" s="28"/>
      <c r="Q261" s="17" t="s">
        <v>663</v>
      </c>
      <c r="R261" s="28" t="s">
        <v>1808</v>
      </c>
      <c r="S261" s="18" t="s">
        <v>1809</v>
      </c>
      <c r="T261" s="31" t="s">
        <v>676</v>
      </c>
      <c r="U261" s="36" t="s">
        <v>403</v>
      </c>
      <c r="V261" s="37" t="s">
        <v>1810</v>
      </c>
      <c r="W261" s="38">
        <v>99200002</v>
      </c>
      <c r="X261" s="33">
        <v>1</v>
      </c>
      <c r="Y261" s="33">
        <v>1</v>
      </c>
      <c r="Z261" s="33">
        <v>1</v>
      </c>
      <c r="AA261" s="33">
        <v>1</v>
      </c>
    </row>
    <row r="262" spans="1:27" ht="40.799999999999997" x14ac:dyDescent="0.3">
      <c r="A262" s="29" t="s">
        <v>2195</v>
      </c>
      <c r="B262" s="39">
        <f t="shared" ref="B262:C262" si="89">+B261</f>
        <v>990</v>
      </c>
      <c r="C262" s="40" t="str">
        <f t="shared" si="89"/>
        <v>Agencia Información</v>
      </c>
      <c r="D262" s="15" t="s">
        <v>624</v>
      </c>
      <c r="E262" s="27">
        <v>3</v>
      </c>
      <c r="F262" s="15" t="s">
        <v>1796</v>
      </c>
      <c r="G262" s="25" t="s">
        <v>626</v>
      </c>
      <c r="H262" s="16" t="s">
        <v>16</v>
      </c>
      <c r="I262" s="14" t="s">
        <v>372</v>
      </c>
      <c r="J262" s="14" t="s">
        <v>410</v>
      </c>
      <c r="K262" s="14" t="s">
        <v>1797</v>
      </c>
      <c r="L262" s="14" t="s">
        <v>627</v>
      </c>
      <c r="M262" s="14" t="s">
        <v>1798</v>
      </c>
      <c r="N262" s="14" t="s">
        <v>629</v>
      </c>
      <c r="O262" s="28" t="s">
        <v>1811</v>
      </c>
      <c r="P262" s="28"/>
      <c r="Q262" s="17" t="s">
        <v>663</v>
      </c>
      <c r="R262" s="28" t="s">
        <v>1812</v>
      </c>
      <c r="S262" s="18" t="s">
        <v>1813</v>
      </c>
      <c r="T262" s="31" t="s">
        <v>681</v>
      </c>
      <c r="U262" s="36" t="s">
        <v>403</v>
      </c>
      <c r="V262" s="37" t="s">
        <v>1814</v>
      </c>
      <c r="W262" s="38">
        <v>99200003</v>
      </c>
      <c r="X262" s="33">
        <v>1</v>
      </c>
      <c r="Y262" s="33">
        <v>1</v>
      </c>
      <c r="Z262" s="33">
        <v>1</v>
      </c>
      <c r="AA262" s="33">
        <v>1</v>
      </c>
    </row>
    <row r="263" spans="1:27" ht="40.799999999999997" x14ac:dyDescent="0.3">
      <c r="A263" s="29" t="s">
        <v>2196</v>
      </c>
      <c r="B263" s="39">
        <f t="shared" ref="B263:C263" si="90">+B262</f>
        <v>990</v>
      </c>
      <c r="C263" s="40" t="str">
        <f t="shared" si="90"/>
        <v>Agencia Información</v>
      </c>
      <c r="D263" s="15" t="s">
        <v>624</v>
      </c>
      <c r="E263" s="27">
        <v>4</v>
      </c>
      <c r="F263" s="15" t="s">
        <v>1796</v>
      </c>
      <c r="G263" s="25" t="s">
        <v>626</v>
      </c>
      <c r="H263" s="16" t="s">
        <v>16</v>
      </c>
      <c r="I263" s="14" t="s">
        <v>373</v>
      </c>
      <c r="J263" s="14" t="s">
        <v>410</v>
      </c>
      <c r="K263" s="14" t="s">
        <v>1797</v>
      </c>
      <c r="L263" s="14" t="s">
        <v>627</v>
      </c>
      <c r="M263" s="14" t="s">
        <v>1798</v>
      </c>
      <c r="N263" s="14" t="s">
        <v>629</v>
      </c>
      <c r="O263" s="28" t="s">
        <v>1815</v>
      </c>
      <c r="P263" s="28"/>
      <c r="Q263" s="17" t="s">
        <v>663</v>
      </c>
      <c r="R263" s="28" t="s">
        <v>1816</v>
      </c>
      <c r="S263" s="18" t="s">
        <v>1817</v>
      </c>
      <c r="T263" s="31" t="s">
        <v>686</v>
      </c>
      <c r="U263" s="36" t="s">
        <v>403</v>
      </c>
      <c r="V263" s="37" t="s">
        <v>1818</v>
      </c>
      <c r="W263" s="38">
        <v>99200004</v>
      </c>
      <c r="X263" s="33">
        <v>1</v>
      </c>
      <c r="Y263" s="33">
        <v>1</v>
      </c>
      <c r="Z263" s="33">
        <v>1</v>
      </c>
      <c r="AA263" s="33">
        <v>1</v>
      </c>
    </row>
    <row r="264" spans="1:27" ht="40.799999999999997" x14ac:dyDescent="0.3">
      <c r="A264" s="29" t="s">
        <v>2197</v>
      </c>
      <c r="B264" s="39">
        <f t="shared" ref="B264:C264" si="91">+B263</f>
        <v>990</v>
      </c>
      <c r="C264" s="40" t="str">
        <f t="shared" si="91"/>
        <v>Agencia Información</v>
      </c>
      <c r="D264" s="15" t="s">
        <v>624</v>
      </c>
      <c r="E264" s="27">
        <v>5</v>
      </c>
      <c r="F264" s="15" t="s">
        <v>1796</v>
      </c>
      <c r="G264" s="25" t="s">
        <v>626</v>
      </c>
      <c r="H264" s="16" t="s">
        <v>16</v>
      </c>
      <c r="I264" s="14" t="s">
        <v>374</v>
      </c>
      <c r="J264" s="14" t="s">
        <v>410</v>
      </c>
      <c r="K264" s="14" t="s">
        <v>1797</v>
      </c>
      <c r="L264" s="14" t="s">
        <v>627</v>
      </c>
      <c r="M264" s="14" t="s">
        <v>1798</v>
      </c>
      <c r="N264" s="14" t="s">
        <v>629</v>
      </c>
      <c r="O264" s="28" t="s">
        <v>1819</v>
      </c>
      <c r="P264" s="28"/>
      <c r="Q264" s="17" t="s">
        <v>663</v>
      </c>
      <c r="R264" s="28" t="s">
        <v>1820</v>
      </c>
      <c r="S264" s="18" t="s">
        <v>1821</v>
      </c>
      <c r="T264" s="31" t="s">
        <v>691</v>
      </c>
      <c r="U264" s="36" t="s">
        <v>403</v>
      </c>
      <c r="V264" s="37" t="s">
        <v>1822</v>
      </c>
      <c r="W264" s="38">
        <v>99200005</v>
      </c>
      <c r="X264" s="33">
        <v>1</v>
      </c>
      <c r="Y264" s="33">
        <v>1</v>
      </c>
      <c r="Z264" s="33">
        <v>1</v>
      </c>
      <c r="AA264" s="33">
        <v>1</v>
      </c>
    </row>
    <row r="265" spans="1:27" ht="40.799999999999997" x14ac:dyDescent="0.3">
      <c r="A265" s="29" t="s">
        <v>2198</v>
      </c>
      <c r="B265" s="39">
        <f t="shared" ref="B265:C265" si="92">+B264</f>
        <v>990</v>
      </c>
      <c r="C265" s="40" t="str">
        <f t="shared" si="92"/>
        <v>Agencia Información</v>
      </c>
      <c r="D265" s="15" t="s">
        <v>624</v>
      </c>
      <c r="E265" s="27">
        <v>6</v>
      </c>
      <c r="F265" s="15" t="s">
        <v>1796</v>
      </c>
      <c r="G265" s="25" t="s">
        <v>626</v>
      </c>
      <c r="H265" s="16" t="s">
        <v>16</v>
      </c>
      <c r="I265" s="14" t="s">
        <v>375</v>
      </c>
      <c r="J265" s="14" t="s">
        <v>410</v>
      </c>
      <c r="K265" s="14" t="s">
        <v>1797</v>
      </c>
      <c r="L265" s="14" t="s">
        <v>627</v>
      </c>
      <c r="M265" s="14" t="s">
        <v>1798</v>
      </c>
      <c r="N265" s="14" t="s">
        <v>629</v>
      </c>
      <c r="O265" s="28" t="s">
        <v>1823</v>
      </c>
      <c r="P265" s="28"/>
      <c r="Q265" s="17" t="s">
        <v>663</v>
      </c>
      <c r="R265" s="28" t="s">
        <v>1824</v>
      </c>
      <c r="S265" s="18" t="s">
        <v>1825</v>
      </c>
      <c r="T265" s="31" t="s">
        <v>696</v>
      </c>
      <c r="U265" s="36" t="s">
        <v>403</v>
      </c>
      <c r="V265" s="37" t="s">
        <v>1826</v>
      </c>
      <c r="W265" s="38">
        <v>99200006</v>
      </c>
      <c r="X265" s="33">
        <v>1</v>
      </c>
      <c r="Y265" s="33">
        <v>1</v>
      </c>
      <c r="Z265" s="33">
        <v>1</v>
      </c>
      <c r="AA265" s="33">
        <v>1</v>
      </c>
    </row>
    <row r="266" spans="1:27" ht="40.799999999999997" x14ac:dyDescent="0.3">
      <c r="A266" s="29" t="s">
        <v>2199</v>
      </c>
      <c r="B266" s="39">
        <f t="shared" ref="B266:C266" si="93">+B265</f>
        <v>990</v>
      </c>
      <c r="C266" s="40" t="str">
        <f t="shared" si="93"/>
        <v>Agencia Información</v>
      </c>
      <c r="D266" s="15" t="s">
        <v>624</v>
      </c>
      <c r="E266" s="27">
        <v>7</v>
      </c>
      <c r="F266" s="15" t="s">
        <v>1796</v>
      </c>
      <c r="G266" s="25" t="s">
        <v>626</v>
      </c>
      <c r="H266" s="16" t="s">
        <v>16</v>
      </c>
      <c r="I266" s="14" t="s">
        <v>376</v>
      </c>
      <c r="J266" s="14" t="s">
        <v>410</v>
      </c>
      <c r="K266" s="14" t="s">
        <v>1797</v>
      </c>
      <c r="L266" s="14" t="s">
        <v>627</v>
      </c>
      <c r="M266" s="14" t="s">
        <v>1798</v>
      </c>
      <c r="N266" s="14" t="s">
        <v>629</v>
      </c>
      <c r="O266" s="28" t="s">
        <v>1827</v>
      </c>
      <c r="P266" s="28"/>
      <c r="Q266" s="17" t="s">
        <v>663</v>
      </c>
      <c r="R266" s="28" t="s">
        <v>1828</v>
      </c>
      <c r="S266" s="18" t="s">
        <v>1829</v>
      </c>
      <c r="T266" s="31" t="s">
        <v>701</v>
      </c>
      <c r="U266" s="36" t="s">
        <v>403</v>
      </c>
      <c r="V266" s="37" t="s">
        <v>1830</v>
      </c>
      <c r="W266" s="38">
        <v>99200007</v>
      </c>
      <c r="X266" s="33">
        <v>1</v>
      </c>
      <c r="Y266" s="33">
        <v>1</v>
      </c>
      <c r="Z266" s="33">
        <v>1</v>
      </c>
      <c r="AA266" s="33">
        <v>1</v>
      </c>
    </row>
    <row r="267" spans="1:27" ht="40.799999999999997" x14ac:dyDescent="0.3">
      <c r="A267" s="29" t="s">
        <v>2200</v>
      </c>
      <c r="B267" s="39">
        <f t="shared" ref="B267:C267" si="94">+B266</f>
        <v>990</v>
      </c>
      <c r="C267" s="40" t="str">
        <f t="shared" si="94"/>
        <v>Agencia Información</v>
      </c>
      <c r="D267" s="15" t="s">
        <v>624</v>
      </c>
      <c r="E267" s="27">
        <v>8</v>
      </c>
      <c r="F267" s="15" t="s">
        <v>1796</v>
      </c>
      <c r="G267" s="25" t="s">
        <v>626</v>
      </c>
      <c r="H267" s="16" t="s">
        <v>16</v>
      </c>
      <c r="I267" s="14" t="s">
        <v>377</v>
      </c>
      <c r="J267" s="14" t="s">
        <v>410</v>
      </c>
      <c r="K267" s="14" t="s">
        <v>1797</v>
      </c>
      <c r="L267" s="14" t="s">
        <v>627</v>
      </c>
      <c r="M267" s="14" t="s">
        <v>1798</v>
      </c>
      <c r="N267" s="14" t="s">
        <v>629</v>
      </c>
      <c r="O267" s="28" t="s">
        <v>1831</v>
      </c>
      <c r="P267" s="28"/>
      <c r="Q267" s="17" t="s">
        <v>663</v>
      </c>
      <c r="R267" s="28" t="s">
        <v>1832</v>
      </c>
      <c r="S267" s="18" t="s">
        <v>1833</v>
      </c>
      <c r="T267" s="31" t="s">
        <v>706</v>
      </c>
      <c r="U267" s="36" t="s">
        <v>403</v>
      </c>
      <c r="V267" s="37" t="s">
        <v>1834</v>
      </c>
      <c r="W267" s="38">
        <v>99200008</v>
      </c>
      <c r="X267" s="33">
        <v>1</v>
      </c>
      <c r="Y267" s="33">
        <v>1</v>
      </c>
      <c r="Z267" s="33">
        <v>1</v>
      </c>
      <c r="AA267" s="33">
        <v>1</v>
      </c>
    </row>
    <row r="268" spans="1:27" ht="40.799999999999997" x14ac:dyDescent="0.3">
      <c r="A268" s="29" t="s">
        <v>2201</v>
      </c>
      <c r="B268" s="39">
        <f t="shared" ref="B268:C268" si="95">+B267</f>
        <v>990</v>
      </c>
      <c r="C268" s="40" t="str">
        <f t="shared" si="95"/>
        <v>Agencia Información</v>
      </c>
      <c r="D268" s="15" t="s">
        <v>624</v>
      </c>
      <c r="E268" s="27">
        <v>9</v>
      </c>
      <c r="F268" s="15" t="s">
        <v>1796</v>
      </c>
      <c r="G268" s="25" t="s">
        <v>626</v>
      </c>
      <c r="H268" s="16" t="s">
        <v>16</v>
      </c>
      <c r="I268" s="14" t="s">
        <v>378</v>
      </c>
      <c r="J268" s="14" t="s">
        <v>410</v>
      </c>
      <c r="K268" s="14" t="s">
        <v>1797</v>
      </c>
      <c r="L268" s="14" t="s">
        <v>627</v>
      </c>
      <c r="M268" s="14" t="s">
        <v>1798</v>
      </c>
      <c r="N268" s="14" t="s">
        <v>629</v>
      </c>
      <c r="O268" s="28" t="s">
        <v>1835</v>
      </c>
      <c r="P268" s="28"/>
      <c r="Q268" s="17" t="s">
        <v>663</v>
      </c>
      <c r="R268" s="28" t="s">
        <v>1836</v>
      </c>
      <c r="S268" s="18" t="s">
        <v>1837</v>
      </c>
      <c r="T268" s="31" t="s">
        <v>711</v>
      </c>
      <c r="U268" s="36" t="s">
        <v>403</v>
      </c>
      <c r="V268" s="37" t="s">
        <v>1838</v>
      </c>
      <c r="W268" s="38">
        <v>99200009</v>
      </c>
      <c r="X268" s="33">
        <v>1</v>
      </c>
      <c r="Y268" s="33">
        <v>1</v>
      </c>
      <c r="Z268" s="33">
        <v>1</v>
      </c>
      <c r="AA268" s="33">
        <v>1</v>
      </c>
    </row>
    <row r="269" spans="1:27" ht="40.799999999999997" x14ac:dyDescent="0.3">
      <c r="A269" s="29" t="s">
        <v>2202</v>
      </c>
      <c r="B269" s="39">
        <f t="shared" ref="B269:C269" si="96">+B268</f>
        <v>990</v>
      </c>
      <c r="C269" s="40" t="str">
        <f t="shared" si="96"/>
        <v>Agencia Información</v>
      </c>
      <c r="D269" s="15" t="s">
        <v>624</v>
      </c>
      <c r="E269" s="27">
        <v>10</v>
      </c>
      <c r="F269" s="15" t="s">
        <v>1796</v>
      </c>
      <c r="G269" s="25" t="s">
        <v>626</v>
      </c>
      <c r="H269" s="16" t="s">
        <v>16</v>
      </c>
      <c r="I269" s="14" t="s">
        <v>379</v>
      </c>
      <c r="J269" s="14" t="s">
        <v>410</v>
      </c>
      <c r="K269" s="14" t="s">
        <v>1797</v>
      </c>
      <c r="L269" s="14" t="s">
        <v>627</v>
      </c>
      <c r="M269" s="14" t="s">
        <v>1798</v>
      </c>
      <c r="N269" s="14" t="s">
        <v>629</v>
      </c>
      <c r="O269" s="28" t="s">
        <v>1839</v>
      </c>
      <c r="P269" s="28"/>
      <c r="Q269" s="17" t="s">
        <v>663</v>
      </c>
      <c r="R269" s="28" t="s">
        <v>1840</v>
      </c>
      <c r="S269" s="18" t="s">
        <v>1841</v>
      </c>
      <c r="T269" s="31" t="s">
        <v>716</v>
      </c>
      <c r="U269" s="36" t="s">
        <v>403</v>
      </c>
      <c r="V269" s="37" t="s">
        <v>1842</v>
      </c>
      <c r="W269" s="38">
        <v>99200010</v>
      </c>
      <c r="X269" s="33">
        <v>1</v>
      </c>
      <c r="Y269" s="33">
        <v>1</v>
      </c>
      <c r="Z269" s="33">
        <v>1</v>
      </c>
      <c r="AA269" s="33">
        <v>1</v>
      </c>
    </row>
    <row r="270" spans="1:27" ht="40.799999999999997" x14ac:dyDescent="0.3">
      <c r="A270" s="29" t="s">
        <v>2203</v>
      </c>
      <c r="B270" s="39">
        <f t="shared" ref="B270:C270" si="97">+B269</f>
        <v>990</v>
      </c>
      <c r="C270" s="40" t="str">
        <f t="shared" si="97"/>
        <v>Agencia Información</v>
      </c>
      <c r="D270" s="15" t="s">
        <v>624</v>
      </c>
      <c r="E270" s="27">
        <v>11</v>
      </c>
      <c r="F270" s="15" t="s">
        <v>1796</v>
      </c>
      <c r="G270" s="25" t="s">
        <v>626</v>
      </c>
      <c r="H270" s="16" t="s">
        <v>16</v>
      </c>
      <c r="I270" s="14" t="s">
        <v>380</v>
      </c>
      <c r="J270" s="14" t="s">
        <v>410</v>
      </c>
      <c r="K270" s="14" t="s">
        <v>1797</v>
      </c>
      <c r="L270" s="14" t="s">
        <v>627</v>
      </c>
      <c r="M270" s="14" t="s">
        <v>1798</v>
      </c>
      <c r="N270" s="14" t="s">
        <v>629</v>
      </c>
      <c r="O270" s="28" t="s">
        <v>1843</v>
      </c>
      <c r="P270" s="28"/>
      <c r="Q270" s="17" t="s">
        <v>663</v>
      </c>
      <c r="R270" s="28" t="s">
        <v>1844</v>
      </c>
      <c r="S270" s="18" t="s">
        <v>1845</v>
      </c>
      <c r="T270" s="31" t="s">
        <v>721</v>
      </c>
      <c r="U270" s="36" t="s">
        <v>403</v>
      </c>
      <c r="V270" s="37" t="s">
        <v>1846</v>
      </c>
      <c r="W270" s="38">
        <v>99200011</v>
      </c>
      <c r="X270" s="33">
        <v>1</v>
      </c>
      <c r="Y270" s="33">
        <v>1</v>
      </c>
      <c r="Z270" s="33">
        <v>1</v>
      </c>
      <c r="AA270" s="33">
        <v>1</v>
      </c>
    </row>
    <row r="271" spans="1:27" ht="40.799999999999997" x14ac:dyDescent="0.3">
      <c r="A271" s="29" t="s">
        <v>2204</v>
      </c>
      <c r="B271" s="39">
        <f t="shared" ref="B271:C271" si="98">+B270</f>
        <v>990</v>
      </c>
      <c r="C271" s="40" t="str">
        <f t="shared" si="98"/>
        <v>Agencia Información</v>
      </c>
      <c r="D271" s="15" t="s">
        <v>624</v>
      </c>
      <c r="E271" s="27">
        <v>12</v>
      </c>
      <c r="F271" s="15" t="s">
        <v>1796</v>
      </c>
      <c r="G271" s="25" t="s">
        <v>626</v>
      </c>
      <c r="H271" s="16" t="s">
        <v>16</v>
      </c>
      <c r="I271" s="14" t="s">
        <v>381</v>
      </c>
      <c r="J271" s="14" t="s">
        <v>410</v>
      </c>
      <c r="K271" s="14" t="s">
        <v>1797</v>
      </c>
      <c r="L271" s="14" t="s">
        <v>627</v>
      </c>
      <c r="M271" s="14" t="s">
        <v>1798</v>
      </c>
      <c r="N271" s="14" t="s">
        <v>629</v>
      </c>
      <c r="O271" s="28" t="s">
        <v>1847</v>
      </c>
      <c r="P271" s="28"/>
      <c r="Q271" s="17" t="s">
        <v>663</v>
      </c>
      <c r="R271" s="28" t="s">
        <v>1848</v>
      </c>
      <c r="S271" s="18" t="s">
        <v>1849</v>
      </c>
      <c r="T271" s="31" t="s">
        <v>726</v>
      </c>
      <c r="U271" s="36" t="s">
        <v>403</v>
      </c>
      <c r="V271" s="37" t="s">
        <v>1850</v>
      </c>
      <c r="W271" s="38">
        <v>99200012</v>
      </c>
      <c r="X271" s="33">
        <v>1</v>
      </c>
      <c r="Y271" s="33">
        <v>1</v>
      </c>
      <c r="Z271" s="33">
        <v>1</v>
      </c>
      <c r="AA271" s="33">
        <v>1</v>
      </c>
    </row>
    <row r="272" spans="1:27" ht="61.2" x14ac:dyDescent="0.3">
      <c r="A272" s="29" t="s">
        <v>2205</v>
      </c>
      <c r="B272" s="39">
        <f t="shared" ref="B272:C272" si="99">+B271</f>
        <v>990</v>
      </c>
      <c r="C272" s="40" t="str">
        <f t="shared" si="99"/>
        <v>Agencia Información</v>
      </c>
      <c r="D272" s="15" t="s">
        <v>624</v>
      </c>
      <c r="E272" s="27">
        <v>13</v>
      </c>
      <c r="F272" s="15" t="s">
        <v>1796</v>
      </c>
      <c r="G272" s="25" t="s">
        <v>626</v>
      </c>
      <c r="H272" s="16" t="s">
        <v>16</v>
      </c>
      <c r="I272" s="14" t="s">
        <v>382</v>
      </c>
      <c r="J272" s="14" t="s">
        <v>410</v>
      </c>
      <c r="K272" s="14" t="s">
        <v>1797</v>
      </c>
      <c r="L272" s="14" t="s">
        <v>627</v>
      </c>
      <c r="M272" s="14" t="s">
        <v>1798</v>
      </c>
      <c r="N272" s="14" t="s">
        <v>629</v>
      </c>
      <c r="O272" s="28" t="s">
        <v>1851</v>
      </c>
      <c r="P272" s="28" t="s">
        <v>1852</v>
      </c>
      <c r="Q272" s="17" t="s">
        <v>663</v>
      </c>
      <c r="R272" s="28" t="s">
        <v>1853</v>
      </c>
      <c r="S272" s="18" t="s">
        <v>1854</v>
      </c>
      <c r="T272" s="31" t="s">
        <v>731</v>
      </c>
      <c r="U272" s="36" t="s">
        <v>403</v>
      </c>
      <c r="V272" s="37" t="s">
        <v>1855</v>
      </c>
      <c r="W272" s="38">
        <v>99200013</v>
      </c>
      <c r="X272" s="33">
        <v>1</v>
      </c>
      <c r="Y272" s="33">
        <v>1</v>
      </c>
      <c r="Z272" s="33">
        <v>1</v>
      </c>
      <c r="AA272" s="33">
        <v>1</v>
      </c>
    </row>
    <row r="273" spans="1:27" ht="40.799999999999997" x14ac:dyDescent="0.3">
      <c r="A273" s="29" t="s">
        <v>2206</v>
      </c>
      <c r="B273" s="39">
        <f t="shared" ref="B273:C273" si="100">+B272</f>
        <v>990</v>
      </c>
      <c r="C273" s="40" t="str">
        <f t="shared" si="100"/>
        <v>Agencia Información</v>
      </c>
      <c r="D273" s="15" t="s">
        <v>624</v>
      </c>
      <c r="E273" s="27">
        <v>14</v>
      </c>
      <c r="F273" s="15" t="s">
        <v>1796</v>
      </c>
      <c r="G273" s="25" t="s">
        <v>626</v>
      </c>
      <c r="H273" s="16" t="s">
        <v>16</v>
      </c>
      <c r="I273" s="14" t="s">
        <v>383</v>
      </c>
      <c r="J273" s="14" t="s">
        <v>410</v>
      </c>
      <c r="K273" s="14" t="s">
        <v>1797</v>
      </c>
      <c r="L273" s="14" t="s">
        <v>627</v>
      </c>
      <c r="M273" s="14" t="s">
        <v>1798</v>
      </c>
      <c r="N273" s="14" t="s">
        <v>629</v>
      </c>
      <c r="O273" s="28" t="s">
        <v>1856</v>
      </c>
      <c r="P273" s="28"/>
      <c r="Q273" s="17" t="s">
        <v>663</v>
      </c>
      <c r="R273" s="28" t="s">
        <v>1857</v>
      </c>
      <c r="S273" s="18" t="s">
        <v>1858</v>
      </c>
      <c r="T273" s="31" t="s">
        <v>736</v>
      </c>
      <c r="U273" s="36" t="s">
        <v>403</v>
      </c>
      <c r="V273" s="37" t="s">
        <v>1859</v>
      </c>
      <c r="W273" s="38">
        <v>99200014</v>
      </c>
      <c r="X273" s="33">
        <v>1</v>
      </c>
      <c r="Y273" s="33">
        <v>1</v>
      </c>
      <c r="Z273" s="33">
        <v>1</v>
      </c>
      <c r="AA273" s="33">
        <v>1</v>
      </c>
    </row>
    <row r="274" spans="1:27" ht="40.799999999999997" x14ac:dyDescent="0.3">
      <c r="A274" s="29" t="s">
        <v>2207</v>
      </c>
      <c r="B274" s="39">
        <f t="shared" ref="B274:C274" si="101">+B273</f>
        <v>990</v>
      </c>
      <c r="C274" s="40" t="str">
        <f t="shared" si="101"/>
        <v>Agencia Información</v>
      </c>
      <c r="D274" s="15" t="s">
        <v>624</v>
      </c>
      <c r="E274" s="27">
        <v>15</v>
      </c>
      <c r="F274" s="15" t="s">
        <v>1796</v>
      </c>
      <c r="G274" s="25" t="s">
        <v>626</v>
      </c>
      <c r="H274" s="16" t="s">
        <v>16</v>
      </c>
      <c r="I274" s="14" t="s">
        <v>384</v>
      </c>
      <c r="J274" s="14" t="s">
        <v>410</v>
      </c>
      <c r="K274" s="14" t="s">
        <v>1797</v>
      </c>
      <c r="L274" s="14" t="s">
        <v>627</v>
      </c>
      <c r="M274" s="14" t="s">
        <v>1798</v>
      </c>
      <c r="N274" s="14" t="s">
        <v>629</v>
      </c>
      <c r="O274" s="28" t="s">
        <v>1860</v>
      </c>
      <c r="P274" s="28"/>
      <c r="Q274" s="17" t="s">
        <v>663</v>
      </c>
      <c r="R274" s="28" t="s">
        <v>1861</v>
      </c>
      <c r="S274" s="18" t="s">
        <v>1862</v>
      </c>
      <c r="T274" s="31" t="s">
        <v>741</v>
      </c>
      <c r="U274" s="36" t="s">
        <v>403</v>
      </c>
      <c r="V274" s="37" t="s">
        <v>1863</v>
      </c>
      <c r="W274" s="38">
        <v>99200015</v>
      </c>
      <c r="X274" s="33">
        <v>1</v>
      </c>
      <c r="Y274" s="33">
        <v>1</v>
      </c>
      <c r="Z274" s="33">
        <v>1</v>
      </c>
      <c r="AA274" s="33">
        <v>1</v>
      </c>
    </row>
    <row r="275" spans="1:27" ht="40.799999999999997" x14ac:dyDescent="0.3">
      <c r="A275" s="29" t="s">
        <v>2208</v>
      </c>
      <c r="B275" s="39">
        <f t="shared" ref="B275:C275" si="102">+B274</f>
        <v>990</v>
      </c>
      <c r="C275" s="40" t="str">
        <f t="shared" si="102"/>
        <v>Agencia Información</v>
      </c>
      <c r="D275" s="15" t="s">
        <v>624</v>
      </c>
      <c r="E275" s="27">
        <v>16</v>
      </c>
      <c r="F275" s="15" t="s">
        <v>1796</v>
      </c>
      <c r="G275" s="25" t="s">
        <v>626</v>
      </c>
      <c r="H275" s="16" t="s">
        <v>16</v>
      </c>
      <c r="I275" s="14" t="s">
        <v>385</v>
      </c>
      <c r="J275" s="14" t="s">
        <v>410</v>
      </c>
      <c r="K275" s="14" t="s">
        <v>1797</v>
      </c>
      <c r="L275" s="14" t="s">
        <v>627</v>
      </c>
      <c r="M275" s="14" t="s">
        <v>1798</v>
      </c>
      <c r="N275" s="14" t="s">
        <v>629</v>
      </c>
      <c r="O275" s="28" t="s">
        <v>1864</v>
      </c>
      <c r="P275" s="28"/>
      <c r="Q275" s="17" t="s">
        <v>663</v>
      </c>
      <c r="R275" s="28" t="s">
        <v>1865</v>
      </c>
      <c r="S275" s="18" t="s">
        <v>1866</v>
      </c>
      <c r="T275" s="31" t="s">
        <v>746</v>
      </c>
      <c r="U275" s="36" t="s">
        <v>403</v>
      </c>
      <c r="V275" s="37" t="s">
        <v>1867</v>
      </c>
      <c r="W275" s="38">
        <v>99200016</v>
      </c>
      <c r="X275" s="33">
        <v>1</v>
      </c>
      <c r="Y275" s="33">
        <v>1</v>
      </c>
      <c r="Z275" s="33">
        <v>1</v>
      </c>
      <c r="AA275" s="33">
        <v>1</v>
      </c>
    </row>
    <row r="276" spans="1:27" ht="61.2" x14ac:dyDescent="0.3">
      <c r="A276" s="29" t="s">
        <v>2209</v>
      </c>
      <c r="B276" s="39">
        <f t="shared" ref="B276:C276" si="103">+B275</f>
        <v>990</v>
      </c>
      <c r="C276" s="40" t="str">
        <f t="shared" si="103"/>
        <v>Agencia Información</v>
      </c>
      <c r="D276" s="15" t="s">
        <v>624</v>
      </c>
      <c r="E276" s="27">
        <v>0</v>
      </c>
      <c r="F276" s="15" t="s">
        <v>1796</v>
      </c>
      <c r="G276" s="25" t="s">
        <v>626</v>
      </c>
      <c r="H276" s="16" t="s">
        <v>20</v>
      </c>
      <c r="I276" s="14" t="s">
        <v>15</v>
      </c>
      <c r="J276" s="14" t="s">
        <v>410</v>
      </c>
      <c r="K276" s="14" t="s">
        <v>1868</v>
      </c>
      <c r="L276" s="14" t="s">
        <v>627</v>
      </c>
      <c r="M276" s="14" t="s">
        <v>1798</v>
      </c>
      <c r="N276" s="14" t="s">
        <v>629</v>
      </c>
      <c r="O276" s="28" t="s">
        <v>1869</v>
      </c>
      <c r="P276" s="28" t="s">
        <v>1870</v>
      </c>
      <c r="Q276" s="17" t="s">
        <v>632</v>
      </c>
      <c r="R276" s="28" t="s">
        <v>1871</v>
      </c>
      <c r="S276" s="18" t="s">
        <v>1872</v>
      </c>
      <c r="T276" s="31">
        <v>100200300</v>
      </c>
      <c r="U276" s="36" t="s">
        <v>403</v>
      </c>
      <c r="V276" s="37" t="s">
        <v>1873</v>
      </c>
      <c r="W276" s="38">
        <v>99100000</v>
      </c>
      <c r="X276" s="33">
        <v>1</v>
      </c>
      <c r="Y276" s="33">
        <v>1</v>
      </c>
      <c r="Z276" s="33">
        <v>1</v>
      </c>
      <c r="AA276" s="33">
        <v>1</v>
      </c>
    </row>
    <row r="277" spans="1:27" ht="40.799999999999997" x14ac:dyDescent="0.3">
      <c r="A277" s="29" t="s">
        <v>2210</v>
      </c>
      <c r="B277" s="39">
        <f t="shared" ref="B277:C277" si="104">+B276</f>
        <v>990</v>
      </c>
      <c r="C277" s="40" t="str">
        <f t="shared" si="104"/>
        <v>Agencia Información</v>
      </c>
      <c r="D277" s="15" t="s">
        <v>1874</v>
      </c>
      <c r="E277" s="27">
        <v>0</v>
      </c>
      <c r="F277" s="15" t="s">
        <v>1875</v>
      </c>
      <c r="G277" s="25" t="s">
        <v>1876</v>
      </c>
      <c r="H277" s="16" t="s">
        <v>20</v>
      </c>
      <c r="I277" s="14" t="s">
        <v>15</v>
      </c>
      <c r="J277" s="14" t="s">
        <v>16</v>
      </c>
      <c r="K277" s="14" t="s">
        <v>1877</v>
      </c>
      <c r="L277" s="14" t="s">
        <v>1099</v>
      </c>
      <c r="M277" s="14" t="s">
        <v>1878</v>
      </c>
      <c r="N277" s="14" t="s">
        <v>1879</v>
      </c>
      <c r="O277" s="28" t="s">
        <v>1880</v>
      </c>
      <c r="P277" s="28"/>
      <c r="Q277" s="17" t="s">
        <v>631</v>
      </c>
      <c r="R277" s="28" t="s">
        <v>1881</v>
      </c>
      <c r="S277" s="18" t="s">
        <v>1882</v>
      </c>
      <c r="T277" s="31" t="s">
        <v>666</v>
      </c>
      <c r="U277" s="36" t="s">
        <v>403</v>
      </c>
      <c r="V277" s="37" t="s">
        <v>1883</v>
      </c>
      <c r="W277" s="38">
        <v>99100000</v>
      </c>
      <c r="X277" s="33">
        <v>1</v>
      </c>
      <c r="Y277" s="33">
        <v>1</v>
      </c>
      <c r="Z277" s="33">
        <v>1</v>
      </c>
      <c r="AA277" s="33">
        <v>1</v>
      </c>
    </row>
    <row r="278" spans="1:27" ht="40.799999999999997" x14ac:dyDescent="0.3">
      <c r="A278" s="29" t="s">
        <v>2211</v>
      </c>
      <c r="B278" s="39">
        <f t="shared" ref="B278:C278" si="105">+B277</f>
        <v>990</v>
      </c>
      <c r="C278" s="40" t="str">
        <f t="shared" si="105"/>
        <v>Agencia Información</v>
      </c>
      <c r="D278" s="15" t="s">
        <v>1874</v>
      </c>
      <c r="E278" s="27">
        <v>1</v>
      </c>
      <c r="F278" s="15" t="s">
        <v>1875</v>
      </c>
      <c r="G278" s="25" t="s">
        <v>1876</v>
      </c>
      <c r="H278" s="16" t="s">
        <v>16</v>
      </c>
      <c r="I278" s="14" t="s">
        <v>370</v>
      </c>
      <c r="J278" s="14" t="s">
        <v>410</v>
      </c>
      <c r="K278" s="14" t="s">
        <v>1877</v>
      </c>
      <c r="L278" s="14" t="s">
        <v>1099</v>
      </c>
      <c r="M278" s="14" t="s">
        <v>1878</v>
      </c>
      <c r="N278" s="14" t="s">
        <v>1879</v>
      </c>
      <c r="O278" s="28" t="s">
        <v>1884</v>
      </c>
      <c r="P278" s="28"/>
      <c r="Q278" s="17" t="s">
        <v>631</v>
      </c>
      <c r="R278" s="28" t="s">
        <v>1885</v>
      </c>
      <c r="S278" s="18" t="s">
        <v>1886</v>
      </c>
      <c r="T278" s="31" t="s">
        <v>671</v>
      </c>
      <c r="U278" s="36" t="s">
        <v>403</v>
      </c>
      <c r="V278" s="37" t="s">
        <v>1887</v>
      </c>
      <c r="W278" s="38">
        <v>99200001</v>
      </c>
      <c r="X278" s="33">
        <v>1</v>
      </c>
      <c r="Y278" s="33">
        <v>1</v>
      </c>
      <c r="Z278" s="33">
        <v>1</v>
      </c>
      <c r="AA278" s="33">
        <v>1</v>
      </c>
    </row>
    <row r="279" spans="1:27" ht="40.799999999999997" x14ac:dyDescent="0.3">
      <c r="A279" s="29" t="s">
        <v>2212</v>
      </c>
      <c r="B279" s="39">
        <f t="shared" ref="B279:C279" si="106">+B278</f>
        <v>990</v>
      </c>
      <c r="C279" s="40" t="str">
        <f t="shared" si="106"/>
        <v>Agencia Información</v>
      </c>
      <c r="D279" s="15" t="s">
        <v>1874</v>
      </c>
      <c r="E279" s="27">
        <v>2</v>
      </c>
      <c r="F279" s="15" t="s">
        <v>1875</v>
      </c>
      <c r="G279" s="25" t="s">
        <v>1876</v>
      </c>
      <c r="H279" s="16" t="s">
        <v>16</v>
      </c>
      <c r="I279" s="14" t="s">
        <v>371</v>
      </c>
      <c r="J279" s="14" t="s">
        <v>410</v>
      </c>
      <c r="K279" s="14" t="s">
        <v>1877</v>
      </c>
      <c r="L279" s="14" t="s">
        <v>1099</v>
      </c>
      <c r="M279" s="14" t="s">
        <v>1878</v>
      </c>
      <c r="N279" s="14" t="s">
        <v>1879</v>
      </c>
      <c r="O279" s="28" t="s">
        <v>1888</v>
      </c>
      <c r="P279" s="28"/>
      <c r="Q279" s="17" t="s">
        <v>631</v>
      </c>
      <c r="R279" s="28" t="s">
        <v>1889</v>
      </c>
      <c r="S279" s="18" t="s">
        <v>1890</v>
      </c>
      <c r="T279" s="31" t="s">
        <v>676</v>
      </c>
      <c r="U279" s="36" t="s">
        <v>403</v>
      </c>
      <c r="V279" s="37" t="s">
        <v>1891</v>
      </c>
      <c r="W279" s="38">
        <v>99200002</v>
      </c>
      <c r="X279" s="33">
        <v>1</v>
      </c>
      <c r="Y279" s="33">
        <v>1</v>
      </c>
      <c r="Z279" s="33">
        <v>1</v>
      </c>
      <c r="AA279" s="33">
        <v>1</v>
      </c>
    </row>
    <row r="280" spans="1:27" ht="40.799999999999997" x14ac:dyDescent="0.3">
      <c r="A280" s="29" t="s">
        <v>2213</v>
      </c>
      <c r="B280" s="39">
        <f t="shared" ref="B280:C280" si="107">+B279</f>
        <v>990</v>
      </c>
      <c r="C280" s="40" t="str">
        <f t="shared" si="107"/>
        <v>Agencia Información</v>
      </c>
      <c r="D280" s="15" t="s">
        <v>1874</v>
      </c>
      <c r="E280" s="27">
        <v>3</v>
      </c>
      <c r="F280" s="15" t="s">
        <v>1875</v>
      </c>
      <c r="G280" s="25" t="s">
        <v>1876</v>
      </c>
      <c r="H280" s="16" t="s">
        <v>16</v>
      </c>
      <c r="I280" s="14" t="s">
        <v>372</v>
      </c>
      <c r="J280" s="14" t="s">
        <v>410</v>
      </c>
      <c r="K280" s="14" t="s">
        <v>1877</v>
      </c>
      <c r="L280" s="14" t="s">
        <v>1099</v>
      </c>
      <c r="M280" s="14" t="s">
        <v>1878</v>
      </c>
      <c r="N280" s="14" t="s">
        <v>1879</v>
      </c>
      <c r="O280" s="28" t="s">
        <v>1892</v>
      </c>
      <c r="P280" s="28"/>
      <c r="Q280" s="17" t="s">
        <v>631</v>
      </c>
      <c r="R280" s="28" t="s">
        <v>1893</v>
      </c>
      <c r="S280" s="18" t="s">
        <v>1894</v>
      </c>
      <c r="T280" s="31" t="s">
        <v>681</v>
      </c>
      <c r="U280" s="36" t="s">
        <v>403</v>
      </c>
      <c r="V280" s="37" t="s">
        <v>1895</v>
      </c>
      <c r="W280" s="38">
        <v>99200003</v>
      </c>
      <c r="X280" s="33">
        <v>1</v>
      </c>
      <c r="Y280" s="33">
        <v>1</v>
      </c>
      <c r="Z280" s="33">
        <v>1</v>
      </c>
      <c r="AA280" s="33">
        <v>1</v>
      </c>
    </row>
    <row r="281" spans="1:27" ht="40.799999999999997" x14ac:dyDescent="0.3">
      <c r="A281" s="29" t="s">
        <v>2214</v>
      </c>
      <c r="B281" s="39">
        <f t="shared" ref="B281:C281" si="108">+B280</f>
        <v>990</v>
      </c>
      <c r="C281" s="40" t="str">
        <f t="shared" si="108"/>
        <v>Agencia Información</v>
      </c>
      <c r="D281" s="15" t="s">
        <v>1874</v>
      </c>
      <c r="E281" s="27">
        <v>4</v>
      </c>
      <c r="F281" s="15" t="s">
        <v>1875</v>
      </c>
      <c r="G281" s="25" t="s">
        <v>1876</v>
      </c>
      <c r="H281" s="16" t="s">
        <v>16</v>
      </c>
      <c r="I281" s="14" t="s">
        <v>373</v>
      </c>
      <c r="J281" s="14" t="s">
        <v>410</v>
      </c>
      <c r="K281" s="14" t="s">
        <v>1877</v>
      </c>
      <c r="L281" s="14" t="s">
        <v>1099</v>
      </c>
      <c r="M281" s="14" t="s">
        <v>1878</v>
      </c>
      <c r="N281" s="14" t="s">
        <v>1879</v>
      </c>
      <c r="O281" s="28" t="s">
        <v>1896</v>
      </c>
      <c r="P281" s="28"/>
      <c r="Q281" s="17" t="s">
        <v>631</v>
      </c>
      <c r="R281" s="28" t="s">
        <v>1897</v>
      </c>
      <c r="S281" s="18" t="s">
        <v>1898</v>
      </c>
      <c r="T281" s="31" t="s">
        <v>686</v>
      </c>
      <c r="U281" s="36" t="s">
        <v>403</v>
      </c>
      <c r="V281" s="37" t="s">
        <v>1899</v>
      </c>
      <c r="W281" s="38">
        <v>99200004</v>
      </c>
      <c r="X281" s="33">
        <v>1</v>
      </c>
      <c r="Y281" s="33">
        <v>1</v>
      </c>
      <c r="Z281" s="33">
        <v>1</v>
      </c>
      <c r="AA281" s="33">
        <v>1</v>
      </c>
    </row>
    <row r="282" spans="1:27" ht="40.799999999999997" x14ac:dyDescent="0.3">
      <c r="A282" s="29" t="s">
        <v>2215</v>
      </c>
      <c r="B282" s="39">
        <f t="shared" ref="B282:C282" si="109">+B281</f>
        <v>990</v>
      </c>
      <c r="C282" s="40" t="str">
        <f t="shared" si="109"/>
        <v>Agencia Información</v>
      </c>
      <c r="D282" s="15" t="s">
        <v>1874</v>
      </c>
      <c r="E282" s="27">
        <v>5</v>
      </c>
      <c r="F282" s="15" t="s">
        <v>1875</v>
      </c>
      <c r="G282" s="25" t="s">
        <v>1876</v>
      </c>
      <c r="H282" s="16" t="s">
        <v>16</v>
      </c>
      <c r="I282" s="14" t="s">
        <v>374</v>
      </c>
      <c r="J282" s="14" t="s">
        <v>410</v>
      </c>
      <c r="K282" s="14" t="s">
        <v>1877</v>
      </c>
      <c r="L282" s="14" t="s">
        <v>1099</v>
      </c>
      <c r="M282" s="14" t="s">
        <v>1878</v>
      </c>
      <c r="N282" s="14" t="s">
        <v>1879</v>
      </c>
      <c r="O282" s="28" t="s">
        <v>1900</v>
      </c>
      <c r="P282" s="28"/>
      <c r="Q282" s="17" t="s">
        <v>631</v>
      </c>
      <c r="R282" s="28" t="s">
        <v>1901</v>
      </c>
      <c r="S282" s="18" t="s">
        <v>1902</v>
      </c>
      <c r="T282" s="31" t="s">
        <v>691</v>
      </c>
      <c r="U282" s="36" t="s">
        <v>403</v>
      </c>
      <c r="V282" s="37" t="s">
        <v>1903</v>
      </c>
      <c r="W282" s="38">
        <v>99200005</v>
      </c>
      <c r="X282" s="33">
        <v>1</v>
      </c>
      <c r="Y282" s="33">
        <v>1</v>
      </c>
      <c r="Z282" s="33">
        <v>1</v>
      </c>
      <c r="AA282" s="33">
        <v>1</v>
      </c>
    </row>
    <row r="283" spans="1:27" ht="40.799999999999997" x14ac:dyDescent="0.3">
      <c r="A283" s="29" t="s">
        <v>2216</v>
      </c>
      <c r="B283" s="39">
        <f t="shared" ref="B283:C283" si="110">+B282</f>
        <v>990</v>
      </c>
      <c r="C283" s="40" t="str">
        <f t="shared" si="110"/>
        <v>Agencia Información</v>
      </c>
      <c r="D283" s="15" t="s">
        <v>1874</v>
      </c>
      <c r="E283" s="27">
        <v>6</v>
      </c>
      <c r="F283" s="15" t="s">
        <v>1875</v>
      </c>
      <c r="G283" s="25" t="s">
        <v>1876</v>
      </c>
      <c r="H283" s="16" t="s">
        <v>16</v>
      </c>
      <c r="I283" s="14" t="s">
        <v>375</v>
      </c>
      <c r="J283" s="14" t="s">
        <v>410</v>
      </c>
      <c r="K283" s="14" t="s">
        <v>1877</v>
      </c>
      <c r="L283" s="14" t="s">
        <v>1099</v>
      </c>
      <c r="M283" s="14" t="s">
        <v>1878</v>
      </c>
      <c r="N283" s="14" t="s">
        <v>1879</v>
      </c>
      <c r="O283" s="28" t="s">
        <v>1904</v>
      </c>
      <c r="P283" s="28"/>
      <c r="Q283" s="17" t="s">
        <v>631</v>
      </c>
      <c r="R283" s="28" t="s">
        <v>1905</v>
      </c>
      <c r="S283" s="18" t="s">
        <v>1906</v>
      </c>
      <c r="T283" s="31" t="s">
        <v>696</v>
      </c>
      <c r="U283" s="36" t="s">
        <v>403</v>
      </c>
      <c r="V283" s="37" t="s">
        <v>1907</v>
      </c>
      <c r="W283" s="38">
        <v>99200006</v>
      </c>
      <c r="X283" s="33">
        <v>1</v>
      </c>
      <c r="Y283" s="33">
        <v>1</v>
      </c>
      <c r="Z283" s="33">
        <v>1</v>
      </c>
      <c r="AA283" s="33">
        <v>1</v>
      </c>
    </row>
    <row r="284" spans="1:27" ht="40.799999999999997" x14ac:dyDescent="0.3">
      <c r="A284" s="29" t="s">
        <v>2217</v>
      </c>
      <c r="B284" s="39">
        <f t="shared" ref="B284:C284" si="111">+B283</f>
        <v>990</v>
      </c>
      <c r="C284" s="40" t="str">
        <f t="shared" si="111"/>
        <v>Agencia Información</v>
      </c>
      <c r="D284" s="15" t="s">
        <v>1874</v>
      </c>
      <c r="E284" s="27">
        <v>7</v>
      </c>
      <c r="F284" s="15" t="s">
        <v>1875</v>
      </c>
      <c r="G284" s="25" t="s">
        <v>1876</v>
      </c>
      <c r="H284" s="16" t="s">
        <v>16</v>
      </c>
      <c r="I284" s="14" t="s">
        <v>376</v>
      </c>
      <c r="J284" s="14" t="s">
        <v>410</v>
      </c>
      <c r="K284" s="14" t="s">
        <v>1877</v>
      </c>
      <c r="L284" s="14" t="s">
        <v>1099</v>
      </c>
      <c r="M284" s="14" t="s">
        <v>1878</v>
      </c>
      <c r="N284" s="14" t="s">
        <v>1879</v>
      </c>
      <c r="O284" s="28" t="s">
        <v>1908</v>
      </c>
      <c r="P284" s="28"/>
      <c r="Q284" s="17" t="s">
        <v>631</v>
      </c>
      <c r="R284" s="28" t="s">
        <v>1909</v>
      </c>
      <c r="S284" s="18" t="s">
        <v>1910</v>
      </c>
      <c r="T284" s="31" t="s">
        <v>701</v>
      </c>
      <c r="U284" s="36" t="s">
        <v>403</v>
      </c>
      <c r="V284" s="37" t="s">
        <v>1911</v>
      </c>
      <c r="W284" s="38">
        <v>99200007</v>
      </c>
      <c r="X284" s="33">
        <v>1</v>
      </c>
      <c r="Y284" s="33">
        <v>1</v>
      </c>
      <c r="Z284" s="33">
        <v>1</v>
      </c>
      <c r="AA284" s="33">
        <v>1</v>
      </c>
    </row>
    <row r="285" spans="1:27" ht="40.799999999999997" x14ac:dyDescent="0.3">
      <c r="A285" s="29" t="s">
        <v>2218</v>
      </c>
      <c r="B285" s="39">
        <f t="shared" ref="B285:C285" si="112">+B284</f>
        <v>990</v>
      </c>
      <c r="C285" s="40" t="str">
        <f t="shared" si="112"/>
        <v>Agencia Información</v>
      </c>
      <c r="D285" s="15" t="s">
        <v>1874</v>
      </c>
      <c r="E285" s="27">
        <v>8</v>
      </c>
      <c r="F285" s="15" t="s">
        <v>1875</v>
      </c>
      <c r="G285" s="25" t="s">
        <v>1876</v>
      </c>
      <c r="H285" s="16" t="s">
        <v>16</v>
      </c>
      <c r="I285" s="14" t="s">
        <v>377</v>
      </c>
      <c r="J285" s="14" t="s">
        <v>410</v>
      </c>
      <c r="K285" s="14" t="s">
        <v>1877</v>
      </c>
      <c r="L285" s="14" t="s">
        <v>1099</v>
      </c>
      <c r="M285" s="14" t="s">
        <v>1878</v>
      </c>
      <c r="N285" s="14" t="s">
        <v>1879</v>
      </c>
      <c r="O285" s="28" t="s">
        <v>1912</v>
      </c>
      <c r="P285" s="28"/>
      <c r="Q285" s="17" t="s">
        <v>631</v>
      </c>
      <c r="R285" s="28" t="s">
        <v>1913</v>
      </c>
      <c r="S285" s="18" t="s">
        <v>1914</v>
      </c>
      <c r="T285" s="31" t="s">
        <v>706</v>
      </c>
      <c r="U285" s="36" t="s">
        <v>403</v>
      </c>
      <c r="V285" s="37" t="s">
        <v>1915</v>
      </c>
      <c r="W285" s="38">
        <v>99200008</v>
      </c>
      <c r="X285" s="33">
        <v>1</v>
      </c>
      <c r="Y285" s="33">
        <v>1</v>
      </c>
      <c r="Z285" s="33">
        <v>1</v>
      </c>
      <c r="AA285" s="33">
        <v>1</v>
      </c>
    </row>
    <row r="286" spans="1:27" ht="40.799999999999997" x14ac:dyDescent="0.3">
      <c r="A286" s="29" t="s">
        <v>2219</v>
      </c>
      <c r="B286" s="39">
        <f t="shared" ref="B286:C286" si="113">+B285</f>
        <v>990</v>
      </c>
      <c r="C286" s="40" t="str">
        <f t="shared" si="113"/>
        <v>Agencia Información</v>
      </c>
      <c r="D286" s="15" t="s">
        <v>1874</v>
      </c>
      <c r="E286" s="27">
        <v>9</v>
      </c>
      <c r="F286" s="15" t="s">
        <v>1875</v>
      </c>
      <c r="G286" s="25" t="s">
        <v>1876</v>
      </c>
      <c r="H286" s="16" t="s">
        <v>16</v>
      </c>
      <c r="I286" s="14" t="s">
        <v>378</v>
      </c>
      <c r="J286" s="14" t="s">
        <v>410</v>
      </c>
      <c r="K286" s="14" t="s">
        <v>1877</v>
      </c>
      <c r="L286" s="14" t="s">
        <v>1099</v>
      </c>
      <c r="M286" s="14" t="s">
        <v>1878</v>
      </c>
      <c r="N286" s="14" t="s">
        <v>1879</v>
      </c>
      <c r="O286" s="28" t="s">
        <v>1916</v>
      </c>
      <c r="P286" s="28"/>
      <c r="Q286" s="17" t="s">
        <v>631</v>
      </c>
      <c r="R286" s="28" t="s">
        <v>1917</v>
      </c>
      <c r="S286" s="18" t="s">
        <v>1918</v>
      </c>
      <c r="T286" s="31" t="s">
        <v>711</v>
      </c>
      <c r="U286" s="36" t="s">
        <v>403</v>
      </c>
      <c r="V286" s="37" t="s">
        <v>1919</v>
      </c>
      <c r="W286" s="38">
        <v>99200009</v>
      </c>
      <c r="X286" s="33">
        <v>1</v>
      </c>
      <c r="Y286" s="33">
        <v>1</v>
      </c>
      <c r="Z286" s="33">
        <v>1</v>
      </c>
      <c r="AA286" s="33">
        <v>1</v>
      </c>
    </row>
    <row r="287" spans="1:27" ht="40.799999999999997" x14ac:dyDescent="0.3">
      <c r="A287" s="29" t="s">
        <v>2220</v>
      </c>
      <c r="B287" s="39">
        <f t="shared" ref="B287:C287" si="114">+B286</f>
        <v>990</v>
      </c>
      <c r="C287" s="40" t="str">
        <f t="shared" si="114"/>
        <v>Agencia Información</v>
      </c>
      <c r="D287" s="15" t="s">
        <v>1874</v>
      </c>
      <c r="E287" s="27">
        <v>10</v>
      </c>
      <c r="F287" s="15" t="s">
        <v>1875</v>
      </c>
      <c r="G287" s="25" t="s">
        <v>1876</v>
      </c>
      <c r="H287" s="16" t="s">
        <v>16</v>
      </c>
      <c r="I287" s="14" t="s">
        <v>379</v>
      </c>
      <c r="J287" s="14" t="s">
        <v>410</v>
      </c>
      <c r="K287" s="14" t="s">
        <v>1877</v>
      </c>
      <c r="L287" s="14" t="s">
        <v>1099</v>
      </c>
      <c r="M287" s="14" t="s">
        <v>1878</v>
      </c>
      <c r="N287" s="14" t="s">
        <v>1879</v>
      </c>
      <c r="O287" s="28" t="s">
        <v>1920</v>
      </c>
      <c r="P287" s="28"/>
      <c r="Q287" s="17" t="s">
        <v>631</v>
      </c>
      <c r="R287" s="28" t="s">
        <v>1921</v>
      </c>
      <c r="S287" s="18" t="s">
        <v>1922</v>
      </c>
      <c r="T287" s="31" t="s">
        <v>716</v>
      </c>
      <c r="U287" s="36" t="s">
        <v>403</v>
      </c>
      <c r="V287" s="37" t="s">
        <v>1923</v>
      </c>
      <c r="W287" s="38">
        <v>99200010</v>
      </c>
      <c r="X287" s="33">
        <v>1</v>
      </c>
      <c r="Y287" s="33">
        <v>1</v>
      </c>
      <c r="Z287" s="33">
        <v>1</v>
      </c>
      <c r="AA287" s="33">
        <v>1</v>
      </c>
    </row>
    <row r="288" spans="1:27" ht="40.799999999999997" x14ac:dyDescent="0.3">
      <c r="A288" s="29" t="s">
        <v>2221</v>
      </c>
      <c r="B288" s="39">
        <f t="shared" ref="B288:C288" si="115">+B287</f>
        <v>990</v>
      </c>
      <c r="C288" s="40" t="str">
        <f t="shared" si="115"/>
        <v>Agencia Información</v>
      </c>
      <c r="D288" s="15" t="s">
        <v>1874</v>
      </c>
      <c r="E288" s="27">
        <v>11</v>
      </c>
      <c r="F288" s="15" t="s">
        <v>1875</v>
      </c>
      <c r="G288" s="25" t="s">
        <v>1876</v>
      </c>
      <c r="H288" s="16" t="s">
        <v>16</v>
      </c>
      <c r="I288" s="14" t="s">
        <v>380</v>
      </c>
      <c r="J288" s="14" t="s">
        <v>410</v>
      </c>
      <c r="K288" s="14" t="s">
        <v>1877</v>
      </c>
      <c r="L288" s="14" t="s">
        <v>1099</v>
      </c>
      <c r="M288" s="14" t="s">
        <v>1878</v>
      </c>
      <c r="N288" s="14" t="s">
        <v>1879</v>
      </c>
      <c r="O288" s="28" t="s">
        <v>1924</v>
      </c>
      <c r="P288" s="28"/>
      <c r="Q288" s="17" t="s">
        <v>631</v>
      </c>
      <c r="R288" s="28" t="s">
        <v>1925</v>
      </c>
      <c r="S288" s="18" t="s">
        <v>1926</v>
      </c>
      <c r="T288" s="31" t="s">
        <v>721</v>
      </c>
      <c r="U288" s="36" t="s">
        <v>403</v>
      </c>
      <c r="V288" s="37" t="s">
        <v>1927</v>
      </c>
      <c r="W288" s="38">
        <v>99200011</v>
      </c>
      <c r="X288" s="33">
        <v>1</v>
      </c>
      <c r="Y288" s="33">
        <v>1</v>
      </c>
      <c r="Z288" s="33">
        <v>1</v>
      </c>
      <c r="AA288" s="33">
        <v>1</v>
      </c>
    </row>
    <row r="289" spans="1:27" ht="40.799999999999997" x14ac:dyDescent="0.3">
      <c r="A289" s="29" t="s">
        <v>2222</v>
      </c>
      <c r="B289" s="39">
        <f t="shared" ref="B289:C289" si="116">+B288</f>
        <v>990</v>
      </c>
      <c r="C289" s="40" t="str">
        <f t="shared" si="116"/>
        <v>Agencia Información</v>
      </c>
      <c r="D289" s="15" t="s">
        <v>1874</v>
      </c>
      <c r="E289" s="27">
        <v>12</v>
      </c>
      <c r="F289" s="15" t="s">
        <v>1875</v>
      </c>
      <c r="G289" s="25" t="s">
        <v>1876</v>
      </c>
      <c r="H289" s="16" t="s">
        <v>16</v>
      </c>
      <c r="I289" s="14" t="s">
        <v>381</v>
      </c>
      <c r="J289" s="14" t="s">
        <v>410</v>
      </c>
      <c r="K289" s="14" t="s">
        <v>1877</v>
      </c>
      <c r="L289" s="14" t="s">
        <v>1099</v>
      </c>
      <c r="M289" s="14" t="s">
        <v>1878</v>
      </c>
      <c r="N289" s="14" t="s">
        <v>1879</v>
      </c>
      <c r="O289" s="28" t="s">
        <v>1928</v>
      </c>
      <c r="P289" s="28"/>
      <c r="Q289" s="17" t="s">
        <v>631</v>
      </c>
      <c r="R289" s="28" t="s">
        <v>1929</v>
      </c>
      <c r="S289" s="18" t="s">
        <v>1930</v>
      </c>
      <c r="T289" s="31" t="s">
        <v>726</v>
      </c>
      <c r="U289" s="36" t="s">
        <v>403</v>
      </c>
      <c r="V289" s="37" t="s">
        <v>1931</v>
      </c>
      <c r="W289" s="38">
        <v>99200012</v>
      </c>
      <c r="X289" s="33">
        <v>1</v>
      </c>
      <c r="Y289" s="33">
        <v>1</v>
      </c>
      <c r="Z289" s="33">
        <v>1</v>
      </c>
      <c r="AA289" s="33">
        <v>1</v>
      </c>
    </row>
    <row r="290" spans="1:27" ht="40.799999999999997" x14ac:dyDescent="0.3">
      <c r="A290" s="29" t="s">
        <v>2223</v>
      </c>
      <c r="B290" s="39">
        <f t="shared" ref="B290:C290" si="117">+B289</f>
        <v>990</v>
      </c>
      <c r="C290" s="40" t="str">
        <f t="shared" si="117"/>
        <v>Agencia Información</v>
      </c>
      <c r="D290" s="15" t="s">
        <v>1874</v>
      </c>
      <c r="E290" s="27">
        <v>13</v>
      </c>
      <c r="F290" s="15" t="s">
        <v>1875</v>
      </c>
      <c r="G290" s="25" t="s">
        <v>1876</v>
      </c>
      <c r="H290" s="16" t="s">
        <v>16</v>
      </c>
      <c r="I290" s="14" t="s">
        <v>382</v>
      </c>
      <c r="J290" s="14" t="s">
        <v>410</v>
      </c>
      <c r="K290" s="14" t="s">
        <v>1877</v>
      </c>
      <c r="L290" s="14" t="s">
        <v>1099</v>
      </c>
      <c r="M290" s="14" t="s">
        <v>1878</v>
      </c>
      <c r="N290" s="14" t="s">
        <v>1879</v>
      </c>
      <c r="O290" s="28" t="s">
        <v>1932</v>
      </c>
      <c r="P290" s="28"/>
      <c r="Q290" s="17" t="s">
        <v>631</v>
      </c>
      <c r="R290" s="28" t="s">
        <v>1933</v>
      </c>
      <c r="S290" s="18" t="s">
        <v>1934</v>
      </c>
      <c r="T290" s="31" t="s">
        <v>731</v>
      </c>
      <c r="U290" s="36" t="s">
        <v>403</v>
      </c>
      <c r="V290" s="37" t="s">
        <v>1935</v>
      </c>
      <c r="W290" s="38">
        <v>99200013</v>
      </c>
      <c r="X290" s="33">
        <v>1</v>
      </c>
      <c r="Y290" s="33">
        <v>1</v>
      </c>
      <c r="Z290" s="33">
        <v>1</v>
      </c>
      <c r="AA290" s="33">
        <v>1</v>
      </c>
    </row>
    <row r="291" spans="1:27" ht="40.799999999999997" x14ac:dyDescent="0.3">
      <c r="A291" s="29" t="s">
        <v>2224</v>
      </c>
      <c r="B291" s="39">
        <f t="shared" ref="B291:C291" si="118">+B290</f>
        <v>990</v>
      </c>
      <c r="C291" s="40" t="str">
        <f t="shared" si="118"/>
        <v>Agencia Información</v>
      </c>
      <c r="D291" s="15" t="s">
        <v>1874</v>
      </c>
      <c r="E291" s="27">
        <v>14</v>
      </c>
      <c r="F291" s="15" t="s">
        <v>1875</v>
      </c>
      <c r="G291" s="25" t="s">
        <v>1876</v>
      </c>
      <c r="H291" s="16" t="s">
        <v>16</v>
      </c>
      <c r="I291" s="14" t="s">
        <v>383</v>
      </c>
      <c r="J291" s="14" t="s">
        <v>410</v>
      </c>
      <c r="K291" s="14" t="s">
        <v>1877</v>
      </c>
      <c r="L291" s="14" t="s">
        <v>1099</v>
      </c>
      <c r="M291" s="14" t="s">
        <v>1878</v>
      </c>
      <c r="N291" s="14" t="s">
        <v>1879</v>
      </c>
      <c r="O291" s="28" t="s">
        <v>1936</v>
      </c>
      <c r="P291" s="28"/>
      <c r="Q291" s="17" t="s">
        <v>631</v>
      </c>
      <c r="R291" s="28" t="s">
        <v>1937</v>
      </c>
      <c r="S291" s="18" t="s">
        <v>1938</v>
      </c>
      <c r="T291" s="31" t="s">
        <v>736</v>
      </c>
      <c r="U291" s="36" t="s">
        <v>403</v>
      </c>
      <c r="V291" s="37" t="s">
        <v>1939</v>
      </c>
      <c r="W291" s="38">
        <v>99200014</v>
      </c>
      <c r="X291" s="33">
        <v>1</v>
      </c>
      <c r="Y291" s="33">
        <v>1</v>
      </c>
      <c r="Z291" s="33">
        <v>1</v>
      </c>
      <c r="AA291" s="33">
        <v>1</v>
      </c>
    </row>
    <row r="292" spans="1:27" ht="40.799999999999997" x14ac:dyDescent="0.3">
      <c r="A292" s="29" t="s">
        <v>2225</v>
      </c>
      <c r="B292" s="39">
        <f t="shared" ref="B292:C292" si="119">+B291</f>
        <v>990</v>
      </c>
      <c r="C292" s="40" t="str">
        <f t="shared" si="119"/>
        <v>Agencia Información</v>
      </c>
      <c r="D292" s="15" t="s">
        <v>1874</v>
      </c>
      <c r="E292" s="27">
        <v>15</v>
      </c>
      <c r="F292" s="15" t="s">
        <v>1875</v>
      </c>
      <c r="G292" s="25" t="s">
        <v>1876</v>
      </c>
      <c r="H292" s="16" t="s">
        <v>16</v>
      </c>
      <c r="I292" s="14" t="s">
        <v>384</v>
      </c>
      <c r="J292" s="14" t="s">
        <v>410</v>
      </c>
      <c r="K292" s="14" t="s">
        <v>1877</v>
      </c>
      <c r="L292" s="14" t="s">
        <v>1099</v>
      </c>
      <c r="M292" s="14" t="s">
        <v>1878</v>
      </c>
      <c r="N292" s="14" t="s">
        <v>1879</v>
      </c>
      <c r="O292" s="28" t="s">
        <v>1940</v>
      </c>
      <c r="P292" s="28"/>
      <c r="Q292" s="17" t="s">
        <v>631</v>
      </c>
      <c r="R292" s="28" t="s">
        <v>1941</v>
      </c>
      <c r="S292" s="18" t="s">
        <v>1942</v>
      </c>
      <c r="T292" s="31" t="s">
        <v>741</v>
      </c>
      <c r="U292" s="36" t="s">
        <v>403</v>
      </c>
      <c r="V292" s="37" t="s">
        <v>1943</v>
      </c>
      <c r="W292" s="38">
        <v>99200015</v>
      </c>
      <c r="X292" s="33">
        <v>1</v>
      </c>
      <c r="Y292" s="33">
        <v>1</v>
      </c>
      <c r="Z292" s="33">
        <v>1</v>
      </c>
      <c r="AA292" s="33">
        <v>1</v>
      </c>
    </row>
    <row r="293" spans="1:27" ht="40.799999999999997" x14ac:dyDescent="0.3">
      <c r="A293" s="29" t="s">
        <v>2226</v>
      </c>
      <c r="B293" s="39">
        <f t="shared" ref="B293:C293" si="120">+B292</f>
        <v>990</v>
      </c>
      <c r="C293" s="40" t="str">
        <f t="shared" si="120"/>
        <v>Agencia Información</v>
      </c>
      <c r="D293" s="15" t="s">
        <v>1874</v>
      </c>
      <c r="E293" s="27">
        <v>16</v>
      </c>
      <c r="F293" s="15" t="s">
        <v>1875</v>
      </c>
      <c r="G293" s="25" t="s">
        <v>1876</v>
      </c>
      <c r="H293" s="16" t="s">
        <v>16</v>
      </c>
      <c r="I293" s="14" t="s">
        <v>385</v>
      </c>
      <c r="J293" s="14" t="s">
        <v>410</v>
      </c>
      <c r="K293" s="14" t="s">
        <v>1877</v>
      </c>
      <c r="L293" s="14" t="s">
        <v>1099</v>
      </c>
      <c r="M293" s="14" t="s">
        <v>1878</v>
      </c>
      <c r="N293" s="14" t="s">
        <v>1879</v>
      </c>
      <c r="O293" s="28" t="s">
        <v>1944</v>
      </c>
      <c r="P293" s="28"/>
      <c r="Q293" s="17" t="s">
        <v>631</v>
      </c>
      <c r="R293" s="28" t="s">
        <v>1945</v>
      </c>
      <c r="S293" s="18" t="s">
        <v>1946</v>
      </c>
      <c r="T293" s="31" t="s">
        <v>746</v>
      </c>
      <c r="U293" s="36" t="s">
        <v>403</v>
      </c>
      <c r="V293" s="37" t="s">
        <v>1947</v>
      </c>
      <c r="W293" s="38">
        <v>99200016</v>
      </c>
      <c r="X293" s="33">
        <v>1</v>
      </c>
      <c r="Y293" s="33">
        <v>1</v>
      </c>
      <c r="Z293" s="33">
        <v>1</v>
      </c>
      <c r="AA293" s="33">
        <v>1</v>
      </c>
    </row>
    <row r="294" spans="1:27" ht="60" x14ac:dyDescent="0.3">
      <c r="A294" s="29" t="s">
        <v>2227</v>
      </c>
      <c r="B294" s="39">
        <f t="shared" ref="B294:C294" si="121">+B293</f>
        <v>990</v>
      </c>
      <c r="C294" s="40" t="str">
        <f t="shared" si="121"/>
        <v>Agencia Información</v>
      </c>
      <c r="D294" s="15" t="s">
        <v>624</v>
      </c>
      <c r="E294" s="27">
        <v>0</v>
      </c>
      <c r="F294" s="15" t="s">
        <v>1948</v>
      </c>
      <c r="G294" s="25" t="s">
        <v>1405</v>
      </c>
      <c r="H294" s="16" t="s">
        <v>20</v>
      </c>
      <c r="I294" s="14" t="s">
        <v>15</v>
      </c>
      <c r="J294" s="14" t="s">
        <v>16</v>
      </c>
      <c r="K294" s="14" t="s">
        <v>1949</v>
      </c>
      <c r="L294" s="14" t="s">
        <v>1950</v>
      </c>
      <c r="M294" s="14" t="s">
        <v>628</v>
      </c>
      <c r="N294" s="14" t="s">
        <v>1101</v>
      </c>
      <c r="O294" s="28" t="s">
        <v>1951</v>
      </c>
      <c r="P294" s="28"/>
      <c r="Q294" s="17" t="s">
        <v>663</v>
      </c>
      <c r="R294" s="28" t="s">
        <v>1952</v>
      </c>
      <c r="S294" s="18" t="s">
        <v>1953</v>
      </c>
      <c r="T294" s="31" t="s">
        <v>666</v>
      </c>
      <c r="U294" s="36" t="s">
        <v>403</v>
      </c>
      <c r="V294" s="37" t="s">
        <v>1954</v>
      </c>
      <c r="W294" s="38">
        <v>99100000</v>
      </c>
      <c r="X294" s="33">
        <v>1</v>
      </c>
      <c r="Y294" s="33">
        <v>1</v>
      </c>
      <c r="Z294" s="33">
        <v>1</v>
      </c>
      <c r="AA294" s="33">
        <v>1</v>
      </c>
    </row>
    <row r="295" spans="1:27" ht="60" x14ac:dyDescent="0.3">
      <c r="A295" s="29" t="s">
        <v>2228</v>
      </c>
      <c r="B295" s="39">
        <f t="shared" ref="B295:C295" si="122">+B294</f>
        <v>990</v>
      </c>
      <c r="C295" s="40" t="str">
        <f t="shared" si="122"/>
        <v>Agencia Información</v>
      </c>
      <c r="D295" s="15" t="s">
        <v>624</v>
      </c>
      <c r="E295" s="27">
        <v>1</v>
      </c>
      <c r="F295" s="15" t="s">
        <v>1948</v>
      </c>
      <c r="G295" s="25" t="s">
        <v>1405</v>
      </c>
      <c r="H295" s="16" t="s">
        <v>16</v>
      </c>
      <c r="I295" s="14" t="s">
        <v>370</v>
      </c>
      <c r="J295" s="14" t="s">
        <v>410</v>
      </c>
      <c r="K295" s="14" t="s">
        <v>1949</v>
      </c>
      <c r="L295" s="14" t="s">
        <v>1950</v>
      </c>
      <c r="M295" s="14" t="s">
        <v>628</v>
      </c>
      <c r="N295" s="14" t="s">
        <v>1101</v>
      </c>
      <c r="O295" s="28" t="s">
        <v>1955</v>
      </c>
      <c r="P295" s="28"/>
      <c r="Q295" s="17" t="s">
        <v>663</v>
      </c>
      <c r="R295" s="28" t="s">
        <v>1956</v>
      </c>
      <c r="S295" s="18" t="s">
        <v>1957</v>
      </c>
      <c r="T295" s="31" t="s">
        <v>671</v>
      </c>
      <c r="U295" s="36" t="s">
        <v>403</v>
      </c>
      <c r="V295" s="37" t="s">
        <v>1958</v>
      </c>
      <c r="W295" s="38">
        <v>99200001</v>
      </c>
      <c r="X295" s="33">
        <v>1</v>
      </c>
      <c r="Y295" s="33">
        <v>1</v>
      </c>
      <c r="Z295" s="33">
        <v>1</v>
      </c>
      <c r="AA295" s="33">
        <v>1</v>
      </c>
    </row>
    <row r="296" spans="1:27" ht="60" x14ac:dyDescent="0.3">
      <c r="A296" s="29" t="s">
        <v>2229</v>
      </c>
      <c r="B296" s="39">
        <f t="shared" ref="B296:C296" si="123">+B295</f>
        <v>990</v>
      </c>
      <c r="C296" s="40" t="str">
        <f t="shared" si="123"/>
        <v>Agencia Información</v>
      </c>
      <c r="D296" s="15" t="s">
        <v>624</v>
      </c>
      <c r="E296" s="27">
        <v>2</v>
      </c>
      <c r="F296" s="15" t="s">
        <v>1948</v>
      </c>
      <c r="G296" s="25" t="s">
        <v>1405</v>
      </c>
      <c r="H296" s="16" t="s">
        <v>16</v>
      </c>
      <c r="I296" s="14" t="s">
        <v>371</v>
      </c>
      <c r="J296" s="14" t="s">
        <v>410</v>
      </c>
      <c r="K296" s="14" t="s">
        <v>1949</v>
      </c>
      <c r="L296" s="14" t="s">
        <v>1950</v>
      </c>
      <c r="M296" s="14" t="s">
        <v>628</v>
      </c>
      <c r="N296" s="14" t="s">
        <v>1101</v>
      </c>
      <c r="O296" s="28" t="s">
        <v>1959</v>
      </c>
      <c r="P296" s="28"/>
      <c r="Q296" s="17" t="s">
        <v>663</v>
      </c>
      <c r="R296" s="28" t="s">
        <v>1960</v>
      </c>
      <c r="S296" s="18" t="s">
        <v>1961</v>
      </c>
      <c r="T296" s="31" t="s">
        <v>676</v>
      </c>
      <c r="U296" s="36" t="s">
        <v>403</v>
      </c>
      <c r="V296" s="37" t="s">
        <v>1962</v>
      </c>
      <c r="W296" s="38">
        <v>99200002</v>
      </c>
      <c r="X296" s="33">
        <v>1</v>
      </c>
      <c r="Y296" s="33">
        <v>1</v>
      </c>
      <c r="Z296" s="33">
        <v>1</v>
      </c>
      <c r="AA296" s="33">
        <v>1</v>
      </c>
    </row>
    <row r="297" spans="1:27" ht="60" x14ac:dyDescent="0.3">
      <c r="A297" s="29" t="s">
        <v>2230</v>
      </c>
      <c r="B297" s="39">
        <f t="shared" ref="B297:C297" si="124">+B296</f>
        <v>990</v>
      </c>
      <c r="C297" s="40" t="str">
        <f t="shared" si="124"/>
        <v>Agencia Información</v>
      </c>
      <c r="D297" s="15" t="s">
        <v>624</v>
      </c>
      <c r="E297" s="27">
        <v>3</v>
      </c>
      <c r="F297" s="15" t="s">
        <v>1948</v>
      </c>
      <c r="G297" s="25" t="s">
        <v>1405</v>
      </c>
      <c r="H297" s="16" t="s">
        <v>16</v>
      </c>
      <c r="I297" s="14" t="s">
        <v>372</v>
      </c>
      <c r="J297" s="14" t="s">
        <v>410</v>
      </c>
      <c r="K297" s="14" t="s">
        <v>1949</v>
      </c>
      <c r="L297" s="14" t="s">
        <v>1950</v>
      </c>
      <c r="M297" s="14" t="s">
        <v>628</v>
      </c>
      <c r="N297" s="14" t="s">
        <v>1101</v>
      </c>
      <c r="O297" s="28" t="s">
        <v>1963</v>
      </c>
      <c r="P297" s="28"/>
      <c r="Q297" s="17" t="s">
        <v>663</v>
      </c>
      <c r="R297" s="28" t="s">
        <v>1964</v>
      </c>
      <c r="S297" s="18" t="s">
        <v>1965</v>
      </c>
      <c r="T297" s="31" t="s">
        <v>681</v>
      </c>
      <c r="U297" s="36" t="s">
        <v>403</v>
      </c>
      <c r="V297" s="37" t="s">
        <v>1966</v>
      </c>
      <c r="W297" s="38">
        <v>99200003</v>
      </c>
      <c r="X297" s="33">
        <v>1</v>
      </c>
      <c r="Y297" s="33">
        <v>1</v>
      </c>
      <c r="Z297" s="33">
        <v>1</v>
      </c>
      <c r="AA297" s="33">
        <v>1</v>
      </c>
    </row>
    <row r="298" spans="1:27" ht="60" x14ac:dyDescent="0.3">
      <c r="A298" s="29" t="s">
        <v>2231</v>
      </c>
      <c r="B298" s="39">
        <f t="shared" ref="B298:C298" si="125">+B297</f>
        <v>990</v>
      </c>
      <c r="C298" s="40" t="str">
        <f t="shared" si="125"/>
        <v>Agencia Información</v>
      </c>
      <c r="D298" s="15" t="s">
        <v>624</v>
      </c>
      <c r="E298" s="27">
        <v>4</v>
      </c>
      <c r="F298" s="15" t="s">
        <v>1948</v>
      </c>
      <c r="G298" s="25" t="s">
        <v>1405</v>
      </c>
      <c r="H298" s="16" t="s">
        <v>16</v>
      </c>
      <c r="I298" s="14" t="s">
        <v>373</v>
      </c>
      <c r="J298" s="14" t="s">
        <v>410</v>
      </c>
      <c r="K298" s="14" t="s">
        <v>1949</v>
      </c>
      <c r="L298" s="14" t="s">
        <v>1950</v>
      </c>
      <c r="M298" s="14" t="s">
        <v>628</v>
      </c>
      <c r="N298" s="14" t="s">
        <v>1101</v>
      </c>
      <c r="O298" s="28" t="s">
        <v>1967</v>
      </c>
      <c r="P298" s="28"/>
      <c r="Q298" s="17" t="s">
        <v>663</v>
      </c>
      <c r="R298" s="28" t="s">
        <v>1968</v>
      </c>
      <c r="S298" s="18" t="s">
        <v>1969</v>
      </c>
      <c r="T298" s="31" t="s">
        <v>686</v>
      </c>
      <c r="U298" s="36" t="s">
        <v>403</v>
      </c>
      <c r="V298" s="37" t="s">
        <v>1970</v>
      </c>
      <c r="W298" s="38">
        <v>99200004</v>
      </c>
      <c r="X298" s="33">
        <v>1</v>
      </c>
      <c r="Y298" s="33">
        <v>1</v>
      </c>
      <c r="Z298" s="33">
        <v>1</v>
      </c>
      <c r="AA298" s="33">
        <v>1</v>
      </c>
    </row>
    <row r="299" spans="1:27" ht="60" x14ac:dyDescent="0.3">
      <c r="A299" s="29" t="s">
        <v>2232</v>
      </c>
      <c r="B299" s="39">
        <f t="shared" ref="B299:C299" si="126">+B298</f>
        <v>990</v>
      </c>
      <c r="C299" s="40" t="str">
        <f t="shared" si="126"/>
        <v>Agencia Información</v>
      </c>
      <c r="D299" s="15" t="s">
        <v>624</v>
      </c>
      <c r="E299" s="27">
        <v>5</v>
      </c>
      <c r="F299" s="15" t="s">
        <v>1948</v>
      </c>
      <c r="G299" s="25" t="s">
        <v>1405</v>
      </c>
      <c r="H299" s="16" t="s">
        <v>16</v>
      </c>
      <c r="I299" s="14" t="s">
        <v>374</v>
      </c>
      <c r="J299" s="14" t="s">
        <v>410</v>
      </c>
      <c r="K299" s="14" t="s">
        <v>1949</v>
      </c>
      <c r="L299" s="14" t="s">
        <v>1950</v>
      </c>
      <c r="M299" s="14" t="s">
        <v>628</v>
      </c>
      <c r="N299" s="14" t="s">
        <v>1101</v>
      </c>
      <c r="O299" s="28" t="s">
        <v>1971</v>
      </c>
      <c r="P299" s="28"/>
      <c r="Q299" s="17" t="s">
        <v>663</v>
      </c>
      <c r="R299" s="28" t="s">
        <v>1972</v>
      </c>
      <c r="S299" s="18" t="s">
        <v>1973</v>
      </c>
      <c r="T299" s="31" t="s">
        <v>691</v>
      </c>
      <c r="U299" s="36" t="s">
        <v>403</v>
      </c>
      <c r="V299" s="37" t="s">
        <v>1974</v>
      </c>
      <c r="W299" s="38">
        <v>99200005</v>
      </c>
      <c r="X299" s="33">
        <v>1</v>
      </c>
      <c r="Y299" s="33">
        <v>1</v>
      </c>
      <c r="Z299" s="33">
        <v>1</v>
      </c>
      <c r="AA299" s="33">
        <v>1</v>
      </c>
    </row>
    <row r="300" spans="1:27" ht="91.8" x14ac:dyDescent="0.3">
      <c r="A300" s="29" t="s">
        <v>2233</v>
      </c>
      <c r="B300" s="39">
        <f t="shared" ref="B300:C300" si="127">+B299</f>
        <v>990</v>
      </c>
      <c r="C300" s="40" t="str">
        <f t="shared" si="127"/>
        <v>Agencia Información</v>
      </c>
      <c r="D300" s="15" t="s">
        <v>624</v>
      </c>
      <c r="E300" s="27">
        <v>6</v>
      </c>
      <c r="F300" s="15" t="s">
        <v>1948</v>
      </c>
      <c r="G300" s="25" t="s">
        <v>1405</v>
      </c>
      <c r="H300" s="16" t="s">
        <v>16</v>
      </c>
      <c r="I300" s="14" t="s">
        <v>375</v>
      </c>
      <c r="J300" s="14" t="s">
        <v>410</v>
      </c>
      <c r="K300" s="14" t="s">
        <v>1949</v>
      </c>
      <c r="L300" s="14" t="s">
        <v>1950</v>
      </c>
      <c r="M300" s="14" t="s">
        <v>628</v>
      </c>
      <c r="N300" s="14" t="s">
        <v>1101</v>
      </c>
      <c r="O300" s="28" t="s">
        <v>1975</v>
      </c>
      <c r="P300" s="28" t="s">
        <v>1976</v>
      </c>
      <c r="Q300" s="17" t="s">
        <v>663</v>
      </c>
      <c r="R300" s="28" t="s">
        <v>1977</v>
      </c>
      <c r="S300" s="18" t="s">
        <v>1978</v>
      </c>
      <c r="T300" s="31" t="s">
        <v>696</v>
      </c>
      <c r="U300" s="36" t="s">
        <v>403</v>
      </c>
      <c r="V300" s="37" t="s">
        <v>1979</v>
      </c>
      <c r="W300" s="38">
        <v>99200006</v>
      </c>
      <c r="X300" s="33">
        <v>1</v>
      </c>
      <c r="Y300" s="33">
        <v>1</v>
      </c>
      <c r="Z300" s="33">
        <v>1</v>
      </c>
      <c r="AA300" s="33">
        <v>1</v>
      </c>
    </row>
    <row r="301" spans="1:27" ht="60" x14ac:dyDescent="0.3">
      <c r="A301" s="29" t="s">
        <v>2234</v>
      </c>
      <c r="B301" s="39">
        <f t="shared" ref="B301:C301" si="128">+B300</f>
        <v>990</v>
      </c>
      <c r="C301" s="40" t="str">
        <f t="shared" si="128"/>
        <v>Agencia Información</v>
      </c>
      <c r="D301" s="15" t="s">
        <v>624</v>
      </c>
      <c r="E301" s="27">
        <v>7</v>
      </c>
      <c r="F301" s="15" t="s">
        <v>1948</v>
      </c>
      <c r="G301" s="25" t="s">
        <v>1405</v>
      </c>
      <c r="H301" s="16" t="s">
        <v>16</v>
      </c>
      <c r="I301" s="14" t="s">
        <v>376</v>
      </c>
      <c r="J301" s="14" t="s">
        <v>410</v>
      </c>
      <c r="K301" s="14" t="s">
        <v>1949</v>
      </c>
      <c r="L301" s="14" t="s">
        <v>1950</v>
      </c>
      <c r="M301" s="14" t="s">
        <v>628</v>
      </c>
      <c r="N301" s="14" t="s">
        <v>1101</v>
      </c>
      <c r="O301" s="28" t="s">
        <v>1980</v>
      </c>
      <c r="P301" s="28"/>
      <c r="Q301" s="17" t="s">
        <v>663</v>
      </c>
      <c r="R301" s="28" t="s">
        <v>1981</v>
      </c>
      <c r="S301" s="18" t="s">
        <v>1982</v>
      </c>
      <c r="T301" s="31" t="s">
        <v>701</v>
      </c>
      <c r="U301" s="36" t="s">
        <v>403</v>
      </c>
      <c r="V301" s="37" t="s">
        <v>1983</v>
      </c>
      <c r="W301" s="38">
        <v>99200007</v>
      </c>
      <c r="X301" s="33">
        <v>1</v>
      </c>
      <c r="Y301" s="33">
        <v>1</v>
      </c>
      <c r="Z301" s="33">
        <v>1</v>
      </c>
      <c r="AA301" s="33">
        <v>1</v>
      </c>
    </row>
    <row r="302" spans="1:27" ht="60" x14ac:dyDescent="0.3">
      <c r="A302" s="29" t="s">
        <v>2235</v>
      </c>
      <c r="B302" s="39">
        <f t="shared" ref="B302:C302" si="129">+B301</f>
        <v>990</v>
      </c>
      <c r="C302" s="40" t="str">
        <f t="shared" si="129"/>
        <v>Agencia Información</v>
      </c>
      <c r="D302" s="15" t="s">
        <v>624</v>
      </c>
      <c r="E302" s="27">
        <v>8</v>
      </c>
      <c r="F302" s="15" t="s">
        <v>1948</v>
      </c>
      <c r="G302" s="25" t="s">
        <v>1405</v>
      </c>
      <c r="H302" s="16" t="s">
        <v>16</v>
      </c>
      <c r="I302" s="14" t="s">
        <v>377</v>
      </c>
      <c r="J302" s="14" t="s">
        <v>410</v>
      </c>
      <c r="K302" s="14" t="s">
        <v>1949</v>
      </c>
      <c r="L302" s="14" t="s">
        <v>1950</v>
      </c>
      <c r="M302" s="14" t="s">
        <v>628</v>
      </c>
      <c r="N302" s="14" t="s">
        <v>1101</v>
      </c>
      <c r="O302" s="28" t="s">
        <v>1984</v>
      </c>
      <c r="P302" s="28"/>
      <c r="Q302" s="17" t="s">
        <v>663</v>
      </c>
      <c r="R302" s="28" t="s">
        <v>1985</v>
      </c>
      <c r="S302" s="18" t="s">
        <v>1986</v>
      </c>
      <c r="T302" s="31" t="s">
        <v>706</v>
      </c>
      <c r="U302" s="36" t="s">
        <v>403</v>
      </c>
      <c r="V302" s="37" t="s">
        <v>1987</v>
      </c>
      <c r="W302" s="38">
        <v>99200008</v>
      </c>
      <c r="X302" s="33">
        <v>1</v>
      </c>
      <c r="Y302" s="33">
        <v>1</v>
      </c>
      <c r="Z302" s="33">
        <v>1</v>
      </c>
      <c r="AA302" s="33">
        <v>1</v>
      </c>
    </row>
    <row r="303" spans="1:27" ht="60" x14ac:dyDescent="0.3">
      <c r="A303" s="29" t="s">
        <v>2236</v>
      </c>
      <c r="B303" s="39">
        <f t="shared" ref="B303:C303" si="130">+B302</f>
        <v>990</v>
      </c>
      <c r="C303" s="40" t="str">
        <f t="shared" si="130"/>
        <v>Agencia Información</v>
      </c>
      <c r="D303" s="15" t="s">
        <v>624</v>
      </c>
      <c r="E303" s="27">
        <v>9</v>
      </c>
      <c r="F303" s="15" t="s">
        <v>1948</v>
      </c>
      <c r="G303" s="25" t="s">
        <v>1405</v>
      </c>
      <c r="H303" s="16" t="s">
        <v>16</v>
      </c>
      <c r="I303" s="14" t="s">
        <v>378</v>
      </c>
      <c r="J303" s="14" t="s">
        <v>410</v>
      </c>
      <c r="K303" s="14" t="s">
        <v>1949</v>
      </c>
      <c r="L303" s="14" t="s">
        <v>1950</v>
      </c>
      <c r="M303" s="14" t="s">
        <v>628</v>
      </c>
      <c r="N303" s="14" t="s">
        <v>1101</v>
      </c>
      <c r="O303" s="28" t="s">
        <v>1988</v>
      </c>
      <c r="P303" s="28"/>
      <c r="Q303" s="17" t="s">
        <v>663</v>
      </c>
      <c r="R303" s="28" t="s">
        <v>1989</v>
      </c>
      <c r="S303" s="18" t="s">
        <v>1990</v>
      </c>
      <c r="T303" s="31" t="s">
        <v>711</v>
      </c>
      <c r="U303" s="36" t="s">
        <v>403</v>
      </c>
      <c r="V303" s="37" t="s">
        <v>1991</v>
      </c>
      <c r="W303" s="38">
        <v>99200009</v>
      </c>
      <c r="X303" s="33">
        <v>1</v>
      </c>
      <c r="Y303" s="33">
        <v>1</v>
      </c>
      <c r="Z303" s="33">
        <v>1</v>
      </c>
      <c r="AA303" s="33">
        <v>1</v>
      </c>
    </row>
    <row r="304" spans="1:27" ht="60" x14ac:dyDescent="0.3">
      <c r="A304" s="29" t="s">
        <v>2237</v>
      </c>
      <c r="B304" s="39">
        <f t="shared" ref="B304:C304" si="131">+B303</f>
        <v>990</v>
      </c>
      <c r="C304" s="40" t="str">
        <f t="shared" si="131"/>
        <v>Agencia Información</v>
      </c>
      <c r="D304" s="15" t="s">
        <v>624</v>
      </c>
      <c r="E304" s="27">
        <v>10</v>
      </c>
      <c r="F304" s="15" t="s">
        <v>1948</v>
      </c>
      <c r="G304" s="25" t="s">
        <v>1405</v>
      </c>
      <c r="H304" s="16" t="s">
        <v>16</v>
      </c>
      <c r="I304" s="14" t="s">
        <v>379</v>
      </c>
      <c r="J304" s="14" t="s">
        <v>410</v>
      </c>
      <c r="K304" s="14" t="s">
        <v>1949</v>
      </c>
      <c r="L304" s="14" t="s">
        <v>1950</v>
      </c>
      <c r="M304" s="14" t="s">
        <v>628</v>
      </c>
      <c r="N304" s="14" t="s">
        <v>1101</v>
      </c>
      <c r="O304" s="28" t="s">
        <v>1992</v>
      </c>
      <c r="P304" s="28"/>
      <c r="Q304" s="17" t="s">
        <v>663</v>
      </c>
      <c r="R304" s="28" t="s">
        <v>1993</v>
      </c>
      <c r="S304" s="18" t="s">
        <v>1994</v>
      </c>
      <c r="T304" s="31" t="s">
        <v>716</v>
      </c>
      <c r="U304" s="36" t="s">
        <v>403</v>
      </c>
      <c r="V304" s="37" t="s">
        <v>1995</v>
      </c>
      <c r="W304" s="38">
        <v>99200010</v>
      </c>
      <c r="X304" s="33">
        <v>1</v>
      </c>
      <c r="Y304" s="33">
        <v>1</v>
      </c>
      <c r="Z304" s="33">
        <v>1</v>
      </c>
      <c r="AA304" s="33">
        <v>1</v>
      </c>
    </row>
    <row r="305" spans="1:27" ht="60" x14ac:dyDescent="0.3">
      <c r="A305" s="29" t="s">
        <v>2238</v>
      </c>
      <c r="B305" s="39">
        <f t="shared" ref="B305:C305" si="132">+B304</f>
        <v>990</v>
      </c>
      <c r="C305" s="40" t="str">
        <f t="shared" si="132"/>
        <v>Agencia Información</v>
      </c>
      <c r="D305" s="15" t="s">
        <v>624</v>
      </c>
      <c r="E305" s="27">
        <v>11</v>
      </c>
      <c r="F305" s="15" t="s">
        <v>1948</v>
      </c>
      <c r="G305" s="25" t="s">
        <v>1405</v>
      </c>
      <c r="H305" s="16" t="s">
        <v>16</v>
      </c>
      <c r="I305" s="14" t="s">
        <v>380</v>
      </c>
      <c r="J305" s="14" t="s">
        <v>410</v>
      </c>
      <c r="K305" s="14" t="s">
        <v>1949</v>
      </c>
      <c r="L305" s="14" t="s">
        <v>1950</v>
      </c>
      <c r="M305" s="14" t="s">
        <v>628</v>
      </c>
      <c r="N305" s="14" t="s">
        <v>1101</v>
      </c>
      <c r="O305" s="28" t="s">
        <v>1996</v>
      </c>
      <c r="P305" s="28"/>
      <c r="Q305" s="17" t="s">
        <v>663</v>
      </c>
      <c r="R305" s="28" t="s">
        <v>1997</v>
      </c>
      <c r="S305" s="18" t="s">
        <v>1998</v>
      </c>
      <c r="T305" s="31" t="s">
        <v>721</v>
      </c>
      <c r="U305" s="36" t="s">
        <v>403</v>
      </c>
      <c r="V305" s="37" t="s">
        <v>1999</v>
      </c>
      <c r="W305" s="38">
        <v>99200011</v>
      </c>
      <c r="X305" s="33">
        <v>1</v>
      </c>
      <c r="Y305" s="33">
        <v>1</v>
      </c>
      <c r="Z305" s="33">
        <v>1</v>
      </c>
      <c r="AA305" s="33">
        <v>1</v>
      </c>
    </row>
    <row r="306" spans="1:27" ht="60" x14ac:dyDescent="0.3">
      <c r="A306" s="29" t="s">
        <v>2239</v>
      </c>
      <c r="B306" s="39">
        <f t="shared" ref="B306:C306" si="133">+B305</f>
        <v>990</v>
      </c>
      <c r="C306" s="40" t="str">
        <f t="shared" si="133"/>
        <v>Agencia Información</v>
      </c>
      <c r="D306" s="15" t="s">
        <v>624</v>
      </c>
      <c r="E306" s="27">
        <v>12</v>
      </c>
      <c r="F306" s="15" t="s">
        <v>1948</v>
      </c>
      <c r="G306" s="25" t="s">
        <v>1405</v>
      </c>
      <c r="H306" s="16" t="s">
        <v>16</v>
      </c>
      <c r="I306" s="14" t="s">
        <v>381</v>
      </c>
      <c r="J306" s="14" t="s">
        <v>410</v>
      </c>
      <c r="K306" s="14" t="s">
        <v>1949</v>
      </c>
      <c r="L306" s="14" t="s">
        <v>1950</v>
      </c>
      <c r="M306" s="14" t="s">
        <v>628</v>
      </c>
      <c r="N306" s="14" t="s">
        <v>1101</v>
      </c>
      <c r="O306" s="28" t="s">
        <v>2000</v>
      </c>
      <c r="P306" s="28"/>
      <c r="Q306" s="17" t="s">
        <v>663</v>
      </c>
      <c r="R306" s="28" t="s">
        <v>2001</v>
      </c>
      <c r="S306" s="18" t="s">
        <v>2002</v>
      </c>
      <c r="T306" s="31" t="s">
        <v>726</v>
      </c>
      <c r="U306" s="36" t="s">
        <v>403</v>
      </c>
      <c r="V306" s="37" t="s">
        <v>2003</v>
      </c>
      <c r="W306" s="38">
        <v>99200012</v>
      </c>
      <c r="X306" s="33">
        <v>1</v>
      </c>
      <c r="Y306" s="33">
        <v>1</v>
      </c>
      <c r="Z306" s="33">
        <v>1</v>
      </c>
      <c r="AA306" s="33">
        <v>1</v>
      </c>
    </row>
    <row r="307" spans="1:27" ht="60" x14ac:dyDescent="0.3">
      <c r="A307" s="29" t="s">
        <v>2240</v>
      </c>
      <c r="B307" s="39">
        <f t="shared" ref="B307:C307" si="134">+B306</f>
        <v>990</v>
      </c>
      <c r="C307" s="40" t="str">
        <f t="shared" si="134"/>
        <v>Agencia Información</v>
      </c>
      <c r="D307" s="15" t="s">
        <v>624</v>
      </c>
      <c r="E307" s="27">
        <v>13</v>
      </c>
      <c r="F307" s="15" t="s">
        <v>1948</v>
      </c>
      <c r="G307" s="25" t="s">
        <v>1405</v>
      </c>
      <c r="H307" s="16" t="s">
        <v>16</v>
      </c>
      <c r="I307" s="14" t="s">
        <v>382</v>
      </c>
      <c r="J307" s="14" t="s">
        <v>410</v>
      </c>
      <c r="K307" s="14" t="s">
        <v>1949</v>
      </c>
      <c r="L307" s="14" t="s">
        <v>1950</v>
      </c>
      <c r="M307" s="14" t="s">
        <v>628</v>
      </c>
      <c r="N307" s="14" t="s">
        <v>1101</v>
      </c>
      <c r="O307" s="28" t="s">
        <v>2004</v>
      </c>
      <c r="P307" s="28"/>
      <c r="Q307" s="17" t="s">
        <v>663</v>
      </c>
      <c r="R307" s="28" t="s">
        <v>2005</v>
      </c>
      <c r="S307" s="18" t="s">
        <v>2006</v>
      </c>
      <c r="T307" s="31" t="s">
        <v>731</v>
      </c>
      <c r="U307" s="36" t="s">
        <v>403</v>
      </c>
      <c r="V307" s="37" t="s">
        <v>2007</v>
      </c>
      <c r="W307" s="38">
        <v>99200013</v>
      </c>
      <c r="X307" s="33">
        <v>1</v>
      </c>
      <c r="Y307" s="33">
        <v>1</v>
      </c>
      <c r="Z307" s="33">
        <v>1</v>
      </c>
      <c r="AA307" s="33">
        <v>1</v>
      </c>
    </row>
    <row r="308" spans="1:27" ht="60" x14ac:dyDescent="0.3">
      <c r="A308" s="29" t="s">
        <v>2241</v>
      </c>
      <c r="B308" s="39">
        <f t="shared" ref="B308:C308" si="135">+B307</f>
        <v>990</v>
      </c>
      <c r="C308" s="40" t="str">
        <f t="shared" si="135"/>
        <v>Agencia Información</v>
      </c>
      <c r="D308" s="15" t="s">
        <v>624</v>
      </c>
      <c r="E308" s="27">
        <v>14</v>
      </c>
      <c r="F308" s="15" t="s">
        <v>1948</v>
      </c>
      <c r="G308" s="25" t="s">
        <v>1405</v>
      </c>
      <c r="H308" s="16" t="s">
        <v>16</v>
      </c>
      <c r="I308" s="14" t="s">
        <v>383</v>
      </c>
      <c r="J308" s="14" t="s">
        <v>410</v>
      </c>
      <c r="K308" s="14" t="s">
        <v>1949</v>
      </c>
      <c r="L308" s="14" t="s">
        <v>1950</v>
      </c>
      <c r="M308" s="14" t="s">
        <v>628</v>
      </c>
      <c r="N308" s="14" t="s">
        <v>1101</v>
      </c>
      <c r="O308" s="28" t="s">
        <v>2008</v>
      </c>
      <c r="P308" s="28"/>
      <c r="Q308" s="17" t="s">
        <v>663</v>
      </c>
      <c r="R308" s="28" t="s">
        <v>2009</v>
      </c>
      <c r="S308" s="18" t="s">
        <v>2010</v>
      </c>
      <c r="T308" s="31" t="s">
        <v>736</v>
      </c>
      <c r="U308" s="36" t="s">
        <v>403</v>
      </c>
      <c r="V308" s="37" t="s">
        <v>2011</v>
      </c>
      <c r="W308" s="38">
        <v>99200014</v>
      </c>
      <c r="X308" s="33">
        <v>1</v>
      </c>
      <c r="Y308" s="33">
        <v>1</v>
      </c>
      <c r="Z308" s="33">
        <v>1</v>
      </c>
      <c r="AA308" s="33">
        <v>1</v>
      </c>
    </row>
    <row r="309" spans="1:27" ht="60" x14ac:dyDescent="0.3">
      <c r="A309" s="29" t="s">
        <v>2242</v>
      </c>
      <c r="B309" s="39">
        <f t="shared" ref="B309:C309" si="136">+B308</f>
        <v>990</v>
      </c>
      <c r="C309" s="40" t="str">
        <f t="shared" si="136"/>
        <v>Agencia Información</v>
      </c>
      <c r="D309" s="15" t="s">
        <v>624</v>
      </c>
      <c r="E309" s="27">
        <v>15</v>
      </c>
      <c r="F309" s="15" t="s">
        <v>1948</v>
      </c>
      <c r="G309" s="25" t="s">
        <v>1405</v>
      </c>
      <c r="H309" s="16" t="s">
        <v>16</v>
      </c>
      <c r="I309" s="14" t="s">
        <v>384</v>
      </c>
      <c r="J309" s="14" t="s">
        <v>410</v>
      </c>
      <c r="K309" s="14" t="s">
        <v>1949</v>
      </c>
      <c r="L309" s="14" t="s">
        <v>1950</v>
      </c>
      <c r="M309" s="14" t="s">
        <v>628</v>
      </c>
      <c r="N309" s="14" t="s">
        <v>1101</v>
      </c>
      <c r="O309" s="28" t="s">
        <v>2012</v>
      </c>
      <c r="P309" s="28"/>
      <c r="Q309" s="17" t="s">
        <v>663</v>
      </c>
      <c r="R309" s="28" t="s">
        <v>2013</v>
      </c>
      <c r="S309" s="18" t="s">
        <v>2014</v>
      </c>
      <c r="T309" s="31" t="s">
        <v>741</v>
      </c>
      <c r="U309" s="36" t="s">
        <v>403</v>
      </c>
      <c r="V309" s="37" t="s">
        <v>2015</v>
      </c>
      <c r="W309" s="38">
        <v>99200015</v>
      </c>
      <c r="X309" s="33">
        <v>1</v>
      </c>
      <c r="Y309" s="33">
        <v>1</v>
      </c>
      <c r="Z309" s="33">
        <v>1</v>
      </c>
      <c r="AA309" s="33">
        <v>1</v>
      </c>
    </row>
    <row r="310" spans="1:27" ht="60" x14ac:dyDescent="0.3">
      <c r="A310" s="29" t="s">
        <v>2243</v>
      </c>
      <c r="B310" s="39">
        <f t="shared" ref="B310:C310" si="137">+B309</f>
        <v>990</v>
      </c>
      <c r="C310" s="40" t="str">
        <f t="shared" si="137"/>
        <v>Agencia Información</v>
      </c>
      <c r="D310" s="15" t="s">
        <v>624</v>
      </c>
      <c r="E310" s="27">
        <v>16</v>
      </c>
      <c r="F310" s="15" t="s">
        <v>1948</v>
      </c>
      <c r="G310" s="25" t="s">
        <v>1405</v>
      </c>
      <c r="H310" s="16" t="s">
        <v>16</v>
      </c>
      <c r="I310" s="14" t="s">
        <v>385</v>
      </c>
      <c r="J310" s="14" t="s">
        <v>410</v>
      </c>
      <c r="K310" s="14" t="s">
        <v>1949</v>
      </c>
      <c r="L310" s="14" t="s">
        <v>1950</v>
      </c>
      <c r="M310" s="14" t="s">
        <v>628</v>
      </c>
      <c r="N310" s="14" t="s">
        <v>1101</v>
      </c>
      <c r="O310" s="28" t="s">
        <v>2016</v>
      </c>
      <c r="P310" s="28"/>
      <c r="Q310" s="17" t="s">
        <v>663</v>
      </c>
      <c r="R310" s="28" t="s">
        <v>2017</v>
      </c>
      <c r="S310" s="18" t="s">
        <v>2018</v>
      </c>
      <c r="T310" s="31" t="s">
        <v>746</v>
      </c>
      <c r="U310" s="36" t="s">
        <v>403</v>
      </c>
      <c r="V310" s="37" t="s">
        <v>2019</v>
      </c>
      <c r="W310" s="38">
        <v>99200016</v>
      </c>
      <c r="X310" s="33">
        <v>1</v>
      </c>
      <c r="Y310" s="33">
        <v>1</v>
      </c>
      <c r="Z310" s="33">
        <v>1</v>
      </c>
      <c r="AA310" s="33">
        <v>1</v>
      </c>
    </row>
    <row r="311" spans="1:27" ht="51" x14ac:dyDescent="0.3">
      <c r="A311" s="29" t="s">
        <v>2244</v>
      </c>
      <c r="B311" s="39">
        <f t="shared" ref="B311:C311" si="138">+B310</f>
        <v>990</v>
      </c>
      <c r="C311" s="40" t="str">
        <f t="shared" si="138"/>
        <v>Agencia Información</v>
      </c>
      <c r="D311" s="15" t="s">
        <v>624</v>
      </c>
      <c r="E311" s="27">
        <v>0</v>
      </c>
      <c r="F311" s="15" t="s">
        <v>2020</v>
      </c>
      <c r="G311" s="25" t="s">
        <v>2021</v>
      </c>
      <c r="H311" s="16" t="s">
        <v>20</v>
      </c>
      <c r="I311" s="14" t="s">
        <v>15</v>
      </c>
      <c r="J311" s="14" t="s">
        <v>410</v>
      </c>
      <c r="K311" s="14" t="s">
        <v>2022</v>
      </c>
      <c r="L311" s="14" t="s">
        <v>627</v>
      </c>
      <c r="M311" s="14" t="s">
        <v>628</v>
      </c>
      <c r="N311" s="14" t="s">
        <v>629</v>
      </c>
      <c r="O311" s="28" t="s">
        <v>2023</v>
      </c>
      <c r="P311" s="28" t="s">
        <v>2024</v>
      </c>
      <c r="Q311" s="17" t="s">
        <v>663</v>
      </c>
      <c r="R311" s="28" t="s">
        <v>2025</v>
      </c>
      <c r="S311" s="18" t="s">
        <v>2026</v>
      </c>
      <c r="T311" s="31">
        <v>100200300</v>
      </c>
      <c r="U311" s="36" t="s">
        <v>403</v>
      </c>
      <c r="V311" s="37" t="s">
        <v>2027</v>
      </c>
      <c r="W311" s="38">
        <v>99100000</v>
      </c>
      <c r="X311" s="33">
        <v>1</v>
      </c>
      <c r="Y311" s="33">
        <v>1</v>
      </c>
      <c r="Z311" s="33">
        <v>1</v>
      </c>
      <c r="AA311" s="33">
        <v>1</v>
      </c>
    </row>
    <row r="312" spans="1:27" ht="61.2" x14ac:dyDescent="0.3">
      <c r="A312" s="29" t="s">
        <v>2245</v>
      </c>
      <c r="B312" s="39">
        <f t="shared" ref="B312:C312" si="139">+B311</f>
        <v>990</v>
      </c>
      <c r="C312" s="40" t="str">
        <f t="shared" si="139"/>
        <v>Agencia Información</v>
      </c>
      <c r="D312" s="15" t="s">
        <v>624</v>
      </c>
      <c r="E312" s="27">
        <v>0</v>
      </c>
      <c r="F312" s="15" t="s">
        <v>2020</v>
      </c>
      <c r="G312" s="25" t="s">
        <v>2021</v>
      </c>
      <c r="H312" s="16" t="s">
        <v>20</v>
      </c>
      <c r="I312" s="14" t="s">
        <v>15</v>
      </c>
      <c r="J312" s="14" t="s">
        <v>410</v>
      </c>
      <c r="K312" s="14" t="s">
        <v>2022</v>
      </c>
      <c r="L312" s="14" t="s">
        <v>627</v>
      </c>
      <c r="M312" s="14" t="s">
        <v>628</v>
      </c>
      <c r="N312" s="14" t="s">
        <v>629</v>
      </c>
      <c r="O312" s="28" t="s">
        <v>2028</v>
      </c>
      <c r="P312" s="28" t="s">
        <v>2029</v>
      </c>
      <c r="Q312" s="17" t="s">
        <v>663</v>
      </c>
      <c r="R312" s="28" t="s">
        <v>2030</v>
      </c>
      <c r="S312" s="18" t="s">
        <v>2031</v>
      </c>
      <c r="T312" s="31">
        <v>100200300</v>
      </c>
      <c r="U312" s="36" t="s">
        <v>403</v>
      </c>
      <c r="V312" s="37" t="s">
        <v>2032</v>
      </c>
      <c r="W312" s="38">
        <v>99100000</v>
      </c>
      <c r="X312" s="33">
        <v>1</v>
      </c>
      <c r="Y312" s="33">
        <v>1</v>
      </c>
      <c r="Z312" s="33">
        <v>1</v>
      </c>
      <c r="AA312" s="33">
        <v>1</v>
      </c>
    </row>
    <row r="313" spans="1:27" ht="91.8" x14ac:dyDescent="0.3">
      <c r="A313" s="29" t="s">
        <v>2246</v>
      </c>
      <c r="B313" s="39">
        <f t="shared" ref="B313:C313" si="140">+B312</f>
        <v>990</v>
      </c>
      <c r="C313" s="40" t="str">
        <f t="shared" si="140"/>
        <v>Agencia Información</v>
      </c>
      <c r="D313" s="15" t="s">
        <v>470</v>
      </c>
      <c r="E313" s="27">
        <v>0</v>
      </c>
      <c r="F313" s="15" t="s">
        <v>2033</v>
      </c>
      <c r="G313" s="25" t="s">
        <v>2034</v>
      </c>
      <c r="H313" s="16" t="s">
        <v>20</v>
      </c>
      <c r="I313" s="14" t="s">
        <v>15</v>
      </c>
      <c r="J313" s="14" t="s">
        <v>410</v>
      </c>
      <c r="K313" s="14" t="s">
        <v>2035</v>
      </c>
      <c r="L313" s="14" t="s">
        <v>2036</v>
      </c>
      <c r="M313" s="14" t="s">
        <v>642</v>
      </c>
      <c r="N313" s="14" t="s">
        <v>1726</v>
      </c>
      <c r="O313" s="28" t="s">
        <v>2037</v>
      </c>
      <c r="P313" s="28" t="s">
        <v>2038</v>
      </c>
      <c r="Q313" s="17" t="s">
        <v>663</v>
      </c>
      <c r="R313" s="28" t="s">
        <v>2039</v>
      </c>
      <c r="S313" s="18" t="s">
        <v>2040</v>
      </c>
      <c r="T313" s="31">
        <v>100200300</v>
      </c>
      <c r="U313" s="36" t="s">
        <v>403</v>
      </c>
      <c r="V313" s="37" t="s">
        <v>2041</v>
      </c>
      <c r="W313" s="38">
        <v>99100000</v>
      </c>
      <c r="X313" s="33">
        <v>1</v>
      </c>
      <c r="Y313" s="33">
        <v>1</v>
      </c>
      <c r="Z313" s="33">
        <v>1</v>
      </c>
      <c r="AA313" s="33">
        <v>1</v>
      </c>
    </row>
    <row r="314" spans="1:27" ht="84" x14ac:dyDescent="0.3">
      <c r="A314" s="29" t="s">
        <v>2247</v>
      </c>
      <c r="B314" s="39">
        <f t="shared" ref="B314:C314" si="141">+B313</f>
        <v>990</v>
      </c>
      <c r="C314" s="40" t="str">
        <f t="shared" si="141"/>
        <v>Agencia Información</v>
      </c>
      <c r="D314" s="15" t="s">
        <v>619</v>
      </c>
      <c r="E314" s="27">
        <v>0</v>
      </c>
      <c r="F314" s="15" t="s">
        <v>2042</v>
      </c>
      <c r="G314" s="25" t="s">
        <v>2043</v>
      </c>
      <c r="H314" s="16" t="s">
        <v>20</v>
      </c>
      <c r="I314" s="14" t="s">
        <v>15</v>
      </c>
      <c r="J314" s="14" t="s">
        <v>410</v>
      </c>
      <c r="K314" s="14" t="s">
        <v>2035</v>
      </c>
      <c r="L314" s="14" t="s">
        <v>2036</v>
      </c>
      <c r="M314" s="14" t="s">
        <v>642</v>
      </c>
      <c r="N314" s="14" t="s">
        <v>1726</v>
      </c>
      <c r="O314" s="28" t="s">
        <v>2044</v>
      </c>
      <c r="P314" s="28" t="s">
        <v>2045</v>
      </c>
      <c r="Q314" s="17" t="s">
        <v>663</v>
      </c>
      <c r="R314" s="28" t="s">
        <v>2046</v>
      </c>
      <c r="S314" s="18" t="s">
        <v>2047</v>
      </c>
      <c r="T314" s="31" t="s">
        <v>666</v>
      </c>
      <c r="U314" s="36" t="s">
        <v>403</v>
      </c>
      <c r="V314" s="37" t="s">
        <v>2048</v>
      </c>
      <c r="W314" s="38">
        <v>99100000</v>
      </c>
      <c r="X314" s="33">
        <v>1</v>
      </c>
      <c r="Y314" s="33">
        <v>1</v>
      </c>
      <c r="Z314" s="33">
        <v>1</v>
      </c>
      <c r="AA314" s="33">
        <v>1</v>
      </c>
    </row>
    <row r="315" spans="1:27" ht="84" x14ac:dyDescent="0.3">
      <c r="A315" s="29" t="s">
        <v>2248</v>
      </c>
      <c r="B315" s="39">
        <f t="shared" ref="B315:C315" si="142">+B314</f>
        <v>990</v>
      </c>
      <c r="C315" s="40" t="str">
        <f t="shared" si="142"/>
        <v>Agencia Información</v>
      </c>
      <c r="D315" s="15" t="s">
        <v>619</v>
      </c>
      <c r="E315" s="27">
        <v>1</v>
      </c>
      <c r="F315" s="15" t="s">
        <v>2042</v>
      </c>
      <c r="G315" s="25" t="s">
        <v>2043</v>
      </c>
      <c r="H315" s="16" t="s">
        <v>16</v>
      </c>
      <c r="I315" s="14" t="s">
        <v>370</v>
      </c>
      <c r="J315" s="14" t="s">
        <v>410</v>
      </c>
      <c r="K315" s="14" t="s">
        <v>2035</v>
      </c>
      <c r="L315" s="14" t="s">
        <v>2036</v>
      </c>
      <c r="M315" s="14" t="s">
        <v>642</v>
      </c>
      <c r="N315" s="14" t="s">
        <v>1726</v>
      </c>
      <c r="O315" s="28" t="s">
        <v>2049</v>
      </c>
      <c r="P315" s="28"/>
      <c r="Q315" s="17" t="s">
        <v>663</v>
      </c>
      <c r="R315" s="28" t="s">
        <v>2050</v>
      </c>
      <c r="S315" s="18" t="s">
        <v>2051</v>
      </c>
      <c r="T315" s="31" t="s">
        <v>671</v>
      </c>
      <c r="U315" s="36" t="s">
        <v>403</v>
      </c>
      <c r="V315" s="37" t="s">
        <v>2052</v>
      </c>
      <c r="W315" s="38">
        <v>99200001</v>
      </c>
      <c r="X315" s="33">
        <v>1</v>
      </c>
      <c r="Y315" s="33">
        <v>1</v>
      </c>
      <c r="Z315" s="33">
        <v>1</v>
      </c>
      <c r="AA315" s="33">
        <v>1</v>
      </c>
    </row>
    <row r="316" spans="1:27" ht="84" x14ac:dyDescent="0.3">
      <c r="A316" s="29" t="s">
        <v>2249</v>
      </c>
      <c r="B316" s="39">
        <f t="shared" ref="B316:C316" si="143">+B315</f>
        <v>990</v>
      </c>
      <c r="C316" s="40" t="str">
        <f t="shared" si="143"/>
        <v>Agencia Información</v>
      </c>
      <c r="D316" s="15" t="s">
        <v>619</v>
      </c>
      <c r="E316" s="27">
        <v>2</v>
      </c>
      <c r="F316" s="15" t="s">
        <v>2042</v>
      </c>
      <c r="G316" s="25" t="s">
        <v>2043</v>
      </c>
      <c r="H316" s="16" t="s">
        <v>16</v>
      </c>
      <c r="I316" s="14" t="s">
        <v>371</v>
      </c>
      <c r="J316" s="14" t="s">
        <v>410</v>
      </c>
      <c r="K316" s="14" t="s">
        <v>2035</v>
      </c>
      <c r="L316" s="14" t="s">
        <v>2036</v>
      </c>
      <c r="M316" s="14" t="s">
        <v>642</v>
      </c>
      <c r="N316" s="14" t="s">
        <v>1726</v>
      </c>
      <c r="O316" s="28" t="s">
        <v>2053</v>
      </c>
      <c r="P316" s="28"/>
      <c r="Q316" s="17" t="s">
        <v>663</v>
      </c>
      <c r="R316" s="28" t="s">
        <v>2054</v>
      </c>
      <c r="S316" s="18" t="s">
        <v>2055</v>
      </c>
      <c r="T316" s="31" t="s">
        <v>676</v>
      </c>
      <c r="U316" s="36" t="s">
        <v>403</v>
      </c>
      <c r="V316" s="37" t="s">
        <v>2056</v>
      </c>
      <c r="W316" s="38">
        <v>99200002</v>
      </c>
      <c r="X316" s="33">
        <v>1</v>
      </c>
      <c r="Y316" s="33">
        <v>1</v>
      </c>
      <c r="Z316" s="33">
        <v>1</v>
      </c>
      <c r="AA316" s="33">
        <v>1</v>
      </c>
    </row>
    <row r="317" spans="1:27" ht="84" x14ac:dyDescent="0.3">
      <c r="A317" s="29" t="s">
        <v>2250</v>
      </c>
      <c r="B317" s="39">
        <f t="shared" ref="B317:C317" si="144">+B316</f>
        <v>990</v>
      </c>
      <c r="C317" s="40" t="str">
        <f t="shared" si="144"/>
        <v>Agencia Información</v>
      </c>
      <c r="D317" s="15" t="s">
        <v>619</v>
      </c>
      <c r="E317" s="27">
        <v>3</v>
      </c>
      <c r="F317" s="15" t="s">
        <v>2042</v>
      </c>
      <c r="G317" s="25" t="s">
        <v>2043</v>
      </c>
      <c r="H317" s="16" t="s">
        <v>16</v>
      </c>
      <c r="I317" s="14" t="s">
        <v>372</v>
      </c>
      <c r="J317" s="14" t="s">
        <v>410</v>
      </c>
      <c r="K317" s="14" t="s">
        <v>2035</v>
      </c>
      <c r="L317" s="14" t="s">
        <v>2036</v>
      </c>
      <c r="M317" s="14" t="s">
        <v>642</v>
      </c>
      <c r="N317" s="14" t="s">
        <v>1726</v>
      </c>
      <c r="O317" s="28" t="s">
        <v>2057</v>
      </c>
      <c r="P317" s="28"/>
      <c r="Q317" s="17" t="s">
        <v>663</v>
      </c>
      <c r="R317" s="28" t="s">
        <v>2058</v>
      </c>
      <c r="S317" s="18" t="s">
        <v>2059</v>
      </c>
      <c r="T317" s="31" t="s">
        <v>681</v>
      </c>
      <c r="U317" s="36" t="s">
        <v>403</v>
      </c>
      <c r="V317" s="37" t="s">
        <v>2060</v>
      </c>
      <c r="W317" s="38">
        <v>99200003</v>
      </c>
      <c r="X317" s="33">
        <v>1</v>
      </c>
      <c r="Y317" s="33">
        <v>1</v>
      </c>
      <c r="Z317" s="33">
        <v>1</v>
      </c>
      <c r="AA317" s="33">
        <v>1</v>
      </c>
    </row>
    <row r="318" spans="1:27" ht="84" x14ac:dyDescent="0.3">
      <c r="A318" s="29" t="s">
        <v>2251</v>
      </c>
      <c r="B318" s="39">
        <f t="shared" ref="B318:C318" si="145">+B317</f>
        <v>990</v>
      </c>
      <c r="C318" s="40" t="str">
        <f t="shared" si="145"/>
        <v>Agencia Información</v>
      </c>
      <c r="D318" s="15" t="s">
        <v>619</v>
      </c>
      <c r="E318" s="27">
        <v>4</v>
      </c>
      <c r="F318" s="15" t="s">
        <v>2042</v>
      </c>
      <c r="G318" s="25" t="s">
        <v>2043</v>
      </c>
      <c r="H318" s="16" t="s">
        <v>16</v>
      </c>
      <c r="I318" s="14" t="s">
        <v>373</v>
      </c>
      <c r="J318" s="14" t="s">
        <v>410</v>
      </c>
      <c r="K318" s="14" t="s">
        <v>2035</v>
      </c>
      <c r="L318" s="14" t="s">
        <v>2036</v>
      </c>
      <c r="M318" s="14" t="s">
        <v>642</v>
      </c>
      <c r="N318" s="14" t="s">
        <v>1726</v>
      </c>
      <c r="O318" s="28" t="s">
        <v>2061</v>
      </c>
      <c r="P318" s="28"/>
      <c r="Q318" s="17" t="s">
        <v>663</v>
      </c>
      <c r="R318" s="28" t="s">
        <v>2062</v>
      </c>
      <c r="S318" s="18" t="s">
        <v>2063</v>
      </c>
      <c r="T318" s="31" t="s">
        <v>686</v>
      </c>
      <c r="U318" s="36" t="s">
        <v>403</v>
      </c>
      <c r="V318" s="37" t="s">
        <v>2064</v>
      </c>
      <c r="W318" s="38">
        <v>99200004</v>
      </c>
      <c r="X318" s="33">
        <v>1</v>
      </c>
      <c r="Y318" s="33">
        <v>1</v>
      </c>
      <c r="Z318" s="33">
        <v>1</v>
      </c>
      <c r="AA318" s="33">
        <v>1</v>
      </c>
    </row>
    <row r="319" spans="1:27" ht="84" x14ac:dyDescent="0.3">
      <c r="A319" s="29" t="s">
        <v>2252</v>
      </c>
      <c r="B319" s="39">
        <f t="shared" ref="B319:C319" si="146">+B318</f>
        <v>990</v>
      </c>
      <c r="C319" s="40" t="str">
        <f t="shared" si="146"/>
        <v>Agencia Información</v>
      </c>
      <c r="D319" s="15" t="s">
        <v>619</v>
      </c>
      <c r="E319" s="27">
        <v>5</v>
      </c>
      <c r="F319" s="15" t="s">
        <v>2042</v>
      </c>
      <c r="G319" s="25" t="s">
        <v>2043</v>
      </c>
      <c r="H319" s="16" t="s">
        <v>16</v>
      </c>
      <c r="I319" s="14" t="s">
        <v>374</v>
      </c>
      <c r="J319" s="14" t="s">
        <v>410</v>
      </c>
      <c r="K319" s="14" t="s">
        <v>2035</v>
      </c>
      <c r="L319" s="14" t="s">
        <v>2036</v>
      </c>
      <c r="M319" s="14" t="s">
        <v>642</v>
      </c>
      <c r="N319" s="14" t="s">
        <v>1726</v>
      </c>
      <c r="O319" s="28" t="s">
        <v>2065</v>
      </c>
      <c r="P319" s="28"/>
      <c r="Q319" s="17" t="s">
        <v>663</v>
      </c>
      <c r="R319" s="28" t="s">
        <v>2066</v>
      </c>
      <c r="S319" s="18" t="s">
        <v>2067</v>
      </c>
      <c r="T319" s="31" t="s">
        <v>691</v>
      </c>
      <c r="U319" s="36" t="s">
        <v>403</v>
      </c>
      <c r="V319" s="37" t="s">
        <v>2068</v>
      </c>
      <c r="W319" s="38">
        <v>99200005</v>
      </c>
      <c r="X319" s="33">
        <v>1</v>
      </c>
      <c r="Y319" s="33">
        <v>1</v>
      </c>
      <c r="Z319" s="33">
        <v>1</v>
      </c>
      <c r="AA319" s="33">
        <v>1</v>
      </c>
    </row>
    <row r="320" spans="1:27" ht="84" x14ac:dyDescent="0.3">
      <c r="A320" s="29" t="s">
        <v>2253</v>
      </c>
      <c r="B320" s="39">
        <f t="shared" ref="B320:C320" si="147">+B319</f>
        <v>990</v>
      </c>
      <c r="C320" s="40" t="str">
        <f t="shared" si="147"/>
        <v>Agencia Información</v>
      </c>
      <c r="D320" s="15" t="s">
        <v>619</v>
      </c>
      <c r="E320" s="27">
        <v>6</v>
      </c>
      <c r="F320" s="15" t="s">
        <v>2042</v>
      </c>
      <c r="G320" s="25" t="s">
        <v>2043</v>
      </c>
      <c r="H320" s="16" t="s">
        <v>16</v>
      </c>
      <c r="I320" s="14" t="s">
        <v>375</v>
      </c>
      <c r="J320" s="14" t="s">
        <v>410</v>
      </c>
      <c r="K320" s="14" t="s">
        <v>2035</v>
      </c>
      <c r="L320" s="14" t="s">
        <v>2036</v>
      </c>
      <c r="M320" s="14" t="s">
        <v>642</v>
      </c>
      <c r="N320" s="14" t="s">
        <v>1726</v>
      </c>
      <c r="O320" s="28" t="s">
        <v>2069</v>
      </c>
      <c r="P320" s="28"/>
      <c r="Q320" s="17" t="s">
        <v>663</v>
      </c>
      <c r="R320" s="28" t="s">
        <v>2070</v>
      </c>
      <c r="S320" s="18" t="s">
        <v>2071</v>
      </c>
      <c r="T320" s="31" t="s">
        <v>696</v>
      </c>
      <c r="U320" s="36" t="s">
        <v>403</v>
      </c>
      <c r="V320" s="37" t="s">
        <v>2072</v>
      </c>
      <c r="W320" s="38">
        <v>99200006</v>
      </c>
      <c r="X320" s="33">
        <v>1</v>
      </c>
      <c r="Y320" s="33">
        <v>1</v>
      </c>
      <c r="Z320" s="33">
        <v>1</v>
      </c>
      <c r="AA320" s="33">
        <v>1</v>
      </c>
    </row>
    <row r="321" spans="1:27" ht="84" x14ac:dyDescent="0.3">
      <c r="A321" s="29" t="s">
        <v>2254</v>
      </c>
      <c r="B321" s="39">
        <f t="shared" ref="B321:C321" si="148">+B320</f>
        <v>990</v>
      </c>
      <c r="C321" s="40" t="str">
        <f t="shared" si="148"/>
        <v>Agencia Información</v>
      </c>
      <c r="D321" s="15" t="s">
        <v>619</v>
      </c>
      <c r="E321" s="27">
        <v>7</v>
      </c>
      <c r="F321" s="15" t="s">
        <v>2042</v>
      </c>
      <c r="G321" s="25" t="s">
        <v>2043</v>
      </c>
      <c r="H321" s="16" t="s">
        <v>16</v>
      </c>
      <c r="I321" s="14" t="s">
        <v>376</v>
      </c>
      <c r="J321" s="14" t="s">
        <v>410</v>
      </c>
      <c r="K321" s="14" t="s">
        <v>2035</v>
      </c>
      <c r="L321" s="14" t="s">
        <v>2036</v>
      </c>
      <c r="M321" s="14" t="s">
        <v>642</v>
      </c>
      <c r="N321" s="14" t="s">
        <v>1726</v>
      </c>
      <c r="O321" s="28" t="s">
        <v>2073</v>
      </c>
      <c r="P321" s="28"/>
      <c r="Q321" s="17" t="s">
        <v>663</v>
      </c>
      <c r="R321" s="28" t="s">
        <v>2074</v>
      </c>
      <c r="S321" s="18" t="s">
        <v>2075</v>
      </c>
      <c r="T321" s="31" t="s">
        <v>701</v>
      </c>
      <c r="U321" s="36" t="s">
        <v>403</v>
      </c>
      <c r="V321" s="37" t="s">
        <v>2076</v>
      </c>
      <c r="W321" s="38">
        <v>99200007</v>
      </c>
      <c r="X321" s="33">
        <v>1</v>
      </c>
      <c r="Y321" s="33">
        <v>1</v>
      </c>
      <c r="Z321" s="33">
        <v>1</v>
      </c>
      <c r="AA321" s="33">
        <v>1</v>
      </c>
    </row>
    <row r="322" spans="1:27" ht="84" x14ac:dyDescent="0.3">
      <c r="A322" s="29" t="s">
        <v>2255</v>
      </c>
      <c r="B322" s="39">
        <f t="shared" ref="B322:C322" si="149">+B321</f>
        <v>990</v>
      </c>
      <c r="C322" s="40" t="str">
        <f t="shared" si="149"/>
        <v>Agencia Información</v>
      </c>
      <c r="D322" s="15" t="s">
        <v>619</v>
      </c>
      <c r="E322" s="27">
        <v>8</v>
      </c>
      <c r="F322" s="15" t="s">
        <v>2042</v>
      </c>
      <c r="G322" s="25" t="s">
        <v>2043</v>
      </c>
      <c r="H322" s="16" t="s">
        <v>16</v>
      </c>
      <c r="I322" s="14" t="s">
        <v>377</v>
      </c>
      <c r="J322" s="14" t="s">
        <v>410</v>
      </c>
      <c r="K322" s="14" t="s">
        <v>2035</v>
      </c>
      <c r="L322" s="14" t="s">
        <v>2036</v>
      </c>
      <c r="M322" s="14" t="s">
        <v>642</v>
      </c>
      <c r="N322" s="14" t="s">
        <v>1726</v>
      </c>
      <c r="O322" s="28" t="s">
        <v>2077</v>
      </c>
      <c r="P322" s="28"/>
      <c r="Q322" s="17" t="s">
        <v>663</v>
      </c>
      <c r="R322" s="28" t="s">
        <v>2078</v>
      </c>
      <c r="S322" s="18" t="s">
        <v>2079</v>
      </c>
      <c r="T322" s="31" t="s">
        <v>706</v>
      </c>
      <c r="U322" s="36" t="s">
        <v>403</v>
      </c>
      <c r="V322" s="37" t="s">
        <v>2080</v>
      </c>
      <c r="W322" s="38">
        <v>99200008</v>
      </c>
      <c r="X322" s="33">
        <v>1</v>
      </c>
      <c r="Y322" s="33">
        <v>1</v>
      </c>
      <c r="Z322" s="33">
        <v>1</v>
      </c>
      <c r="AA322" s="33">
        <v>1</v>
      </c>
    </row>
    <row r="323" spans="1:27" ht="84" x14ac:dyDescent="0.3">
      <c r="A323" s="29" t="s">
        <v>2256</v>
      </c>
      <c r="B323" s="39">
        <f t="shared" ref="B323:C323" si="150">+B322</f>
        <v>990</v>
      </c>
      <c r="C323" s="40" t="str">
        <f t="shared" si="150"/>
        <v>Agencia Información</v>
      </c>
      <c r="D323" s="15" t="s">
        <v>619</v>
      </c>
      <c r="E323" s="27">
        <v>9</v>
      </c>
      <c r="F323" s="15" t="s">
        <v>2042</v>
      </c>
      <c r="G323" s="25" t="s">
        <v>2043</v>
      </c>
      <c r="H323" s="16" t="s">
        <v>16</v>
      </c>
      <c r="I323" s="14" t="s">
        <v>378</v>
      </c>
      <c r="J323" s="14" t="s">
        <v>410</v>
      </c>
      <c r="K323" s="14" t="s">
        <v>2035</v>
      </c>
      <c r="L323" s="14" t="s">
        <v>2036</v>
      </c>
      <c r="M323" s="14" t="s">
        <v>642</v>
      </c>
      <c r="N323" s="14" t="s">
        <v>1726</v>
      </c>
      <c r="O323" s="28" t="s">
        <v>2081</v>
      </c>
      <c r="P323" s="28"/>
      <c r="Q323" s="17" t="s">
        <v>663</v>
      </c>
      <c r="R323" s="28" t="s">
        <v>2082</v>
      </c>
      <c r="S323" s="18" t="s">
        <v>2083</v>
      </c>
      <c r="T323" s="31" t="s">
        <v>711</v>
      </c>
      <c r="U323" s="36" t="s">
        <v>403</v>
      </c>
      <c r="V323" s="37" t="s">
        <v>2084</v>
      </c>
      <c r="W323" s="38">
        <v>99200009</v>
      </c>
      <c r="X323" s="33">
        <v>1</v>
      </c>
      <c r="Y323" s="33">
        <v>1</v>
      </c>
      <c r="Z323" s="33">
        <v>1</v>
      </c>
      <c r="AA323" s="33">
        <v>1</v>
      </c>
    </row>
    <row r="324" spans="1:27" ht="84" x14ac:dyDescent="0.3">
      <c r="A324" s="29" t="s">
        <v>2257</v>
      </c>
      <c r="B324" s="39">
        <f t="shared" ref="B324:C324" si="151">+B323</f>
        <v>990</v>
      </c>
      <c r="C324" s="40" t="str">
        <f t="shared" si="151"/>
        <v>Agencia Información</v>
      </c>
      <c r="D324" s="15" t="s">
        <v>619</v>
      </c>
      <c r="E324" s="27">
        <v>10</v>
      </c>
      <c r="F324" s="15" t="s">
        <v>2042</v>
      </c>
      <c r="G324" s="25" t="s">
        <v>2043</v>
      </c>
      <c r="H324" s="16" t="s">
        <v>16</v>
      </c>
      <c r="I324" s="14" t="s">
        <v>379</v>
      </c>
      <c r="J324" s="14" t="s">
        <v>410</v>
      </c>
      <c r="K324" s="14" t="s">
        <v>2035</v>
      </c>
      <c r="L324" s="14" t="s">
        <v>2036</v>
      </c>
      <c r="M324" s="14" t="s">
        <v>642</v>
      </c>
      <c r="N324" s="14" t="s">
        <v>1726</v>
      </c>
      <c r="O324" s="28" t="s">
        <v>2085</v>
      </c>
      <c r="P324" s="28"/>
      <c r="Q324" s="17" t="s">
        <v>663</v>
      </c>
      <c r="R324" s="28" t="s">
        <v>2086</v>
      </c>
      <c r="S324" s="18" t="s">
        <v>2087</v>
      </c>
      <c r="T324" s="31" t="s">
        <v>716</v>
      </c>
      <c r="U324" s="36" t="s">
        <v>403</v>
      </c>
      <c r="V324" s="37" t="s">
        <v>2088</v>
      </c>
      <c r="W324" s="38">
        <v>99200010</v>
      </c>
      <c r="X324" s="33">
        <v>1</v>
      </c>
      <c r="Y324" s="33">
        <v>1</v>
      </c>
      <c r="Z324" s="33">
        <v>1</v>
      </c>
      <c r="AA324" s="33">
        <v>1</v>
      </c>
    </row>
    <row r="325" spans="1:27" ht="84" x14ac:dyDescent="0.3">
      <c r="A325" s="29" t="s">
        <v>2258</v>
      </c>
      <c r="B325" s="39">
        <f t="shared" ref="B325:C325" si="152">+B324</f>
        <v>990</v>
      </c>
      <c r="C325" s="40" t="str">
        <f t="shared" si="152"/>
        <v>Agencia Información</v>
      </c>
      <c r="D325" s="15" t="s">
        <v>619</v>
      </c>
      <c r="E325" s="27">
        <v>11</v>
      </c>
      <c r="F325" s="15" t="s">
        <v>2042</v>
      </c>
      <c r="G325" s="25" t="s">
        <v>2043</v>
      </c>
      <c r="H325" s="16" t="s">
        <v>16</v>
      </c>
      <c r="I325" s="14" t="s">
        <v>380</v>
      </c>
      <c r="J325" s="14" t="s">
        <v>410</v>
      </c>
      <c r="K325" s="14" t="s">
        <v>2035</v>
      </c>
      <c r="L325" s="14" t="s">
        <v>2036</v>
      </c>
      <c r="M325" s="14" t="s">
        <v>642</v>
      </c>
      <c r="N325" s="14" t="s">
        <v>1726</v>
      </c>
      <c r="O325" s="28" t="s">
        <v>2089</v>
      </c>
      <c r="P325" s="28"/>
      <c r="Q325" s="17" t="s">
        <v>663</v>
      </c>
      <c r="R325" s="28" t="s">
        <v>2090</v>
      </c>
      <c r="S325" s="18" t="s">
        <v>2091</v>
      </c>
      <c r="T325" s="31" t="s">
        <v>721</v>
      </c>
      <c r="U325" s="36" t="s">
        <v>403</v>
      </c>
      <c r="V325" s="37" t="s">
        <v>2092</v>
      </c>
      <c r="W325" s="38">
        <v>99200011</v>
      </c>
      <c r="X325" s="33">
        <v>1</v>
      </c>
      <c r="Y325" s="33">
        <v>1</v>
      </c>
      <c r="Z325" s="33">
        <v>1</v>
      </c>
      <c r="AA325" s="33">
        <v>1</v>
      </c>
    </row>
    <row r="326" spans="1:27" ht="84" x14ac:dyDescent="0.3">
      <c r="A326" s="29" t="s">
        <v>2259</v>
      </c>
      <c r="B326" s="39">
        <f t="shared" ref="B326:C326" si="153">+B325</f>
        <v>990</v>
      </c>
      <c r="C326" s="40" t="str">
        <f t="shared" si="153"/>
        <v>Agencia Información</v>
      </c>
      <c r="D326" s="15" t="s">
        <v>619</v>
      </c>
      <c r="E326" s="27">
        <v>12</v>
      </c>
      <c r="F326" s="15" t="s">
        <v>2042</v>
      </c>
      <c r="G326" s="25" t="s">
        <v>2043</v>
      </c>
      <c r="H326" s="16" t="s">
        <v>16</v>
      </c>
      <c r="I326" s="14" t="s">
        <v>381</v>
      </c>
      <c r="J326" s="14" t="s">
        <v>410</v>
      </c>
      <c r="K326" s="14" t="s">
        <v>2035</v>
      </c>
      <c r="L326" s="14" t="s">
        <v>2036</v>
      </c>
      <c r="M326" s="14" t="s">
        <v>642</v>
      </c>
      <c r="N326" s="14" t="s">
        <v>1726</v>
      </c>
      <c r="O326" s="28" t="s">
        <v>2093</v>
      </c>
      <c r="P326" s="28"/>
      <c r="Q326" s="17" t="s">
        <v>663</v>
      </c>
      <c r="R326" s="28" t="s">
        <v>2094</v>
      </c>
      <c r="S326" s="18" t="s">
        <v>2095</v>
      </c>
      <c r="T326" s="31" t="s">
        <v>726</v>
      </c>
      <c r="U326" s="36" t="s">
        <v>403</v>
      </c>
      <c r="V326" s="37" t="s">
        <v>2096</v>
      </c>
      <c r="W326" s="38">
        <v>99200012</v>
      </c>
      <c r="X326" s="33">
        <v>1</v>
      </c>
      <c r="Y326" s="33">
        <v>1</v>
      </c>
      <c r="Z326" s="33">
        <v>1</v>
      </c>
      <c r="AA326" s="33">
        <v>1</v>
      </c>
    </row>
    <row r="327" spans="1:27" ht="84" x14ac:dyDescent="0.3">
      <c r="A327" s="29" t="s">
        <v>2260</v>
      </c>
      <c r="B327" s="39">
        <f t="shared" ref="B327:C327" si="154">+B326</f>
        <v>990</v>
      </c>
      <c r="C327" s="40" t="str">
        <f t="shared" si="154"/>
        <v>Agencia Información</v>
      </c>
      <c r="D327" s="15" t="s">
        <v>619</v>
      </c>
      <c r="E327" s="27">
        <v>13</v>
      </c>
      <c r="F327" s="15" t="s">
        <v>2042</v>
      </c>
      <c r="G327" s="25" t="s">
        <v>2043</v>
      </c>
      <c r="H327" s="16" t="s">
        <v>16</v>
      </c>
      <c r="I327" s="14" t="s">
        <v>382</v>
      </c>
      <c r="J327" s="14" t="s">
        <v>410</v>
      </c>
      <c r="K327" s="14" t="s">
        <v>2035</v>
      </c>
      <c r="L327" s="14" t="s">
        <v>2036</v>
      </c>
      <c r="M327" s="14" t="s">
        <v>642</v>
      </c>
      <c r="N327" s="14" t="s">
        <v>1726</v>
      </c>
      <c r="O327" s="28" t="s">
        <v>2097</v>
      </c>
      <c r="P327" s="28"/>
      <c r="Q327" s="17" t="s">
        <v>663</v>
      </c>
      <c r="R327" s="28" t="s">
        <v>2098</v>
      </c>
      <c r="S327" s="18" t="s">
        <v>2099</v>
      </c>
      <c r="T327" s="31" t="s">
        <v>731</v>
      </c>
      <c r="U327" s="36" t="s">
        <v>403</v>
      </c>
      <c r="V327" s="37" t="s">
        <v>2100</v>
      </c>
      <c r="W327" s="38">
        <v>99200013</v>
      </c>
      <c r="X327" s="33">
        <v>1</v>
      </c>
      <c r="Y327" s="33">
        <v>1</v>
      </c>
      <c r="Z327" s="33">
        <v>1</v>
      </c>
      <c r="AA327" s="33">
        <v>1</v>
      </c>
    </row>
    <row r="328" spans="1:27" ht="84" x14ac:dyDescent="0.3">
      <c r="A328" s="29" t="s">
        <v>2261</v>
      </c>
      <c r="B328" s="39">
        <f t="shared" ref="B328:C328" si="155">+B327</f>
        <v>990</v>
      </c>
      <c r="C328" s="40" t="str">
        <f t="shared" si="155"/>
        <v>Agencia Información</v>
      </c>
      <c r="D328" s="15" t="s">
        <v>619</v>
      </c>
      <c r="E328" s="27">
        <v>14</v>
      </c>
      <c r="F328" s="15" t="s">
        <v>2042</v>
      </c>
      <c r="G328" s="25" t="s">
        <v>2043</v>
      </c>
      <c r="H328" s="16" t="s">
        <v>16</v>
      </c>
      <c r="I328" s="14" t="s">
        <v>383</v>
      </c>
      <c r="J328" s="14" t="s">
        <v>410</v>
      </c>
      <c r="K328" s="14" t="s">
        <v>2035</v>
      </c>
      <c r="L328" s="14" t="s">
        <v>2036</v>
      </c>
      <c r="M328" s="14" t="s">
        <v>642</v>
      </c>
      <c r="N328" s="14" t="s">
        <v>1726</v>
      </c>
      <c r="O328" s="28" t="s">
        <v>2101</v>
      </c>
      <c r="P328" s="28"/>
      <c r="Q328" s="17" t="s">
        <v>663</v>
      </c>
      <c r="R328" s="28" t="s">
        <v>2102</v>
      </c>
      <c r="S328" s="18" t="s">
        <v>2103</v>
      </c>
      <c r="T328" s="31" t="s">
        <v>736</v>
      </c>
      <c r="U328" s="36" t="s">
        <v>403</v>
      </c>
      <c r="V328" s="37" t="s">
        <v>2104</v>
      </c>
      <c r="W328" s="38">
        <v>99200014</v>
      </c>
      <c r="X328" s="33">
        <v>1</v>
      </c>
      <c r="Y328" s="33">
        <v>1</v>
      </c>
      <c r="Z328" s="33">
        <v>1</v>
      </c>
      <c r="AA328" s="33">
        <v>1</v>
      </c>
    </row>
    <row r="329" spans="1:27" ht="84" x14ac:dyDescent="0.3">
      <c r="A329" s="29" t="s">
        <v>2262</v>
      </c>
      <c r="B329" s="39">
        <f t="shared" ref="B329:C329" si="156">+B328</f>
        <v>990</v>
      </c>
      <c r="C329" s="40" t="str">
        <f t="shared" si="156"/>
        <v>Agencia Información</v>
      </c>
      <c r="D329" s="15" t="s">
        <v>619</v>
      </c>
      <c r="E329" s="27">
        <v>15</v>
      </c>
      <c r="F329" s="15" t="s">
        <v>2042</v>
      </c>
      <c r="G329" s="25" t="s">
        <v>2043</v>
      </c>
      <c r="H329" s="16" t="s">
        <v>16</v>
      </c>
      <c r="I329" s="14" t="s">
        <v>384</v>
      </c>
      <c r="J329" s="14" t="s">
        <v>410</v>
      </c>
      <c r="K329" s="14" t="s">
        <v>2035</v>
      </c>
      <c r="L329" s="14" t="s">
        <v>2036</v>
      </c>
      <c r="M329" s="14" t="s">
        <v>642</v>
      </c>
      <c r="N329" s="14" t="s">
        <v>1726</v>
      </c>
      <c r="O329" s="28" t="s">
        <v>2105</v>
      </c>
      <c r="P329" s="28"/>
      <c r="Q329" s="17" t="s">
        <v>663</v>
      </c>
      <c r="R329" s="28" t="s">
        <v>2106</v>
      </c>
      <c r="S329" s="18" t="s">
        <v>2107</v>
      </c>
      <c r="T329" s="31" t="s">
        <v>741</v>
      </c>
      <c r="U329" s="36" t="s">
        <v>403</v>
      </c>
      <c r="V329" s="37" t="s">
        <v>2108</v>
      </c>
      <c r="W329" s="38">
        <v>99200015</v>
      </c>
      <c r="X329" s="33">
        <v>1</v>
      </c>
      <c r="Y329" s="33">
        <v>1</v>
      </c>
      <c r="Z329" s="33">
        <v>1</v>
      </c>
      <c r="AA329" s="33">
        <v>1</v>
      </c>
    </row>
    <row r="330" spans="1:27" ht="84" x14ac:dyDescent="0.3">
      <c r="A330" s="29" t="s">
        <v>2263</v>
      </c>
      <c r="B330" s="39">
        <f t="shared" ref="B330:C330" si="157">+B329</f>
        <v>990</v>
      </c>
      <c r="C330" s="40" t="str">
        <f t="shared" si="157"/>
        <v>Agencia Información</v>
      </c>
      <c r="D330" s="15" t="s">
        <v>619</v>
      </c>
      <c r="E330" s="27">
        <v>16</v>
      </c>
      <c r="F330" s="15" t="s">
        <v>2042</v>
      </c>
      <c r="G330" s="25" t="s">
        <v>2043</v>
      </c>
      <c r="H330" s="16" t="s">
        <v>16</v>
      </c>
      <c r="I330" s="14" t="s">
        <v>385</v>
      </c>
      <c r="J330" s="14" t="s">
        <v>410</v>
      </c>
      <c r="K330" s="14" t="s">
        <v>2035</v>
      </c>
      <c r="L330" s="14" t="s">
        <v>2036</v>
      </c>
      <c r="M330" s="14" t="s">
        <v>642</v>
      </c>
      <c r="N330" s="14" t="s">
        <v>1726</v>
      </c>
      <c r="O330" s="28" t="s">
        <v>2109</v>
      </c>
      <c r="P330" s="28"/>
      <c r="Q330" s="17" t="s">
        <v>663</v>
      </c>
      <c r="R330" s="28" t="s">
        <v>2110</v>
      </c>
      <c r="S330" s="18" t="s">
        <v>2111</v>
      </c>
      <c r="T330" s="31" t="s">
        <v>746</v>
      </c>
      <c r="U330" s="36" t="s">
        <v>403</v>
      </c>
      <c r="V330" s="37" t="s">
        <v>2112</v>
      </c>
      <c r="W330" s="38">
        <v>99200016</v>
      </c>
      <c r="X330" s="33">
        <v>1</v>
      </c>
      <c r="Y330" s="33">
        <v>1</v>
      </c>
      <c r="Z330" s="33">
        <v>1</v>
      </c>
      <c r="AA330" s="33">
        <v>1</v>
      </c>
    </row>
    <row r="331" spans="1:27" ht="122.4" x14ac:dyDescent="0.3">
      <c r="A331" s="29" t="s">
        <v>2264</v>
      </c>
      <c r="B331" s="39">
        <f t="shared" ref="B331:C331" si="158">+B330</f>
        <v>990</v>
      </c>
      <c r="C331" s="40" t="str">
        <f t="shared" si="158"/>
        <v>Agencia Información</v>
      </c>
      <c r="D331" s="15" t="s">
        <v>2113</v>
      </c>
      <c r="E331" s="27">
        <v>0</v>
      </c>
      <c r="F331" s="15" t="s">
        <v>2114</v>
      </c>
      <c r="G331" s="25" t="s">
        <v>2115</v>
      </c>
      <c r="H331" s="16" t="s">
        <v>20</v>
      </c>
      <c r="I331" s="14" t="s">
        <v>15</v>
      </c>
      <c r="J331" s="14" t="s">
        <v>410</v>
      </c>
      <c r="K331" s="14" t="s">
        <v>2116</v>
      </c>
      <c r="L331" s="14" t="s">
        <v>502</v>
      </c>
      <c r="M331" s="14" t="s">
        <v>2117</v>
      </c>
      <c r="N331" s="14" t="s">
        <v>2118</v>
      </c>
      <c r="O331" s="28" t="s">
        <v>2119</v>
      </c>
      <c r="P331" s="28" t="s">
        <v>2120</v>
      </c>
      <c r="Q331" s="17" t="s">
        <v>631</v>
      </c>
      <c r="R331" s="28" t="s">
        <v>2121</v>
      </c>
      <c r="S331" s="18" t="s">
        <v>2122</v>
      </c>
      <c r="T331" s="31" t="s">
        <v>666</v>
      </c>
      <c r="U331" s="36" t="s">
        <v>403</v>
      </c>
      <c r="V331" s="37" t="s">
        <v>2123</v>
      </c>
      <c r="W331" s="38">
        <v>99100000</v>
      </c>
      <c r="X331" s="33">
        <v>1</v>
      </c>
      <c r="Y331" s="33">
        <v>1</v>
      </c>
      <c r="Z331" s="33">
        <v>1</v>
      </c>
      <c r="AA331" s="33">
        <v>1</v>
      </c>
    </row>
  </sheetData>
  <phoneticPr fontId="8" type="noConversion"/>
  <hyperlinks>
    <hyperlink ref="S14" r:id="rId1" display="https://analytics.zoho.com/open-view/2395394000000579068" xr:uid="{30D68803-013A-4BFF-B624-32AE391E8FF6}"/>
    <hyperlink ref="S59" r:id="rId2" display="https://analytics.zoho.com/open-view/2395394000006789748?ZOHO_CRITERIA=%22Localiza%20CL%22.%22Codreg%22%3D13" xr:uid="{F5F2B90E-6578-48B5-B6E6-41A0024F8CE1}"/>
    <hyperlink ref="S97" r:id="rId3" display="https://analytics.zoho.com/open-view/2395394000007756457" xr:uid="{A30A7E42-63C1-4979-AC16-5A814C3F082D}"/>
    <hyperlink ref="S131" r:id="rId4" display="https://analytics.zoho.com/open-view/2395394000005925456?ZOHO_CRITERIA=%22Trasposicion_4.1%22.%22Valor%22%20%3E%200.99" xr:uid="{A98E8E94-79A1-42E5-A4D3-190A139A3AAD}"/>
  </hyperlinks>
  <pageMargins left="0.7" right="0.7" top="0.75" bottom="0.75" header="0.3" footer="0.3"/>
  <pageSetup orientation="portrait" horizontalDpi="4294967293" verticalDpi="4294967293" r:id="rId5"/>
  <drawing r:id="rId6"/>
  <tableParts count="1">
    <tablePart r:id="rId7"/>
  </tableParts>
  <extLst>
    <ext xmlns:x15="http://schemas.microsoft.com/office/spreadsheetml/2010/11/main" uri="{3A4CF648-6AED-40f4-86FF-DC5316D8AED3}">
      <x14:slicerList xmlns:x14="http://schemas.microsoft.com/office/spreadsheetml/2009/9/main">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00996-782E-477B-9CFA-4A03E6187C1D}">
  <sheetPr>
    <tabColor rgb="FFC00000"/>
  </sheetPr>
  <dimension ref="A1:AD366"/>
  <sheetViews>
    <sheetView showGridLines="0" workbookViewId="0">
      <selection activeCell="A11" sqref="A11"/>
    </sheetView>
  </sheetViews>
  <sheetFormatPr baseColWidth="10" defaultRowHeight="14.4" x14ac:dyDescent="0.3"/>
  <cols>
    <col min="1" max="1" width="39.44140625" bestFit="1" customWidth="1"/>
    <col min="2" max="2" width="6.33203125" customWidth="1"/>
    <col min="3" max="3" width="7.6640625" bestFit="1" customWidth="1"/>
    <col min="4" max="4" width="1.33203125" style="53" customWidth="1"/>
    <col min="5" max="5" width="20.21875" bestFit="1" customWidth="1"/>
    <col min="6" max="6" width="4.77734375" customWidth="1"/>
    <col min="7" max="7" width="13" customWidth="1"/>
    <col min="8" max="8" width="1.21875" style="53" customWidth="1"/>
    <col min="9" max="9" width="16.109375" style="52" bestFit="1" customWidth="1"/>
    <col min="10" max="10" width="4.44140625" style="52" customWidth="1"/>
    <col min="11" max="11" width="13" style="52" customWidth="1"/>
    <col min="12" max="12" width="1.33203125" style="53" customWidth="1"/>
    <col min="13" max="13" width="45" style="52" bestFit="1" customWidth="1"/>
    <col min="14" max="14" width="3.77734375" style="52" customWidth="1"/>
    <col min="15" max="15" width="10.5546875" style="52" customWidth="1"/>
    <col min="16" max="16" width="1.44140625" style="53" customWidth="1"/>
    <col min="17" max="17" width="7.5546875" bestFit="1" customWidth="1"/>
    <col min="18" max="18" width="10" bestFit="1" customWidth="1"/>
    <col min="19" max="19" width="5.21875" customWidth="1"/>
    <col min="20" max="20" width="1.33203125" style="53" customWidth="1"/>
    <col min="21" max="21" width="10.33203125" customWidth="1"/>
    <col min="22" max="22" width="26" customWidth="1"/>
    <col min="23" max="23" width="10" bestFit="1" customWidth="1"/>
    <col min="24" max="24" width="6" bestFit="1" customWidth="1"/>
    <col min="26" max="26" width="3.77734375" customWidth="1"/>
    <col min="27" max="27" width="1.44140625" style="53" customWidth="1"/>
    <col min="28" max="28" width="3.33203125" customWidth="1"/>
    <col min="29" max="29" width="24.33203125" bestFit="1" customWidth="1"/>
    <col min="31" max="31" width="11.77734375" customWidth="1"/>
  </cols>
  <sheetData>
    <row r="1" spans="1:30" x14ac:dyDescent="0.3">
      <c r="A1" s="23" t="s">
        <v>404</v>
      </c>
      <c r="B1" s="24">
        <v>990</v>
      </c>
    </row>
    <row r="3" spans="1:30" x14ac:dyDescent="0.3">
      <c r="A3" s="4" t="s">
        <v>3</v>
      </c>
      <c r="C3" s="7" t="s">
        <v>392</v>
      </c>
      <c r="E3" s="4" t="s">
        <v>4</v>
      </c>
      <c r="G3" s="7" t="s">
        <v>393</v>
      </c>
      <c r="H3" s="54"/>
      <c r="I3" s="4" t="s">
        <v>24</v>
      </c>
      <c r="J3" s="22"/>
      <c r="K3" s="7" t="s">
        <v>396</v>
      </c>
      <c r="L3" s="54"/>
      <c r="M3" s="4" t="s">
        <v>25</v>
      </c>
      <c r="N3" s="22"/>
      <c r="O3" s="7" t="s">
        <v>395</v>
      </c>
      <c r="P3" s="54"/>
      <c r="Q3" t="s">
        <v>394</v>
      </c>
      <c r="R3" s="7" t="s">
        <v>5</v>
      </c>
      <c r="V3" s="4" t="s">
        <v>6</v>
      </c>
      <c r="W3" s="7" t="s">
        <v>5</v>
      </c>
      <c r="X3" s="8" t="s">
        <v>402</v>
      </c>
      <c r="Y3" s="8" t="s">
        <v>401</v>
      </c>
      <c r="AC3" t="s">
        <v>15</v>
      </c>
      <c r="AD3">
        <v>0</v>
      </c>
    </row>
    <row r="4" spans="1:30" x14ac:dyDescent="0.3">
      <c r="A4" t="s">
        <v>407</v>
      </c>
      <c r="B4" s="22">
        <v>1</v>
      </c>
      <c r="C4" s="52" t="str">
        <f>+IF(A4="","","T-"&amp;$B$1+B4)</f>
        <v>T-991</v>
      </c>
      <c r="E4" t="s">
        <v>406</v>
      </c>
      <c r="F4" s="22">
        <v>1</v>
      </c>
      <c r="G4" t="str">
        <f>+IF(E4="","","C-"&amp;$B$1+F4)</f>
        <v>C-991</v>
      </c>
      <c r="I4" t="s">
        <v>18</v>
      </c>
      <c r="J4" s="22">
        <v>1</v>
      </c>
      <c r="K4" t="str">
        <f>+IF(I4="","","FI-"&amp;$B$1+J4)</f>
        <v>FI-991</v>
      </c>
      <c r="M4" t="s">
        <v>18</v>
      </c>
      <c r="N4" s="22">
        <v>1</v>
      </c>
      <c r="O4" t="str">
        <f>+IF(M4="","","M-"&amp;$B$1+N4)</f>
        <v>M-991</v>
      </c>
      <c r="Q4">
        <f>+$B$1+1</f>
        <v>991</v>
      </c>
      <c r="R4" t="s">
        <v>20</v>
      </c>
      <c r="S4">
        <f>+Q4</f>
        <v>991</v>
      </c>
      <c r="U4">
        <f>+VLOOKUP(W4,$R$4:$S$6,2,0)*100000+X4</f>
        <v>99100000</v>
      </c>
      <c r="V4" t="s">
        <v>15</v>
      </c>
      <c r="W4" t="s">
        <v>20</v>
      </c>
      <c r="X4">
        <f>+VLOOKUP(V4,$AC$3:$AD$364,2,0)</f>
        <v>0</v>
      </c>
      <c r="Y4">
        <f>+U4</f>
        <v>99100000</v>
      </c>
      <c r="AC4" t="s">
        <v>370</v>
      </c>
      <c r="AD4">
        <v>1</v>
      </c>
    </row>
    <row r="5" spans="1:30" x14ac:dyDescent="0.3">
      <c r="A5" t="s">
        <v>431</v>
      </c>
      <c r="B5" s="22">
        <f t="shared" ref="B5:B7" si="0">+IF(A5="","",B4+1)</f>
        <v>2</v>
      </c>
      <c r="C5" t="str">
        <f>+IF(A5="","","T-"&amp;$B$1+B5)</f>
        <v>T-992</v>
      </c>
      <c r="E5" t="s">
        <v>432</v>
      </c>
      <c r="F5" s="22">
        <f t="shared" ref="F5:F6" si="1">+IF(E5="","",F4+1)</f>
        <v>2</v>
      </c>
      <c r="G5" t="str">
        <f>+IF(E5="","","C-"&amp;$B$1+F5)</f>
        <v>C-992</v>
      </c>
      <c r="I5" t="s">
        <v>16</v>
      </c>
      <c r="J5" s="22">
        <f t="shared" ref="J5:J18" si="2">+IF(I5="","",J4+1)</f>
        <v>2</v>
      </c>
      <c r="K5" t="str">
        <f>+IF(I5="","","FI-"&amp;$B$1+J5)</f>
        <v>FI-992</v>
      </c>
      <c r="M5" t="s">
        <v>16</v>
      </c>
      <c r="N5" s="22">
        <f t="shared" ref="N5:N6" si="3">+IF(M5="","",N4+1)</f>
        <v>2</v>
      </c>
      <c r="O5" t="str">
        <f>+IF(M5="","","M-"&amp;$B$1+N5)</f>
        <v>M-992</v>
      </c>
      <c r="Q5" s="52">
        <f>++IF(R5="","",Q4+1)</f>
        <v>992</v>
      </c>
      <c r="R5" t="s">
        <v>16</v>
      </c>
      <c r="S5">
        <f t="shared" ref="S5:S6" si="4">+Q5</f>
        <v>992</v>
      </c>
      <c r="U5">
        <f t="shared" ref="U5:U68" si="5">+VLOOKUP(W5,$R$4:$S$6,2,0)*100000+X5</f>
        <v>99200002</v>
      </c>
      <c r="V5" t="s">
        <v>371</v>
      </c>
      <c r="W5" t="s">
        <v>16</v>
      </c>
      <c r="X5">
        <f t="shared" ref="X5:X68" si="6">+VLOOKUP(V5,$AC$3:$AD$364,2,0)</f>
        <v>2</v>
      </c>
      <c r="Y5">
        <f t="shared" ref="Y5:Y68" si="7">+U5</f>
        <v>99200002</v>
      </c>
      <c r="AC5" t="s">
        <v>371</v>
      </c>
      <c r="AD5">
        <v>2</v>
      </c>
    </row>
    <row r="6" spans="1:30" x14ac:dyDescent="0.3">
      <c r="A6" t="s">
        <v>472</v>
      </c>
      <c r="B6" s="22">
        <f t="shared" si="0"/>
        <v>3</v>
      </c>
      <c r="C6" t="str">
        <f>+IF(A6="","","T-"&amp;$B$1+B6)</f>
        <v>T-993</v>
      </c>
      <c r="E6" t="s">
        <v>471</v>
      </c>
      <c r="F6" s="22">
        <f t="shared" si="1"/>
        <v>3</v>
      </c>
      <c r="G6" t="str">
        <f>+IF(E6="","","C-"&amp;$B$1+F6)</f>
        <v>C-993</v>
      </c>
      <c r="I6" t="s">
        <v>410</v>
      </c>
      <c r="J6" s="22">
        <f t="shared" si="2"/>
        <v>3</v>
      </c>
      <c r="K6" t="str">
        <f>+IF(I6="","","FI-"&amp;$B$1+J6)</f>
        <v>FI-993</v>
      </c>
      <c r="M6" t="s">
        <v>15</v>
      </c>
      <c r="N6" s="22">
        <f t="shared" si="3"/>
        <v>3</v>
      </c>
      <c r="O6" s="52" t="str">
        <f>+IF(M6="","","M-"&amp;$B$1+N6)</f>
        <v>M-993</v>
      </c>
      <c r="Q6">
        <f t="shared" ref="Q6:Q16" si="8">++IF(R6="","",Q5+1)</f>
        <v>993</v>
      </c>
      <c r="R6" t="s">
        <v>389</v>
      </c>
      <c r="S6">
        <f t="shared" si="4"/>
        <v>993</v>
      </c>
      <c r="U6">
        <f t="shared" si="5"/>
        <v>99200015</v>
      </c>
      <c r="V6" t="s">
        <v>384</v>
      </c>
      <c r="W6" t="s">
        <v>16</v>
      </c>
      <c r="X6">
        <f t="shared" si="6"/>
        <v>15</v>
      </c>
      <c r="Y6">
        <f t="shared" si="7"/>
        <v>99200015</v>
      </c>
      <c r="AC6" t="s">
        <v>372</v>
      </c>
      <c r="AD6">
        <v>3</v>
      </c>
    </row>
    <row r="7" spans="1:30" x14ac:dyDescent="0.3">
      <c r="A7" t="s">
        <v>500</v>
      </c>
      <c r="B7" s="22">
        <f t="shared" si="0"/>
        <v>4</v>
      </c>
      <c r="C7" t="str">
        <f>+IF(A7="","","T-"&amp;$B$1+B7)</f>
        <v>T-994</v>
      </c>
      <c r="E7" t="s">
        <v>519</v>
      </c>
      <c r="F7" s="22">
        <f t="shared" ref="F7:F70" si="9">+IF(E7="","",F6+1)</f>
        <v>4</v>
      </c>
      <c r="G7" t="str">
        <f t="shared" ref="G7:G70" si="10">+IF(E7="","","C-"&amp;$B$1+F7)</f>
        <v>C-994</v>
      </c>
      <c r="I7" t="s">
        <v>748</v>
      </c>
      <c r="J7" s="22">
        <f t="shared" si="2"/>
        <v>4</v>
      </c>
      <c r="K7" t="str">
        <f>+IF(I7="","","FI-"&amp;$B$1+J7)</f>
        <v>FI-994</v>
      </c>
      <c r="M7" t="s">
        <v>641</v>
      </c>
      <c r="N7" s="22">
        <f t="shared" ref="N7:N19" si="11">+IF(M7="","",N6+1)</f>
        <v>4</v>
      </c>
      <c r="O7" s="52" t="str">
        <f t="shared" ref="O7:O19" si="12">+IF(M7="","","M-"&amp;$B$1+N7)</f>
        <v>M-994</v>
      </c>
      <c r="Q7" t="str">
        <f t="shared" si="8"/>
        <v/>
      </c>
      <c r="U7">
        <f t="shared" si="5"/>
        <v>99200003</v>
      </c>
      <c r="V7" t="s">
        <v>372</v>
      </c>
      <c r="W7" t="s">
        <v>16</v>
      </c>
      <c r="X7">
        <f t="shared" si="6"/>
        <v>3</v>
      </c>
      <c r="Y7">
        <f t="shared" si="7"/>
        <v>99200003</v>
      </c>
      <c r="AC7" t="s">
        <v>373</v>
      </c>
      <c r="AD7">
        <v>4</v>
      </c>
    </row>
    <row r="8" spans="1:30" x14ac:dyDescent="0.3">
      <c r="A8" t="s">
        <v>501</v>
      </c>
      <c r="B8" s="22">
        <f t="shared" ref="B8:B71" si="13">+IF(A8="","",B7+1)</f>
        <v>5</v>
      </c>
      <c r="C8" t="str">
        <f t="shared" ref="C8:C71" si="14">+IF(A8="","","T-"&amp;$B$1+B8)</f>
        <v>T-995</v>
      </c>
      <c r="E8" t="s">
        <v>621</v>
      </c>
      <c r="F8" s="22">
        <f t="shared" si="9"/>
        <v>5</v>
      </c>
      <c r="G8" t="str">
        <f t="shared" si="10"/>
        <v>C-995</v>
      </c>
      <c r="I8"/>
      <c r="J8" s="22" t="str">
        <f t="shared" ref="J8:J17" si="15">+IF(I8="","",J7+1)</f>
        <v/>
      </c>
      <c r="K8" t="str">
        <f t="shared" ref="K8:K17" si="16">+IF(I8="","","FI-"&amp;$B$1+J8)</f>
        <v/>
      </c>
      <c r="M8" t="s">
        <v>623</v>
      </c>
      <c r="N8" s="22">
        <f t="shared" si="11"/>
        <v>5</v>
      </c>
      <c r="O8" s="52" t="str">
        <f t="shared" si="12"/>
        <v>M-995</v>
      </c>
      <c r="Q8" t="str">
        <f t="shared" si="8"/>
        <v/>
      </c>
      <c r="U8">
        <f t="shared" si="5"/>
        <v>99200011</v>
      </c>
      <c r="V8" t="s">
        <v>380</v>
      </c>
      <c r="W8" t="s">
        <v>16</v>
      </c>
      <c r="X8">
        <f t="shared" si="6"/>
        <v>11</v>
      </c>
      <c r="Y8">
        <f t="shared" si="7"/>
        <v>99200011</v>
      </c>
      <c r="AC8" t="s">
        <v>374</v>
      </c>
      <c r="AD8">
        <v>5</v>
      </c>
    </row>
    <row r="9" spans="1:30" x14ac:dyDescent="0.3">
      <c r="A9" t="s">
        <v>620</v>
      </c>
      <c r="B9" s="22">
        <f t="shared" si="13"/>
        <v>6</v>
      </c>
      <c r="C9" t="str">
        <f t="shared" si="14"/>
        <v>T-996</v>
      </c>
      <c r="E9" t="s">
        <v>626</v>
      </c>
      <c r="F9" s="22">
        <f t="shared" si="9"/>
        <v>6</v>
      </c>
      <c r="G9" t="str">
        <f t="shared" si="10"/>
        <v>C-996</v>
      </c>
      <c r="I9"/>
      <c r="J9" s="22" t="str">
        <f t="shared" si="15"/>
        <v/>
      </c>
      <c r="K9" t="str">
        <f t="shared" si="16"/>
        <v/>
      </c>
      <c r="M9" t="s">
        <v>643</v>
      </c>
      <c r="N9" s="22">
        <f t="shared" si="11"/>
        <v>6</v>
      </c>
      <c r="O9" s="52" t="str">
        <f t="shared" si="12"/>
        <v>M-996</v>
      </c>
      <c r="Q9" t="str">
        <f t="shared" si="8"/>
        <v/>
      </c>
      <c r="U9">
        <f t="shared" si="5"/>
        <v>99200004</v>
      </c>
      <c r="V9" t="s">
        <v>373</v>
      </c>
      <c r="W9" t="s">
        <v>16</v>
      </c>
      <c r="X9">
        <f t="shared" si="6"/>
        <v>4</v>
      </c>
      <c r="Y9">
        <f t="shared" si="7"/>
        <v>99200004</v>
      </c>
      <c r="AC9" t="s">
        <v>375</v>
      </c>
      <c r="AD9">
        <v>6</v>
      </c>
    </row>
    <row r="10" spans="1:30" x14ac:dyDescent="0.3">
      <c r="A10" t="s">
        <v>625</v>
      </c>
      <c r="B10" s="22">
        <f t="shared" si="13"/>
        <v>7</v>
      </c>
      <c r="C10" t="str">
        <f t="shared" si="14"/>
        <v>T-997</v>
      </c>
      <c r="E10" t="s">
        <v>635</v>
      </c>
      <c r="F10" s="22">
        <f t="shared" si="9"/>
        <v>7</v>
      </c>
      <c r="G10" t="str">
        <f t="shared" si="10"/>
        <v>C-997</v>
      </c>
      <c r="I10"/>
      <c r="J10" s="22" t="str">
        <f t="shared" si="15"/>
        <v/>
      </c>
      <c r="K10" t="str">
        <f t="shared" si="16"/>
        <v/>
      </c>
      <c r="M10" t="s">
        <v>661</v>
      </c>
      <c r="N10" s="22">
        <f t="shared" si="11"/>
        <v>7</v>
      </c>
      <c r="O10" s="52" t="str">
        <f t="shared" si="12"/>
        <v>M-997</v>
      </c>
      <c r="Q10" t="str">
        <f t="shared" si="8"/>
        <v/>
      </c>
      <c r="U10">
        <f t="shared" si="5"/>
        <v>99200009</v>
      </c>
      <c r="V10" t="s">
        <v>378</v>
      </c>
      <c r="W10" t="s">
        <v>16</v>
      </c>
      <c r="X10">
        <f t="shared" si="6"/>
        <v>9</v>
      </c>
      <c r="Y10">
        <f t="shared" si="7"/>
        <v>99200009</v>
      </c>
      <c r="AC10" t="s">
        <v>376</v>
      </c>
      <c r="AD10">
        <v>7</v>
      </c>
    </row>
    <row r="11" spans="1:30" x14ac:dyDescent="0.3">
      <c r="A11" t="s">
        <v>634</v>
      </c>
      <c r="B11" s="22">
        <f t="shared" si="13"/>
        <v>8</v>
      </c>
      <c r="C11" t="str">
        <f t="shared" si="14"/>
        <v>T-998</v>
      </c>
      <c r="F11" s="22" t="str">
        <f t="shared" si="9"/>
        <v/>
      </c>
      <c r="G11" t="str">
        <f t="shared" si="10"/>
        <v/>
      </c>
      <c r="I11"/>
      <c r="J11" s="22" t="str">
        <f t="shared" si="15"/>
        <v/>
      </c>
      <c r="K11" t="str">
        <f t="shared" si="16"/>
        <v/>
      </c>
      <c r="M11" t="s">
        <v>749</v>
      </c>
      <c r="N11" s="22">
        <f t="shared" si="11"/>
        <v>8</v>
      </c>
      <c r="O11" s="52" t="str">
        <f t="shared" si="12"/>
        <v>M-998</v>
      </c>
      <c r="Q11" t="str">
        <f t="shared" si="8"/>
        <v/>
      </c>
      <c r="U11">
        <f t="shared" si="5"/>
        <v>99200010</v>
      </c>
      <c r="V11" t="s">
        <v>379</v>
      </c>
      <c r="W11" t="s">
        <v>16</v>
      </c>
      <c r="X11">
        <f t="shared" si="6"/>
        <v>10</v>
      </c>
      <c r="Y11">
        <f t="shared" si="7"/>
        <v>99200010</v>
      </c>
      <c r="AC11" t="s">
        <v>377</v>
      </c>
      <c r="AD11">
        <v>8</v>
      </c>
    </row>
    <row r="12" spans="1:30" x14ac:dyDescent="0.3">
      <c r="B12" s="22" t="str">
        <f t="shared" si="13"/>
        <v/>
      </c>
      <c r="C12" t="str">
        <f t="shared" si="14"/>
        <v/>
      </c>
      <c r="F12" s="22" t="str">
        <f t="shared" si="9"/>
        <v/>
      </c>
      <c r="G12" t="str">
        <f t="shared" si="10"/>
        <v/>
      </c>
      <c r="I12"/>
      <c r="J12" s="22" t="str">
        <f t="shared" si="15"/>
        <v/>
      </c>
      <c r="K12" t="str">
        <f t="shared" si="16"/>
        <v/>
      </c>
      <c r="M12" t="s">
        <v>834</v>
      </c>
      <c r="N12" s="22">
        <f t="shared" si="11"/>
        <v>9</v>
      </c>
      <c r="O12" s="52" t="str">
        <f t="shared" si="12"/>
        <v>M-999</v>
      </c>
      <c r="Q12" t="str">
        <f t="shared" si="8"/>
        <v/>
      </c>
      <c r="U12">
        <f t="shared" si="5"/>
        <v>99200014</v>
      </c>
      <c r="V12" t="s">
        <v>383</v>
      </c>
      <c r="W12" t="s">
        <v>16</v>
      </c>
      <c r="X12">
        <f t="shared" si="6"/>
        <v>14</v>
      </c>
      <c r="Y12">
        <f t="shared" si="7"/>
        <v>99200014</v>
      </c>
      <c r="AC12" t="s">
        <v>378</v>
      </c>
      <c r="AD12">
        <v>9</v>
      </c>
    </row>
    <row r="13" spans="1:30" x14ac:dyDescent="0.3">
      <c r="B13" s="22" t="str">
        <f t="shared" si="13"/>
        <v/>
      </c>
      <c r="C13" t="str">
        <f t="shared" si="14"/>
        <v/>
      </c>
      <c r="F13" s="22" t="str">
        <f t="shared" si="9"/>
        <v/>
      </c>
      <c r="G13" t="str">
        <f t="shared" si="10"/>
        <v/>
      </c>
      <c r="I13"/>
      <c r="J13" s="22" t="str">
        <f t="shared" si="15"/>
        <v/>
      </c>
      <c r="K13" t="str">
        <f t="shared" si="16"/>
        <v/>
      </c>
      <c r="M13" t="s">
        <v>904</v>
      </c>
      <c r="N13" s="22">
        <f t="shared" si="11"/>
        <v>10</v>
      </c>
      <c r="O13" s="52" t="str">
        <f t="shared" si="12"/>
        <v>M-1000</v>
      </c>
      <c r="Q13" t="str">
        <f t="shared" si="8"/>
        <v/>
      </c>
      <c r="U13">
        <f t="shared" si="5"/>
        <v>99200012</v>
      </c>
      <c r="V13" t="s">
        <v>381</v>
      </c>
      <c r="W13" t="s">
        <v>16</v>
      </c>
      <c r="X13">
        <f t="shared" si="6"/>
        <v>12</v>
      </c>
      <c r="Y13">
        <f t="shared" si="7"/>
        <v>99200012</v>
      </c>
      <c r="AC13" t="s">
        <v>379</v>
      </c>
      <c r="AD13">
        <v>10</v>
      </c>
    </row>
    <row r="14" spans="1:30" x14ac:dyDescent="0.3">
      <c r="B14" s="22" t="str">
        <f t="shared" si="13"/>
        <v/>
      </c>
      <c r="C14" t="str">
        <f t="shared" si="14"/>
        <v/>
      </c>
      <c r="F14" s="22" t="str">
        <f t="shared" si="9"/>
        <v/>
      </c>
      <c r="G14" t="str">
        <f t="shared" si="10"/>
        <v/>
      </c>
      <c r="I14"/>
      <c r="J14" s="22" t="str">
        <f t="shared" si="15"/>
        <v/>
      </c>
      <c r="K14" t="str">
        <f t="shared" si="16"/>
        <v/>
      </c>
      <c r="M14" t="s">
        <v>977</v>
      </c>
      <c r="N14" s="22">
        <f t="shared" si="11"/>
        <v>11</v>
      </c>
      <c r="O14" s="52" t="str">
        <f t="shared" si="12"/>
        <v>M-1001</v>
      </c>
      <c r="Q14" t="str">
        <f t="shared" si="8"/>
        <v/>
      </c>
      <c r="U14">
        <f t="shared" si="5"/>
        <v>99200007</v>
      </c>
      <c r="V14" t="s">
        <v>376</v>
      </c>
      <c r="W14" t="s">
        <v>16</v>
      </c>
      <c r="X14">
        <f t="shared" si="6"/>
        <v>7</v>
      </c>
      <c r="Y14">
        <f t="shared" si="7"/>
        <v>99200007</v>
      </c>
      <c r="AC14" t="s">
        <v>380</v>
      </c>
      <c r="AD14">
        <v>11</v>
      </c>
    </row>
    <row r="15" spans="1:30" x14ac:dyDescent="0.3">
      <c r="B15" s="22" t="str">
        <f t="shared" si="13"/>
        <v/>
      </c>
      <c r="C15" t="str">
        <f t="shared" si="14"/>
        <v/>
      </c>
      <c r="F15" s="22" t="str">
        <f t="shared" si="9"/>
        <v/>
      </c>
      <c r="G15" t="str">
        <f t="shared" si="10"/>
        <v/>
      </c>
      <c r="I15"/>
      <c r="J15" s="22" t="str">
        <f t="shared" si="15"/>
        <v/>
      </c>
      <c r="K15" t="str">
        <f t="shared" si="16"/>
        <v/>
      </c>
      <c r="M15"/>
      <c r="N15" s="22" t="str">
        <f t="shared" si="11"/>
        <v/>
      </c>
      <c r="O15" s="52" t="str">
        <f t="shared" si="12"/>
        <v/>
      </c>
      <c r="Q15" t="str">
        <f t="shared" si="8"/>
        <v/>
      </c>
      <c r="U15">
        <f t="shared" si="5"/>
        <v>99200016</v>
      </c>
      <c r="V15" t="s">
        <v>385</v>
      </c>
      <c r="W15" t="s">
        <v>16</v>
      </c>
      <c r="X15">
        <f t="shared" si="6"/>
        <v>16</v>
      </c>
      <c r="Y15">
        <f t="shared" si="7"/>
        <v>99200016</v>
      </c>
      <c r="AC15" t="s">
        <v>381</v>
      </c>
      <c r="AD15">
        <v>12</v>
      </c>
    </row>
    <row r="16" spans="1:30" x14ac:dyDescent="0.3">
      <c r="B16" s="22" t="str">
        <f t="shared" si="13"/>
        <v/>
      </c>
      <c r="C16" t="str">
        <f t="shared" si="14"/>
        <v/>
      </c>
      <c r="F16" s="22" t="str">
        <f t="shared" si="9"/>
        <v/>
      </c>
      <c r="G16" t="str">
        <f t="shared" si="10"/>
        <v/>
      </c>
      <c r="I16"/>
      <c r="J16" s="22" t="str">
        <f t="shared" si="15"/>
        <v/>
      </c>
      <c r="K16" t="str">
        <f t="shared" si="16"/>
        <v/>
      </c>
      <c r="M16"/>
      <c r="N16" s="22" t="str">
        <f t="shared" si="11"/>
        <v/>
      </c>
      <c r="O16" s="52" t="str">
        <f t="shared" si="12"/>
        <v/>
      </c>
      <c r="Q16" t="str">
        <f t="shared" si="8"/>
        <v/>
      </c>
      <c r="U16">
        <f t="shared" si="5"/>
        <v>99200006</v>
      </c>
      <c r="V16" t="s">
        <v>375</v>
      </c>
      <c r="W16" t="s">
        <v>16</v>
      </c>
      <c r="X16">
        <f t="shared" si="6"/>
        <v>6</v>
      </c>
      <c r="Y16">
        <f t="shared" si="7"/>
        <v>99200006</v>
      </c>
      <c r="AC16" t="s">
        <v>382</v>
      </c>
      <c r="AD16">
        <v>13</v>
      </c>
    </row>
    <row r="17" spans="2:30" x14ac:dyDescent="0.3">
      <c r="B17" s="22" t="str">
        <f t="shared" si="13"/>
        <v/>
      </c>
      <c r="C17" t="str">
        <f t="shared" si="14"/>
        <v/>
      </c>
      <c r="F17" s="22" t="str">
        <f t="shared" si="9"/>
        <v/>
      </c>
      <c r="G17" t="str">
        <f t="shared" si="10"/>
        <v/>
      </c>
      <c r="I17"/>
      <c r="J17" s="22" t="str">
        <f t="shared" si="15"/>
        <v/>
      </c>
      <c r="K17" t="str">
        <f t="shared" si="16"/>
        <v/>
      </c>
      <c r="M17"/>
      <c r="N17" s="22" t="str">
        <f t="shared" si="11"/>
        <v/>
      </c>
      <c r="O17" s="52" t="str">
        <f t="shared" si="12"/>
        <v/>
      </c>
      <c r="U17">
        <f t="shared" si="5"/>
        <v>99200001</v>
      </c>
      <c r="V17" t="s">
        <v>370</v>
      </c>
      <c r="W17" t="s">
        <v>16</v>
      </c>
      <c r="X17">
        <f t="shared" si="6"/>
        <v>1</v>
      </c>
      <c r="Y17">
        <f t="shared" si="7"/>
        <v>99200001</v>
      </c>
      <c r="AC17" t="s">
        <v>383</v>
      </c>
      <c r="AD17">
        <v>14</v>
      </c>
    </row>
    <row r="18" spans="2:30" x14ac:dyDescent="0.3">
      <c r="B18" s="22" t="str">
        <f t="shared" si="13"/>
        <v/>
      </c>
      <c r="C18" t="str">
        <f t="shared" si="14"/>
        <v/>
      </c>
      <c r="F18" s="22" t="str">
        <f t="shared" si="9"/>
        <v/>
      </c>
      <c r="G18" t="str">
        <f t="shared" si="10"/>
        <v/>
      </c>
      <c r="I18"/>
      <c r="J18" s="22" t="str">
        <f t="shared" si="2"/>
        <v/>
      </c>
      <c r="K18"/>
      <c r="M18"/>
      <c r="N18" s="22" t="str">
        <f t="shared" si="11"/>
        <v/>
      </c>
      <c r="O18" s="52" t="str">
        <f t="shared" si="12"/>
        <v/>
      </c>
      <c r="U18">
        <f t="shared" si="5"/>
        <v>99200005</v>
      </c>
      <c r="V18" t="s">
        <v>374</v>
      </c>
      <c r="W18" t="s">
        <v>16</v>
      </c>
      <c r="X18">
        <f t="shared" si="6"/>
        <v>5</v>
      </c>
      <c r="Y18">
        <f t="shared" si="7"/>
        <v>99200005</v>
      </c>
      <c r="AC18" t="s">
        <v>384</v>
      </c>
      <c r="AD18">
        <v>15</v>
      </c>
    </row>
    <row r="19" spans="2:30" x14ac:dyDescent="0.3">
      <c r="B19" s="22" t="str">
        <f t="shared" si="13"/>
        <v/>
      </c>
      <c r="C19" t="str">
        <f t="shared" si="14"/>
        <v/>
      </c>
      <c r="F19" s="22" t="str">
        <f t="shared" si="9"/>
        <v/>
      </c>
      <c r="G19" t="str">
        <f t="shared" si="10"/>
        <v/>
      </c>
      <c r="I19"/>
      <c r="J19" s="22"/>
      <c r="K19"/>
      <c r="M19"/>
      <c r="N19" s="22" t="str">
        <f t="shared" si="11"/>
        <v/>
      </c>
      <c r="O19" s="52" t="str">
        <f t="shared" si="12"/>
        <v/>
      </c>
      <c r="U19">
        <f t="shared" si="5"/>
        <v>99200008</v>
      </c>
      <c r="V19" t="s">
        <v>377</v>
      </c>
      <c r="W19" t="s">
        <v>16</v>
      </c>
      <c r="X19">
        <f t="shared" si="6"/>
        <v>8</v>
      </c>
      <c r="Y19">
        <f t="shared" si="7"/>
        <v>99200008</v>
      </c>
      <c r="AC19" t="s">
        <v>385</v>
      </c>
      <c r="AD19">
        <v>16</v>
      </c>
    </row>
    <row r="20" spans="2:30" x14ac:dyDescent="0.3">
      <c r="B20" s="22" t="str">
        <f t="shared" si="13"/>
        <v/>
      </c>
      <c r="C20" t="str">
        <f t="shared" si="14"/>
        <v/>
      </c>
      <c r="F20" s="22" t="str">
        <f t="shared" si="9"/>
        <v/>
      </c>
      <c r="G20" t="str">
        <f t="shared" si="10"/>
        <v/>
      </c>
      <c r="H20" s="54"/>
      <c r="I20"/>
      <c r="J20" s="22"/>
      <c r="K20"/>
      <c r="L20" s="54"/>
      <c r="M20"/>
      <c r="N20" s="22"/>
      <c r="O20"/>
      <c r="P20" s="54"/>
      <c r="U20">
        <f t="shared" si="5"/>
        <v>99200013</v>
      </c>
      <c r="V20" t="s">
        <v>382</v>
      </c>
      <c r="W20" t="s">
        <v>16</v>
      </c>
      <c r="X20">
        <f t="shared" si="6"/>
        <v>13</v>
      </c>
      <c r="Y20">
        <f t="shared" si="7"/>
        <v>99200013</v>
      </c>
      <c r="AC20" t="s">
        <v>32</v>
      </c>
      <c r="AD20">
        <v>1101</v>
      </c>
    </row>
    <row r="21" spans="2:30" x14ac:dyDescent="0.3">
      <c r="B21" s="22" t="str">
        <f t="shared" si="13"/>
        <v/>
      </c>
      <c r="C21" t="str">
        <f t="shared" si="14"/>
        <v/>
      </c>
      <c r="F21" s="22" t="str">
        <f t="shared" si="9"/>
        <v/>
      </c>
      <c r="G21" t="str">
        <f t="shared" si="10"/>
        <v/>
      </c>
      <c r="I21"/>
      <c r="J21" s="22"/>
      <c r="K21"/>
      <c r="M21"/>
      <c r="N21" s="22"/>
      <c r="O21"/>
      <c r="U21" t="e">
        <f t="shared" si="5"/>
        <v>#N/A</v>
      </c>
      <c r="V21" t="s">
        <v>389</v>
      </c>
      <c r="W21" t="s">
        <v>389</v>
      </c>
      <c r="X21" t="e">
        <f t="shared" si="6"/>
        <v>#N/A</v>
      </c>
      <c r="Y21" t="e">
        <f t="shared" si="7"/>
        <v>#N/A</v>
      </c>
      <c r="AC21" t="s">
        <v>33</v>
      </c>
      <c r="AD21">
        <v>1107</v>
      </c>
    </row>
    <row r="22" spans="2:30" x14ac:dyDescent="0.3">
      <c r="B22" s="22" t="str">
        <f t="shared" si="13"/>
        <v/>
      </c>
      <c r="C22" t="str">
        <f t="shared" si="14"/>
        <v/>
      </c>
      <c r="F22" s="22" t="str">
        <f t="shared" si="9"/>
        <v/>
      </c>
      <c r="G22" t="str">
        <f t="shared" si="10"/>
        <v/>
      </c>
      <c r="U22" t="e">
        <f t="shared" si="5"/>
        <v>#N/A</v>
      </c>
      <c r="X22" t="e">
        <f t="shared" si="6"/>
        <v>#N/A</v>
      </c>
      <c r="Y22" t="e">
        <f t="shared" si="7"/>
        <v>#N/A</v>
      </c>
      <c r="AC22" t="s">
        <v>34</v>
      </c>
      <c r="AD22">
        <v>1401</v>
      </c>
    </row>
    <row r="23" spans="2:30" x14ac:dyDescent="0.3">
      <c r="B23" s="22" t="str">
        <f t="shared" si="13"/>
        <v/>
      </c>
      <c r="C23" t="str">
        <f t="shared" si="14"/>
        <v/>
      </c>
      <c r="F23" s="22" t="str">
        <f t="shared" si="9"/>
        <v/>
      </c>
      <c r="G23" t="str">
        <f t="shared" si="10"/>
        <v/>
      </c>
      <c r="U23" t="e">
        <f t="shared" si="5"/>
        <v>#N/A</v>
      </c>
      <c r="X23" t="e">
        <f t="shared" si="6"/>
        <v>#N/A</v>
      </c>
      <c r="Y23" t="e">
        <f t="shared" si="7"/>
        <v>#N/A</v>
      </c>
      <c r="AC23" t="s">
        <v>35</v>
      </c>
      <c r="AD23">
        <v>1402</v>
      </c>
    </row>
    <row r="24" spans="2:30" x14ac:dyDescent="0.3">
      <c r="B24" s="22" t="str">
        <f t="shared" si="13"/>
        <v/>
      </c>
      <c r="C24" t="str">
        <f t="shared" si="14"/>
        <v/>
      </c>
      <c r="F24" s="22" t="str">
        <f t="shared" si="9"/>
        <v/>
      </c>
      <c r="G24" t="str">
        <f t="shared" si="10"/>
        <v/>
      </c>
      <c r="U24" t="e">
        <f t="shared" si="5"/>
        <v>#N/A</v>
      </c>
      <c r="X24" t="e">
        <f t="shared" si="6"/>
        <v>#N/A</v>
      </c>
      <c r="Y24" t="e">
        <f t="shared" si="7"/>
        <v>#N/A</v>
      </c>
      <c r="AC24" t="s">
        <v>36</v>
      </c>
      <c r="AD24">
        <v>1403</v>
      </c>
    </row>
    <row r="25" spans="2:30" x14ac:dyDescent="0.3">
      <c r="B25" s="22" t="str">
        <f t="shared" si="13"/>
        <v/>
      </c>
      <c r="C25" t="str">
        <f t="shared" si="14"/>
        <v/>
      </c>
      <c r="F25" s="22" t="str">
        <f t="shared" si="9"/>
        <v/>
      </c>
      <c r="G25" t="str">
        <f t="shared" si="10"/>
        <v/>
      </c>
      <c r="U25" t="e">
        <f t="shared" si="5"/>
        <v>#N/A</v>
      </c>
      <c r="X25" t="e">
        <f t="shared" si="6"/>
        <v>#N/A</v>
      </c>
      <c r="Y25" t="e">
        <f t="shared" si="7"/>
        <v>#N/A</v>
      </c>
      <c r="AC25" t="s">
        <v>37</v>
      </c>
      <c r="AD25">
        <v>1404</v>
      </c>
    </row>
    <row r="26" spans="2:30" x14ac:dyDescent="0.3">
      <c r="B26" s="22" t="str">
        <f t="shared" si="13"/>
        <v/>
      </c>
      <c r="C26" t="str">
        <f t="shared" si="14"/>
        <v/>
      </c>
      <c r="F26" s="22" t="str">
        <f t="shared" si="9"/>
        <v/>
      </c>
      <c r="G26" t="str">
        <f t="shared" si="10"/>
        <v/>
      </c>
      <c r="U26" t="e">
        <f t="shared" si="5"/>
        <v>#N/A</v>
      </c>
      <c r="X26" t="e">
        <f t="shared" si="6"/>
        <v>#N/A</v>
      </c>
      <c r="Y26" t="e">
        <f t="shared" si="7"/>
        <v>#N/A</v>
      </c>
      <c r="AC26" t="s">
        <v>38</v>
      </c>
      <c r="AD26">
        <v>1405</v>
      </c>
    </row>
    <row r="27" spans="2:30" x14ac:dyDescent="0.3">
      <c r="B27" s="22" t="str">
        <f t="shared" si="13"/>
        <v/>
      </c>
      <c r="C27" t="str">
        <f t="shared" si="14"/>
        <v/>
      </c>
      <c r="F27" s="22" t="str">
        <f t="shared" si="9"/>
        <v/>
      </c>
      <c r="G27" t="str">
        <f t="shared" si="10"/>
        <v/>
      </c>
      <c r="U27" t="e">
        <f t="shared" si="5"/>
        <v>#N/A</v>
      </c>
      <c r="X27" t="e">
        <f t="shared" si="6"/>
        <v>#N/A</v>
      </c>
      <c r="Y27" t="e">
        <f t="shared" si="7"/>
        <v>#N/A</v>
      </c>
      <c r="AC27" t="s">
        <v>17</v>
      </c>
      <c r="AD27">
        <v>2101</v>
      </c>
    </row>
    <row r="28" spans="2:30" x14ac:dyDescent="0.3">
      <c r="B28" s="22" t="str">
        <f t="shared" si="13"/>
        <v/>
      </c>
      <c r="C28" t="str">
        <f t="shared" si="14"/>
        <v/>
      </c>
      <c r="F28" s="22" t="str">
        <f t="shared" si="9"/>
        <v/>
      </c>
      <c r="G28" t="str">
        <f t="shared" si="10"/>
        <v/>
      </c>
      <c r="U28" t="e">
        <f t="shared" si="5"/>
        <v>#N/A</v>
      </c>
      <c r="X28" t="e">
        <f t="shared" si="6"/>
        <v>#N/A</v>
      </c>
      <c r="Y28" t="e">
        <f t="shared" si="7"/>
        <v>#N/A</v>
      </c>
      <c r="AC28" t="s">
        <v>39</v>
      </c>
      <c r="AD28">
        <v>2102</v>
      </c>
    </row>
    <row r="29" spans="2:30" x14ac:dyDescent="0.3">
      <c r="B29" s="22" t="str">
        <f t="shared" si="13"/>
        <v/>
      </c>
      <c r="C29" t="str">
        <f t="shared" si="14"/>
        <v/>
      </c>
      <c r="F29" s="22" t="str">
        <f t="shared" si="9"/>
        <v/>
      </c>
      <c r="G29" t="str">
        <f t="shared" si="10"/>
        <v/>
      </c>
      <c r="U29" t="e">
        <f t="shared" si="5"/>
        <v>#N/A</v>
      </c>
      <c r="X29" t="e">
        <f t="shared" si="6"/>
        <v>#N/A</v>
      </c>
      <c r="Y29" t="e">
        <f t="shared" si="7"/>
        <v>#N/A</v>
      </c>
      <c r="AC29" t="s">
        <v>40</v>
      </c>
      <c r="AD29">
        <v>2103</v>
      </c>
    </row>
    <row r="30" spans="2:30" x14ac:dyDescent="0.3">
      <c r="B30" s="22" t="str">
        <f t="shared" si="13"/>
        <v/>
      </c>
      <c r="C30" t="str">
        <f t="shared" si="14"/>
        <v/>
      </c>
      <c r="F30" s="22" t="str">
        <f t="shared" si="9"/>
        <v/>
      </c>
      <c r="G30" t="str">
        <f t="shared" si="10"/>
        <v/>
      </c>
      <c r="U30" t="e">
        <f t="shared" si="5"/>
        <v>#N/A</v>
      </c>
      <c r="X30" t="e">
        <f t="shared" si="6"/>
        <v>#N/A</v>
      </c>
      <c r="Y30" t="e">
        <f t="shared" si="7"/>
        <v>#N/A</v>
      </c>
      <c r="AC30" t="s">
        <v>41</v>
      </c>
      <c r="AD30">
        <v>2104</v>
      </c>
    </row>
    <row r="31" spans="2:30" x14ac:dyDescent="0.3">
      <c r="B31" s="22" t="str">
        <f t="shared" si="13"/>
        <v/>
      </c>
      <c r="C31" t="str">
        <f t="shared" si="14"/>
        <v/>
      </c>
      <c r="F31" s="22" t="str">
        <f t="shared" si="9"/>
        <v/>
      </c>
      <c r="G31" t="str">
        <f t="shared" si="10"/>
        <v/>
      </c>
      <c r="U31" t="e">
        <f t="shared" si="5"/>
        <v>#N/A</v>
      </c>
      <c r="X31" t="e">
        <f t="shared" si="6"/>
        <v>#N/A</v>
      </c>
      <c r="Y31" t="e">
        <f t="shared" si="7"/>
        <v>#N/A</v>
      </c>
      <c r="AC31" t="s">
        <v>42</v>
      </c>
      <c r="AD31">
        <v>2201</v>
      </c>
    </row>
    <row r="32" spans="2:30" x14ac:dyDescent="0.3">
      <c r="B32" s="22" t="str">
        <f t="shared" si="13"/>
        <v/>
      </c>
      <c r="C32" t="str">
        <f t="shared" si="14"/>
        <v/>
      </c>
      <c r="F32" s="22" t="str">
        <f t="shared" si="9"/>
        <v/>
      </c>
      <c r="G32" t="str">
        <f t="shared" si="10"/>
        <v/>
      </c>
      <c r="U32" t="e">
        <f t="shared" si="5"/>
        <v>#N/A</v>
      </c>
      <c r="X32" t="e">
        <f t="shared" si="6"/>
        <v>#N/A</v>
      </c>
      <c r="Y32" t="e">
        <f t="shared" si="7"/>
        <v>#N/A</v>
      </c>
      <c r="AC32" t="s">
        <v>43</v>
      </c>
      <c r="AD32">
        <v>2202</v>
      </c>
    </row>
    <row r="33" spans="2:30" x14ac:dyDescent="0.3">
      <c r="B33" s="22" t="str">
        <f t="shared" si="13"/>
        <v/>
      </c>
      <c r="C33" t="str">
        <f t="shared" si="14"/>
        <v/>
      </c>
      <c r="F33" s="22" t="str">
        <f t="shared" si="9"/>
        <v/>
      </c>
      <c r="G33" t="str">
        <f t="shared" si="10"/>
        <v/>
      </c>
      <c r="U33" t="e">
        <f t="shared" si="5"/>
        <v>#N/A</v>
      </c>
      <c r="X33" t="e">
        <f t="shared" si="6"/>
        <v>#N/A</v>
      </c>
      <c r="Y33" t="e">
        <f t="shared" si="7"/>
        <v>#N/A</v>
      </c>
      <c r="AC33" t="s">
        <v>44</v>
      </c>
      <c r="AD33">
        <v>2203</v>
      </c>
    </row>
    <row r="34" spans="2:30" x14ac:dyDescent="0.3">
      <c r="B34" s="22" t="str">
        <f t="shared" si="13"/>
        <v/>
      </c>
      <c r="C34" t="str">
        <f t="shared" si="14"/>
        <v/>
      </c>
      <c r="F34" s="22" t="str">
        <f t="shared" si="9"/>
        <v/>
      </c>
      <c r="G34" t="str">
        <f t="shared" si="10"/>
        <v/>
      </c>
      <c r="U34" t="e">
        <f t="shared" si="5"/>
        <v>#N/A</v>
      </c>
      <c r="X34" t="e">
        <f t="shared" si="6"/>
        <v>#N/A</v>
      </c>
      <c r="Y34" t="e">
        <f t="shared" si="7"/>
        <v>#N/A</v>
      </c>
      <c r="AC34" t="s">
        <v>45</v>
      </c>
      <c r="AD34">
        <v>2301</v>
      </c>
    </row>
    <row r="35" spans="2:30" x14ac:dyDescent="0.3">
      <c r="B35" s="22" t="str">
        <f t="shared" si="13"/>
        <v/>
      </c>
      <c r="C35" t="str">
        <f t="shared" si="14"/>
        <v/>
      </c>
      <c r="F35" s="22" t="str">
        <f t="shared" si="9"/>
        <v/>
      </c>
      <c r="G35" t="str">
        <f t="shared" si="10"/>
        <v/>
      </c>
      <c r="U35" t="e">
        <f t="shared" si="5"/>
        <v>#N/A</v>
      </c>
      <c r="X35" t="e">
        <f t="shared" si="6"/>
        <v>#N/A</v>
      </c>
      <c r="Y35" t="e">
        <f t="shared" si="7"/>
        <v>#N/A</v>
      </c>
      <c r="AC35" t="s">
        <v>46</v>
      </c>
      <c r="AD35">
        <v>2302</v>
      </c>
    </row>
    <row r="36" spans="2:30" x14ac:dyDescent="0.3">
      <c r="B36" s="22" t="str">
        <f t="shared" si="13"/>
        <v/>
      </c>
      <c r="C36" t="str">
        <f t="shared" si="14"/>
        <v/>
      </c>
      <c r="F36" s="22" t="str">
        <f t="shared" si="9"/>
        <v/>
      </c>
      <c r="G36" t="str">
        <f t="shared" si="10"/>
        <v/>
      </c>
      <c r="U36" t="e">
        <f t="shared" si="5"/>
        <v>#N/A</v>
      </c>
      <c r="X36" t="e">
        <f t="shared" si="6"/>
        <v>#N/A</v>
      </c>
      <c r="Y36" t="e">
        <f t="shared" si="7"/>
        <v>#N/A</v>
      </c>
      <c r="AC36" t="s">
        <v>47</v>
      </c>
      <c r="AD36">
        <v>3101</v>
      </c>
    </row>
    <row r="37" spans="2:30" x14ac:dyDescent="0.3">
      <c r="B37" s="22" t="str">
        <f t="shared" si="13"/>
        <v/>
      </c>
      <c r="C37" t="str">
        <f t="shared" si="14"/>
        <v/>
      </c>
      <c r="F37" s="22" t="str">
        <f t="shared" si="9"/>
        <v/>
      </c>
      <c r="G37" t="str">
        <f t="shared" si="10"/>
        <v/>
      </c>
      <c r="U37" t="e">
        <f t="shared" si="5"/>
        <v>#N/A</v>
      </c>
      <c r="X37" t="e">
        <f t="shared" si="6"/>
        <v>#N/A</v>
      </c>
      <c r="Y37" t="e">
        <f t="shared" si="7"/>
        <v>#N/A</v>
      </c>
      <c r="AC37" t="s">
        <v>48</v>
      </c>
      <c r="AD37">
        <v>3102</v>
      </c>
    </row>
    <row r="38" spans="2:30" x14ac:dyDescent="0.3">
      <c r="B38" s="22" t="str">
        <f t="shared" si="13"/>
        <v/>
      </c>
      <c r="C38" t="str">
        <f t="shared" si="14"/>
        <v/>
      </c>
      <c r="F38" s="22" t="str">
        <f t="shared" si="9"/>
        <v/>
      </c>
      <c r="G38" t="str">
        <f t="shared" si="10"/>
        <v/>
      </c>
      <c r="U38" t="e">
        <f t="shared" si="5"/>
        <v>#N/A</v>
      </c>
      <c r="X38" t="e">
        <f t="shared" si="6"/>
        <v>#N/A</v>
      </c>
      <c r="Y38" t="e">
        <f t="shared" si="7"/>
        <v>#N/A</v>
      </c>
      <c r="AC38" t="s">
        <v>49</v>
      </c>
      <c r="AD38">
        <v>3103</v>
      </c>
    </row>
    <row r="39" spans="2:30" x14ac:dyDescent="0.3">
      <c r="B39" s="22" t="str">
        <f t="shared" si="13"/>
        <v/>
      </c>
      <c r="C39" t="str">
        <f t="shared" si="14"/>
        <v/>
      </c>
      <c r="F39" s="22" t="str">
        <f t="shared" si="9"/>
        <v/>
      </c>
      <c r="G39" t="str">
        <f t="shared" si="10"/>
        <v/>
      </c>
      <c r="U39" t="e">
        <f t="shared" si="5"/>
        <v>#N/A</v>
      </c>
      <c r="X39" t="e">
        <f t="shared" si="6"/>
        <v>#N/A</v>
      </c>
      <c r="Y39" t="e">
        <f t="shared" si="7"/>
        <v>#N/A</v>
      </c>
      <c r="AC39" t="s">
        <v>50</v>
      </c>
      <c r="AD39">
        <v>3201</v>
      </c>
    </row>
    <row r="40" spans="2:30" x14ac:dyDescent="0.3">
      <c r="B40" s="22" t="str">
        <f t="shared" si="13"/>
        <v/>
      </c>
      <c r="C40" t="str">
        <f t="shared" si="14"/>
        <v/>
      </c>
      <c r="F40" s="22" t="str">
        <f t="shared" si="9"/>
        <v/>
      </c>
      <c r="G40" t="str">
        <f t="shared" si="10"/>
        <v/>
      </c>
      <c r="U40" t="e">
        <f t="shared" si="5"/>
        <v>#N/A</v>
      </c>
      <c r="X40" t="e">
        <f t="shared" si="6"/>
        <v>#N/A</v>
      </c>
      <c r="Y40" t="e">
        <f t="shared" si="7"/>
        <v>#N/A</v>
      </c>
      <c r="AC40" t="s">
        <v>51</v>
      </c>
      <c r="AD40">
        <v>3202</v>
      </c>
    </row>
    <row r="41" spans="2:30" x14ac:dyDescent="0.3">
      <c r="B41" s="22" t="str">
        <f t="shared" si="13"/>
        <v/>
      </c>
      <c r="C41" t="str">
        <f t="shared" si="14"/>
        <v/>
      </c>
      <c r="F41" s="22" t="str">
        <f t="shared" si="9"/>
        <v/>
      </c>
      <c r="G41" t="str">
        <f t="shared" si="10"/>
        <v/>
      </c>
      <c r="U41" t="e">
        <f t="shared" si="5"/>
        <v>#N/A</v>
      </c>
      <c r="X41" t="e">
        <f t="shared" si="6"/>
        <v>#N/A</v>
      </c>
      <c r="Y41" t="e">
        <f t="shared" si="7"/>
        <v>#N/A</v>
      </c>
      <c r="AC41" t="s">
        <v>52</v>
      </c>
      <c r="AD41">
        <v>3301</v>
      </c>
    </row>
    <row r="42" spans="2:30" x14ac:dyDescent="0.3">
      <c r="B42" s="22" t="str">
        <f t="shared" si="13"/>
        <v/>
      </c>
      <c r="C42" t="str">
        <f t="shared" si="14"/>
        <v/>
      </c>
      <c r="F42" s="22" t="str">
        <f t="shared" si="9"/>
        <v/>
      </c>
      <c r="G42" t="str">
        <f t="shared" si="10"/>
        <v/>
      </c>
      <c r="U42" t="e">
        <f t="shared" si="5"/>
        <v>#N/A</v>
      </c>
      <c r="X42" t="e">
        <f t="shared" si="6"/>
        <v>#N/A</v>
      </c>
      <c r="Y42" t="e">
        <f t="shared" si="7"/>
        <v>#N/A</v>
      </c>
      <c r="AC42" t="s">
        <v>53</v>
      </c>
      <c r="AD42">
        <v>3302</v>
      </c>
    </row>
    <row r="43" spans="2:30" x14ac:dyDescent="0.3">
      <c r="B43" s="22" t="str">
        <f t="shared" si="13"/>
        <v/>
      </c>
      <c r="C43" t="str">
        <f t="shared" si="14"/>
        <v/>
      </c>
      <c r="F43" s="22" t="str">
        <f t="shared" si="9"/>
        <v/>
      </c>
      <c r="G43" t="str">
        <f t="shared" si="10"/>
        <v/>
      </c>
      <c r="U43" t="e">
        <f t="shared" si="5"/>
        <v>#N/A</v>
      </c>
      <c r="X43" t="e">
        <f t="shared" si="6"/>
        <v>#N/A</v>
      </c>
      <c r="Y43" t="e">
        <f t="shared" si="7"/>
        <v>#N/A</v>
      </c>
      <c r="AC43" t="s">
        <v>54</v>
      </c>
      <c r="AD43">
        <v>3303</v>
      </c>
    </row>
    <row r="44" spans="2:30" x14ac:dyDescent="0.3">
      <c r="B44" s="22" t="str">
        <f t="shared" si="13"/>
        <v/>
      </c>
      <c r="C44" t="str">
        <f t="shared" si="14"/>
        <v/>
      </c>
      <c r="F44" s="22" t="str">
        <f t="shared" si="9"/>
        <v/>
      </c>
      <c r="G44" t="str">
        <f t="shared" si="10"/>
        <v/>
      </c>
      <c r="U44" t="e">
        <f t="shared" si="5"/>
        <v>#N/A</v>
      </c>
      <c r="X44" t="e">
        <f t="shared" si="6"/>
        <v>#N/A</v>
      </c>
      <c r="Y44" t="e">
        <f t="shared" si="7"/>
        <v>#N/A</v>
      </c>
      <c r="AC44" t="s">
        <v>55</v>
      </c>
      <c r="AD44">
        <v>3304</v>
      </c>
    </row>
    <row r="45" spans="2:30" x14ac:dyDescent="0.3">
      <c r="B45" s="22" t="str">
        <f t="shared" si="13"/>
        <v/>
      </c>
      <c r="C45" t="str">
        <f t="shared" si="14"/>
        <v/>
      </c>
      <c r="F45" s="22" t="str">
        <f t="shared" si="9"/>
        <v/>
      </c>
      <c r="G45" t="str">
        <f t="shared" si="10"/>
        <v/>
      </c>
      <c r="U45" s="19" t="e">
        <f t="shared" si="5"/>
        <v>#N/A</v>
      </c>
      <c r="X45" t="e">
        <f t="shared" si="6"/>
        <v>#N/A</v>
      </c>
      <c r="Y45" t="e">
        <f t="shared" si="7"/>
        <v>#N/A</v>
      </c>
      <c r="AC45" t="s">
        <v>56</v>
      </c>
      <c r="AD45">
        <v>4101</v>
      </c>
    </row>
    <row r="46" spans="2:30" x14ac:dyDescent="0.3">
      <c r="B46" s="22" t="str">
        <f t="shared" si="13"/>
        <v/>
      </c>
      <c r="C46" t="str">
        <f t="shared" si="14"/>
        <v/>
      </c>
      <c r="F46" s="22" t="str">
        <f t="shared" si="9"/>
        <v/>
      </c>
      <c r="G46" t="str">
        <f t="shared" si="10"/>
        <v/>
      </c>
      <c r="U46" t="e">
        <f t="shared" si="5"/>
        <v>#N/A</v>
      </c>
      <c r="X46" t="e">
        <f t="shared" si="6"/>
        <v>#N/A</v>
      </c>
      <c r="Y46" t="e">
        <f t="shared" si="7"/>
        <v>#N/A</v>
      </c>
      <c r="AC46" t="s">
        <v>28</v>
      </c>
      <c r="AD46">
        <v>4102</v>
      </c>
    </row>
    <row r="47" spans="2:30" x14ac:dyDescent="0.3">
      <c r="B47" s="22" t="str">
        <f t="shared" si="13"/>
        <v/>
      </c>
      <c r="C47" t="str">
        <f t="shared" si="14"/>
        <v/>
      </c>
      <c r="F47" s="22" t="str">
        <f t="shared" si="9"/>
        <v/>
      </c>
      <c r="G47" t="str">
        <f t="shared" si="10"/>
        <v/>
      </c>
      <c r="U47" t="e">
        <f t="shared" si="5"/>
        <v>#N/A</v>
      </c>
      <c r="X47" t="e">
        <f t="shared" si="6"/>
        <v>#N/A</v>
      </c>
      <c r="Y47" t="e">
        <f t="shared" si="7"/>
        <v>#N/A</v>
      </c>
      <c r="AC47" t="s">
        <v>57</v>
      </c>
      <c r="AD47">
        <v>4103</v>
      </c>
    </row>
    <row r="48" spans="2:30" x14ac:dyDescent="0.3">
      <c r="B48" s="22" t="str">
        <f t="shared" si="13"/>
        <v/>
      </c>
      <c r="C48" t="str">
        <f t="shared" si="14"/>
        <v/>
      </c>
      <c r="F48" s="22" t="str">
        <f t="shared" si="9"/>
        <v/>
      </c>
      <c r="G48" t="str">
        <f t="shared" si="10"/>
        <v/>
      </c>
      <c r="U48" t="e">
        <f t="shared" si="5"/>
        <v>#N/A</v>
      </c>
      <c r="X48" t="e">
        <f t="shared" si="6"/>
        <v>#N/A</v>
      </c>
      <c r="Y48" t="e">
        <f t="shared" si="7"/>
        <v>#N/A</v>
      </c>
      <c r="AC48" t="s">
        <v>58</v>
      </c>
      <c r="AD48">
        <v>4104</v>
      </c>
    </row>
    <row r="49" spans="2:30" x14ac:dyDescent="0.3">
      <c r="B49" s="22" t="str">
        <f t="shared" si="13"/>
        <v/>
      </c>
      <c r="C49" t="str">
        <f t="shared" si="14"/>
        <v/>
      </c>
      <c r="F49" s="22" t="str">
        <f t="shared" si="9"/>
        <v/>
      </c>
      <c r="G49" t="str">
        <f t="shared" si="10"/>
        <v/>
      </c>
      <c r="U49" t="e">
        <f t="shared" si="5"/>
        <v>#N/A</v>
      </c>
      <c r="X49" t="e">
        <f t="shared" si="6"/>
        <v>#N/A</v>
      </c>
      <c r="Y49" t="e">
        <f t="shared" si="7"/>
        <v>#N/A</v>
      </c>
      <c r="AC49" t="s">
        <v>59</v>
      </c>
      <c r="AD49">
        <v>4105</v>
      </c>
    </row>
    <row r="50" spans="2:30" x14ac:dyDescent="0.3">
      <c r="B50" s="22" t="str">
        <f t="shared" si="13"/>
        <v/>
      </c>
      <c r="C50" t="str">
        <f t="shared" si="14"/>
        <v/>
      </c>
      <c r="F50" s="22" t="str">
        <f t="shared" si="9"/>
        <v/>
      </c>
      <c r="G50" t="str">
        <f t="shared" si="10"/>
        <v/>
      </c>
      <c r="U50" t="e">
        <f t="shared" si="5"/>
        <v>#N/A</v>
      </c>
      <c r="X50" t="e">
        <f t="shared" si="6"/>
        <v>#N/A</v>
      </c>
      <c r="Y50" t="e">
        <f t="shared" si="7"/>
        <v>#N/A</v>
      </c>
      <c r="AC50" t="s">
        <v>60</v>
      </c>
      <c r="AD50">
        <v>4106</v>
      </c>
    </row>
    <row r="51" spans="2:30" x14ac:dyDescent="0.3">
      <c r="B51" s="22" t="str">
        <f t="shared" si="13"/>
        <v/>
      </c>
      <c r="C51" t="str">
        <f t="shared" si="14"/>
        <v/>
      </c>
      <c r="F51" s="22" t="str">
        <f t="shared" si="9"/>
        <v/>
      </c>
      <c r="G51" t="str">
        <f t="shared" si="10"/>
        <v/>
      </c>
      <c r="U51" t="e">
        <f t="shared" si="5"/>
        <v>#N/A</v>
      </c>
      <c r="X51" t="e">
        <f t="shared" si="6"/>
        <v>#N/A</v>
      </c>
      <c r="Y51" t="e">
        <f t="shared" si="7"/>
        <v>#N/A</v>
      </c>
      <c r="AC51" t="s">
        <v>61</v>
      </c>
      <c r="AD51">
        <v>4201</v>
      </c>
    </row>
    <row r="52" spans="2:30" x14ac:dyDescent="0.3">
      <c r="B52" s="22" t="str">
        <f t="shared" si="13"/>
        <v/>
      </c>
      <c r="C52" t="str">
        <f t="shared" si="14"/>
        <v/>
      </c>
      <c r="F52" s="22" t="str">
        <f t="shared" si="9"/>
        <v/>
      </c>
      <c r="G52" t="str">
        <f t="shared" si="10"/>
        <v/>
      </c>
      <c r="U52" t="e">
        <f t="shared" si="5"/>
        <v>#N/A</v>
      </c>
      <c r="X52" t="e">
        <f t="shared" si="6"/>
        <v>#N/A</v>
      </c>
      <c r="Y52" t="e">
        <f t="shared" si="7"/>
        <v>#N/A</v>
      </c>
      <c r="AC52" t="s">
        <v>62</v>
      </c>
      <c r="AD52">
        <v>4202</v>
      </c>
    </row>
    <row r="53" spans="2:30" x14ac:dyDescent="0.3">
      <c r="B53" s="22" t="str">
        <f t="shared" si="13"/>
        <v/>
      </c>
      <c r="C53" t="str">
        <f t="shared" si="14"/>
        <v/>
      </c>
      <c r="F53" s="22" t="str">
        <f t="shared" si="9"/>
        <v/>
      </c>
      <c r="G53" t="str">
        <f t="shared" si="10"/>
        <v/>
      </c>
      <c r="U53" t="e">
        <f t="shared" si="5"/>
        <v>#N/A</v>
      </c>
      <c r="X53" t="e">
        <f t="shared" si="6"/>
        <v>#N/A</v>
      </c>
      <c r="Y53" t="e">
        <f t="shared" si="7"/>
        <v>#N/A</v>
      </c>
      <c r="AC53" t="s">
        <v>63</v>
      </c>
      <c r="AD53">
        <v>4203</v>
      </c>
    </row>
    <row r="54" spans="2:30" x14ac:dyDescent="0.3">
      <c r="B54" s="22" t="str">
        <f t="shared" si="13"/>
        <v/>
      </c>
      <c r="C54" t="str">
        <f t="shared" si="14"/>
        <v/>
      </c>
      <c r="F54" s="22" t="str">
        <f t="shared" si="9"/>
        <v/>
      </c>
      <c r="G54" t="str">
        <f t="shared" si="10"/>
        <v/>
      </c>
      <c r="U54" t="e">
        <f t="shared" si="5"/>
        <v>#N/A</v>
      </c>
      <c r="X54" t="e">
        <f t="shared" si="6"/>
        <v>#N/A</v>
      </c>
      <c r="Y54" t="e">
        <f t="shared" si="7"/>
        <v>#N/A</v>
      </c>
      <c r="AC54" t="s">
        <v>64</v>
      </c>
      <c r="AD54">
        <v>4204</v>
      </c>
    </row>
    <row r="55" spans="2:30" x14ac:dyDescent="0.3">
      <c r="B55" s="22" t="str">
        <f t="shared" si="13"/>
        <v/>
      </c>
      <c r="C55" t="str">
        <f t="shared" si="14"/>
        <v/>
      </c>
      <c r="F55" s="22" t="str">
        <f t="shared" si="9"/>
        <v/>
      </c>
      <c r="G55" t="str">
        <f t="shared" si="10"/>
        <v/>
      </c>
      <c r="U55" t="e">
        <f t="shared" si="5"/>
        <v>#N/A</v>
      </c>
      <c r="X55" t="e">
        <f t="shared" si="6"/>
        <v>#N/A</v>
      </c>
      <c r="Y55" t="e">
        <f t="shared" si="7"/>
        <v>#N/A</v>
      </c>
      <c r="AC55" t="s">
        <v>22</v>
      </c>
      <c r="AD55">
        <v>4301</v>
      </c>
    </row>
    <row r="56" spans="2:30" x14ac:dyDescent="0.3">
      <c r="B56" s="22" t="str">
        <f t="shared" si="13"/>
        <v/>
      </c>
      <c r="C56" t="str">
        <f t="shared" si="14"/>
        <v/>
      </c>
      <c r="F56" s="22" t="str">
        <f t="shared" si="9"/>
        <v/>
      </c>
      <c r="G56" t="str">
        <f t="shared" si="10"/>
        <v/>
      </c>
      <c r="U56" t="e">
        <f t="shared" si="5"/>
        <v>#N/A</v>
      </c>
      <c r="X56" t="e">
        <f t="shared" si="6"/>
        <v>#N/A</v>
      </c>
      <c r="Y56" t="e">
        <f t="shared" si="7"/>
        <v>#N/A</v>
      </c>
      <c r="AC56" t="s">
        <v>65</v>
      </c>
      <c r="AD56">
        <v>4302</v>
      </c>
    </row>
    <row r="57" spans="2:30" x14ac:dyDescent="0.3">
      <c r="B57" s="22" t="str">
        <f t="shared" si="13"/>
        <v/>
      </c>
      <c r="C57" t="str">
        <f t="shared" si="14"/>
        <v/>
      </c>
      <c r="F57" s="22" t="str">
        <f t="shared" si="9"/>
        <v/>
      </c>
      <c r="G57" t="str">
        <f t="shared" si="10"/>
        <v/>
      </c>
      <c r="U57" t="e">
        <f t="shared" si="5"/>
        <v>#N/A</v>
      </c>
      <c r="X57" t="e">
        <f t="shared" si="6"/>
        <v>#N/A</v>
      </c>
      <c r="Y57" t="e">
        <f t="shared" si="7"/>
        <v>#N/A</v>
      </c>
      <c r="AC57" t="s">
        <v>66</v>
      </c>
      <c r="AD57">
        <v>4303</v>
      </c>
    </row>
    <row r="58" spans="2:30" x14ac:dyDescent="0.3">
      <c r="B58" s="22" t="str">
        <f t="shared" si="13"/>
        <v/>
      </c>
      <c r="C58" t="str">
        <f t="shared" si="14"/>
        <v/>
      </c>
      <c r="F58" s="22" t="str">
        <f t="shared" si="9"/>
        <v/>
      </c>
      <c r="G58" t="str">
        <f t="shared" si="10"/>
        <v/>
      </c>
      <c r="U58" t="e">
        <f t="shared" si="5"/>
        <v>#N/A</v>
      </c>
      <c r="X58" t="e">
        <f t="shared" si="6"/>
        <v>#N/A</v>
      </c>
      <c r="Y58" t="e">
        <f t="shared" si="7"/>
        <v>#N/A</v>
      </c>
      <c r="AC58" t="s">
        <v>67</v>
      </c>
      <c r="AD58">
        <v>4304</v>
      </c>
    </row>
    <row r="59" spans="2:30" x14ac:dyDescent="0.3">
      <c r="B59" s="22" t="str">
        <f t="shared" si="13"/>
        <v/>
      </c>
      <c r="C59" t="str">
        <f t="shared" si="14"/>
        <v/>
      </c>
      <c r="F59" s="22" t="str">
        <f t="shared" si="9"/>
        <v/>
      </c>
      <c r="G59" t="str">
        <f t="shared" si="10"/>
        <v/>
      </c>
      <c r="U59" t="e">
        <f t="shared" si="5"/>
        <v>#N/A</v>
      </c>
      <c r="X59" t="e">
        <f t="shared" si="6"/>
        <v>#N/A</v>
      </c>
      <c r="Y59" t="e">
        <f t="shared" si="7"/>
        <v>#N/A</v>
      </c>
      <c r="AC59" t="s">
        <v>68</v>
      </c>
      <c r="AD59">
        <v>4305</v>
      </c>
    </row>
    <row r="60" spans="2:30" x14ac:dyDescent="0.3">
      <c r="B60" s="22" t="str">
        <f t="shared" si="13"/>
        <v/>
      </c>
      <c r="C60" t="str">
        <f t="shared" si="14"/>
        <v/>
      </c>
      <c r="F60" s="22" t="str">
        <f t="shared" si="9"/>
        <v/>
      </c>
      <c r="G60" t="str">
        <f t="shared" si="10"/>
        <v/>
      </c>
      <c r="U60" t="e">
        <f t="shared" si="5"/>
        <v>#N/A</v>
      </c>
      <c r="X60" t="e">
        <f t="shared" si="6"/>
        <v>#N/A</v>
      </c>
      <c r="Y60" t="e">
        <f t="shared" si="7"/>
        <v>#N/A</v>
      </c>
      <c r="AC60" t="s">
        <v>29</v>
      </c>
      <c r="AD60">
        <v>5101</v>
      </c>
    </row>
    <row r="61" spans="2:30" x14ac:dyDescent="0.3">
      <c r="B61" s="22" t="str">
        <f t="shared" si="13"/>
        <v/>
      </c>
      <c r="C61" t="str">
        <f t="shared" si="14"/>
        <v/>
      </c>
      <c r="F61" s="22" t="str">
        <f t="shared" si="9"/>
        <v/>
      </c>
      <c r="G61" t="str">
        <f t="shared" si="10"/>
        <v/>
      </c>
      <c r="U61" t="e">
        <f t="shared" si="5"/>
        <v>#N/A</v>
      </c>
      <c r="X61" t="e">
        <f t="shared" si="6"/>
        <v>#N/A</v>
      </c>
      <c r="Y61" t="e">
        <f t="shared" si="7"/>
        <v>#N/A</v>
      </c>
      <c r="AC61" t="s">
        <v>69</v>
      </c>
      <c r="AD61">
        <v>5102</v>
      </c>
    </row>
    <row r="62" spans="2:30" x14ac:dyDescent="0.3">
      <c r="B62" s="22" t="str">
        <f t="shared" si="13"/>
        <v/>
      </c>
      <c r="C62" t="str">
        <f t="shared" si="14"/>
        <v/>
      </c>
      <c r="F62" s="22" t="str">
        <f t="shared" si="9"/>
        <v/>
      </c>
      <c r="G62" t="str">
        <f t="shared" si="10"/>
        <v/>
      </c>
      <c r="U62" t="e">
        <f t="shared" si="5"/>
        <v>#N/A</v>
      </c>
      <c r="X62" t="e">
        <f t="shared" si="6"/>
        <v>#N/A</v>
      </c>
      <c r="Y62" t="e">
        <f t="shared" si="7"/>
        <v>#N/A</v>
      </c>
      <c r="AC62" t="s">
        <v>70</v>
      </c>
      <c r="AD62">
        <v>5103</v>
      </c>
    </row>
    <row r="63" spans="2:30" x14ac:dyDescent="0.3">
      <c r="B63" s="22" t="str">
        <f t="shared" si="13"/>
        <v/>
      </c>
      <c r="C63" t="str">
        <f t="shared" si="14"/>
        <v/>
      </c>
      <c r="F63" s="22" t="str">
        <f t="shared" si="9"/>
        <v/>
      </c>
      <c r="G63" t="str">
        <f t="shared" si="10"/>
        <v/>
      </c>
      <c r="U63" t="e">
        <f t="shared" si="5"/>
        <v>#N/A</v>
      </c>
      <c r="X63" t="e">
        <f t="shared" si="6"/>
        <v>#N/A</v>
      </c>
      <c r="Y63" t="e">
        <f t="shared" si="7"/>
        <v>#N/A</v>
      </c>
      <c r="AC63" t="s">
        <v>71</v>
      </c>
      <c r="AD63">
        <v>5104</v>
      </c>
    </row>
    <row r="64" spans="2:30" x14ac:dyDescent="0.3">
      <c r="B64" s="22" t="str">
        <f t="shared" si="13"/>
        <v/>
      </c>
      <c r="C64" t="str">
        <f t="shared" si="14"/>
        <v/>
      </c>
      <c r="F64" s="22" t="str">
        <f t="shared" si="9"/>
        <v/>
      </c>
      <c r="G64" t="str">
        <f t="shared" si="10"/>
        <v/>
      </c>
      <c r="U64" t="e">
        <f t="shared" si="5"/>
        <v>#N/A</v>
      </c>
      <c r="X64" t="e">
        <f t="shared" si="6"/>
        <v>#N/A</v>
      </c>
      <c r="Y64" t="e">
        <f t="shared" si="7"/>
        <v>#N/A</v>
      </c>
      <c r="AC64" t="s">
        <v>72</v>
      </c>
      <c r="AD64">
        <v>5105</v>
      </c>
    </row>
    <row r="65" spans="2:30" x14ac:dyDescent="0.3">
      <c r="B65" s="22" t="str">
        <f t="shared" si="13"/>
        <v/>
      </c>
      <c r="C65" t="str">
        <f t="shared" si="14"/>
        <v/>
      </c>
      <c r="F65" s="22" t="str">
        <f t="shared" si="9"/>
        <v/>
      </c>
      <c r="G65" t="str">
        <f t="shared" si="10"/>
        <v/>
      </c>
      <c r="U65" t="e">
        <f t="shared" si="5"/>
        <v>#N/A</v>
      </c>
      <c r="X65" t="e">
        <f t="shared" si="6"/>
        <v>#N/A</v>
      </c>
      <c r="Y65" t="e">
        <f t="shared" si="7"/>
        <v>#N/A</v>
      </c>
      <c r="AC65" t="s">
        <v>73</v>
      </c>
      <c r="AD65">
        <v>5107</v>
      </c>
    </row>
    <row r="66" spans="2:30" x14ac:dyDescent="0.3">
      <c r="B66" s="22" t="str">
        <f t="shared" si="13"/>
        <v/>
      </c>
      <c r="C66" t="str">
        <f t="shared" si="14"/>
        <v/>
      </c>
      <c r="F66" s="22" t="str">
        <f t="shared" si="9"/>
        <v/>
      </c>
      <c r="G66" t="str">
        <f t="shared" si="10"/>
        <v/>
      </c>
      <c r="U66" t="e">
        <f t="shared" si="5"/>
        <v>#N/A</v>
      </c>
      <c r="X66" t="e">
        <f t="shared" si="6"/>
        <v>#N/A</v>
      </c>
      <c r="Y66" t="e">
        <f t="shared" si="7"/>
        <v>#N/A</v>
      </c>
      <c r="AC66" t="s">
        <v>74</v>
      </c>
      <c r="AD66">
        <v>5109</v>
      </c>
    </row>
    <row r="67" spans="2:30" x14ac:dyDescent="0.3">
      <c r="B67" s="22" t="str">
        <f t="shared" si="13"/>
        <v/>
      </c>
      <c r="C67" t="str">
        <f t="shared" si="14"/>
        <v/>
      </c>
      <c r="F67" s="22" t="str">
        <f t="shared" si="9"/>
        <v/>
      </c>
      <c r="G67" t="str">
        <f t="shared" si="10"/>
        <v/>
      </c>
      <c r="U67" t="e">
        <f t="shared" si="5"/>
        <v>#N/A</v>
      </c>
      <c r="X67" t="e">
        <f t="shared" si="6"/>
        <v>#N/A</v>
      </c>
      <c r="Y67" t="e">
        <f t="shared" si="7"/>
        <v>#N/A</v>
      </c>
      <c r="AC67" t="s">
        <v>75</v>
      </c>
      <c r="AD67">
        <v>5201</v>
      </c>
    </row>
    <row r="68" spans="2:30" x14ac:dyDescent="0.3">
      <c r="B68" s="22" t="str">
        <f t="shared" si="13"/>
        <v/>
      </c>
      <c r="C68" t="str">
        <f t="shared" si="14"/>
        <v/>
      </c>
      <c r="F68" s="22" t="str">
        <f t="shared" si="9"/>
        <v/>
      </c>
      <c r="G68" t="str">
        <f t="shared" si="10"/>
        <v/>
      </c>
      <c r="U68" t="e">
        <f t="shared" si="5"/>
        <v>#N/A</v>
      </c>
      <c r="X68" t="e">
        <f t="shared" si="6"/>
        <v>#N/A</v>
      </c>
      <c r="Y68" t="e">
        <f t="shared" si="7"/>
        <v>#N/A</v>
      </c>
      <c r="AC68" t="s">
        <v>76</v>
      </c>
      <c r="AD68">
        <v>5301</v>
      </c>
    </row>
    <row r="69" spans="2:30" x14ac:dyDescent="0.3">
      <c r="B69" s="22" t="str">
        <f t="shared" si="13"/>
        <v/>
      </c>
      <c r="C69" t="str">
        <f t="shared" si="14"/>
        <v/>
      </c>
      <c r="F69" s="22" t="str">
        <f t="shared" si="9"/>
        <v/>
      </c>
      <c r="G69" t="str">
        <f t="shared" si="10"/>
        <v/>
      </c>
      <c r="U69" t="e">
        <f t="shared" ref="U69:U132" si="17">+VLOOKUP(W69,$R$4:$S$6,2,0)*100000+X69</f>
        <v>#N/A</v>
      </c>
      <c r="X69" t="e">
        <f t="shared" ref="X69:X132" si="18">+VLOOKUP(V69,$AC$3:$AD$364,2,0)</f>
        <v>#N/A</v>
      </c>
      <c r="Y69" t="e">
        <f t="shared" ref="Y69:Y132" si="19">+U69</f>
        <v>#N/A</v>
      </c>
      <c r="AC69" t="s">
        <v>77</v>
      </c>
      <c r="AD69">
        <v>5302</v>
      </c>
    </row>
    <row r="70" spans="2:30" x14ac:dyDescent="0.3">
      <c r="B70" s="22" t="str">
        <f t="shared" si="13"/>
        <v/>
      </c>
      <c r="C70" t="str">
        <f t="shared" si="14"/>
        <v/>
      </c>
      <c r="F70" s="22" t="str">
        <f t="shared" si="9"/>
        <v/>
      </c>
      <c r="G70" t="str">
        <f t="shared" si="10"/>
        <v/>
      </c>
      <c r="U70" t="e">
        <f t="shared" si="17"/>
        <v>#N/A</v>
      </c>
      <c r="X70" t="e">
        <f t="shared" si="18"/>
        <v>#N/A</v>
      </c>
      <c r="Y70" t="e">
        <f t="shared" si="19"/>
        <v>#N/A</v>
      </c>
      <c r="AC70" t="s">
        <v>78</v>
      </c>
      <c r="AD70">
        <v>5303</v>
      </c>
    </row>
    <row r="71" spans="2:30" x14ac:dyDescent="0.3">
      <c r="B71" s="22" t="str">
        <f t="shared" si="13"/>
        <v/>
      </c>
      <c r="C71" t="str">
        <f t="shared" si="14"/>
        <v/>
      </c>
      <c r="F71" s="22" t="str">
        <f t="shared" ref="F71:F100" si="20">+IF(E71="","",F70+1)</f>
        <v/>
      </c>
      <c r="G71" t="str">
        <f t="shared" ref="G71:G100" si="21">+IF(E71="","","C-"&amp;$B$1+F71)</f>
        <v/>
      </c>
      <c r="U71" t="e">
        <f t="shared" si="17"/>
        <v>#N/A</v>
      </c>
      <c r="X71" t="e">
        <f t="shared" si="18"/>
        <v>#N/A</v>
      </c>
      <c r="Y71" t="e">
        <f t="shared" si="19"/>
        <v>#N/A</v>
      </c>
      <c r="AC71" t="s">
        <v>79</v>
      </c>
      <c r="AD71">
        <v>5304</v>
      </c>
    </row>
    <row r="72" spans="2:30" x14ac:dyDescent="0.3">
      <c r="B72" s="22" t="str">
        <f t="shared" ref="B72:B100" si="22">+IF(A72="","",B71+1)</f>
        <v/>
      </c>
      <c r="C72" t="str">
        <f t="shared" ref="C72:C100" si="23">+IF(A72="","","T-"&amp;$B$1+B72)</f>
        <v/>
      </c>
      <c r="F72" s="22" t="str">
        <f t="shared" si="20"/>
        <v/>
      </c>
      <c r="G72" t="str">
        <f t="shared" si="21"/>
        <v/>
      </c>
      <c r="U72" t="e">
        <f t="shared" si="17"/>
        <v>#N/A</v>
      </c>
      <c r="X72" t="e">
        <f t="shared" si="18"/>
        <v>#N/A</v>
      </c>
      <c r="Y72" t="e">
        <f t="shared" si="19"/>
        <v>#N/A</v>
      </c>
      <c r="AC72" t="s">
        <v>80</v>
      </c>
      <c r="AD72">
        <v>5401</v>
      </c>
    </row>
    <row r="73" spans="2:30" x14ac:dyDescent="0.3">
      <c r="B73" s="22" t="str">
        <f t="shared" si="22"/>
        <v/>
      </c>
      <c r="C73" t="str">
        <f t="shared" si="23"/>
        <v/>
      </c>
      <c r="F73" s="22" t="str">
        <f t="shared" si="20"/>
        <v/>
      </c>
      <c r="G73" t="str">
        <f t="shared" si="21"/>
        <v/>
      </c>
      <c r="U73" t="e">
        <f t="shared" si="17"/>
        <v>#N/A</v>
      </c>
      <c r="X73" t="e">
        <f t="shared" si="18"/>
        <v>#N/A</v>
      </c>
      <c r="Y73" t="e">
        <f t="shared" si="19"/>
        <v>#N/A</v>
      </c>
      <c r="AC73" t="s">
        <v>81</v>
      </c>
      <c r="AD73">
        <v>5402</v>
      </c>
    </row>
    <row r="74" spans="2:30" x14ac:dyDescent="0.3">
      <c r="B74" s="22" t="str">
        <f t="shared" si="22"/>
        <v/>
      </c>
      <c r="C74" t="str">
        <f t="shared" si="23"/>
        <v/>
      </c>
      <c r="F74" s="22" t="str">
        <f t="shared" si="20"/>
        <v/>
      </c>
      <c r="G74" t="str">
        <f t="shared" si="21"/>
        <v/>
      </c>
      <c r="U74" t="e">
        <f t="shared" si="17"/>
        <v>#N/A</v>
      </c>
      <c r="X74" t="e">
        <f t="shared" si="18"/>
        <v>#N/A</v>
      </c>
      <c r="Y74" t="e">
        <f t="shared" si="19"/>
        <v>#N/A</v>
      </c>
      <c r="AC74" t="s">
        <v>82</v>
      </c>
      <c r="AD74">
        <v>5403</v>
      </c>
    </row>
    <row r="75" spans="2:30" x14ac:dyDescent="0.3">
      <c r="B75" s="22" t="str">
        <f t="shared" si="22"/>
        <v/>
      </c>
      <c r="C75" t="str">
        <f t="shared" si="23"/>
        <v/>
      </c>
      <c r="F75" s="22" t="str">
        <f t="shared" si="20"/>
        <v/>
      </c>
      <c r="G75" t="str">
        <f t="shared" si="21"/>
        <v/>
      </c>
      <c r="U75" t="e">
        <f t="shared" si="17"/>
        <v>#N/A</v>
      </c>
      <c r="X75" t="e">
        <f t="shared" si="18"/>
        <v>#N/A</v>
      </c>
      <c r="Y75" t="e">
        <f t="shared" si="19"/>
        <v>#N/A</v>
      </c>
      <c r="AC75" t="s">
        <v>83</v>
      </c>
      <c r="AD75">
        <v>5404</v>
      </c>
    </row>
    <row r="76" spans="2:30" x14ac:dyDescent="0.3">
      <c r="B76" s="22" t="str">
        <f t="shared" si="22"/>
        <v/>
      </c>
      <c r="C76" t="str">
        <f t="shared" si="23"/>
        <v/>
      </c>
      <c r="F76" s="22" t="str">
        <f t="shared" si="20"/>
        <v/>
      </c>
      <c r="G76" t="str">
        <f t="shared" si="21"/>
        <v/>
      </c>
      <c r="U76" t="e">
        <f t="shared" si="17"/>
        <v>#N/A</v>
      </c>
      <c r="X76" t="e">
        <f t="shared" si="18"/>
        <v>#N/A</v>
      </c>
      <c r="Y76" t="e">
        <f t="shared" si="19"/>
        <v>#N/A</v>
      </c>
      <c r="AC76" t="s">
        <v>84</v>
      </c>
      <c r="AD76">
        <v>5405</v>
      </c>
    </row>
    <row r="77" spans="2:30" x14ac:dyDescent="0.3">
      <c r="B77" s="22" t="str">
        <f t="shared" si="22"/>
        <v/>
      </c>
      <c r="C77" t="str">
        <f t="shared" si="23"/>
        <v/>
      </c>
      <c r="F77" s="22" t="str">
        <f t="shared" si="20"/>
        <v/>
      </c>
      <c r="G77" t="str">
        <f t="shared" si="21"/>
        <v/>
      </c>
      <c r="U77" t="e">
        <f t="shared" si="17"/>
        <v>#N/A</v>
      </c>
      <c r="X77" t="e">
        <f t="shared" si="18"/>
        <v>#N/A</v>
      </c>
      <c r="Y77" t="e">
        <f t="shared" si="19"/>
        <v>#N/A</v>
      </c>
      <c r="AC77" t="s">
        <v>85</v>
      </c>
      <c r="AD77">
        <v>5501</v>
      </c>
    </row>
    <row r="78" spans="2:30" x14ac:dyDescent="0.3">
      <c r="B78" s="22" t="str">
        <f t="shared" si="22"/>
        <v/>
      </c>
      <c r="C78" t="str">
        <f t="shared" si="23"/>
        <v/>
      </c>
      <c r="F78" s="22" t="str">
        <f t="shared" si="20"/>
        <v/>
      </c>
      <c r="G78" t="str">
        <f t="shared" si="21"/>
        <v/>
      </c>
      <c r="U78" t="e">
        <f t="shared" si="17"/>
        <v>#N/A</v>
      </c>
      <c r="X78" t="e">
        <f t="shared" si="18"/>
        <v>#N/A</v>
      </c>
      <c r="Y78" t="e">
        <f t="shared" si="19"/>
        <v>#N/A</v>
      </c>
      <c r="AC78" t="s">
        <v>86</v>
      </c>
      <c r="AD78">
        <v>5502</v>
      </c>
    </row>
    <row r="79" spans="2:30" x14ac:dyDescent="0.3">
      <c r="B79" s="22" t="str">
        <f t="shared" si="22"/>
        <v/>
      </c>
      <c r="C79" t="str">
        <f t="shared" si="23"/>
        <v/>
      </c>
      <c r="F79" s="22" t="str">
        <f t="shared" si="20"/>
        <v/>
      </c>
      <c r="G79" t="str">
        <f t="shared" si="21"/>
        <v/>
      </c>
      <c r="U79" t="e">
        <f t="shared" si="17"/>
        <v>#N/A</v>
      </c>
      <c r="X79" t="e">
        <f t="shared" si="18"/>
        <v>#N/A</v>
      </c>
      <c r="Y79" t="e">
        <f t="shared" si="19"/>
        <v>#N/A</v>
      </c>
      <c r="AC79" t="s">
        <v>87</v>
      </c>
      <c r="AD79">
        <v>5503</v>
      </c>
    </row>
    <row r="80" spans="2:30" x14ac:dyDescent="0.3">
      <c r="B80" s="22" t="str">
        <f t="shared" si="22"/>
        <v/>
      </c>
      <c r="C80" t="str">
        <f t="shared" si="23"/>
        <v/>
      </c>
      <c r="F80" s="22" t="str">
        <f t="shared" si="20"/>
        <v/>
      </c>
      <c r="G80" t="str">
        <f t="shared" si="21"/>
        <v/>
      </c>
      <c r="U80" t="e">
        <f t="shared" si="17"/>
        <v>#N/A</v>
      </c>
      <c r="X80" t="e">
        <f t="shared" si="18"/>
        <v>#N/A</v>
      </c>
      <c r="Y80" t="e">
        <f t="shared" si="19"/>
        <v>#N/A</v>
      </c>
      <c r="AC80" t="s">
        <v>88</v>
      </c>
      <c r="AD80">
        <v>5504</v>
      </c>
    </row>
    <row r="81" spans="2:30" x14ac:dyDescent="0.3">
      <c r="B81" s="22" t="str">
        <f t="shared" si="22"/>
        <v/>
      </c>
      <c r="C81" t="str">
        <f t="shared" si="23"/>
        <v/>
      </c>
      <c r="F81" s="22" t="str">
        <f t="shared" si="20"/>
        <v/>
      </c>
      <c r="G81" t="str">
        <f t="shared" si="21"/>
        <v/>
      </c>
      <c r="U81" t="e">
        <f t="shared" si="17"/>
        <v>#N/A</v>
      </c>
      <c r="X81" t="e">
        <f t="shared" si="18"/>
        <v>#N/A</v>
      </c>
      <c r="Y81" t="e">
        <f t="shared" si="19"/>
        <v>#N/A</v>
      </c>
      <c r="AC81" t="s">
        <v>89</v>
      </c>
      <c r="AD81">
        <v>5506</v>
      </c>
    </row>
    <row r="82" spans="2:30" x14ac:dyDescent="0.3">
      <c r="B82" s="22" t="str">
        <f t="shared" si="22"/>
        <v/>
      </c>
      <c r="C82" t="str">
        <f t="shared" si="23"/>
        <v/>
      </c>
      <c r="F82" s="22" t="str">
        <f t="shared" si="20"/>
        <v/>
      </c>
      <c r="G82" t="str">
        <f t="shared" si="21"/>
        <v/>
      </c>
      <c r="U82" t="e">
        <f t="shared" si="17"/>
        <v>#N/A</v>
      </c>
      <c r="X82" t="e">
        <f t="shared" si="18"/>
        <v>#N/A</v>
      </c>
      <c r="Y82" t="e">
        <f t="shared" si="19"/>
        <v>#N/A</v>
      </c>
      <c r="AC82" t="s">
        <v>90</v>
      </c>
      <c r="AD82">
        <v>5601</v>
      </c>
    </row>
    <row r="83" spans="2:30" x14ac:dyDescent="0.3">
      <c r="B83" s="22" t="str">
        <f t="shared" si="22"/>
        <v/>
      </c>
      <c r="C83" t="str">
        <f t="shared" si="23"/>
        <v/>
      </c>
      <c r="F83" s="22" t="str">
        <f t="shared" si="20"/>
        <v/>
      </c>
      <c r="G83" t="str">
        <f t="shared" si="21"/>
        <v/>
      </c>
      <c r="U83" t="e">
        <f t="shared" si="17"/>
        <v>#N/A</v>
      </c>
      <c r="X83" t="e">
        <f t="shared" si="18"/>
        <v>#N/A</v>
      </c>
      <c r="Y83" t="e">
        <f t="shared" si="19"/>
        <v>#N/A</v>
      </c>
      <c r="AC83" t="s">
        <v>91</v>
      </c>
      <c r="AD83">
        <v>5602</v>
      </c>
    </row>
    <row r="84" spans="2:30" x14ac:dyDescent="0.3">
      <c r="B84" s="22" t="str">
        <f t="shared" si="22"/>
        <v/>
      </c>
      <c r="C84" t="str">
        <f t="shared" si="23"/>
        <v/>
      </c>
      <c r="F84" s="22" t="str">
        <f t="shared" si="20"/>
        <v/>
      </c>
      <c r="G84" t="str">
        <f t="shared" si="21"/>
        <v/>
      </c>
      <c r="U84" t="e">
        <f t="shared" si="17"/>
        <v>#N/A</v>
      </c>
      <c r="X84" t="e">
        <f t="shared" si="18"/>
        <v>#N/A</v>
      </c>
      <c r="Y84" t="e">
        <f t="shared" si="19"/>
        <v>#N/A</v>
      </c>
      <c r="AC84" t="s">
        <v>92</v>
      </c>
      <c r="AD84">
        <v>5603</v>
      </c>
    </row>
    <row r="85" spans="2:30" x14ac:dyDescent="0.3">
      <c r="B85" s="22" t="str">
        <f t="shared" si="22"/>
        <v/>
      </c>
      <c r="C85" t="str">
        <f t="shared" si="23"/>
        <v/>
      </c>
      <c r="F85" s="22" t="str">
        <f t="shared" si="20"/>
        <v/>
      </c>
      <c r="G85" t="str">
        <f t="shared" si="21"/>
        <v/>
      </c>
      <c r="U85" t="e">
        <f t="shared" si="17"/>
        <v>#N/A</v>
      </c>
      <c r="X85" t="e">
        <f t="shared" si="18"/>
        <v>#N/A</v>
      </c>
      <c r="Y85" t="e">
        <f t="shared" si="19"/>
        <v>#N/A</v>
      </c>
      <c r="AC85" t="s">
        <v>93</v>
      </c>
      <c r="AD85">
        <v>5604</v>
      </c>
    </row>
    <row r="86" spans="2:30" x14ac:dyDescent="0.3">
      <c r="B86" s="22" t="str">
        <f t="shared" si="22"/>
        <v/>
      </c>
      <c r="C86" t="str">
        <f t="shared" si="23"/>
        <v/>
      </c>
      <c r="F86" s="22" t="str">
        <f t="shared" si="20"/>
        <v/>
      </c>
      <c r="G86" t="str">
        <f t="shared" si="21"/>
        <v/>
      </c>
      <c r="U86" t="e">
        <f t="shared" si="17"/>
        <v>#N/A</v>
      </c>
      <c r="X86" t="e">
        <f t="shared" si="18"/>
        <v>#N/A</v>
      </c>
      <c r="Y86" t="e">
        <f t="shared" si="19"/>
        <v>#N/A</v>
      </c>
      <c r="AC86" t="s">
        <v>94</v>
      </c>
      <c r="AD86">
        <v>5605</v>
      </c>
    </row>
    <row r="87" spans="2:30" x14ac:dyDescent="0.3">
      <c r="B87" s="22" t="str">
        <f t="shared" si="22"/>
        <v/>
      </c>
      <c r="C87" t="str">
        <f t="shared" si="23"/>
        <v/>
      </c>
      <c r="F87" s="22" t="str">
        <f t="shared" si="20"/>
        <v/>
      </c>
      <c r="G87" t="str">
        <f t="shared" si="21"/>
        <v/>
      </c>
      <c r="U87" t="e">
        <f t="shared" si="17"/>
        <v>#N/A</v>
      </c>
      <c r="X87" t="e">
        <f t="shared" si="18"/>
        <v>#N/A</v>
      </c>
      <c r="Y87" t="e">
        <f t="shared" si="19"/>
        <v>#N/A</v>
      </c>
      <c r="AC87" t="s">
        <v>95</v>
      </c>
      <c r="AD87">
        <v>5606</v>
      </c>
    </row>
    <row r="88" spans="2:30" x14ac:dyDescent="0.3">
      <c r="B88" s="22" t="str">
        <f t="shared" si="22"/>
        <v/>
      </c>
      <c r="C88" t="str">
        <f t="shared" si="23"/>
        <v/>
      </c>
      <c r="F88" s="22" t="str">
        <f t="shared" si="20"/>
        <v/>
      </c>
      <c r="G88" t="str">
        <f t="shared" si="21"/>
        <v/>
      </c>
      <c r="U88" t="e">
        <f t="shared" si="17"/>
        <v>#N/A</v>
      </c>
      <c r="X88" t="e">
        <f t="shared" si="18"/>
        <v>#N/A</v>
      </c>
      <c r="Y88" t="e">
        <f t="shared" si="19"/>
        <v>#N/A</v>
      </c>
      <c r="AC88" t="s">
        <v>96</v>
      </c>
      <c r="AD88">
        <v>5701</v>
      </c>
    </row>
    <row r="89" spans="2:30" x14ac:dyDescent="0.3">
      <c r="B89" s="22" t="str">
        <f t="shared" si="22"/>
        <v/>
      </c>
      <c r="C89" t="str">
        <f t="shared" si="23"/>
        <v/>
      </c>
      <c r="F89" s="22" t="str">
        <f t="shared" si="20"/>
        <v/>
      </c>
      <c r="G89" t="str">
        <f t="shared" si="21"/>
        <v/>
      </c>
      <c r="U89" t="e">
        <f t="shared" si="17"/>
        <v>#N/A</v>
      </c>
      <c r="X89" t="e">
        <f t="shared" si="18"/>
        <v>#N/A</v>
      </c>
      <c r="Y89" t="e">
        <f t="shared" si="19"/>
        <v>#N/A</v>
      </c>
      <c r="AC89" t="s">
        <v>97</v>
      </c>
      <c r="AD89">
        <v>5702</v>
      </c>
    </row>
    <row r="90" spans="2:30" x14ac:dyDescent="0.3">
      <c r="B90" s="22" t="str">
        <f t="shared" si="22"/>
        <v/>
      </c>
      <c r="C90" t="str">
        <f t="shared" si="23"/>
        <v/>
      </c>
      <c r="F90" s="22" t="str">
        <f t="shared" si="20"/>
        <v/>
      </c>
      <c r="G90" t="str">
        <f t="shared" si="21"/>
        <v/>
      </c>
      <c r="U90" t="e">
        <f t="shared" si="17"/>
        <v>#N/A</v>
      </c>
      <c r="X90" t="e">
        <f t="shared" si="18"/>
        <v>#N/A</v>
      </c>
      <c r="Y90" t="e">
        <f t="shared" si="19"/>
        <v>#N/A</v>
      </c>
      <c r="AC90" t="s">
        <v>98</v>
      </c>
      <c r="AD90">
        <v>5703</v>
      </c>
    </row>
    <row r="91" spans="2:30" x14ac:dyDescent="0.3">
      <c r="B91" s="22" t="str">
        <f t="shared" si="22"/>
        <v/>
      </c>
      <c r="C91" t="str">
        <f t="shared" si="23"/>
        <v/>
      </c>
      <c r="F91" s="22" t="str">
        <f t="shared" si="20"/>
        <v/>
      </c>
      <c r="G91" t="str">
        <f t="shared" si="21"/>
        <v/>
      </c>
      <c r="U91" t="e">
        <f t="shared" si="17"/>
        <v>#N/A</v>
      </c>
      <c r="X91" t="e">
        <f t="shared" si="18"/>
        <v>#N/A</v>
      </c>
      <c r="Y91" t="e">
        <f t="shared" si="19"/>
        <v>#N/A</v>
      </c>
      <c r="AC91" t="s">
        <v>99</v>
      </c>
      <c r="AD91">
        <v>5704</v>
      </c>
    </row>
    <row r="92" spans="2:30" x14ac:dyDescent="0.3">
      <c r="B92" s="22" t="str">
        <f t="shared" si="22"/>
        <v/>
      </c>
      <c r="C92" t="str">
        <f t="shared" si="23"/>
        <v/>
      </c>
      <c r="F92" s="22" t="str">
        <f t="shared" si="20"/>
        <v/>
      </c>
      <c r="G92" t="str">
        <f t="shared" si="21"/>
        <v/>
      </c>
      <c r="U92" t="e">
        <f t="shared" si="17"/>
        <v>#N/A</v>
      </c>
      <c r="X92" t="e">
        <f t="shared" si="18"/>
        <v>#N/A</v>
      </c>
      <c r="Y92" t="e">
        <f t="shared" si="19"/>
        <v>#N/A</v>
      </c>
      <c r="AC92" t="s">
        <v>100</v>
      </c>
      <c r="AD92">
        <v>5705</v>
      </c>
    </row>
    <row r="93" spans="2:30" x14ac:dyDescent="0.3">
      <c r="B93" s="22" t="str">
        <f t="shared" si="22"/>
        <v/>
      </c>
      <c r="C93" t="str">
        <f t="shared" si="23"/>
        <v/>
      </c>
      <c r="F93" s="22" t="str">
        <f t="shared" si="20"/>
        <v/>
      </c>
      <c r="G93" t="str">
        <f t="shared" si="21"/>
        <v/>
      </c>
      <c r="U93" t="e">
        <f t="shared" si="17"/>
        <v>#N/A</v>
      </c>
      <c r="X93" t="e">
        <f t="shared" si="18"/>
        <v>#N/A</v>
      </c>
      <c r="Y93" t="e">
        <f t="shared" si="19"/>
        <v>#N/A</v>
      </c>
      <c r="AC93" t="s">
        <v>101</v>
      </c>
      <c r="AD93">
        <v>5706</v>
      </c>
    </row>
    <row r="94" spans="2:30" x14ac:dyDescent="0.3">
      <c r="B94" s="22" t="str">
        <f t="shared" si="22"/>
        <v/>
      </c>
      <c r="C94" t="str">
        <f t="shared" si="23"/>
        <v/>
      </c>
      <c r="F94" s="22" t="str">
        <f t="shared" si="20"/>
        <v/>
      </c>
      <c r="G94" t="str">
        <f t="shared" si="21"/>
        <v/>
      </c>
      <c r="U94" t="e">
        <f t="shared" si="17"/>
        <v>#N/A</v>
      </c>
      <c r="X94" t="e">
        <f t="shared" si="18"/>
        <v>#N/A</v>
      </c>
      <c r="Y94" t="e">
        <f t="shared" si="19"/>
        <v>#N/A</v>
      </c>
      <c r="AC94" t="s">
        <v>102</v>
      </c>
      <c r="AD94">
        <v>5801</v>
      </c>
    </row>
    <row r="95" spans="2:30" x14ac:dyDescent="0.3">
      <c r="B95" s="22" t="str">
        <f t="shared" si="22"/>
        <v/>
      </c>
      <c r="C95" t="str">
        <f t="shared" si="23"/>
        <v/>
      </c>
      <c r="F95" s="22" t="str">
        <f t="shared" si="20"/>
        <v/>
      </c>
      <c r="G95" t="str">
        <f t="shared" si="21"/>
        <v/>
      </c>
      <c r="U95" t="e">
        <f t="shared" si="17"/>
        <v>#N/A</v>
      </c>
      <c r="X95" t="e">
        <f t="shared" si="18"/>
        <v>#N/A</v>
      </c>
      <c r="Y95" t="e">
        <f t="shared" si="19"/>
        <v>#N/A</v>
      </c>
      <c r="AC95" t="s">
        <v>103</v>
      </c>
      <c r="AD95">
        <v>5802</v>
      </c>
    </row>
    <row r="96" spans="2:30" x14ac:dyDescent="0.3">
      <c r="B96" s="22" t="str">
        <f t="shared" si="22"/>
        <v/>
      </c>
      <c r="C96" t="str">
        <f t="shared" si="23"/>
        <v/>
      </c>
      <c r="F96" s="22" t="str">
        <f t="shared" si="20"/>
        <v/>
      </c>
      <c r="G96" t="str">
        <f t="shared" si="21"/>
        <v/>
      </c>
      <c r="U96" t="e">
        <f t="shared" si="17"/>
        <v>#N/A</v>
      </c>
      <c r="X96" t="e">
        <f t="shared" si="18"/>
        <v>#N/A</v>
      </c>
      <c r="Y96" t="e">
        <f t="shared" si="19"/>
        <v>#N/A</v>
      </c>
      <c r="AC96" t="s">
        <v>104</v>
      </c>
      <c r="AD96">
        <v>5803</v>
      </c>
    </row>
    <row r="97" spans="2:30" x14ac:dyDescent="0.3">
      <c r="B97" s="22" t="str">
        <f t="shared" si="22"/>
        <v/>
      </c>
      <c r="C97" t="str">
        <f t="shared" si="23"/>
        <v/>
      </c>
      <c r="F97" s="22" t="str">
        <f t="shared" si="20"/>
        <v/>
      </c>
      <c r="G97" t="str">
        <f t="shared" si="21"/>
        <v/>
      </c>
      <c r="U97" t="e">
        <f t="shared" si="17"/>
        <v>#N/A</v>
      </c>
      <c r="X97" t="e">
        <f t="shared" si="18"/>
        <v>#N/A</v>
      </c>
      <c r="Y97" t="e">
        <f t="shared" si="19"/>
        <v>#N/A</v>
      </c>
      <c r="AC97" t="s">
        <v>105</v>
      </c>
      <c r="AD97">
        <v>5804</v>
      </c>
    </row>
    <row r="98" spans="2:30" x14ac:dyDescent="0.3">
      <c r="B98" s="22" t="str">
        <f t="shared" si="22"/>
        <v/>
      </c>
      <c r="C98" t="str">
        <f t="shared" si="23"/>
        <v/>
      </c>
      <c r="F98" s="22" t="str">
        <f t="shared" si="20"/>
        <v/>
      </c>
      <c r="G98" t="str">
        <f t="shared" si="21"/>
        <v/>
      </c>
      <c r="U98" t="e">
        <f t="shared" si="17"/>
        <v>#N/A</v>
      </c>
      <c r="X98" t="e">
        <f t="shared" si="18"/>
        <v>#N/A</v>
      </c>
      <c r="Y98" t="e">
        <f t="shared" si="19"/>
        <v>#N/A</v>
      </c>
      <c r="AC98" t="s">
        <v>106</v>
      </c>
      <c r="AD98">
        <v>6101</v>
      </c>
    </row>
    <row r="99" spans="2:30" x14ac:dyDescent="0.3">
      <c r="B99" s="22" t="str">
        <f t="shared" si="22"/>
        <v/>
      </c>
      <c r="C99" t="str">
        <f t="shared" si="23"/>
        <v/>
      </c>
      <c r="F99" s="22" t="str">
        <f t="shared" si="20"/>
        <v/>
      </c>
      <c r="G99" t="str">
        <f t="shared" si="21"/>
        <v/>
      </c>
      <c r="U99" t="e">
        <f t="shared" si="17"/>
        <v>#N/A</v>
      </c>
      <c r="X99" t="e">
        <f t="shared" si="18"/>
        <v>#N/A</v>
      </c>
      <c r="Y99" t="e">
        <f t="shared" si="19"/>
        <v>#N/A</v>
      </c>
      <c r="AC99" t="s">
        <v>107</v>
      </c>
      <c r="AD99">
        <v>6102</v>
      </c>
    </row>
    <row r="100" spans="2:30" x14ac:dyDescent="0.3">
      <c r="B100" s="22" t="str">
        <f t="shared" si="22"/>
        <v/>
      </c>
      <c r="C100" t="str">
        <f t="shared" si="23"/>
        <v/>
      </c>
      <c r="F100" s="22" t="str">
        <f t="shared" si="20"/>
        <v/>
      </c>
      <c r="G100" t="str">
        <f t="shared" si="21"/>
        <v/>
      </c>
      <c r="U100" t="e">
        <f t="shared" si="17"/>
        <v>#N/A</v>
      </c>
      <c r="X100" t="e">
        <f t="shared" si="18"/>
        <v>#N/A</v>
      </c>
      <c r="Y100" t="e">
        <f t="shared" si="19"/>
        <v>#N/A</v>
      </c>
      <c r="AC100" t="s">
        <v>108</v>
      </c>
      <c r="AD100">
        <v>6103</v>
      </c>
    </row>
    <row r="101" spans="2:30" x14ac:dyDescent="0.3">
      <c r="U101" t="e">
        <f t="shared" si="17"/>
        <v>#N/A</v>
      </c>
      <c r="X101" t="e">
        <f t="shared" si="18"/>
        <v>#N/A</v>
      </c>
      <c r="Y101" t="e">
        <f t="shared" si="19"/>
        <v>#N/A</v>
      </c>
      <c r="AC101" t="s">
        <v>109</v>
      </c>
      <c r="AD101">
        <v>6104</v>
      </c>
    </row>
    <row r="102" spans="2:30" x14ac:dyDescent="0.3">
      <c r="U102" t="e">
        <f t="shared" si="17"/>
        <v>#N/A</v>
      </c>
      <c r="X102" t="e">
        <f t="shared" si="18"/>
        <v>#N/A</v>
      </c>
      <c r="Y102" t="e">
        <f t="shared" si="19"/>
        <v>#N/A</v>
      </c>
      <c r="AC102" t="s">
        <v>110</v>
      </c>
      <c r="AD102">
        <v>6105</v>
      </c>
    </row>
    <row r="103" spans="2:30" x14ac:dyDescent="0.3">
      <c r="U103" t="e">
        <f t="shared" si="17"/>
        <v>#N/A</v>
      </c>
      <c r="X103" t="e">
        <f t="shared" si="18"/>
        <v>#N/A</v>
      </c>
      <c r="Y103" t="e">
        <f t="shared" si="19"/>
        <v>#N/A</v>
      </c>
      <c r="AC103" t="s">
        <v>111</v>
      </c>
      <c r="AD103">
        <v>6106</v>
      </c>
    </row>
    <row r="104" spans="2:30" x14ac:dyDescent="0.3">
      <c r="U104" t="e">
        <f t="shared" si="17"/>
        <v>#N/A</v>
      </c>
      <c r="X104" t="e">
        <f t="shared" si="18"/>
        <v>#N/A</v>
      </c>
      <c r="Y104" t="e">
        <f t="shared" si="19"/>
        <v>#N/A</v>
      </c>
      <c r="AC104" t="s">
        <v>112</v>
      </c>
      <c r="AD104">
        <v>6107</v>
      </c>
    </row>
    <row r="105" spans="2:30" x14ac:dyDescent="0.3">
      <c r="U105" t="e">
        <f t="shared" si="17"/>
        <v>#N/A</v>
      </c>
      <c r="X105" t="e">
        <f t="shared" si="18"/>
        <v>#N/A</v>
      </c>
      <c r="Y105" t="e">
        <f t="shared" si="19"/>
        <v>#N/A</v>
      </c>
      <c r="AC105" t="s">
        <v>113</v>
      </c>
      <c r="AD105">
        <v>6108</v>
      </c>
    </row>
    <row r="106" spans="2:30" x14ac:dyDescent="0.3">
      <c r="U106" t="e">
        <f t="shared" si="17"/>
        <v>#N/A</v>
      </c>
      <c r="X106" t="e">
        <f t="shared" si="18"/>
        <v>#N/A</v>
      </c>
      <c r="Y106" t="e">
        <f t="shared" si="19"/>
        <v>#N/A</v>
      </c>
      <c r="AC106" t="s">
        <v>114</v>
      </c>
      <c r="AD106">
        <v>6109</v>
      </c>
    </row>
    <row r="107" spans="2:30" x14ac:dyDescent="0.3">
      <c r="U107" t="e">
        <f t="shared" si="17"/>
        <v>#N/A</v>
      </c>
      <c r="X107" t="e">
        <f t="shared" si="18"/>
        <v>#N/A</v>
      </c>
      <c r="Y107" t="e">
        <f t="shared" si="19"/>
        <v>#N/A</v>
      </c>
      <c r="AC107" t="s">
        <v>115</v>
      </c>
      <c r="AD107">
        <v>6110</v>
      </c>
    </row>
    <row r="108" spans="2:30" x14ac:dyDescent="0.3">
      <c r="U108" t="e">
        <f t="shared" si="17"/>
        <v>#N/A</v>
      </c>
      <c r="X108" t="e">
        <f t="shared" si="18"/>
        <v>#N/A</v>
      </c>
      <c r="Y108" t="e">
        <f t="shared" si="19"/>
        <v>#N/A</v>
      </c>
      <c r="AC108" t="s">
        <v>116</v>
      </c>
      <c r="AD108">
        <v>6111</v>
      </c>
    </row>
    <row r="109" spans="2:30" x14ac:dyDescent="0.3">
      <c r="U109" t="e">
        <f t="shared" si="17"/>
        <v>#N/A</v>
      </c>
      <c r="X109" t="e">
        <f t="shared" si="18"/>
        <v>#N/A</v>
      </c>
      <c r="Y109" t="e">
        <f t="shared" si="19"/>
        <v>#N/A</v>
      </c>
      <c r="AC109" t="s">
        <v>117</v>
      </c>
      <c r="AD109">
        <v>6112</v>
      </c>
    </row>
    <row r="110" spans="2:30" x14ac:dyDescent="0.3">
      <c r="U110" t="e">
        <f t="shared" si="17"/>
        <v>#N/A</v>
      </c>
      <c r="X110" t="e">
        <f t="shared" si="18"/>
        <v>#N/A</v>
      </c>
      <c r="Y110" t="e">
        <f t="shared" si="19"/>
        <v>#N/A</v>
      </c>
      <c r="AC110" t="s">
        <v>118</v>
      </c>
      <c r="AD110">
        <v>6113</v>
      </c>
    </row>
    <row r="111" spans="2:30" x14ac:dyDescent="0.3">
      <c r="U111" t="e">
        <f t="shared" si="17"/>
        <v>#N/A</v>
      </c>
      <c r="X111" t="e">
        <f t="shared" si="18"/>
        <v>#N/A</v>
      </c>
      <c r="Y111" t="e">
        <f t="shared" si="19"/>
        <v>#N/A</v>
      </c>
      <c r="AC111" t="s">
        <v>119</v>
      </c>
      <c r="AD111">
        <v>6114</v>
      </c>
    </row>
    <row r="112" spans="2:30" x14ac:dyDescent="0.3">
      <c r="U112" t="e">
        <f t="shared" si="17"/>
        <v>#N/A</v>
      </c>
      <c r="X112" t="e">
        <f t="shared" si="18"/>
        <v>#N/A</v>
      </c>
      <c r="Y112" t="e">
        <f t="shared" si="19"/>
        <v>#N/A</v>
      </c>
      <c r="AC112" t="s">
        <v>120</v>
      </c>
      <c r="AD112">
        <v>6115</v>
      </c>
    </row>
    <row r="113" spans="21:30" x14ac:dyDescent="0.3">
      <c r="U113" t="e">
        <f t="shared" si="17"/>
        <v>#N/A</v>
      </c>
      <c r="X113" t="e">
        <f t="shared" si="18"/>
        <v>#N/A</v>
      </c>
      <c r="Y113" t="e">
        <f t="shared" si="19"/>
        <v>#N/A</v>
      </c>
      <c r="AC113" t="s">
        <v>121</v>
      </c>
      <c r="AD113">
        <v>6116</v>
      </c>
    </row>
    <row r="114" spans="21:30" x14ac:dyDescent="0.3">
      <c r="U114" t="e">
        <f t="shared" si="17"/>
        <v>#N/A</v>
      </c>
      <c r="X114" t="e">
        <f t="shared" si="18"/>
        <v>#N/A</v>
      </c>
      <c r="Y114" t="e">
        <f t="shared" si="19"/>
        <v>#N/A</v>
      </c>
      <c r="AC114" t="s">
        <v>122</v>
      </c>
      <c r="AD114">
        <v>6117</v>
      </c>
    </row>
    <row r="115" spans="21:30" x14ac:dyDescent="0.3">
      <c r="U115" t="e">
        <f t="shared" si="17"/>
        <v>#N/A</v>
      </c>
      <c r="X115" t="e">
        <f t="shared" si="18"/>
        <v>#N/A</v>
      </c>
      <c r="Y115" t="e">
        <f t="shared" si="19"/>
        <v>#N/A</v>
      </c>
      <c r="AC115" t="s">
        <v>123</v>
      </c>
      <c r="AD115">
        <v>6201</v>
      </c>
    </row>
    <row r="116" spans="21:30" x14ac:dyDescent="0.3">
      <c r="U116" t="e">
        <f t="shared" si="17"/>
        <v>#N/A</v>
      </c>
      <c r="X116" t="e">
        <f t="shared" si="18"/>
        <v>#N/A</v>
      </c>
      <c r="Y116" t="e">
        <f t="shared" si="19"/>
        <v>#N/A</v>
      </c>
      <c r="AC116" t="s">
        <v>124</v>
      </c>
      <c r="AD116">
        <v>6202</v>
      </c>
    </row>
    <row r="117" spans="21:30" x14ac:dyDescent="0.3">
      <c r="U117" t="e">
        <f t="shared" si="17"/>
        <v>#N/A</v>
      </c>
      <c r="X117" t="e">
        <f t="shared" si="18"/>
        <v>#N/A</v>
      </c>
      <c r="Y117" t="e">
        <f t="shared" si="19"/>
        <v>#N/A</v>
      </c>
      <c r="AC117" t="s">
        <v>125</v>
      </c>
      <c r="AD117">
        <v>6203</v>
      </c>
    </row>
    <row r="118" spans="21:30" x14ac:dyDescent="0.3">
      <c r="U118" t="e">
        <f t="shared" si="17"/>
        <v>#N/A</v>
      </c>
      <c r="X118" t="e">
        <f t="shared" si="18"/>
        <v>#N/A</v>
      </c>
      <c r="Y118" t="e">
        <f t="shared" si="19"/>
        <v>#N/A</v>
      </c>
      <c r="AC118" t="s">
        <v>126</v>
      </c>
      <c r="AD118">
        <v>6204</v>
      </c>
    </row>
    <row r="119" spans="21:30" x14ac:dyDescent="0.3">
      <c r="U119" t="e">
        <f t="shared" si="17"/>
        <v>#N/A</v>
      </c>
      <c r="X119" t="e">
        <f t="shared" si="18"/>
        <v>#N/A</v>
      </c>
      <c r="Y119" t="e">
        <f t="shared" si="19"/>
        <v>#N/A</v>
      </c>
      <c r="AC119" t="s">
        <v>127</v>
      </c>
      <c r="AD119">
        <v>6205</v>
      </c>
    </row>
    <row r="120" spans="21:30" x14ac:dyDescent="0.3">
      <c r="U120" t="e">
        <f t="shared" si="17"/>
        <v>#N/A</v>
      </c>
      <c r="X120" t="e">
        <f t="shared" si="18"/>
        <v>#N/A</v>
      </c>
      <c r="Y120" t="e">
        <f t="shared" si="19"/>
        <v>#N/A</v>
      </c>
      <c r="AC120" t="s">
        <v>128</v>
      </c>
      <c r="AD120">
        <v>6206</v>
      </c>
    </row>
    <row r="121" spans="21:30" x14ac:dyDescent="0.3">
      <c r="U121" t="e">
        <f t="shared" si="17"/>
        <v>#N/A</v>
      </c>
      <c r="X121" t="e">
        <f t="shared" si="18"/>
        <v>#N/A</v>
      </c>
      <c r="Y121" t="e">
        <f t="shared" si="19"/>
        <v>#N/A</v>
      </c>
      <c r="AC121" t="s">
        <v>129</v>
      </c>
      <c r="AD121">
        <v>6301</v>
      </c>
    </row>
    <row r="122" spans="21:30" x14ac:dyDescent="0.3">
      <c r="U122" t="e">
        <f t="shared" si="17"/>
        <v>#N/A</v>
      </c>
      <c r="X122" t="e">
        <f t="shared" si="18"/>
        <v>#N/A</v>
      </c>
      <c r="Y122" t="e">
        <f t="shared" si="19"/>
        <v>#N/A</v>
      </c>
      <c r="AC122" t="s">
        <v>130</v>
      </c>
      <c r="AD122">
        <v>6302</v>
      </c>
    </row>
    <row r="123" spans="21:30" x14ac:dyDescent="0.3">
      <c r="U123" t="e">
        <f t="shared" si="17"/>
        <v>#N/A</v>
      </c>
      <c r="X123" t="e">
        <f t="shared" si="18"/>
        <v>#N/A</v>
      </c>
      <c r="Y123" t="e">
        <f t="shared" si="19"/>
        <v>#N/A</v>
      </c>
      <c r="AC123" t="s">
        <v>131</v>
      </c>
      <c r="AD123">
        <v>6303</v>
      </c>
    </row>
    <row r="124" spans="21:30" x14ac:dyDescent="0.3">
      <c r="U124" t="e">
        <f t="shared" si="17"/>
        <v>#N/A</v>
      </c>
      <c r="X124" t="e">
        <f t="shared" si="18"/>
        <v>#N/A</v>
      </c>
      <c r="Y124" t="e">
        <f t="shared" si="19"/>
        <v>#N/A</v>
      </c>
      <c r="AC124" t="s">
        <v>132</v>
      </c>
      <c r="AD124">
        <v>6304</v>
      </c>
    </row>
    <row r="125" spans="21:30" x14ac:dyDescent="0.3">
      <c r="U125" t="e">
        <f t="shared" si="17"/>
        <v>#N/A</v>
      </c>
      <c r="X125" t="e">
        <f t="shared" si="18"/>
        <v>#N/A</v>
      </c>
      <c r="Y125" t="e">
        <f t="shared" si="19"/>
        <v>#N/A</v>
      </c>
      <c r="AC125" t="s">
        <v>133</v>
      </c>
      <c r="AD125">
        <v>6305</v>
      </c>
    </row>
    <row r="126" spans="21:30" x14ac:dyDescent="0.3">
      <c r="U126" t="e">
        <f t="shared" si="17"/>
        <v>#N/A</v>
      </c>
      <c r="X126" t="e">
        <f t="shared" si="18"/>
        <v>#N/A</v>
      </c>
      <c r="Y126" t="e">
        <f t="shared" si="19"/>
        <v>#N/A</v>
      </c>
      <c r="AC126" t="s">
        <v>134</v>
      </c>
      <c r="AD126">
        <v>6306</v>
      </c>
    </row>
    <row r="127" spans="21:30" x14ac:dyDescent="0.3">
      <c r="U127" t="e">
        <f t="shared" si="17"/>
        <v>#N/A</v>
      </c>
      <c r="X127" t="e">
        <f t="shared" si="18"/>
        <v>#N/A</v>
      </c>
      <c r="Y127" t="e">
        <f t="shared" si="19"/>
        <v>#N/A</v>
      </c>
      <c r="AC127" t="s">
        <v>135</v>
      </c>
      <c r="AD127">
        <v>6307</v>
      </c>
    </row>
    <row r="128" spans="21:30" x14ac:dyDescent="0.3">
      <c r="U128" t="e">
        <f t="shared" si="17"/>
        <v>#N/A</v>
      </c>
      <c r="X128" t="e">
        <f t="shared" si="18"/>
        <v>#N/A</v>
      </c>
      <c r="Y128" t="e">
        <f t="shared" si="19"/>
        <v>#N/A</v>
      </c>
      <c r="AC128" t="s">
        <v>136</v>
      </c>
      <c r="AD128">
        <v>6308</v>
      </c>
    </row>
    <row r="129" spans="21:30" x14ac:dyDescent="0.3">
      <c r="U129" t="e">
        <f t="shared" si="17"/>
        <v>#N/A</v>
      </c>
      <c r="X129" t="e">
        <f t="shared" si="18"/>
        <v>#N/A</v>
      </c>
      <c r="Y129" t="e">
        <f t="shared" si="19"/>
        <v>#N/A</v>
      </c>
      <c r="AC129" t="s">
        <v>137</v>
      </c>
      <c r="AD129">
        <v>6309</v>
      </c>
    </row>
    <row r="130" spans="21:30" x14ac:dyDescent="0.3">
      <c r="U130" t="e">
        <f t="shared" si="17"/>
        <v>#N/A</v>
      </c>
      <c r="X130" t="e">
        <f t="shared" si="18"/>
        <v>#N/A</v>
      </c>
      <c r="Y130" t="e">
        <f t="shared" si="19"/>
        <v>#N/A</v>
      </c>
      <c r="AC130" t="s">
        <v>138</v>
      </c>
      <c r="AD130">
        <v>6310</v>
      </c>
    </row>
    <row r="131" spans="21:30" x14ac:dyDescent="0.3">
      <c r="U131" t="e">
        <f t="shared" si="17"/>
        <v>#N/A</v>
      </c>
      <c r="X131" t="e">
        <f t="shared" si="18"/>
        <v>#N/A</v>
      </c>
      <c r="Y131" t="e">
        <f t="shared" si="19"/>
        <v>#N/A</v>
      </c>
      <c r="AC131" t="s">
        <v>139</v>
      </c>
      <c r="AD131">
        <v>7101</v>
      </c>
    </row>
    <row r="132" spans="21:30" x14ac:dyDescent="0.3">
      <c r="U132" t="e">
        <f t="shared" si="17"/>
        <v>#N/A</v>
      </c>
      <c r="X132" t="e">
        <f t="shared" si="18"/>
        <v>#N/A</v>
      </c>
      <c r="Y132" t="e">
        <f t="shared" si="19"/>
        <v>#N/A</v>
      </c>
      <c r="AC132" t="s">
        <v>140</v>
      </c>
      <c r="AD132">
        <v>7102</v>
      </c>
    </row>
    <row r="133" spans="21:30" x14ac:dyDescent="0.3">
      <c r="U133" t="e">
        <f t="shared" ref="U133:U196" si="24">+VLOOKUP(W133,$R$4:$S$6,2,0)*100000+X133</f>
        <v>#N/A</v>
      </c>
      <c r="X133" t="e">
        <f t="shared" ref="X133:X196" si="25">+VLOOKUP(V133,$AC$3:$AD$364,2,0)</f>
        <v>#N/A</v>
      </c>
      <c r="Y133" t="e">
        <f t="shared" ref="Y133:Y196" si="26">+U133</f>
        <v>#N/A</v>
      </c>
      <c r="AC133" t="s">
        <v>141</v>
      </c>
      <c r="AD133">
        <v>7103</v>
      </c>
    </row>
    <row r="134" spans="21:30" x14ac:dyDescent="0.3">
      <c r="U134" t="e">
        <f t="shared" si="24"/>
        <v>#N/A</v>
      </c>
      <c r="X134" t="e">
        <f t="shared" si="25"/>
        <v>#N/A</v>
      </c>
      <c r="Y134" t="e">
        <f t="shared" si="26"/>
        <v>#N/A</v>
      </c>
      <c r="AC134" t="s">
        <v>142</v>
      </c>
      <c r="AD134">
        <v>7104</v>
      </c>
    </row>
    <row r="135" spans="21:30" x14ac:dyDescent="0.3">
      <c r="U135" t="e">
        <f t="shared" si="24"/>
        <v>#N/A</v>
      </c>
      <c r="X135" t="e">
        <f t="shared" si="25"/>
        <v>#N/A</v>
      </c>
      <c r="Y135" t="e">
        <f t="shared" si="26"/>
        <v>#N/A</v>
      </c>
      <c r="AC135" t="s">
        <v>30</v>
      </c>
      <c r="AD135">
        <v>7105</v>
      </c>
    </row>
    <row r="136" spans="21:30" x14ac:dyDescent="0.3">
      <c r="U136" t="e">
        <f t="shared" si="24"/>
        <v>#N/A</v>
      </c>
      <c r="X136" t="e">
        <f t="shared" si="25"/>
        <v>#N/A</v>
      </c>
      <c r="Y136" t="e">
        <f t="shared" si="26"/>
        <v>#N/A</v>
      </c>
      <c r="AC136" t="s">
        <v>143</v>
      </c>
      <c r="AD136">
        <v>7106</v>
      </c>
    </row>
    <row r="137" spans="21:30" x14ac:dyDescent="0.3">
      <c r="U137" t="e">
        <f t="shared" si="24"/>
        <v>#N/A</v>
      </c>
      <c r="X137" t="e">
        <f t="shared" si="25"/>
        <v>#N/A</v>
      </c>
      <c r="Y137" t="e">
        <f t="shared" si="26"/>
        <v>#N/A</v>
      </c>
      <c r="AC137" t="s">
        <v>144</v>
      </c>
      <c r="AD137">
        <v>7107</v>
      </c>
    </row>
    <row r="138" spans="21:30" x14ac:dyDescent="0.3">
      <c r="U138" t="e">
        <f t="shared" si="24"/>
        <v>#N/A</v>
      </c>
      <c r="X138" t="e">
        <f t="shared" si="25"/>
        <v>#N/A</v>
      </c>
      <c r="Y138" t="e">
        <f t="shared" si="26"/>
        <v>#N/A</v>
      </c>
      <c r="AC138" t="s">
        <v>145</v>
      </c>
      <c r="AD138">
        <v>7108</v>
      </c>
    </row>
    <row r="139" spans="21:30" x14ac:dyDescent="0.3">
      <c r="U139" t="e">
        <f t="shared" si="24"/>
        <v>#N/A</v>
      </c>
      <c r="X139" t="e">
        <f t="shared" si="25"/>
        <v>#N/A</v>
      </c>
      <c r="Y139" t="e">
        <f t="shared" si="26"/>
        <v>#N/A</v>
      </c>
      <c r="AC139" t="s">
        <v>146</v>
      </c>
      <c r="AD139">
        <v>7109</v>
      </c>
    </row>
    <row r="140" spans="21:30" x14ac:dyDescent="0.3">
      <c r="U140" t="e">
        <f t="shared" si="24"/>
        <v>#N/A</v>
      </c>
      <c r="X140" t="e">
        <f t="shared" si="25"/>
        <v>#N/A</v>
      </c>
      <c r="Y140" t="e">
        <f t="shared" si="26"/>
        <v>#N/A</v>
      </c>
      <c r="AC140" t="s">
        <v>147</v>
      </c>
      <c r="AD140">
        <v>7110</v>
      </c>
    </row>
    <row r="141" spans="21:30" x14ac:dyDescent="0.3">
      <c r="U141" t="e">
        <f t="shared" si="24"/>
        <v>#N/A</v>
      </c>
      <c r="X141" t="e">
        <f t="shared" si="25"/>
        <v>#N/A</v>
      </c>
      <c r="Y141" t="e">
        <f t="shared" si="26"/>
        <v>#N/A</v>
      </c>
      <c r="AC141" t="s">
        <v>148</v>
      </c>
      <c r="AD141">
        <v>7201</v>
      </c>
    </row>
    <row r="142" spans="21:30" x14ac:dyDescent="0.3">
      <c r="U142" t="e">
        <f t="shared" si="24"/>
        <v>#N/A</v>
      </c>
      <c r="X142" t="e">
        <f t="shared" si="25"/>
        <v>#N/A</v>
      </c>
      <c r="Y142" t="e">
        <f t="shared" si="26"/>
        <v>#N/A</v>
      </c>
      <c r="AC142" t="s">
        <v>149</v>
      </c>
      <c r="AD142">
        <v>7202</v>
      </c>
    </row>
    <row r="143" spans="21:30" x14ac:dyDescent="0.3">
      <c r="U143" t="e">
        <f t="shared" si="24"/>
        <v>#N/A</v>
      </c>
      <c r="X143" t="e">
        <f t="shared" si="25"/>
        <v>#N/A</v>
      </c>
      <c r="Y143" t="e">
        <f t="shared" si="26"/>
        <v>#N/A</v>
      </c>
      <c r="AC143" t="s">
        <v>150</v>
      </c>
      <c r="AD143">
        <v>7203</v>
      </c>
    </row>
    <row r="144" spans="21:30" x14ac:dyDescent="0.3">
      <c r="U144" t="e">
        <f t="shared" si="24"/>
        <v>#N/A</v>
      </c>
      <c r="X144" t="e">
        <f t="shared" si="25"/>
        <v>#N/A</v>
      </c>
      <c r="Y144" t="e">
        <f t="shared" si="26"/>
        <v>#N/A</v>
      </c>
      <c r="AC144" t="s">
        <v>151</v>
      </c>
      <c r="AD144">
        <v>7301</v>
      </c>
    </row>
    <row r="145" spans="21:30" x14ac:dyDescent="0.3">
      <c r="U145" t="e">
        <f t="shared" si="24"/>
        <v>#N/A</v>
      </c>
      <c r="X145" t="e">
        <f t="shared" si="25"/>
        <v>#N/A</v>
      </c>
      <c r="Y145" t="e">
        <f t="shared" si="26"/>
        <v>#N/A</v>
      </c>
      <c r="AC145" t="s">
        <v>152</v>
      </c>
      <c r="AD145">
        <v>7302</v>
      </c>
    </row>
    <row r="146" spans="21:30" x14ac:dyDescent="0.3">
      <c r="U146" t="e">
        <f t="shared" si="24"/>
        <v>#N/A</v>
      </c>
      <c r="X146" t="e">
        <f t="shared" si="25"/>
        <v>#N/A</v>
      </c>
      <c r="Y146" t="e">
        <f t="shared" si="26"/>
        <v>#N/A</v>
      </c>
      <c r="AC146" t="s">
        <v>153</v>
      </c>
      <c r="AD146">
        <v>7303</v>
      </c>
    </row>
    <row r="147" spans="21:30" x14ac:dyDescent="0.3">
      <c r="U147" t="e">
        <f t="shared" si="24"/>
        <v>#N/A</v>
      </c>
      <c r="X147" t="e">
        <f t="shared" si="25"/>
        <v>#N/A</v>
      </c>
      <c r="Y147" t="e">
        <f t="shared" si="26"/>
        <v>#N/A</v>
      </c>
      <c r="AC147" t="s">
        <v>154</v>
      </c>
      <c r="AD147">
        <v>7304</v>
      </c>
    </row>
    <row r="148" spans="21:30" x14ac:dyDescent="0.3">
      <c r="U148" t="e">
        <f t="shared" si="24"/>
        <v>#N/A</v>
      </c>
      <c r="X148" t="e">
        <f t="shared" si="25"/>
        <v>#N/A</v>
      </c>
      <c r="Y148" t="e">
        <f t="shared" si="26"/>
        <v>#N/A</v>
      </c>
      <c r="AC148" t="s">
        <v>155</v>
      </c>
      <c r="AD148">
        <v>7305</v>
      </c>
    </row>
    <row r="149" spans="21:30" x14ac:dyDescent="0.3">
      <c r="U149" t="e">
        <f t="shared" si="24"/>
        <v>#N/A</v>
      </c>
      <c r="X149" t="e">
        <f t="shared" si="25"/>
        <v>#N/A</v>
      </c>
      <c r="Y149" t="e">
        <f t="shared" si="26"/>
        <v>#N/A</v>
      </c>
      <c r="AC149" t="s">
        <v>156</v>
      </c>
      <c r="AD149">
        <v>7306</v>
      </c>
    </row>
    <row r="150" spans="21:30" x14ac:dyDescent="0.3">
      <c r="U150" t="e">
        <f t="shared" si="24"/>
        <v>#N/A</v>
      </c>
      <c r="X150" t="e">
        <f t="shared" si="25"/>
        <v>#N/A</v>
      </c>
      <c r="Y150" t="e">
        <f t="shared" si="26"/>
        <v>#N/A</v>
      </c>
      <c r="AC150" t="s">
        <v>157</v>
      </c>
      <c r="AD150">
        <v>7307</v>
      </c>
    </row>
    <row r="151" spans="21:30" x14ac:dyDescent="0.3">
      <c r="U151" t="e">
        <f t="shared" si="24"/>
        <v>#N/A</v>
      </c>
      <c r="X151" t="e">
        <f t="shared" si="25"/>
        <v>#N/A</v>
      </c>
      <c r="Y151" t="e">
        <f t="shared" si="26"/>
        <v>#N/A</v>
      </c>
      <c r="AC151" t="s">
        <v>158</v>
      </c>
      <c r="AD151">
        <v>7308</v>
      </c>
    </row>
    <row r="152" spans="21:30" x14ac:dyDescent="0.3">
      <c r="U152" t="e">
        <f t="shared" si="24"/>
        <v>#N/A</v>
      </c>
      <c r="X152" t="e">
        <f t="shared" si="25"/>
        <v>#N/A</v>
      </c>
      <c r="Y152" t="e">
        <f t="shared" si="26"/>
        <v>#N/A</v>
      </c>
      <c r="AC152" t="s">
        <v>159</v>
      </c>
      <c r="AD152">
        <v>7309</v>
      </c>
    </row>
    <row r="153" spans="21:30" x14ac:dyDescent="0.3">
      <c r="U153" t="e">
        <f t="shared" si="24"/>
        <v>#N/A</v>
      </c>
      <c r="X153" t="e">
        <f t="shared" si="25"/>
        <v>#N/A</v>
      </c>
      <c r="Y153" t="e">
        <f t="shared" si="26"/>
        <v>#N/A</v>
      </c>
      <c r="AC153" t="s">
        <v>160</v>
      </c>
      <c r="AD153">
        <v>7401</v>
      </c>
    </row>
    <row r="154" spans="21:30" x14ac:dyDescent="0.3">
      <c r="U154" t="e">
        <f t="shared" si="24"/>
        <v>#N/A</v>
      </c>
      <c r="X154" t="e">
        <f t="shared" si="25"/>
        <v>#N/A</v>
      </c>
      <c r="Y154" t="e">
        <f t="shared" si="26"/>
        <v>#N/A</v>
      </c>
      <c r="AC154" t="s">
        <v>161</v>
      </c>
      <c r="AD154">
        <v>7402</v>
      </c>
    </row>
    <row r="155" spans="21:30" x14ac:dyDescent="0.3">
      <c r="U155" t="e">
        <f t="shared" si="24"/>
        <v>#N/A</v>
      </c>
      <c r="X155" t="e">
        <f t="shared" si="25"/>
        <v>#N/A</v>
      </c>
      <c r="Y155" t="e">
        <f t="shared" si="26"/>
        <v>#N/A</v>
      </c>
      <c r="AC155" t="s">
        <v>162</v>
      </c>
      <c r="AD155">
        <v>7403</v>
      </c>
    </row>
    <row r="156" spans="21:30" x14ac:dyDescent="0.3">
      <c r="U156" t="e">
        <f t="shared" si="24"/>
        <v>#N/A</v>
      </c>
      <c r="X156" t="e">
        <f t="shared" si="25"/>
        <v>#N/A</v>
      </c>
      <c r="Y156" t="e">
        <f t="shared" si="26"/>
        <v>#N/A</v>
      </c>
      <c r="AC156" t="s">
        <v>163</v>
      </c>
      <c r="AD156">
        <v>7404</v>
      </c>
    </row>
    <row r="157" spans="21:30" x14ac:dyDescent="0.3">
      <c r="U157" t="e">
        <f t="shared" si="24"/>
        <v>#N/A</v>
      </c>
      <c r="X157" t="e">
        <f t="shared" si="25"/>
        <v>#N/A</v>
      </c>
      <c r="Y157" t="e">
        <f t="shared" si="26"/>
        <v>#N/A</v>
      </c>
      <c r="AC157" t="s">
        <v>164</v>
      </c>
      <c r="AD157">
        <v>7405</v>
      </c>
    </row>
    <row r="158" spans="21:30" x14ac:dyDescent="0.3">
      <c r="U158" t="e">
        <f t="shared" si="24"/>
        <v>#N/A</v>
      </c>
      <c r="X158" t="e">
        <f t="shared" si="25"/>
        <v>#N/A</v>
      </c>
      <c r="Y158" t="e">
        <f t="shared" si="26"/>
        <v>#N/A</v>
      </c>
      <c r="AC158" t="s">
        <v>165</v>
      </c>
      <c r="AD158">
        <v>7406</v>
      </c>
    </row>
    <row r="159" spans="21:30" x14ac:dyDescent="0.3">
      <c r="U159" t="e">
        <f t="shared" si="24"/>
        <v>#N/A</v>
      </c>
      <c r="X159" t="e">
        <f t="shared" si="25"/>
        <v>#N/A</v>
      </c>
      <c r="Y159" t="e">
        <f t="shared" si="26"/>
        <v>#N/A</v>
      </c>
      <c r="AC159" t="s">
        <v>166</v>
      </c>
      <c r="AD159">
        <v>7407</v>
      </c>
    </row>
    <row r="160" spans="21:30" x14ac:dyDescent="0.3">
      <c r="U160" t="e">
        <f t="shared" si="24"/>
        <v>#N/A</v>
      </c>
      <c r="X160" t="e">
        <f t="shared" si="25"/>
        <v>#N/A</v>
      </c>
      <c r="Y160" t="e">
        <f t="shared" si="26"/>
        <v>#N/A</v>
      </c>
      <c r="AC160" t="s">
        <v>167</v>
      </c>
      <c r="AD160">
        <v>7408</v>
      </c>
    </row>
    <row r="161" spans="21:30" x14ac:dyDescent="0.3">
      <c r="U161" t="e">
        <f t="shared" si="24"/>
        <v>#N/A</v>
      </c>
      <c r="X161" t="e">
        <f t="shared" si="25"/>
        <v>#N/A</v>
      </c>
      <c r="Y161" t="e">
        <f t="shared" si="26"/>
        <v>#N/A</v>
      </c>
      <c r="AC161" t="s">
        <v>168</v>
      </c>
      <c r="AD161">
        <v>8101</v>
      </c>
    </row>
    <row r="162" spans="21:30" x14ac:dyDescent="0.3">
      <c r="U162" t="e">
        <f t="shared" si="24"/>
        <v>#N/A</v>
      </c>
      <c r="X162" t="e">
        <f t="shared" si="25"/>
        <v>#N/A</v>
      </c>
      <c r="Y162" t="e">
        <f t="shared" si="26"/>
        <v>#N/A</v>
      </c>
      <c r="AC162" t="s">
        <v>169</v>
      </c>
      <c r="AD162">
        <v>8102</v>
      </c>
    </row>
    <row r="163" spans="21:30" x14ac:dyDescent="0.3">
      <c r="U163" t="e">
        <f t="shared" si="24"/>
        <v>#N/A</v>
      </c>
      <c r="X163" t="e">
        <f t="shared" si="25"/>
        <v>#N/A</v>
      </c>
      <c r="Y163" t="e">
        <f t="shared" si="26"/>
        <v>#N/A</v>
      </c>
      <c r="AC163" t="s">
        <v>170</v>
      </c>
      <c r="AD163">
        <v>8103</v>
      </c>
    </row>
    <row r="164" spans="21:30" x14ac:dyDescent="0.3">
      <c r="U164" t="e">
        <f t="shared" si="24"/>
        <v>#N/A</v>
      </c>
      <c r="X164" t="e">
        <f t="shared" si="25"/>
        <v>#N/A</v>
      </c>
      <c r="Y164" t="e">
        <f t="shared" si="26"/>
        <v>#N/A</v>
      </c>
      <c r="AC164" t="s">
        <v>171</v>
      </c>
      <c r="AD164">
        <v>8104</v>
      </c>
    </row>
    <row r="165" spans="21:30" x14ac:dyDescent="0.3">
      <c r="U165" t="e">
        <f t="shared" si="24"/>
        <v>#N/A</v>
      </c>
      <c r="X165" t="e">
        <f t="shared" si="25"/>
        <v>#N/A</v>
      </c>
      <c r="Y165" t="e">
        <f t="shared" si="26"/>
        <v>#N/A</v>
      </c>
      <c r="AC165" t="s">
        <v>172</v>
      </c>
      <c r="AD165">
        <v>8105</v>
      </c>
    </row>
    <row r="166" spans="21:30" x14ac:dyDescent="0.3">
      <c r="U166" t="e">
        <f t="shared" si="24"/>
        <v>#N/A</v>
      </c>
      <c r="X166" t="e">
        <f t="shared" si="25"/>
        <v>#N/A</v>
      </c>
      <c r="Y166" t="e">
        <f t="shared" si="26"/>
        <v>#N/A</v>
      </c>
      <c r="AC166" t="s">
        <v>173</v>
      </c>
      <c r="AD166">
        <v>8106</v>
      </c>
    </row>
    <row r="167" spans="21:30" x14ac:dyDescent="0.3">
      <c r="U167" t="e">
        <f t="shared" si="24"/>
        <v>#N/A</v>
      </c>
      <c r="X167" t="e">
        <f t="shared" si="25"/>
        <v>#N/A</v>
      </c>
      <c r="Y167" t="e">
        <f t="shared" si="26"/>
        <v>#N/A</v>
      </c>
      <c r="AC167" t="s">
        <v>174</v>
      </c>
      <c r="AD167">
        <v>8107</v>
      </c>
    </row>
    <row r="168" spans="21:30" x14ac:dyDescent="0.3">
      <c r="U168" t="e">
        <f t="shared" si="24"/>
        <v>#N/A</v>
      </c>
      <c r="X168" t="e">
        <f t="shared" si="25"/>
        <v>#N/A</v>
      </c>
      <c r="Y168" t="e">
        <f t="shared" si="26"/>
        <v>#N/A</v>
      </c>
      <c r="AC168" t="s">
        <v>175</v>
      </c>
      <c r="AD168">
        <v>8108</v>
      </c>
    </row>
    <row r="169" spans="21:30" x14ac:dyDescent="0.3">
      <c r="U169" t="e">
        <f t="shared" si="24"/>
        <v>#N/A</v>
      </c>
      <c r="X169" t="e">
        <f t="shared" si="25"/>
        <v>#N/A</v>
      </c>
      <c r="Y169" t="e">
        <f t="shared" si="26"/>
        <v>#N/A</v>
      </c>
      <c r="AC169" t="s">
        <v>176</v>
      </c>
      <c r="AD169">
        <v>8109</v>
      </c>
    </row>
    <row r="170" spans="21:30" x14ac:dyDescent="0.3">
      <c r="U170" t="e">
        <f t="shared" si="24"/>
        <v>#N/A</v>
      </c>
      <c r="X170" t="e">
        <f t="shared" si="25"/>
        <v>#N/A</v>
      </c>
      <c r="Y170" t="e">
        <f t="shared" si="26"/>
        <v>#N/A</v>
      </c>
      <c r="AC170" t="s">
        <v>177</v>
      </c>
      <c r="AD170">
        <v>8110</v>
      </c>
    </row>
    <row r="171" spans="21:30" x14ac:dyDescent="0.3">
      <c r="U171" t="e">
        <f t="shared" si="24"/>
        <v>#N/A</v>
      </c>
      <c r="X171" t="e">
        <f t="shared" si="25"/>
        <v>#N/A</v>
      </c>
      <c r="Y171" t="e">
        <f t="shared" si="26"/>
        <v>#N/A</v>
      </c>
      <c r="AC171" t="s">
        <v>178</v>
      </c>
      <c r="AD171">
        <v>8111</v>
      </c>
    </row>
    <row r="172" spans="21:30" x14ac:dyDescent="0.3">
      <c r="U172" t="e">
        <f t="shared" si="24"/>
        <v>#N/A</v>
      </c>
      <c r="X172" t="e">
        <f t="shared" si="25"/>
        <v>#N/A</v>
      </c>
      <c r="Y172" t="e">
        <f t="shared" si="26"/>
        <v>#N/A</v>
      </c>
      <c r="AC172" t="s">
        <v>179</v>
      </c>
      <c r="AD172">
        <v>8112</v>
      </c>
    </row>
    <row r="173" spans="21:30" x14ac:dyDescent="0.3">
      <c r="U173" t="e">
        <f t="shared" si="24"/>
        <v>#N/A</v>
      </c>
      <c r="X173" t="e">
        <f t="shared" si="25"/>
        <v>#N/A</v>
      </c>
      <c r="Y173" t="e">
        <f t="shared" si="26"/>
        <v>#N/A</v>
      </c>
      <c r="AC173" t="s">
        <v>180</v>
      </c>
      <c r="AD173">
        <v>8201</v>
      </c>
    </row>
    <row r="174" spans="21:30" x14ac:dyDescent="0.3">
      <c r="U174" t="e">
        <f t="shared" si="24"/>
        <v>#N/A</v>
      </c>
      <c r="X174" t="e">
        <f t="shared" si="25"/>
        <v>#N/A</v>
      </c>
      <c r="Y174" t="e">
        <f t="shared" si="26"/>
        <v>#N/A</v>
      </c>
      <c r="AC174" t="s">
        <v>181</v>
      </c>
      <c r="AD174">
        <v>8202</v>
      </c>
    </row>
    <row r="175" spans="21:30" x14ac:dyDescent="0.3">
      <c r="U175" t="e">
        <f t="shared" si="24"/>
        <v>#N/A</v>
      </c>
      <c r="X175" t="e">
        <f t="shared" si="25"/>
        <v>#N/A</v>
      </c>
      <c r="Y175" t="e">
        <f t="shared" si="26"/>
        <v>#N/A</v>
      </c>
      <c r="AC175" t="s">
        <v>182</v>
      </c>
      <c r="AD175">
        <v>8203</v>
      </c>
    </row>
    <row r="176" spans="21:30" x14ac:dyDescent="0.3">
      <c r="U176" t="e">
        <f t="shared" si="24"/>
        <v>#N/A</v>
      </c>
      <c r="X176" t="e">
        <f t="shared" si="25"/>
        <v>#N/A</v>
      </c>
      <c r="Y176" t="e">
        <f t="shared" si="26"/>
        <v>#N/A</v>
      </c>
      <c r="AC176" t="s">
        <v>183</v>
      </c>
      <c r="AD176">
        <v>8204</v>
      </c>
    </row>
    <row r="177" spans="21:30" x14ac:dyDescent="0.3">
      <c r="U177" t="e">
        <f t="shared" si="24"/>
        <v>#N/A</v>
      </c>
      <c r="X177" t="e">
        <f t="shared" si="25"/>
        <v>#N/A</v>
      </c>
      <c r="Y177" t="e">
        <f t="shared" si="26"/>
        <v>#N/A</v>
      </c>
      <c r="AC177" t="s">
        <v>184</v>
      </c>
      <c r="AD177">
        <v>8205</v>
      </c>
    </row>
    <row r="178" spans="21:30" x14ac:dyDescent="0.3">
      <c r="U178" t="e">
        <f t="shared" si="24"/>
        <v>#N/A</v>
      </c>
      <c r="X178" t="e">
        <f t="shared" si="25"/>
        <v>#N/A</v>
      </c>
      <c r="Y178" t="e">
        <f t="shared" si="26"/>
        <v>#N/A</v>
      </c>
      <c r="AC178" t="s">
        <v>185</v>
      </c>
      <c r="AD178">
        <v>8206</v>
      </c>
    </row>
    <row r="179" spans="21:30" x14ac:dyDescent="0.3">
      <c r="U179" t="e">
        <f t="shared" si="24"/>
        <v>#N/A</v>
      </c>
      <c r="X179" t="e">
        <f t="shared" si="25"/>
        <v>#N/A</v>
      </c>
      <c r="Y179" t="e">
        <f t="shared" si="26"/>
        <v>#N/A</v>
      </c>
      <c r="AC179" t="s">
        <v>186</v>
      </c>
      <c r="AD179">
        <v>8207</v>
      </c>
    </row>
    <row r="180" spans="21:30" x14ac:dyDescent="0.3">
      <c r="U180" t="e">
        <f t="shared" si="24"/>
        <v>#N/A</v>
      </c>
      <c r="X180" t="e">
        <f t="shared" si="25"/>
        <v>#N/A</v>
      </c>
      <c r="Y180" t="e">
        <f t="shared" si="26"/>
        <v>#N/A</v>
      </c>
      <c r="AC180" t="s">
        <v>187</v>
      </c>
      <c r="AD180">
        <v>8301</v>
      </c>
    </row>
    <row r="181" spans="21:30" x14ac:dyDescent="0.3">
      <c r="U181" t="e">
        <f t="shared" si="24"/>
        <v>#N/A</v>
      </c>
      <c r="X181" t="e">
        <f t="shared" si="25"/>
        <v>#N/A</v>
      </c>
      <c r="Y181" t="e">
        <f t="shared" si="26"/>
        <v>#N/A</v>
      </c>
      <c r="AC181" t="s">
        <v>188</v>
      </c>
      <c r="AD181">
        <v>8302</v>
      </c>
    </row>
    <row r="182" spans="21:30" x14ac:dyDescent="0.3">
      <c r="U182" t="e">
        <f t="shared" si="24"/>
        <v>#N/A</v>
      </c>
      <c r="X182" t="e">
        <f t="shared" si="25"/>
        <v>#N/A</v>
      </c>
      <c r="Y182" t="e">
        <f t="shared" si="26"/>
        <v>#N/A</v>
      </c>
      <c r="AC182" t="s">
        <v>189</v>
      </c>
      <c r="AD182">
        <v>8303</v>
      </c>
    </row>
    <row r="183" spans="21:30" x14ac:dyDescent="0.3">
      <c r="U183" t="e">
        <f t="shared" si="24"/>
        <v>#N/A</v>
      </c>
      <c r="X183" t="e">
        <f t="shared" si="25"/>
        <v>#N/A</v>
      </c>
      <c r="Y183" t="e">
        <f t="shared" si="26"/>
        <v>#N/A</v>
      </c>
      <c r="AC183" t="s">
        <v>190</v>
      </c>
      <c r="AD183">
        <v>8304</v>
      </c>
    </row>
    <row r="184" spans="21:30" x14ac:dyDescent="0.3">
      <c r="U184" t="e">
        <f t="shared" si="24"/>
        <v>#N/A</v>
      </c>
      <c r="X184" t="e">
        <f t="shared" si="25"/>
        <v>#N/A</v>
      </c>
      <c r="Y184" t="e">
        <f t="shared" si="26"/>
        <v>#N/A</v>
      </c>
      <c r="AC184" t="s">
        <v>191</v>
      </c>
      <c r="AD184">
        <v>8305</v>
      </c>
    </row>
    <row r="185" spans="21:30" x14ac:dyDescent="0.3">
      <c r="U185" t="e">
        <f t="shared" si="24"/>
        <v>#N/A</v>
      </c>
      <c r="X185" t="e">
        <f t="shared" si="25"/>
        <v>#N/A</v>
      </c>
      <c r="Y185" t="e">
        <f t="shared" si="26"/>
        <v>#N/A</v>
      </c>
      <c r="AC185" t="s">
        <v>192</v>
      </c>
      <c r="AD185">
        <v>8306</v>
      </c>
    </row>
    <row r="186" spans="21:30" x14ac:dyDescent="0.3">
      <c r="U186" t="e">
        <f t="shared" si="24"/>
        <v>#N/A</v>
      </c>
      <c r="X186" t="e">
        <f t="shared" si="25"/>
        <v>#N/A</v>
      </c>
      <c r="Y186" t="e">
        <f t="shared" si="26"/>
        <v>#N/A</v>
      </c>
      <c r="AC186" t="s">
        <v>193</v>
      </c>
      <c r="AD186">
        <v>8307</v>
      </c>
    </row>
    <row r="187" spans="21:30" x14ac:dyDescent="0.3">
      <c r="U187" t="e">
        <f t="shared" si="24"/>
        <v>#N/A</v>
      </c>
      <c r="X187" t="e">
        <f t="shared" si="25"/>
        <v>#N/A</v>
      </c>
      <c r="Y187" t="e">
        <f t="shared" si="26"/>
        <v>#N/A</v>
      </c>
      <c r="AC187" t="s">
        <v>194</v>
      </c>
      <c r="AD187">
        <v>8308</v>
      </c>
    </row>
    <row r="188" spans="21:30" x14ac:dyDescent="0.3">
      <c r="U188" t="e">
        <f t="shared" si="24"/>
        <v>#N/A</v>
      </c>
      <c r="X188" t="e">
        <f t="shared" si="25"/>
        <v>#N/A</v>
      </c>
      <c r="Y188" t="e">
        <f t="shared" si="26"/>
        <v>#N/A</v>
      </c>
      <c r="AC188" t="s">
        <v>195</v>
      </c>
      <c r="AD188">
        <v>8309</v>
      </c>
    </row>
    <row r="189" spans="21:30" x14ac:dyDescent="0.3">
      <c r="U189" t="e">
        <f t="shared" si="24"/>
        <v>#N/A</v>
      </c>
      <c r="X189" t="e">
        <f t="shared" si="25"/>
        <v>#N/A</v>
      </c>
      <c r="Y189" t="e">
        <f t="shared" si="26"/>
        <v>#N/A</v>
      </c>
      <c r="AC189" t="s">
        <v>196</v>
      </c>
      <c r="AD189">
        <v>8310</v>
      </c>
    </row>
    <row r="190" spans="21:30" x14ac:dyDescent="0.3">
      <c r="U190" t="e">
        <f t="shared" si="24"/>
        <v>#N/A</v>
      </c>
      <c r="X190" t="e">
        <f t="shared" si="25"/>
        <v>#N/A</v>
      </c>
      <c r="Y190" t="e">
        <f t="shared" si="26"/>
        <v>#N/A</v>
      </c>
      <c r="AC190" t="s">
        <v>197</v>
      </c>
      <c r="AD190">
        <v>8311</v>
      </c>
    </row>
    <row r="191" spans="21:30" x14ac:dyDescent="0.3">
      <c r="U191" t="e">
        <f t="shared" si="24"/>
        <v>#N/A</v>
      </c>
      <c r="X191" t="e">
        <f t="shared" si="25"/>
        <v>#N/A</v>
      </c>
      <c r="Y191" t="e">
        <f t="shared" si="26"/>
        <v>#N/A</v>
      </c>
      <c r="AC191" t="s">
        <v>198</v>
      </c>
      <c r="AD191">
        <v>8312</v>
      </c>
    </row>
    <row r="192" spans="21:30" x14ac:dyDescent="0.3">
      <c r="U192" t="e">
        <f t="shared" si="24"/>
        <v>#N/A</v>
      </c>
      <c r="X192" t="e">
        <f t="shared" si="25"/>
        <v>#N/A</v>
      </c>
      <c r="Y192" t="e">
        <f t="shared" si="26"/>
        <v>#N/A</v>
      </c>
      <c r="AC192" t="s">
        <v>199</v>
      </c>
      <c r="AD192">
        <v>8313</v>
      </c>
    </row>
    <row r="193" spans="21:30" x14ac:dyDescent="0.3">
      <c r="U193" t="e">
        <f t="shared" si="24"/>
        <v>#N/A</v>
      </c>
      <c r="X193" t="e">
        <f t="shared" si="25"/>
        <v>#N/A</v>
      </c>
      <c r="Y193" t="e">
        <f t="shared" si="26"/>
        <v>#N/A</v>
      </c>
      <c r="AC193" t="s">
        <v>200</v>
      </c>
      <c r="AD193">
        <v>8314</v>
      </c>
    </row>
    <row r="194" spans="21:30" x14ac:dyDescent="0.3">
      <c r="U194" t="e">
        <f t="shared" si="24"/>
        <v>#N/A</v>
      </c>
      <c r="X194" t="e">
        <f t="shared" si="25"/>
        <v>#N/A</v>
      </c>
      <c r="Y194" t="e">
        <f t="shared" si="26"/>
        <v>#N/A</v>
      </c>
      <c r="AC194" t="s">
        <v>201</v>
      </c>
      <c r="AD194">
        <v>16101</v>
      </c>
    </row>
    <row r="195" spans="21:30" x14ac:dyDescent="0.3">
      <c r="U195" t="e">
        <f t="shared" si="24"/>
        <v>#N/A</v>
      </c>
      <c r="X195" t="e">
        <f t="shared" si="25"/>
        <v>#N/A</v>
      </c>
      <c r="Y195" t="e">
        <f t="shared" si="26"/>
        <v>#N/A</v>
      </c>
      <c r="AC195" t="s">
        <v>202</v>
      </c>
      <c r="AD195">
        <v>16102</v>
      </c>
    </row>
    <row r="196" spans="21:30" x14ac:dyDescent="0.3">
      <c r="U196" t="e">
        <f t="shared" si="24"/>
        <v>#N/A</v>
      </c>
      <c r="X196" t="e">
        <f t="shared" si="25"/>
        <v>#N/A</v>
      </c>
      <c r="Y196" t="e">
        <f t="shared" si="26"/>
        <v>#N/A</v>
      </c>
      <c r="AC196" t="s">
        <v>203</v>
      </c>
      <c r="AD196">
        <v>16202</v>
      </c>
    </row>
    <row r="197" spans="21:30" x14ac:dyDescent="0.3">
      <c r="U197" t="e">
        <f t="shared" ref="U197:U260" si="27">+VLOOKUP(W197,$R$4:$S$6,2,0)*100000+X197</f>
        <v>#N/A</v>
      </c>
      <c r="X197" t="e">
        <f t="shared" ref="X197:X260" si="28">+VLOOKUP(V197,$AC$3:$AD$364,2,0)</f>
        <v>#N/A</v>
      </c>
      <c r="Y197" t="e">
        <f t="shared" ref="Y197:Y260" si="29">+U197</f>
        <v>#N/A</v>
      </c>
      <c r="AC197" t="s">
        <v>204</v>
      </c>
      <c r="AD197">
        <v>16203</v>
      </c>
    </row>
    <row r="198" spans="21:30" x14ac:dyDescent="0.3">
      <c r="U198" t="e">
        <f t="shared" si="27"/>
        <v>#N/A</v>
      </c>
      <c r="X198" t="e">
        <f t="shared" si="28"/>
        <v>#N/A</v>
      </c>
      <c r="Y198" t="e">
        <f t="shared" si="29"/>
        <v>#N/A</v>
      </c>
      <c r="AC198" t="s">
        <v>205</v>
      </c>
      <c r="AD198">
        <v>16302</v>
      </c>
    </row>
    <row r="199" spans="21:30" x14ac:dyDescent="0.3">
      <c r="U199" t="e">
        <f t="shared" si="27"/>
        <v>#N/A</v>
      </c>
      <c r="X199" t="e">
        <f t="shared" si="28"/>
        <v>#N/A</v>
      </c>
      <c r="Y199" t="e">
        <f t="shared" si="29"/>
        <v>#N/A</v>
      </c>
      <c r="AC199" t="s">
        <v>206</v>
      </c>
      <c r="AD199">
        <v>16103</v>
      </c>
    </row>
    <row r="200" spans="21:30" x14ac:dyDescent="0.3">
      <c r="U200" t="e">
        <f t="shared" si="27"/>
        <v>#N/A</v>
      </c>
      <c r="X200" t="e">
        <f t="shared" si="28"/>
        <v>#N/A</v>
      </c>
      <c r="Y200" t="e">
        <f t="shared" si="29"/>
        <v>#N/A</v>
      </c>
      <c r="AC200" t="s">
        <v>207</v>
      </c>
      <c r="AD200">
        <v>16104</v>
      </c>
    </row>
    <row r="201" spans="21:30" x14ac:dyDescent="0.3">
      <c r="U201" t="e">
        <f t="shared" si="27"/>
        <v>#N/A</v>
      </c>
      <c r="X201" t="e">
        <f t="shared" si="28"/>
        <v>#N/A</v>
      </c>
      <c r="Y201" t="e">
        <f t="shared" si="29"/>
        <v>#N/A</v>
      </c>
      <c r="AC201" t="s">
        <v>208</v>
      </c>
      <c r="AD201">
        <v>16204</v>
      </c>
    </row>
    <row r="202" spans="21:30" x14ac:dyDescent="0.3">
      <c r="U202" t="e">
        <f t="shared" si="27"/>
        <v>#N/A</v>
      </c>
      <c r="X202" t="e">
        <f t="shared" si="28"/>
        <v>#N/A</v>
      </c>
      <c r="Y202" t="e">
        <f t="shared" si="29"/>
        <v>#N/A</v>
      </c>
      <c r="AC202" t="s">
        <v>209</v>
      </c>
      <c r="AD202">
        <v>16303</v>
      </c>
    </row>
    <row r="203" spans="21:30" x14ac:dyDescent="0.3">
      <c r="U203" t="e">
        <f t="shared" si="27"/>
        <v>#N/A</v>
      </c>
      <c r="X203" t="e">
        <f t="shared" si="28"/>
        <v>#N/A</v>
      </c>
      <c r="Y203" t="e">
        <f t="shared" si="29"/>
        <v>#N/A</v>
      </c>
      <c r="AC203" t="s">
        <v>210</v>
      </c>
      <c r="AD203">
        <v>16105</v>
      </c>
    </row>
    <row r="204" spans="21:30" x14ac:dyDescent="0.3">
      <c r="U204" t="e">
        <f t="shared" si="27"/>
        <v>#N/A</v>
      </c>
      <c r="X204" t="e">
        <f t="shared" si="28"/>
        <v>#N/A</v>
      </c>
      <c r="Y204" t="e">
        <f t="shared" si="29"/>
        <v>#N/A</v>
      </c>
      <c r="AC204" t="s">
        <v>211</v>
      </c>
      <c r="AD204">
        <v>16106</v>
      </c>
    </row>
    <row r="205" spans="21:30" x14ac:dyDescent="0.3">
      <c r="U205" t="e">
        <f t="shared" si="27"/>
        <v>#N/A</v>
      </c>
      <c r="X205" t="e">
        <f t="shared" si="28"/>
        <v>#N/A</v>
      </c>
      <c r="Y205" t="e">
        <f t="shared" si="29"/>
        <v>#N/A</v>
      </c>
      <c r="AC205" t="s">
        <v>212</v>
      </c>
      <c r="AD205">
        <v>16205</v>
      </c>
    </row>
    <row r="206" spans="21:30" x14ac:dyDescent="0.3">
      <c r="U206" t="e">
        <f t="shared" si="27"/>
        <v>#N/A</v>
      </c>
      <c r="X206" t="e">
        <f t="shared" si="28"/>
        <v>#N/A</v>
      </c>
      <c r="Y206" t="e">
        <f t="shared" si="29"/>
        <v>#N/A</v>
      </c>
      <c r="AC206" t="s">
        <v>213</v>
      </c>
      <c r="AD206">
        <v>16107</v>
      </c>
    </row>
    <row r="207" spans="21:30" x14ac:dyDescent="0.3">
      <c r="U207" t="e">
        <f t="shared" si="27"/>
        <v>#N/A</v>
      </c>
      <c r="X207" t="e">
        <f t="shared" si="28"/>
        <v>#N/A</v>
      </c>
      <c r="Y207" t="e">
        <f t="shared" si="29"/>
        <v>#N/A</v>
      </c>
      <c r="AC207" t="s">
        <v>214</v>
      </c>
      <c r="AD207">
        <v>16201</v>
      </c>
    </row>
    <row r="208" spans="21:30" x14ac:dyDescent="0.3">
      <c r="U208" t="e">
        <f t="shared" si="27"/>
        <v>#N/A</v>
      </c>
      <c r="X208" t="e">
        <f t="shared" si="28"/>
        <v>#N/A</v>
      </c>
      <c r="Y208" t="e">
        <f t="shared" si="29"/>
        <v>#N/A</v>
      </c>
      <c r="AC208" t="s">
        <v>215</v>
      </c>
      <c r="AD208">
        <v>16206</v>
      </c>
    </row>
    <row r="209" spans="21:30" x14ac:dyDescent="0.3">
      <c r="U209" t="e">
        <f t="shared" si="27"/>
        <v>#N/A</v>
      </c>
      <c r="X209" t="e">
        <f t="shared" si="28"/>
        <v>#N/A</v>
      </c>
      <c r="Y209" t="e">
        <f t="shared" si="29"/>
        <v>#N/A</v>
      </c>
      <c r="AC209" t="s">
        <v>216</v>
      </c>
      <c r="AD209">
        <v>16301</v>
      </c>
    </row>
    <row r="210" spans="21:30" x14ac:dyDescent="0.3">
      <c r="U210" t="e">
        <f t="shared" si="27"/>
        <v>#N/A</v>
      </c>
      <c r="X210" t="e">
        <f t="shared" si="28"/>
        <v>#N/A</v>
      </c>
      <c r="Y210" t="e">
        <f t="shared" si="29"/>
        <v>#N/A</v>
      </c>
      <c r="AC210" t="s">
        <v>217</v>
      </c>
      <c r="AD210">
        <v>16304</v>
      </c>
    </row>
    <row r="211" spans="21:30" x14ac:dyDescent="0.3">
      <c r="U211" t="e">
        <f t="shared" si="27"/>
        <v>#N/A</v>
      </c>
      <c r="X211" t="e">
        <f t="shared" si="28"/>
        <v>#N/A</v>
      </c>
      <c r="Y211" t="e">
        <f t="shared" si="29"/>
        <v>#N/A</v>
      </c>
      <c r="AC211" t="s">
        <v>218</v>
      </c>
      <c r="AD211">
        <v>16108</v>
      </c>
    </row>
    <row r="212" spans="21:30" x14ac:dyDescent="0.3">
      <c r="U212" t="e">
        <f t="shared" si="27"/>
        <v>#N/A</v>
      </c>
      <c r="X212" t="e">
        <f t="shared" si="28"/>
        <v>#N/A</v>
      </c>
      <c r="Y212" t="e">
        <f t="shared" si="29"/>
        <v>#N/A</v>
      </c>
      <c r="AC212" t="s">
        <v>219</v>
      </c>
      <c r="AD212">
        <v>16305</v>
      </c>
    </row>
    <row r="213" spans="21:30" x14ac:dyDescent="0.3">
      <c r="U213" t="e">
        <f t="shared" si="27"/>
        <v>#N/A</v>
      </c>
      <c r="X213" t="e">
        <f t="shared" si="28"/>
        <v>#N/A</v>
      </c>
      <c r="Y213" t="e">
        <f t="shared" si="29"/>
        <v>#N/A</v>
      </c>
      <c r="AC213" t="s">
        <v>220</v>
      </c>
      <c r="AD213">
        <v>16207</v>
      </c>
    </row>
    <row r="214" spans="21:30" x14ac:dyDescent="0.3">
      <c r="U214" t="e">
        <f t="shared" si="27"/>
        <v>#N/A</v>
      </c>
      <c r="X214" t="e">
        <f t="shared" si="28"/>
        <v>#N/A</v>
      </c>
      <c r="Y214" t="e">
        <f t="shared" si="29"/>
        <v>#N/A</v>
      </c>
      <c r="AC214" t="s">
        <v>221</v>
      </c>
      <c r="AD214">
        <v>16109</v>
      </c>
    </row>
    <row r="215" spans="21:30" x14ac:dyDescent="0.3">
      <c r="U215" t="e">
        <f t="shared" si="27"/>
        <v>#N/A</v>
      </c>
      <c r="X215" t="e">
        <f t="shared" si="28"/>
        <v>#N/A</v>
      </c>
      <c r="Y215" t="e">
        <f t="shared" si="29"/>
        <v>#N/A</v>
      </c>
      <c r="AC215" t="s">
        <v>222</v>
      </c>
      <c r="AD215">
        <v>9101</v>
      </c>
    </row>
    <row r="216" spans="21:30" x14ac:dyDescent="0.3">
      <c r="U216" t="e">
        <f t="shared" si="27"/>
        <v>#N/A</v>
      </c>
      <c r="X216" t="e">
        <f t="shared" si="28"/>
        <v>#N/A</v>
      </c>
      <c r="Y216" t="e">
        <f t="shared" si="29"/>
        <v>#N/A</v>
      </c>
      <c r="AC216" t="s">
        <v>223</v>
      </c>
      <c r="AD216">
        <v>9102</v>
      </c>
    </row>
    <row r="217" spans="21:30" x14ac:dyDescent="0.3">
      <c r="U217" t="e">
        <f t="shared" si="27"/>
        <v>#N/A</v>
      </c>
      <c r="X217" t="e">
        <f t="shared" si="28"/>
        <v>#N/A</v>
      </c>
      <c r="Y217" t="e">
        <f t="shared" si="29"/>
        <v>#N/A</v>
      </c>
      <c r="AC217" t="s">
        <v>224</v>
      </c>
      <c r="AD217">
        <v>9103</v>
      </c>
    </row>
    <row r="218" spans="21:30" x14ac:dyDescent="0.3">
      <c r="U218" t="e">
        <f t="shared" si="27"/>
        <v>#N/A</v>
      </c>
      <c r="X218" t="e">
        <f t="shared" si="28"/>
        <v>#N/A</v>
      </c>
      <c r="Y218" t="e">
        <f t="shared" si="29"/>
        <v>#N/A</v>
      </c>
      <c r="AC218" t="s">
        <v>225</v>
      </c>
      <c r="AD218">
        <v>9104</v>
      </c>
    </row>
    <row r="219" spans="21:30" x14ac:dyDescent="0.3">
      <c r="U219" t="e">
        <f t="shared" si="27"/>
        <v>#N/A</v>
      </c>
      <c r="X219" t="e">
        <f t="shared" si="28"/>
        <v>#N/A</v>
      </c>
      <c r="Y219" t="e">
        <f t="shared" si="29"/>
        <v>#N/A</v>
      </c>
      <c r="AC219" t="s">
        <v>226</v>
      </c>
      <c r="AD219">
        <v>9105</v>
      </c>
    </row>
    <row r="220" spans="21:30" x14ac:dyDescent="0.3">
      <c r="U220" t="e">
        <f t="shared" si="27"/>
        <v>#N/A</v>
      </c>
      <c r="X220" t="e">
        <f t="shared" si="28"/>
        <v>#N/A</v>
      </c>
      <c r="Y220" t="e">
        <f t="shared" si="29"/>
        <v>#N/A</v>
      </c>
      <c r="AC220" t="s">
        <v>227</v>
      </c>
      <c r="AD220">
        <v>9106</v>
      </c>
    </row>
    <row r="221" spans="21:30" x14ac:dyDescent="0.3">
      <c r="U221" t="e">
        <f t="shared" si="27"/>
        <v>#N/A</v>
      </c>
      <c r="X221" t="e">
        <f t="shared" si="28"/>
        <v>#N/A</v>
      </c>
      <c r="Y221" t="e">
        <f t="shared" si="29"/>
        <v>#N/A</v>
      </c>
      <c r="AC221" t="s">
        <v>228</v>
      </c>
      <c r="AD221">
        <v>9107</v>
      </c>
    </row>
    <row r="222" spans="21:30" x14ac:dyDescent="0.3">
      <c r="U222" t="e">
        <f t="shared" si="27"/>
        <v>#N/A</v>
      </c>
      <c r="X222" t="e">
        <f t="shared" si="28"/>
        <v>#N/A</v>
      </c>
      <c r="Y222" t="e">
        <f t="shared" si="29"/>
        <v>#N/A</v>
      </c>
      <c r="AC222" t="s">
        <v>229</v>
      </c>
      <c r="AD222">
        <v>9108</v>
      </c>
    </row>
    <row r="223" spans="21:30" x14ac:dyDescent="0.3">
      <c r="U223" t="e">
        <f t="shared" si="27"/>
        <v>#N/A</v>
      </c>
      <c r="X223" t="e">
        <f t="shared" si="28"/>
        <v>#N/A</v>
      </c>
      <c r="Y223" t="e">
        <f t="shared" si="29"/>
        <v>#N/A</v>
      </c>
      <c r="AC223" t="s">
        <v>230</v>
      </c>
      <c r="AD223">
        <v>9109</v>
      </c>
    </row>
    <row r="224" spans="21:30" x14ac:dyDescent="0.3">
      <c r="U224" t="e">
        <f t="shared" si="27"/>
        <v>#N/A</v>
      </c>
      <c r="X224" t="e">
        <f t="shared" si="28"/>
        <v>#N/A</v>
      </c>
      <c r="Y224" t="e">
        <f t="shared" si="29"/>
        <v>#N/A</v>
      </c>
      <c r="AC224" t="s">
        <v>231</v>
      </c>
      <c r="AD224">
        <v>9110</v>
      </c>
    </row>
    <row r="225" spans="21:30" x14ac:dyDescent="0.3">
      <c r="U225" t="e">
        <f t="shared" si="27"/>
        <v>#N/A</v>
      </c>
      <c r="X225" t="e">
        <f t="shared" si="28"/>
        <v>#N/A</v>
      </c>
      <c r="Y225" t="e">
        <f t="shared" si="29"/>
        <v>#N/A</v>
      </c>
      <c r="AC225" t="s">
        <v>232</v>
      </c>
      <c r="AD225">
        <v>9111</v>
      </c>
    </row>
    <row r="226" spans="21:30" x14ac:dyDescent="0.3">
      <c r="U226" t="e">
        <f t="shared" si="27"/>
        <v>#N/A</v>
      </c>
      <c r="X226" t="e">
        <f t="shared" si="28"/>
        <v>#N/A</v>
      </c>
      <c r="Y226" t="e">
        <f t="shared" si="29"/>
        <v>#N/A</v>
      </c>
      <c r="AC226" t="s">
        <v>233</v>
      </c>
      <c r="AD226">
        <v>9112</v>
      </c>
    </row>
    <row r="227" spans="21:30" x14ac:dyDescent="0.3">
      <c r="U227" t="e">
        <f t="shared" si="27"/>
        <v>#N/A</v>
      </c>
      <c r="X227" t="e">
        <f t="shared" si="28"/>
        <v>#N/A</v>
      </c>
      <c r="Y227" t="e">
        <f t="shared" si="29"/>
        <v>#N/A</v>
      </c>
      <c r="AC227" t="s">
        <v>234</v>
      </c>
      <c r="AD227">
        <v>9113</v>
      </c>
    </row>
    <row r="228" spans="21:30" x14ac:dyDescent="0.3">
      <c r="U228" t="e">
        <f t="shared" si="27"/>
        <v>#N/A</v>
      </c>
      <c r="X228" t="e">
        <f t="shared" si="28"/>
        <v>#N/A</v>
      </c>
      <c r="Y228" t="e">
        <f t="shared" si="29"/>
        <v>#N/A</v>
      </c>
      <c r="AC228" t="s">
        <v>235</v>
      </c>
      <c r="AD228">
        <v>9114</v>
      </c>
    </row>
    <row r="229" spans="21:30" x14ac:dyDescent="0.3">
      <c r="U229" t="e">
        <f t="shared" si="27"/>
        <v>#N/A</v>
      </c>
      <c r="X229" t="e">
        <f t="shared" si="28"/>
        <v>#N/A</v>
      </c>
      <c r="Y229" t="e">
        <f t="shared" si="29"/>
        <v>#N/A</v>
      </c>
      <c r="AC229" t="s">
        <v>236</v>
      </c>
      <c r="AD229">
        <v>9115</v>
      </c>
    </row>
    <row r="230" spans="21:30" x14ac:dyDescent="0.3">
      <c r="U230" t="e">
        <f t="shared" si="27"/>
        <v>#N/A</v>
      </c>
      <c r="X230" t="e">
        <f t="shared" si="28"/>
        <v>#N/A</v>
      </c>
      <c r="Y230" t="e">
        <f t="shared" si="29"/>
        <v>#N/A</v>
      </c>
      <c r="AC230" t="s">
        <v>237</v>
      </c>
      <c r="AD230">
        <v>9116</v>
      </c>
    </row>
    <row r="231" spans="21:30" x14ac:dyDescent="0.3">
      <c r="U231" t="e">
        <f t="shared" si="27"/>
        <v>#N/A</v>
      </c>
      <c r="X231" t="e">
        <f t="shared" si="28"/>
        <v>#N/A</v>
      </c>
      <c r="Y231" t="e">
        <f t="shared" si="29"/>
        <v>#N/A</v>
      </c>
      <c r="AC231" t="s">
        <v>238</v>
      </c>
      <c r="AD231">
        <v>9117</v>
      </c>
    </row>
    <row r="232" spans="21:30" x14ac:dyDescent="0.3">
      <c r="U232" t="e">
        <f t="shared" si="27"/>
        <v>#N/A</v>
      </c>
      <c r="X232" t="e">
        <f t="shared" si="28"/>
        <v>#N/A</v>
      </c>
      <c r="Y232" t="e">
        <f t="shared" si="29"/>
        <v>#N/A</v>
      </c>
      <c r="AC232" t="s">
        <v>239</v>
      </c>
      <c r="AD232">
        <v>9118</v>
      </c>
    </row>
    <row r="233" spans="21:30" x14ac:dyDescent="0.3">
      <c r="U233" t="e">
        <f t="shared" si="27"/>
        <v>#N/A</v>
      </c>
      <c r="X233" t="e">
        <f t="shared" si="28"/>
        <v>#N/A</v>
      </c>
      <c r="Y233" t="e">
        <f t="shared" si="29"/>
        <v>#N/A</v>
      </c>
      <c r="AC233" t="s">
        <v>240</v>
      </c>
      <c r="AD233">
        <v>9119</v>
      </c>
    </row>
    <row r="234" spans="21:30" x14ac:dyDescent="0.3">
      <c r="U234" t="e">
        <f t="shared" si="27"/>
        <v>#N/A</v>
      </c>
      <c r="X234" t="e">
        <f t="shared" si="28"/>
        <v>#N/A</v>
      </c>
      <c r="Y234" t="e">
        <f t="shared" si="29"/>
        <v>#N/A</v>
      </c>
      <c r="AC234" t="s">
        <v>241</v>
      </c>
      <c r="AD234">
        <v>9120</v>
      </c>
    </row>
    <row r="235" spans="21:30" x14ac:dyDescent="0.3">
      <c r="U235" t="e">
        <f t="shared" si="27"/>
        <v>#N/A</v>
      </c>
      <c r="X235" t="e">
        <f t="shared" si="28"/>
        <v>#N/A</v>
      </c>
      <c r="Y235" t="e">
        <f t="shared" si="29"/>
        <v>#N/A</v>
      </c>
      <c r="AC235" t="s">
        <v>242</v>
      </c>
      <c r="AD235">
        <v>9121</v>
      </c>
    </row>
    <row r="236" spans="21:30" x14ac:dyDescent="0.3">
      <c r="U236" t="e">
        <f t="shared" si="27"/>
        <v>#N/A</v>
      </c>
      <c r="X236" t="e">
        <f t="shared" si="28"/>
        <v>#N/A</v>
      </c>
      <c r="Y236" t="e">
        <f t="shared" si="29"/>
        <v>#N/A</v>
      </c>
      <c r="AC236" t="s">
        <v>243</v>
      </c>
      <c r="AD236">
        <v>9201</v>
      </c>
    </row>
    <row r="237" spans="21:30" x14ac:dyDescent="0.3">
      <c r="U237" t="e">
        <f t="shared" si="27"/>
        <v>#N/A</v>
      </c>
      <c r="X237" t="e">
        <f t="shared" si="28"/>
        <v>#N/A</v>
      </c>
      <c r="Y237" t="e">
        <f t="shared" si="29"/>
        <v>#N/A</v>
      </c>
      <c r="AC237" t="s">
        <v>244</v>
      </c>
      <c r="AD237">
        <v>9202</v>
      </c>
    </row>
    <row r="238" spans="21:30" x14ac:dyDescent="0.3">
      <c r="U238" t="e">
        <f t="shared" si="27"/>
        <v>#N/A</v>
      </c>
      <c r="X238" t="e">
        <f t="shared" si="28"/>
        <v>#N/A</v>
      </c>
      <c r="Y238" t="e">
        <f t="shared" si="29"/>
        <v>#N/A</v>
      </c>
      <c r="AC238" t="s">
        <v>245</v>
      </c>
      <c r="AD238">
        <v>9203</v>
      </c>
    </row>
    <row r="239" spans="21:30" x14ac:dyDescent="0.3">
      <c r="U239" t="e">
        <f t="shared" si="27"/>
        <v>#N/A</v>
      </c>
      <c r="X239" t="e">
        <f t="shared" si="28"/>
        <v>#N/A</v>
      </c>
      <c r="Y239" t="e">
        <f t="shared" si="29"/>
        <v>#N/A</v>
      </c>
      <c r="AC239" t="s">
        <v>246</v>
      </c>
      <c r="AD239">
        <v>9204</v>
      </c>
    </row>
    <row r="240" spans="21:30" x14ac:dyDescent="0.3">
      <c r="U240" t="e">
        <f t="shared" si="27"/>
        <v>#N/A</v>
      </c>
      <c r="X240" t="e">
        <f t="shared" si="28"/>
        <v>#N/A</v>
      </c>
      <c r="Y240" t="e">
        <f t="shared" si="29"/>
        <v>#N/A</v>
      </c>
      <c r="AC240" t="s">
        <v>247</v>
      </c>
      <c r="AD240">
        <v>9205</v>
      </c>
    </row>
    <row r="241" spans="21:30" x14ac:dyDescent="0.3">
      <c r="U241" t="e">
        <f t="shared" si="27"/>
        <v>#N/A</v>
      </c>
      <c r="X241" t="e">
        <f t="shared" si="28"/>
        <v>#N/A</v>
      </c>
      <c r="Y241" t="e">
        <f t="shared" si="29"/>
        <v>#N/A</v>
      </c>
      <c r="AC241" t="s">
        <v>248</v>
      </c>
      <c r="AD241">
        <v>9206</v>
      </c>
    </row>
    <row r="242" spans="21:30" x14ac:dyDescent="0.3">
      <c r="U242" t="e">
        <f t="shared" si="27"/>
        <v>#N/A</v>
      </c>
      <c r="X242" t="e">
        <f t="shared" si="28"/>
        <v>#N/A</v>
      </c>
      <c r="Y242" t="e">
        <f t="shared" si="29"/>
        <v>#N/A</v>
      </c>
      <c r="AC242" t="s">
        <v>249</v>
      </c>
      <c r="AD242">
        <v>9207</v>
      </c>
    </row>
    <row r="243" spans="21:30" x14ac:dyDescent="0.3">
      <c r="U243" t="e">
        <f t="shared" si="27"/>
        <v>#N/A</v>
      </c>
      <c r="X243" t="e">
        <f t="shared" si="28"/>
        <v>#N/A</v>
      </c>
      <c r="Y243" t="e">
        <f t="shared" si="29"/>
        <v>#N/A</v>
      </c>
      <c r="AC243" t="s">
        <v>250</v>
      </c>
      <c r="AD243">
        <v>9208</v>
      </c>
    </row>
    <row r="244" spans="21:30" x14ac:dyDescent="0.3">
      <c r="U244" t="e">
        <f t="shared" si="27"/>
        <v>#N/A</v>
      </c>
      <c r="X244" t="e">
        <f t="shared" si="28"/>
        <v>#N/A</v>
      </c>
      <c r="Y244" t="e">
        <f t="shared" si="29"/>
        <v>#N/A</v>
      </c>
      <c r="AC244" t="s">
        <v>251</v>
      </c>
      <c r="AD244">
        <v>9209</v>
      </c>
    </row>
    <row r="245" spans="21:30" x14ac:dyDescent="0.3">
      <c r="U245" t="e">
        <f t="shared" si="27"/>
        <v>#N/A</v>
      </c>
      <c r="X245" t="e">
        <f t="shared" si="28"/>
        <v>#N/A</v>
      </c>
      <c r="Y245" t="e">
        <f t="shared" si="29"/>
        <v>#N/A</v>
      </c>
      <c r="AC245" t="s">
        <v>252</v>
      </c>
      <c r="AD245">
        <v>9210</v>
      </c>
    </row>
    <row r="246" spans="21:30" x14ac:dyDescent="0.3">
      <c r="U246" t="e">
        <f t="shared" si="27"/>
        <v>#N/A</v>
      </c>
      <c r="X246" t="e">
        <f t="shared" si="28"/>
        <v>#N/A</v>
      </c>
      <c r="Y246" t="e">
        <f t="shared" si="29"/>
        <v>#N/A</v>
      </c>
      <c r="AC246" t="s">
        <v>253</v>
      </c>
      <c r="AD246">
        <v>9211</v>
      </c>
    </row>
    <row r="247" spans="21:30" x14ac:dyDescent="0.3">
      <c r="U247" t="e">
        <f t="shared" si="27"/>
        <v>#N/A</v>
      </c>
      <c r="X247" t="e">
        <f t="shared" si="28"/>
        <v>#N/A</v>
      </c>
      <c r="Y247" t="e">
        <f t="shared" si="29"/>
        <v>#N/A</v>
      </c>
      <c r="AC247" t="s">
        <v>254</v>
      </c>
      <c r="AD247">
        <v>10101</v>
      </c>
    </row>
    <row r="248" spans="21:30" x14ac:dyDescent="0.3">
      <c r="U248" t="e">
        <f t="shared" si="27"/>
        <v>#N/A</v>
      </c>
      <c r="X248" t="e">
        <f t="shared" si="28"/>
        <v>#N/A</v>
      </c>
      <c r="Y248" t="e">
        <f t="shared" si="29"/>
        <v>#N/A</v>
      </c>
      <c r="AC248" t="s">
        <v>255</v>
      </c>
      <c r="AD248">
        <v>10102</v>
      </c>
    </row>
    <row r="249" spans="21:30" x14ac:dyDescent="0.3">
      <c r="U249" t="e">
        <f t="shared" si="27"/>
        <v>#N/A</v>
      </c>
      <c r="X249" t="e">
        <f t="shared" si="28"/>
        <v>#N/A</v>
      </c>
      <c r="Y249" t="e">
        <f t="shared" si="29"/>
        <v>#N/A</v>
      </c>
      <c r="AC249" t="s">
        <v>256</v>
      </c>
      <c r="AD249">
        <v>10103</v>
      </c>
    </row>
    <row r="250" spans="21:30" x14ac:dyDescent="0.3">
      <c r="U250" t="e">
        <f t="shared" si="27"/>
        <v>#N/A</v>
      </c>
      <c r="X250" t="e">
        <f t="shared" si="28"/>
        <v>#N/A</v>
      </c>
      <c r="Y250" t="e">
        <f t="shared" si="29"/>
        <v>#N/A</v>
      </c>
      <c r="AC250" t="s">
        <v>257</v>
      </c>
      <c r="AD250">
        <v>10104</v>
      </c>
    </row>
    <row r="251" spans="21:30" x14ac:dyDescent="0.3">
      <c r="U251" t="e">
        <f t="shared" si="27"/>
        <v>#N/A</v>
      </c>
      <c r="X251" t="e">
        <f t="shared" si="28"/>
        <v>#N/A</v>
      </c>
      <c r="Y251" t="e">
        <f t="shared" si="29"/>
        <v>#N/A</v>
      </c>
      <c r="AC251" t="s">
        <v>258</v>
      </c>
      <c r="AD251">
        <v>10105</v>
      </c>
    </row>
    <row r="252" spans="21:30" x14ac:dyDescent="0.3">
      <c r="U252" t="e">
        <f t="shared" si="27"/>
        <v>#N/A</v>
      </c>
      <c r="X252" t="e">
        <f t="shared" si="28"/>
        <v>#N/A</v>
      </c>
      <c r="Y252" t="e">
        <f t="shared" si="29"/>
        <v>#N/A</v>
      </c>
      <c r="AC252" t="s">
        <v>259</v>
      </c>
      <c r="AD252">
        <v>10106</v>
      </c>
    </row>
    <row r="253" spans="21:30" x14ac:dyDescent="0.3">
      <c r="U253" t="e">
        <f t="shared" si="27"/>
        <v>#N/A</v>
      </c>
      <c r="X253" t="e">
        <f t="shared" si="28"/>
        <v>#N/A</v>
      </c>
      <c r="Y253" t="e">
        <f t="shared" si="29"/>
        <v>#N/A</v>
      </c>
      <c r="AC253" t="s">
        <v>260</v>
      </c>
      <c r="AD253">
        <v>10107</v>
      </c>
    </row>
    <row r="254" spans="21:30" x14ac:dyDescent="0.3">
      <c r="U254" t="e">
        <f t="shared" si="27"/>
        <v>#N/A</v>
      </c>
      <c r="X254" t="e">
        <f t="shared" si="28"/>
        <v>#N/A</v>
      </c>
      <c r="Y254" t="e">
        <f t="shared" si="29"/>
        <v>#N/A</v>
      </c>
      <c r="AC254" t="s">
        <v>261</v>
      </c>
      <c r="AD254">
        <v>10108</v>
      </c>
    </row>
    <row r="255" spans="21:30" x14ac:dyDescent="0.3">
      <c r="U255" t="e">
        <f t="shared" si="27"/>
        <v>#N/A</v>
      </c>
      <c r="X255" t="e">
        <f t="shared" si="28"/>
        <v>#N/A</v>
      </c>
      <c r="Y255" t="e">
        <f t="shared" si="29"/>
        <v>#N/A</v>
      </c>
      <c r="AC255" t="s">
        <v>262</v>
      </c>
      <c r="AD255">
        <v>10109</v>
      </c>
    </row>
    <row r="256" spans="21:30" x14ac:dyDescent="0.3">
      <c r="U256" t="e">
        <f t="shared" si="27"/>
        <v>#N/A</v>
      </c>
      <c r="X256" t="e">
        <f t="shared" si="28"/>
        <v>#N/A</v>
      </c>
      <c r="Y256" t="e">
        <f t="shared" si="29"/>
        <v>#N/A</v>
      </c>
      <c r="AC256" t="s">
        <v>263</v>
      </c>
      <c r="AD256">
        <v>10201</v>
      </c>
    </row>
    <row r="257" spans="21:30" x14ac:dyDescent="0.3">
      <c r="U257" t="e">
        <f t="shared" si="27"/>
        <v>#N/A</v>
      </c>
      <c r="X257" t="e">
        <f t="shared" si="28"/>
        <v>#N/A</v>
      </c>
      <c r="Y257" t="e">
        <f t="shared" si="29"/>
        <v>#N/A</v>
      </c>
      <c r="AC257" t="s">
        <v>264</v>
      </c>
      <c r="AD257">
        <v>10202</v>
      </c>
    </row>
    <row r="258" spans="21:30" x14ac:dyDescent="0.3">
      <c r="U258" t="e">
        <f t="shared" si="27"/>
        <v>#N/A</v>
      </c>
      <c r="X258" t="e">
        <f t="shared" si="28"/>
        <v>#N/A</v>
      </c>
      <c r="Y258" t="e">
        <f t="shared" si="29"/>
        <v>#N/A</v>
      </c>
      <c r="AC258" t="s">
        <v>265</v>
      </c>
      <c r="AD258">
        <v>10203</v>
      </c>
    </row>
    <row r="259" spans="21:30" x14ac:dyDescent="0.3">
      <c r="U259" t="e">
        <f t="shared" si="27"/>
        <v>#N/A</v>
      </c>
      <c r="X259" t="e">
        <f t="shared" si="28"/>
        <v>#N/A</v>
      </c>
      <c r="Y259" t="e">
        <f t="shared" si="29"/>
        <v>#N/A</v>
      </c>
      <c r="AC259" t="s">
        <v>266</v>
      </c>
      <c r="AD259">
        <v>10204</v>
      </c>
    </row>
    <row r="260" spans="21:30" x14ac:dyDescent="0.3">
      <c r="U260" t="e">
        <f t="shared" si="27"/>
        <v>#N/A</v>
      </c>
      <c r="X260" t="e">
        <f t="shared" si="28"/>
        <v>#N/A</v>
      </c>
      <c r="Y260" t="e">
        <f t="shared" si="29"/>
        <v>#N/A</v>
      </c>
      <c r="AC260" t="s">
        <v>267</v>
      </c>
      <c r="AD260">
        <v>10205</v>
      </c>
    </row>
    <row r="261" spans="21:30" x14ac:dyDescent="0.3">
      <c r="U261" t="e">
        <f t="shared" ref="U261:U324" si="30">+VLOOKUP(W261,$R$4:$S$6,2,0)*100000+X261</f>
        <v>#N/A</v>
      </c>
      <c r="X261" t="e">
        <f t="shared" ref="X261:X324" si="31">+VLOOKUP(V261,$AC$3:$AD$364,2,0)</f>
        <v>#N/A</v>
      </c>
      <c r="Y261" t="e">
        <f t="shared" ref="Y261:Y324" si="32">+U261</f>
        <v>#N/A</v>
      </c>
      <c r="AC261" t="s">
        <v>268</v>
      </c>
      <c r="AD261">
        <v>10206</v>
      </c>
    </row>
    <row r="262" spans="21:30" x14ac:dyDescent="0.3">
      <c r="U262" t="e">
        <f t="shared" si="30"/>
        <v>#N/A</v>
      </c>
      <c r="X262" t="e">
        <f t="shared" si="31"/>
        <v>#N/A</v>
      </c>
      <c r="Y262" t="e">
        <f t="shared" si="32"/>
        <v>#N/A</v>
      </c>
      <c r="AC262" t="s">
        <v>269</v>
      </c>
      <c r="AD262">
        <v>10207</v>
      </c>
    </row>
    <row r="263" spans="21:30" x14ac:dyDescent="0.3">
      <c r="U263" t="e">
        <f t="shared" si="30"/>
        <v>#N/A</v>
      </c>
      <c r="X263" t="e">
        <f t="shared" si="31"/>
        <v>#N/A</v>
      </c>
      <c r="Y263" t="e">
        <f t="shared" si="32"/>
        <v>#N/A</v>
      </c>
      <c r="AC263" t="s">
        <v>270</v>
      </c>
      <c r="AD263">
        <v>10208</v>
      </c>
    </row>
    <row r="264" spans="21:30" x14ac:dyDescent="0.3">
      <c r="U264" t="e">
        <f t="shared" si="30"/>
        <v>#N/A</v>
      </c>
      <c r="X264" t="e">
        <f t="shared" si="31"/>
        <v>#N/A</v>
      </c>
      <c r="Y264" t="e">
        <f t="shared" si="32"/>
        <v>#N/A</v>
      </c>
      <c r="AC264" t="s">
        <v>271</v>
      </c>
      <c r="AD264">
        <v>10209</v>
      </c>
    </row>
    <row r="265" spans="21:30" x14ac:dyDescent="0.3">
      <c r="U265" t="e">
        <f t="shared" si="30"/>
        <v>#N/A</v>
      </c>
      <c r="X265" t="e">
        <f t="shared" si="31"/>
        <v>#N/A</v>
      </c>
      <c r="Y265" t="e">
        <f t="shared" si="32"/>
        <v>#N/A</v>
      </c>
      <c r="AC265" t="s">
        <v>272</v>
      </c>
      <c r="AD265">
        <v>10210</v>
      </c>
    </row>
    <row r="266" spans="21:30" x14ac:dyDescent="0.3">
      <c r="U266" t="e">
        <f t="shared" si="30"/>
        <v>#N/A</v>
      </c>
      <c r="X266" t="e">
        <f t="shared" si="31"/>
        <v>#N/A</v>
      </c>
      <c r="Y266" t="e">
        <f t="shared" si="32"/>
        <v>#N/A</v>
      </c>
      <c r="AC266" t="s">
        <v>273</v>
      </c>
      <c r="AD266">
        <v>10301</v>
      </c>
    </row>
    <row r="267" spans="21:30" x14ac:dyDescent="0.3">
      <c r="U267" t="e">
        <f t="shared" si="30"/>
        <v>#N/A</v>
      </c>
      <c r="X267" t="e">
        <f t="shared" si="31"/>
        <v>#N/A</v>
      </c>
      <c r="Y267" t="e">
        <f t="shared" si="32"/>
        <v>#N/A</v>
      </c>
      <c r="AC267" t="s">
        <v>274</v>
      </c>
      <c r="AD267">
        <v>10302</v>
      </c>
    </row>
    <row r="268" spans="21:30" x14ac:dyDescent="0.3">
      <c r="U268" t="e">
        <f t="shared" si="30"/>
        <v>#N/A</v>
      </c>
      <c r="X268" t="e">
        <f t="shared" si="31"/>
        <v>#N/A</v>
      </c>
      <c r="Y268" t="e">
        <f t="shared" si="32"/>
        <v>#N/A</v>
      </c>
      <c r="AC268" t="s">
        <v>275</v>
      </c>
      <c r="AD268">
        <v>10303</v>
      </c>
    </row>
    <row r="269" spans="21:30" x14ac:dyDescent="0.3">
      <c r="U269" t="e">
        <f t="shared" si="30"/>
        <v>#N/A</v>
      </c>
      <c r="X269" t="e">
        <f t="shared" si="31"/>
        <v>#N/A</v>
      </c>
      <c r="Y269" t="e">
        <f t="shared" si="32"/>
        <v>#N/A</v>
      </c>
      <c r="AC269" t="s">
        <v>276</v>
      </c>
      <c r="AD269">
        <v>10304</v>
      </c>
    </row>
    <row r="270" spans="21:30" x14ac:dyDescent="0.3">
      <c r="U270" t="e">
        <f t="shared" si="30"/>
        <v>#N/A</v>
      </c>
      <c r="X270" t="e">
        <f t="shared" si="31"/>
        <v>#N/A</v>
      </c>
      <c r="Y270" t="e">
        <f t="shared" si="32"/>
        <v>#N/A</v>
      </c>
      <c r="AC270" t="s">
        <v>277</v>
      </c>
      <c r="AD270">
        <v>10305</v>
      </c>
    </row>
    <row r="271" spans="21:30" x14ac:dyDescent="0.3">
      <c r="U271" t="e">
        <f t="shared" si="30"/>
        <v>#N/A</v>
      </c>
      <c r="X271" t="e">
        <f t="shared" si="31"/>
        <v>#N/A</v>
      </c>
      <c r="Y271" t="e">
        <f t="shared" si="32"/>
        <v>#N/A</v>
      </c>
      <c r="AC271" t="s">
        <v>278</v>
      </c>
      <c r="AD271">
        <v>10306</v>
      </c>
    </row>
    <row r="272" spans="21:30" x14ac:dyDescent="0.3">
      <c r="U272" t="e">
        <f t="shared" si="30"/>
        <v>#N/A</v>
      </c>
      <c r="X272" t="e">
        <f t="shared" si="31"/>
        <v>#N/A</v>
      </c>
      <c r="Y272" t="e">
        <f t="shared" si="32"/>
        <v>#N/A</v>
      </c>
      <c r="AC272" t="s">
        <v>279</v>
      </c>
      <c r="AD272">
        <v>10307</v>
      </c>
    </row>
    <row r="273" spans="21:30" x14ac:dyDescent="0.3">
      <c r="U273" t="e">
        <f t="shared" si="30"/>
        <v>#N/A</v>
      </c>
      <c r="X273" t="e">
        <f t="shared" si="31"/>
        <v>#N/A</v>
      </c>
      <c r="Y273" t="e">
        <f t="shared" si="32"/>
        <v>#N/A</v>
      </c>
      <c r="AC273" t="s">
        <v>280</v>
      </c>
      <c r="AD273">
        <v>10401</v>
      </c>
    </row>
    <row r="274" spans="21:30" x14ac:dyDescent="0.3">
      <c r="U274" t="e">
        <f t="shared" si="30"/>
        <v>#N/A</v>
      </c>
      <c r="X274" t="e">
        <f t="shared" si="31"/>
        <v>#N/A</v>
      </c>
      <c r="Y274" t="e">
        <f t="shared" si="32"/>
        <v>#N/A</v>
      </c>
      <c r="AC274" t="s">
        <v>281</v>
      </c>
      <c r="AD274">
        <v>10402</v>
      </c>
    </row>
    <row r="275" spans="21:30" x14ac:dyDescent="0.3">
      <c r="U275" t="e">
        <f t="shared" si="30"/>
        <v>#N/A</v>
      </c>
      <c r="X275" t="e">
        <f t="shared" si="31"/>
        <v>#N/A</v>
      </c>
      <c r="Y275" t="e">
        <f t="shared" si="32"/>
        <v>#N/A</v>
      </c>
      <c r="AC275" t="s">
        <v>282</v>
      </c>
      <c r="AD275">
        <v>10403</v>
      </c>
    </row>
    <row r="276" spans="21:30" x14ac:dyDescent="0.3">
      <c r="U276" t="e">
        <f t="shared" si="30"/>
        <v>#N/A</v>
      </c>
      <c r="X276" t="e">
        <f t="shared" si="31"/>
        <v>#N/A</v>
      </c>
      <c r="Y276" t="e">
        <f t="shared" si="32"/>
        <v>#N/A</v>
      </c>
      <c r="AC276" t="s">
        <v>283</v>
      </c>
      <c r="AD276">
        <v>10404</v>
      </c>
    </row>
    <row r="277" spans="21:30" x14ac:dyDescent="0.3">
      <c r="U277" t="e">
        <f t="shared" si="30"/>
        <v>#N/A</v>
      </c>
      <c r="X277" t="e">
        <f t="shared" si="31"/>
        <v>#N/A</v>
      </c>
      <c r="Y277" t="e">
        <f t="shared" si="32"/>
        <v>#N/A</v>
      </c>
      <c r="AC277" t="s">
        <v>284</v>
      </c>
      <c r="AD277">
        <v>11101</v>
      </c>
    </row>
    <row r="278" spans="21:30" x14ac:dyDescent="0.3">
      <c r="U278" t="e">
        <f t="shared" si="30"/>
        <v>#N/A</v>
      </c>
      <c r="X278" t="e">
        <f t="shared" si="31"/>
        <v>#N/A</v>
      </c>
      <c r="Y278" t="e">
        <f t="shared" si="32"/>
        <v>#N/A</v>
      </c>
      <c r="AC278" t="s">
        <v>285</v>
      </c>
      <c r="AD278">
        <v>11102</v>
      </c>
    </row>
    <row r="279" spans="21:30" x14ac:dyDescent="0.3">
      <c r="U279" t="e">
        <f t="shared" si="30"/>
        <v>#N/A</v>
      </c>
      <c r="X279" t="e">
        <f t="shared" si="31"/>
        <v>#N/A</v>
      </c>
      <c r="Y279" t="e">
        <f t="shared" si="32"/>
        <v>#N/A</v>
      </c>
      <c r="AC279" t="s">
        <v>286</v>
      </c>
      <c r="AD279">
        <v>11201</v>
      </c>
    </row>
    <row r="280" spans="21:30" x14ac:dyDescent="0.3">
      <c r="U280" t="e">
        <f t="shared" si="30"/>
        <v>#N/A</v>
      </c>
      <c r="X280" t="e">
        <f t="shared" si="31"/>
        <v>#N/A</v>
      </c>
      <c r="Y280" t="e">
        <f t="shared" si="32"/>
        <v>#N/A</v>
      </c>
      <c r="AC280" t="s">
        <v>287</v>
      </c>
      <c r="AD280">
        <v>11202</v>
      </c>
    </row>
    <row r="281" spans="21:30" x14ac:dyDescent="0.3">
      <c r="U281" t="e">
        <f t="shared" si="30"/>
        <v>#N/A</v>
      </c>
      <c r="X281" t="e">
        <f t="shared" si="31"/>
        <v>#N/A</v>
      </c>
      <c r="Y281" t="e">
        <f t="shared" si="32"/>
        <v>#N/A</v>
      </c>
      <c r="AC281" t="s">
        <v>288</v>
      </c>
      <c r="AD281">
        <v>11203</v>
      </c>
    </row>
    <row r="282" spans="21:30" x14ac:dyDescent="0.3">
      <c r="U282" t="e">
        <f t="shared" si="30"/>
        <v>#N/A</v>
      </c>
      <c r="X282" t="e">
        <f t="shared" si="31"/>
        <v>#N/A</v>
      </c>
      <c r="Y282" t="e">
        <f t="shared" si="32"/>
        <v>#N/A</v>
      </c>
      <c r="AC282" t="s">
        <v>289</v>
      </c>
      <c r="AD282">
        <v>11301</v>
      </c>
    </row>
    <row r="283" spans="21:30" x14ac:dyDescent="0.3">
      <c r="U283" t="e">
        <f t="shared" si="30"/>
        <v>#N/A</v>
      </c>
      <c r="X283" t="e">
        <f t="shared" si="31"/>
        <v>#N/A</v>
      </c>
      <c r="Y283" t="e">
        <f t="shared" si="32"/>
        <v>#N/A</v>
      </c>
      <c r="AC283" t="s">
        <v>23</v>
      </c>
      <c r="AD283">
        <v>11302</v>
      </c>
    </row>
    <row r="284" spans="21:30" x14ac:dyDescent="0.3">
      <c r="U284" t="e">
        <f t="shared" si="30"/>
        <v>#N/A</v>
      </c>
      <c r="X284" t="e">
        <f t="shared" si="31"/>
        <v>#N/A</v>
      </c>
      <c r="Y284" t="e">
        <f t="shared" si="32"/>
        <v>#N/A</v>
      </c>
      <c r="AC284" t="s">
        <v>290</v>
      </c>
      <c r="AD284">
        <v>11303</v>
      </c>
    </row>
    <row r="285" spans="21:30" x14ac:dyDescent="0.3">
      <c r="U285" t="e">
        <f t="shared" si="30"/>
        <v>#N/A</v>
      </c>
      <c r="X285" t="e">
        <f t="shared" si="31"/>
        <v>#N/A</v>
      </c>
      <c r="Y285" t="e">
        <f t="shared" si="32"/>
        <v>#N/A</v>
      </c>
      <c r="AC285" t="s">
        <v>291</v>
      </c>
      <c r="AD285">
        <v>11401</v>
      </c>
    </row>
    <row r="286" spans="21:30" x14ac:dyDescent="0.3">
      <c r="U286" t="e">
        <f t="shared" si="30"/>
        <v>#N/A</v>
      </c>
      <c r="X286" t="e">
        <f t="shared" si="31"/>
        <v>#N/A</v>
      </c>
      <c r="Y286" t="e">
        <f t="shared" si="32"/>
        <v>#N/A</v>
      </c>
      <c r="AC286" t="s">
        <v>292</v>
      </c>
      <c r="AD286">
        <v>11402</v>
      </c>
    </row>
    <row r="287" spans="21:30" x14ac:dyDescent="0.3">
      <c r="U287" t="e">
        <f t="shared" si="30"/>
        <v>#N/A</v>
      </c>
      <c r="X287" t="e">
        <f t="shared" si="31"/>
        <v>#N/A</v>
      </c>
      <c r="Y287" t="e">
        <f t="shared" si="32"/>
        <v>#N/A</v>
      </c>
      <c r="AC287" t="s">
        <v>293</v>
      </c>
      <c r="AD287">
        <v>12101</v>
      </c>
    </row>
    <row r="288" spans="21:30" x14ac:dyDescent="0.3">
      <c r="U288" t="e">
        <f t="shared" si="30"/>
        <v>#N/A</v>
      </c>
      <c r="X288" t="e">
        <f t="shared" si="31"/>
        <v>#N/A</v>
      </c>
      <c r="Y288" t="e">
        <f t="shared" si="32"/>
        <v>#N/A</v>
      </c>
      <c r="AC288" t="s">
        <v>294</v>
      </c>
      <c r="AD288">
        <v>12102</v>
      </c>
    </row>
    <row r="289" spans="21:30" x14ac:dyDescent="0.3">
      <c r="U289" t="e">
        <f t="shared" si="30"/>
        <v>#N/A</v>
      </c>
      <c r="X289" t="e">
        <f t="shared" si="31"/>
        <v>#N/A</v>
      </c>
      <c r="Y289" t="e">
        <f t="shared" si="32"/>
        <v>#N/A</v>
      </c>
      <c r="AC289" t="s">
        <v>295</v>
      </c>
      <c r="AD289">
        <v>12103</v>
      </c>
    </row>
    <row r="290" spans="21:30" x14ac:dyDescent="0.3">
      <c r="U290" t="e">
        <f t="shared" si="30"/>
        <v>#N/A</v>
      </c>
      <c r="X290" t="e">
        <f t="shared" si="31"/>
        <v>#N/A</v>
      </c>
      <c r="Y290" t="e">
        <f t="shared" si="32"/>
        <v>#N/A</v>
      </c>
      <c r="AC290" t="s">
        <v>296</v>
      </c>
      <c r="AD290">
        <v>12104</v>
      </c>
    </row>
    <row r="291" spans="21:30" x14ac:dyDescent="0.3">
      <c r="U291" t="e">
        <f t="shared" si="30"/>
        <v>#N/A</v>
      </c>
      <c r="X291" t="e">
        <f t="shared" si="31"/>
        <v>#N/A</v>
      </c>
      <c r="Y291" t="e">
        <f t="shared" si="32"/>
        <v>#N/A</v>
      </c>
      <c r="AC291" t="s">
        <v>297</v>
      </c>
      <c r="AD291">
        <v>12201</v>
      </c>
    </row>
    <row r="292" spans="21:30" x14ac:dyDescent="0.3">
      <c r="U292" t="e">
        <f t="shared" si="30"/>
        <v>#N/A</v>
      </c>
      <c r="X292" t="e">
        <f t="shared" si="31"/>
        <v>#N/A</v>
      </c>
      <c r="Y292" t="e">
        <f t="shared" si="32"/>
        <v>#N/A</v>
      </c>
      <c r="AC292" t="s">
        <v>298</v>
      </c>
      <c r="AD292">
        <v>12301</v>
      </c>
    </row>
    <row r="293" spans="21:30" x14ac:dyDescent="0.3">
      <c r="U293" t="e">
        <f t="shared" si="30"/>
        <v>#N/A</v>
      </c>
      <c r="X293" t="e">
        <f t="shared" si="31"/>
        <v>#N/A</v>
      </c>
      <c r="Y293" t="e">
        <f t="shared" si="32"/>
        <v>#N/A</v>
      </c>
      <c r="AC293" t="s">
        <v>299</v>
      </c>
      <c r="AD293">
        <v>12302</v>
      </c>
    </row>
    <row r="294" spans="21:30" x14ac:dyDescent="0.3">
      <c r="U294" t="e">
        <f t="shared" si="30"/>
        <v>#N/A</v>
      </c>
      <c r="X294" t="e">
        <f t="shared" si="31"/>
        <v>#N/A</v>
      </c>
      <c r="Y294" t="e">
        <f t="shared" si="32"/>
        <v>#N/A</v>
      </c>
      <c r="AC294" t="s">
        <v>300</v>
      </c>
      <c r="AD294">
        <v>12303</v>
      </c>
    </row>
    <row r="295" spans="21:30" x14ac:dyDescent="0.3">
      <c r="U295" t="e">
        <f t="shared" si="30"/>
        <v>#N/A</v>
      </c>
      <c r="X295" t="e">
        <f t="shared" si="31"/>
        <v>#N/A</v>
      </c>
      <c r="Y295" t="e">
        <f t="shared" si="32"/>
        <v>#N/A</v>
      </c>
      <c r="AC295" t="s">
        <v>301</v>
      </c>
      <c r="AD295">
        <v>12401</v>
      </c>
    </row>
    <row r="296" spans="21:30" x14ac:dyDescent="0.3">
      <c r="U296" t="e">
        <f t="shared" si="30"/>
        <v>#N/A</v>
      </c>
      <c r="X296" t="e">
        <f t="shared" si="31"/>
        <v>#N/A</v>
      </c>
      <c r="Y296" t="e">
        <f t="shared" si="32"/>
        <v>#N/A</v>
      </c>
      <c r="AC296" t="s">
        <v>302</v>
      </c>
      <c r="AD296">
        <v>12402</v>
      </c>
    </row>
    <row r="297" spans="21:30" x14ac:dyDescent="0.3">
      <c r="U297" t="e">
        <f t="shared" si="30"/>
        <v>#N/A</v>
      </c>
      <c r="X297" t="e">
        <f t="shared" si="31"/>
        <v>#N/A</v>
      </c>
      <c r="Y297" t="e">
        <f t="shared" si="32"/>
        <v>#N/A</v>
      </c>
      <c r="AC297" t="s">
        <v>303</v>
      </c>
      <c r="AD297">
        <v>13101</v>
      </c>
    </row>
    <row r="298" spans="21:30" x14ac:dyDescent="0.3">
      <c r="U298" t="e">
        <f t="shared" si="30"/>
        <v>#N/A</v>
      </c>
      <c r="X298" t="e">
        <f t="shared" si="31"/>
        <v>#N/A</v>
      </c>
      <c r="Y298" t="e">
        <f t="shared" si="32"/>
        <v>#N/A</v>
      </c>
      <c r="AC298" t="s">
        <v>304</v>
      </c>
      <c r="AD298">
        <v>13102</v>
      </c>
    </row>
    <row r="299" spans="21:30" x14ac:dyDescent="0.3">
      <c r="U299" t="e">
        <f t="shared" si="30"/>
        <v>#N/A</v>
      </c>
      <c r="X299" t="e">
        <f t="shared" si="31"/>
        <v>#N/A</v>
      </c>
      <c r="Y299" t="e">
        <f t="shared" si="32"/>
        <v>#N/A</v>
      </c>
      <c r="AC299" t="s">
        <v>305</v>
      </c>
      <c r="AD299">
        <v>13103</v>
      </c>
    </row>
    <row r="300" spans="21:30" x14ac:dyDescent="0.3">
      <c r="U300" t="e">
        <f t="shared" si="30"/>
        <v>#N/A</v>
      </c>
      <c r="X300" t="e">
        <f t="shared" si="31"/>
        <v>#N/A</v>
      </c>
      <c r="Y300" t="e">
        <f t="shared" si="32"/>
        <v>#N/A</v>
      </c>
      <c r="AC300" t="s">
        <v>306</v>
      </c>
      <c r="AD300">
        <v>13104</v>
      </c>
    </row>
    <row r="301" spans="21:30" x14ac:dyDescent="0.3">
      <c r="U301" t="e">
        <f t="shared" si="30"/>
        <v>#N/A</v>
      </c>
      <c r="X301" t="e">
        <f t="shared" si="31"/>
        <v>#N/A</v>
      </c>
      <c r="Y301" t="e">
        <f t="shared" si="32"/>
        <v>#N/A</v>
      </c>
      <c r="AC301" t="s">
        <v>307</v>
      </c>
      <c r="AD301">
        <v>13105</v>
      </c>
    </row>
    <row r="302" spans="21:30" x14ac:dyDescent="0.3">
      <c r="U302" t="e">
        <f t="shared" si="30"/>
        <v>#N/A</v>
      </c>
      <c r="X302" t="e">
        <f t="shared" si="31"/>
        <v>#N/A</v>
      </c>
      <c r="Y302" t="e">
        <f t="shared" si="32"/>
        <v>#N/A</v>
      </c>
      <c r="AC302" t="s">
        <v>308</v>
      </c>
      <c r="AD302">
        <v>13106</v>
      </c>
    </row>
    <row r="303" spans="21:30" x14ac:dyDescent="0.3">
      <c r="U303" t="e">
        <f t="shared" si="30"/>
        <v>#N/A</v>
      </c>
      <c r="X303" t="e">
        <f t="shared" si="31"/>
        <v>#N/A</v>
      </c>
      <c r="Y303" t="e">
        <f t="shared" si="32"/>
        <v>#N/A</v>
      </c>
      <c r="AC303" t="s">
        <v>309</v>
      </c>
      <c r="AD303">
        <v>13107</v>
      </c>
    </row>
    <row r="304" spans="21:30" x14ac:dyDescent="0.3">
      <c r="U304" t="e">
        <f t="shared" si="30"/>
        <v>#N/A</v>
      </c>
      <c r="X304" t="e">
        <f t="shared" si="31"/>
        <v>#N/A</v>
      </c>
      <c r="Y304" t="e">
        <f t="shared" si="32"/>
        <v>#N/A</v>
      </c>
      <c r="AC304" t="s">
        <v>310</v>
      </c>
      <c r="AD304">
        <v>13108</v>
      </c>
    </row>
    <row r="305" spans="21:30" x14ac:dyDescent="0.3">
      <c r="U305" t="e">
        <f t="shared" si="30"/>
        <v>#N/A</v>
      </c>
      <c r="X305" t="e">
        <f t="shared" si="31"/>
        <v>#N/A</v>
      </c>
      <c r="Y305" t="e">
        <f t="shared" si="32"/>
        <v>#N/A</v>
      </c>
      <c r="AC305" t="s">
        <v>311</v>
      </c>
      <c r="AD305">
        <v>13109</v>
      </c>
    </row>
    <row r="306" spans="21:30" x14ac:dyDescent="0.3">
      <c r="U306" t="e">
        <f t="shared" si="30"/>
        <v>#N/A</v>
      </c>
      <c r="X306" t="e">
        <f t="shared" si="31"/>
        <v>#N/A</v>
      </c>
      <c r="Y306" t="e">
        <f t="shared" si="32"/>
        <v>#N/A</v>
      </c>
      <c r="AC306" t="s">
        <v>312</v>
      </c>
      <c r="AD306">
        <v>13110</v>
      </c>
    </row>
    <row r="307" spans="21:30" x14ac:dyDescent="0.3">
      <c r="U307" t="e">
        <f t="shared" si="30"/>
        <v>#N/A</v>
      </c>
      <c r="X307" t="e">
        <f t="shared" si="31"/>
        <v>#N/A</v>
      </c>
      <c r="Y307" t="e">
        <f t="shared" si="32"/>
        <v>#N/A</v>
      </c>
      <c r="AC307" t="s">
        <v>313</v>
      </c>
      <c r="AD307">
        <v>13111</v>
      </c>
    </row>
    <row r="308" spans="21:30" x14ac:dyDescent="0.3">
      <c r="U308" t="e">
        <f t="shared" si="30"/>
        <v>#N/A</v>
      </c>
      <c r="X308" t="e">
        <f t="shared" si="31"/>
        <v>#N/A</v>
      </c>
      <c r="Y308" t="e">
        <f t="shared" si="32"/>
        <v>#N/A</v>
      </c>
      <c r="AC308" t="s">
        <v>314</v>
      </c>
      <c r="AD308">
        <v>13112</v>
      </c>
    </row>
    <row r="309" spans="21:30" x14ac:dyDescent="0.3">
      <c r="U309" t="e">
        <f t="shared" si="30"/>
        <v>#N/A</v>
      </c>
      <c r="X309" t="e">
        <f t="shared" si="31"/>
        <v>#N/A</v>
      </c>
      <c r="Y309" t="e">
        <f t="shared" si="32"/>
        <v>#N/A</v>
      </c>
      <c r="AC309" t="s">
        <v>315</v>
      </c>
      <c r="AD309">
        <v>13113</v>
      </c>
    </row>
    <row r="310" spans="21:30" x14ac:dyDescent="0.3">
      <c r="U310" t="e">
        <f t="shared" si="30"/>
        <v>#N/A</v>
      </c>
      <c r="X310" t="e">
        <f t="shared" si="31"/>
        <v>#N/A</v>
      </c>
      <c r="Y310" t="e">
        <f t="shared" si="32"/>
        <v>#N/A</v>
      </c>
      <c r="AC310" t="s">
        <v>316</v>
      </c>
      <c r="AD310">
        <v>13114</v>
      </c>
    </row>
    <row r="311" spans="21:30" x14ac:dyDescent="0.3">
      <c r="U311" t="e">
        <f t="shared" si="30"/>
        <v>#N/A</v>
      </c>
      <c r="X311" t="e">
        <f t="shared" si="31"/>
        <v>#N/A</v>
      </c>
      <c r="Y311" t="e">
        <f t="shared" si="32"/>
        <v>#N/A</v>
      </c>
      <c r="AC311" t="s">
        <v>317</v>
      </c>
      <c r="AD311">
        <v>13115</v>
      </c>
    </row>
    <row r="312" spans="21:30" x14ac:dyDescent="0.3">
      <c r="U312" t="e">
        <f t="shared" si="30"/>
        <v>#N/A</v>
      </c>
      <c r="X312" t="e">
        <f t="shared" si="31"/>
        <v>#N/A</v>
      </c>
      <c r="Y312" t="e">
        <f t="shared" si="32"/>
        <v>#N/A</v>
      </c>
      <c r="AC312" t="s">
        <v>318</v>
      </c>
      <c r="AD312">
        <v>13116</v>
      </c>
    </row>
    <row r="313" spans="21:30" x14ac:dyDescent="0.3">
      <c r="U313" t="e">
        <f t="shared" si="30"/>
        <v>#N/A</v>
      </c>
      <c r="X313" t="e">
        <f t="shared" si="31"/>
        <v>#N/A</v>
      </c>
      <c r="Y313" t="e">
        <f t="shared" si="32"/>
        <v>#N/A</v>
      </c>
      <c r="AC313" t="s">
        <v>319</v>
      </c>
      <c r="AD313">
        <v>13117</v>
      </c>
    </row>
    <row r="314" spans="21:30" x14ac:dyDescent="0.3">
      <c r="U314" t="e">
        <f t="shared" si="30"/>
        <v>#N/A</v>
      </c>
      <c r="X314" t="e">
        <f t="shared" si="31"/>
        <v>#N/A</v>
      </c>
      <c r="Y314" t="e">
        <f t="shared" si="32"/>
        <v>#N/A</v>
      </c>
      <c r="AC314" t="s">
        <v>320</v>
      </c>
      <c r="AD314">
        <v>13118</v>
      </c>
    </row>
    <row r="315" spans="21:30" x14ac:dyDescent="0.3">
      <c r="U315" t="e">
        <f t="shared" si="30"/>
        <v>#N/A</v>
      </c>
      <c r="X315" t="e">
        <f t="shared" si="31"/>
        <v>#N/A</v>
      </c>
      <c r="Y315" t="e">
        <f t="shared" si="32"/>
        <v>#N/A</v>
      </c>
      <c r="AC315" t="s">
        <v>321</v>
      </c>
      <c r="AD315">
        <v>13119</v>
      </c>
    </row>
    <row r="316" spans="21:30" x14ac:dyDescent="0.3">
      <c r="U316" t="e">
        <f t="shared" si="30"/>
        <v>#N/A</v>
      </c>
      <c r="X316" t="e">
        <f t="shared" si="31"/>
        <v>#N/A</v>
      </c>
      <c r="Y316" t="e">
        <f t="shared" si="32"/>
        <v>#N/A</v>
      </c>
      <c r="AC316" t="s">
        <v>322</v>
      </c>
      <c r="AD316">
        <v>13120</v>
      </c>
    </row>
    <row r="317" spans="21:30" x14ac:dyDescent="0.3">
      <c r="U317" t="e">
        <f t="shared" si="30"/>
        <v>#N/A</v>
      </c>
      <c r="X317" t="e">
        <f t="shared" si="31"/>
        <v>#N/A</v>
      </c>
      <c r="Y317" t="e">
        <f t="shared" si="32"/>
        <v>#N/A</v>
      </c>
      <c r="AC317" t="s">
        <v>323</v>
      </c>
      <c r="AD317">
        <v>13121</v>
      </c>
    </row>
    <row r="318" spans="21:30" x14ac:dyDescent="0.3">
      <c r="U318" t="e">
        <f t="shared" si="30"/>
        <v>#N/A</v>
      </c>
      <c r="X318" t="e">
        <f t="shared" si="31"/>
        <v>#N/A</v>
      </c>
      <c r="Y318" t="e">
        <f t="shared" si="32"/>
        <v>#N/A</v>
      </c>
      <c r="AC318" t="s">
        <v>324</v>
      </c>
      <c r="AD318">
        <v>13122</v>
      </c>
    </row>
    <row r="319" spans="21:30" x14ac:dyDescent="0.3">
      <c r="U319" t="e">
        <f t="shared" si="30"/>
        <v>#N/A</v>
      </c>
      <c r="X319" t="e">
        <f t="shared" si="31"/>
        <v>#N/A</v>
      </c>
      <c r="Y319" t="e">
        <f t="shared" si="32"/>
        <v>#N/A</v>
      </c>
      <c r="AC319" t="s">
        <v>325</v>
      </c>
      <c r="AD319">
        <v>13123</v>
      </c>
    </row>
    <row r="320" spans="21:30" x14ac:dyDescent="0.3">
      <c r="U320" t="e">
        <f t="shared" si="30"/>
        <v>#N/A</v>
      </c>
      <c r="X320" t="e">
        <f t="shared" si="31"/>
        <v>#N/A</v>
      </c>
      <c r="Y320" t="e">
        <f t="shared" si="32"/>
        <v>#N/A</v>
      </c>
      <c r="AC320" t="s">
        <v>326</v>
      </c>
      <c r="AD320">
        <v>13124</v>
      </c>
    </row>
    <row r="321" spans="21:30" x14ac:dyDescent="0.3">
      <c r="U321" t="e">
        <f t="shared" si="30"/>
        <v>#N/A</v>
      </c>
      <c r="X321" t="e">
        <f t="shared" si="31"/>
        <v>#N/A</v>
      </c>
      <c r="Y321" t="e">
        <f t="shared" si="32"/>
        <v>#N/A</v>
      </c>
      <c r="AC321" t="s">
        <v>327</v>
      </c>
      <c r="AD321">
        <v>13125</v>
      </c>
    </row>
    <row r="322" spans="21:30" x14ac:dyDescent="0.3">
      <c r="U322" t="e">
        <f t="shared" si="30"/>
        <v>#N/A</v>
      </c>
      <c r="X322" t="e">
        <f t="shared" si="31"/>
        <v>#N/A</v>
      </c>
      <c r="Y322" t="e">
        <f t="shared" si="32"/>
        <v>#N/A</v>
      </c>
      <c r="AC322" t="s">
        <v>328</v>
      </c>
      <c r="AD322">
        <v>13126</v>
      </c>
    </row>
    <row r="323" spans="21:30" x14ac:dyDescent="0.3">
      <c r="U323" t="e">
        <f t="shared" si="30"/>
        <v>#N/A</v>
      </c>
      <c r="X323" t="e">
        <f t="shared" si="31"/>
        <v>#N/A</v>
      </c>
      <c r="Y323" t="e">
        <f t="shared" si="32"/>
        <v>#N/A</v>
      </c>
      <c r="AC323" t="s">
        <v>19</v>
      </c>
      <c r="AD323">
        <v>13127</v>
      </c>
    </row>
    <row r="324" spans="21:30" x14ac:dyDescent="0.3">
      <c r="U324" t="e">
        <f t="shared" si="30"/>
        <v>#N/A</v>
      </c>
      <c r="X324" t="e">
        <f t="shared" si="31"/>
        <v>#N/A</v>
      </c>
      <c r="Y324" t="e">
        <f t="shared" si="32"/>
        <v>#N/A</v>
      </c>
      <c r="AC324" t="s">
        <v>329</v>
      </c>
      <c r="AD324">
        <v>13128</v>
      </c>
    </row>
    <row r="325" spans="21:30" x14ac:dyDescent="0.3">
      <c r="U325" t="e">
        <f t="shared" ref="U325:U366" si="33">+VLOOKUP(W325,$R$4:$S$6,2,0)*100000+X325</f>
        <v>#N/A</v>
      </c>
      <c r="X325" t="e">
        <f t="shared" ref="X325:X366" si="34">+VLOOKUP(V325,$AC$3:$AD$364,2,0)</f>
        <v>#N/A</v>
      </c>
      <c r="Y325" t="e">
        <f t="shared" ref="Y325:Y366" si="35">+U325</f>
        <v>#N/A</v>
      </c>
      <c r="AC325" t="s">
        <v>330</v>
      </c>
      <c r="AD325">
        <v>13129</v>
      </c>
    </row>
    <row r="326" spans="21:30" x14ac:dyDescent="0.3">
      <c r="U326" t="e">
        <f t="shared" si="33"/>
        <v>#N/A</v>
      </c>
      <c r="X326" t="e">
        <f t="shared" si="34"/>
        <v>#N/A</v>
      </c>
      <c r="Y326" t="e">
        <f t="shared" si="35"/>
        <v>#N/A</v>
      </c>
      <c r="AC326" t="s">
        <v>331</v>
      </c>
      <c r="AD326">
        <v>13130</v>
      </c>
    </row>
    <row r="327" spans="21:30" x14ac:dyDescent="0.3">
      <c r="U327" t="e">
        <f t="shared" si="33"/>
        <v>#N/A</v>
      </c>
      <c r="X327" t="e">
        <f t="shared" si="34"/>
        <v>#N/A</v>
      </c>
      <c r="Y327" t="e">
        <f t="shared" si="35"/>
        <v>#N/A</v>
      </c>
      <c r="AC327" t="s">
        <v>332</v>
      </c>
      <c r="AD327">
        <v>13131</v>
      </c>
    </row>
    <row r="328" spans="21:30" x14ac:dyDescent="0.3">
      <c r="U328" t="e">
        <f t="shared" si="33"/>
        <v>#N/A</v>
      </c>
      <c r="X328" t="e">
        <f t="shared" si="34"/>
        <v>#N/A</v>
      </c>
      <c r="Y328" t="e">
        <f t="shared" si="35"/>
        <v>#N/A</v>
      </c>
      <c r="AC328" t="s">
        <v>333</v>
      </c>
      <c r="AD328">
        <v>13132</v>
      </c>
    </row>
    <row r="329" spans="21:30" x14ac:dyDescent="0.3">
      <c r="U329" t="e">
        <f t="shared" si="33"/>
        <v>#N/A</v>
      </c>
      <c r="X329" t="e">
        <f t="shared" si="34"/>
        <v>#N/A</v>
      </c>
      <c r="Y329" t="e">
        <f t="shared" si="35"/>
        <v>#N/A</v>
      </c>
      <c r="AC329" t="s">
        <v>334</v>
      </c>
      <c r="AD329">
        <v>13201</v>
      </c>
    </row>
    <row r="330" spans="21:30" x14ac:dyDescent="0.3">
      <c r="U330" t="e">
        <f t="shared" si="33"/>
        <v>#N/A</v>
      </c>
      <c r="X330" t="e">
        <f t="shared" si="34"/>
        <v>#N/A</v>
      </c>
      <c r="Y330" t="e">
        <f t="shared" si="35"/>
        <v>#N/A</v>
      </c>
      <c r="AC330" t="s">
        <v>335</v>
      </c>
      <c r="AD330">
        <v>13202</v>
      </c>
    </row>
    <row r="331" spans="21:30" x14ac:dyDescent="0.3">
      <c r="U331" t="e">
        <f t="shared" si="33"/>
        <v>#N/A</v>
      </c>
      <c r="X331" t="e">
        <f t="shared" si="34"/>
        <v>#N/A</v>
      </c>
      <c r="Y331" t="e">
        <f t="shared" si="35"/>
        <v>#N/A</v>
      </c>
      <c r="AC331" t="s">
        <v>336</v>
      </c>
      <c r="AD331">
        <v>13203</v>
      </c>
    </row>
    <row r="332" spans="21:30" x14ac:dyDescent="0.3">
      <c r="U332" t="e">
        <f t="shared" si="33"/>
        <v>#N/A</v>
      </c>
      <c r="X332" t="e">
        <f t="shared" si="34"/>
        <v>#N/A</v>
      </c>
      <c r="Y332" t="e">
        <f t="shared" si="35"/>
        <v>#N/A</v>
      </c>
      <c r="AC332" t="s">
        <v>337</v>
      </c>
      <c r="AD332">
        <v>13301</v>
      </c>
    </row>
    <row r="333" spans="21:30" x14ac:dyDescent="0.3">
      <c r="U333" t="e">
        <f t="shared" si="33"/>
        <v>#N/A</v>
      </c>
      <c r="X333" t="e">
        <f t="shared" si="34"/>
        <v>#N/A</v>
      </c>
      <c r="Y333" t="e">
        <f t="shared" si="35"/>
        <v>#N/A</v>
      </c>
      <c r="AC333" t="s">
        <v>338</v>
      </c>
      <c r="AD333">
        <v>13302</v>
      </c>
    </row>
    <row r="334" spans="21:30" x14ac:dyDescent="0.3">
      <c r="U334" t="e">
        <f t="shared" si="33"/>
        <v>#N/A</v>
      </c>
      <c r="X334" t="e">
        <f t="shared" si="34"/>
        <v>#N/A</v>
      </c>
      <c r="Y334" t="e">
        <f t="shared" si="35"/>
        <v>#N/A</v>
      </c>
      <c r="AC334" t="s">
        <v>339</v>
      </c>
      <c r="AD334">
        <v>13303</v>
      </c>
    </row>
    <row r="335" spans="21:30" x14ac:dyDescent="0.3">
      <c r="U335" t="e">
        <f t="shared" si="33"/>
        <v>#N/A</v>
      </c>
      <c r="X335" t="e">
        <f t="shared" si="34"/>
        <v>#N/A</v>
      </c>
      <c r="Y335" t="e">
        <f t="shared" si="35"/>
        <v>#N/A</v>
      </c>
      <c r="AC335" t="s">
        <v>340</v>
      </c>
      <c r="AD335">
        <v>13401</v>
      </c>
    </row>
    <row r="336" spans="21:30" x14ac:dyDescent="0.3">
      <c r="U336" t="e">
        <f t="shared" si="33"/>
        <v>#N/A</v>
      </c>
      <c r="X336" t="e">
        <f t="shared" si="34"/>
        <v>#N/A</v>
      </c>
      <c r="Y336" t="e">
        <f t="shared" si="35"/>
        <v>#N/A</v>
      </c>
      <c r="AC336" t="s">
        <v>341</v>
      </c>
      <c r="AD336">
        <v>13402</v>
      </c>
    </row>
    <row r="337" spans="21:30" x14ac:dyDescent="0.3">
      <c r="U337" t="e">
        <f t="shared" si="33"/>
        <v>#N/A</v>
      </c>
      <c r="X337" t="e">
        <f t="shared" si="34"/>
        <v>#N/A</v>
      </c>
      <c r="Y337" t="e">
        <f t="shared" si="35"/>
        <v>#N/A</v>
      </c>
      <c r="AC337" t="s">
        <v>342</v>
      </c>
      <c r="AD337">
        <v>13403</v>
      </c>
    </row>
    <row r="338" spans="21:30" x14ac:dyDescent="0.3">
      <c r="U338" t="e">
        <f t="shared" si="33"/>
        <v>#N/A</v>
      </c>
      <c r="X338" t="e">
        <f t="shared" si="34"/>
        <v>#N/A</v>
      </c>
      <c r="Y338" t="e">
        <f t="shared" si="35"/>
        <v>#N/A</v>
      </c>
      <c r="AC338" t="s">
        <v>343</v>
      </c>
      <c r="AD338">
        <v>13404</v>
      </c>
    </row>
    <row r="339" spans="21:30" x14ac:dyDescent="0.3">
      <c r="U339" t="e">
        <f t="shared" si="33"/>
        <v>#N/A</v>
      </c>
      <c r="X339" t="e">
        <f t="shared" si="34"/>
        <v>#N/A</v>
      </c>
      <c r="Y339" t="e">
        <f t="shared" si="35"/>
        <v>#N/A</v>
      </c>
      <c r="AC339" t="s">
        <v>344</v>
      </c>
      <c r="AD339">
        <v>13501</v>
      </c>
    </row>
    <row r="340" spans="21:30" x14ac:dyDescent="0.3">
      <c r="U340" t="e">
        <f t="shared" si="33"/>
        <v>#N/A</v>
      </c>
      <c r="X340" t="e">
        <f t="shared" si="34"/>
        <v>#N/A</v>
      </c>
      <c r="Y340" t="e">
        <f t="shared" si="35"/>
        <v>#N/A</v>
      </c>
      <c r="AC340" t="s">
        <v>345</v>
      </c>
      <c r="AD340">
        <v>13502</v>
      </c>
    </row>
    <row r="341" spans="21:30" x14ac:dyDescent="0.3">
      <c r="U341" t="e">
        <f t="shared" si="33"/>
        <v>#N/A</v>
      </c>
      <c r="X341" t="e">
        <f t="shared" si="34"/>
        <v>#N/A</v>
      </c>
      <c r="Y341" t="e">
        <f t="shared" si="35"/>
        <v>#N/A</v>
      </c>
      <c r="AC341" t="s">
        <v>346</v>
      </c>
      <c r="AD341">
        <v>13503</v>
      </c>
    </row>
    <row r="342" spans="21:30" x14ac:dyDescent="0.3">
      <c r="U342" t="e">
        <f t="shared" si="33"/>
        <v>#N/A</v>
      </c>
      <c r="X342" t="e">
        <f t="shared" si="34"/>
        <v>#N/A</v>
      </c>
      <c r="Y342" t="e">
        <f t="shared" si="35"/>
        <v>#N/A</v>
      </c>
      <c r="AC342" t="s">
        <v>347</v>
      </c>
      <c r="AD342">
        <v>13504</v>
      </c>
    </row>
    <row r="343" spans="21:30" x14ac:dyDescent="0.3">
      <c r="U343" t="e">
        <f t="shared" si="33"/>
        <v>#N/A</v>
      </c>
      <c r="X343" t="e">
        <f t="shared" si="34"/>
        <v>#N/A</v>
      </c>
      <c r="Y343" t="e">
        <f t="shared" si="35"/>
        <v>#N/A</v>
      </c>
      <c r="AC343" t="s">
        <v>348</v>
      </c>
      <c r="AD343">
        <v>13505</v>
      </c>
    </row>
    <row r="344" spans="21:30" x14ac:dyDescent="0.3">
      <c r="U344" t="e">
        <f t="shared" si="33"/>
        <v>#N/A</v>
      </c>
      <c r="X344" t="e">
        <f t="shared" si="34"/>
        <v>#N/A</v>
      </c>
      <c r="Y344" t="e">
        <f t="shared" si="35"/>
        <v>#N/A</v>
      </c>
      <c r="AC344" t="s">
        <v>349</v>
      </c>
      <c r="AD344">
        <v>13601</v>
      </c>
    </row>
    <row r="345" spans="21:30" x14ac:dyDescent="0.3">
      <c r="U345" t="e">
        <f t="shared" si="33"/>
        <v>#N/A</v>
      </c>
      <c r="X345" t="e">
        <f t="shared" si="34"/>
        <v>#N/A</v>
      </c>
      <c r="Y345" t="e">
        <f t="shared" si="35"/>
        <v>#N/A</v>
      </c>
      <c r="AC345" t="s">
        <v>350</v>
      </c>
      <c r="AD345">
        <v>13602</v>
      </c>
    </row>
    <row r="346" spans="21:30" x14ac:dyDescent="0.3">
      <c r="U346" t="e">
        <f t="shared" si="33"/>
        <v>#N/A</v>
      </c>
      <c r="X346" t="e">
        <f t="shared" si="34"/>
        <v>#N/A</v>
      </c>
      <c r="Y346" t="e">
        <f t="shared" si="35"/>
        <v>#N/A</v>
      </c>
      <c r="AC346" t="s">
        <v>351</v>
      </c>
      <c r="AD346">
        <v>13603</v>
      </c>
    </row>
    <row r="347" spans="21:30" x14ac:dyDescent="0.3">
      <c r="U347" t="e">
        <f t="shared" si="33"/>
        <v>#N/A</v>
      </c>
      <c r="X347" t="e">
        <f t="shared" si="34"/>
        <v>#N/A</v>
      </c>
      <c r="Y347" t="e">
        <f t="shared" si="35"/>
        <v>#N/A</v>
      </c>
      <c r="AC347" t="s">
        <v>352</v>
      </c>
      <c r="AD347">
        <v>13604</v>
      </c>
    </row>
    <row r="348" spans="21:30" x14ac:dyDescent="0.3">
      <c r="U348" t="e">
        <f t="shared" si="33"/>
        <v>#N/A</v>
      </c>
      <c r="X348" t="e">
        <f t="shared" si="34"/>
        <v>#N/A</v>
      </c>
      <c r="Y348" t="e">
        <f t="shared" si="35"/>
        <v>#N/A</v>
      </c>
      <c r="AC348" t="s">
        <v>353</v>
      </c>
      <c r="AD348">
        <v>13605</v>
      </c>
    </row>
    <row r="349" spans="21:30" x14ac:dyDescent="0.3">
      <c r="U349" t="e">
        <f t="shared" si="33"/>
        <v>#N/A</v>
      </c>
      <c r="X349" t="e">
        <f t="shared" si="34"/>
        <v>#N/A</v>
      </c>
      <c r="Y349" t="e">
        <f t="shared" si="35"/>
        <v>#N/A</v>
      </c>
      <c r="AC349" t="s">
        <v>354</v>
      </c>
      <c r="AD349">
        <v>14101</v>
      </c>
    </row>
    <row r="350" spans="21:30" x14ac:dyDescent="0.3">
      <c r="U350" t="e">
        <f t="shared" si="33"/>
        <v>#N/A</v>
      </c>
      <c r="X350" t="e">
        <f t="shared" si="34"/>
        <v>#N/A</v>
      </c>
      <c r="Y350" t="e">
        <f t="shared" si="35"/>
        <v>#N/A</v>
      </c>
      <c r="AC350" t="s">
        <v>355</v>
      </c>
      <c r="AD350">
        <v>14102</v>
      </c>
    </row>
    <row r="351" spans="21:30" x14ac:dyDescent="0.3">
      <c r="U351" t="e">
        <f t="shared" si="33"/>
        <v>#N/A</v>
      </c>
      <c r="X351" t="e">
        <f t="shared" si="34"/>
        <v>#N/A</v>
      </c>
      <c r="Y351" t="e">
        <f t="shared" si="35"/>
        <v>#N/A</v>
      </c>
      <c r="AC351" t="s">
        <v>356</v>
      </c>
      <c r="AD351">
        <v>14103</v>
      </c>
    </row>
    <row r="352" spans="21:30" x14ac:dyDescent="0.3">
      <c r="U352" t="e">
        <f t="shared" si="33"/>
        <v>#N/A</v>
      </c>
      <c r="X352" t="e">
        <f t="shared" si="34"/>
        <v>#N/A</v>
      </c>
      <c r="Y352" t="e">
        <f t="shared" si="35"/>
        <v>#N/A</v>
      </c>
      <c r="AC352" t="s">
        <v>31</v>
      </c>
      <c r="AD352">
        <v>14104</v>
      </c>
    </row>
    <row r="353" spans="21:30" x14ac:dyDescent="0.3">
      <c r="U353" t="e">
        <f t="shared" si="33"/>
        <v>#N/A</v>
      </c>
      <c r="X353" t="e">
        <f t="shared" si="34"/>
        <v>#N/A</v>
      </c>
      <c r="Y353" t="e">
        <f t="shared" si="35"/>
        <v>#N/A</v>
      </c>
      <c r="AC353" t="s">
        <v>357</v>
      </c>
      <c r="AD353">
        <v>14105</v>
      </c>
    </row>
    <row r="354" spans="21:30" x14ac:dyDescent="0.3">
      <c r="U354" t="e">
        <f t="shared" si="33"/>
        <v>#N/A</v>
      </c>
      <c r="X354" t="e">
        <f t="shared" si="34"/>
        <v>#N/A</v>
      </c>
      <c r="Y354" t="e">
        <f t="shared" si="35"/>
        <v>#N/A</v>
      </c>
      <c r="AC354" t="s">
        <v>358</v>
      </c>
      <c r="AD354">
        <v>14106</v>
      </c>
    </row>
    <row r="355" spans="21:30" x14ac:dyDescent="0.3">
      <c r="U355" t="e">
        <f t="shared" si="33"/>
        <v>#N/A</v>
      </c>
      <c r="X355" t="e">
        <f t="shared" si="34"/>
        <v>#N/A</v>
      </c>
      <c r="Y355" t="e">
        <f t="shared" si="35"/>
        <v>#N/A</v>
      </c>
      <c r="AC355" t="s">
        <v>359</v>
      </c>
      <c r="AD355">
        <v>14107</v>
      </c>
    </row>
    <row r="356" spans="21:30" x14ac:dyDescent="0.3">
      <c r="U356" t="e">
        <f t="shared" si="33"/>
        <v>#N/A</v>
      </c>
      <c r="X356" t="e">
        <f t="shared" si="34"/>
        <v>#N/A</v>
      </c>
      <c r="Y356" t="e">
        <f t="shared" si="35"/>
        <v>#N/A</v>
      </c>
      <c r="AC356" t="s">
        <v>360</v>
      </c>
      <c r="AD356">
        <v>14108</v>
      </c>
    </row>
    <row r="357" spans="21:30" x14ac:dyDescent="0.3">
      <c r="U357" t="e">
        <f t="shared" si="33"/>
        <v>#N/A</v>
      </c>
      <c r="X357" t="e">
        <f t="shared" si="34"/>
        <v>#N/A</v>
      </c>
      <c r="Y357" t="e">
        <f t="shared" si="35"/>
        <v>#N/A</v>
      </c>
      <c r="AC357" t="s">
        <v>361</v>
      </c>
      <c r="AD357">
        <v>14201</v>
      </c>
    </row>
    <row r="358" spans="21:30" x14ac:dyDescent="0.3">
      <c r="U358" t="e">
        <f t="shared" si="33"/>
        <v>#N/A</v>
      </c>
      <c r="X358" t="e">
        <f t="shared" si="34"/>
        <v>#N/A</v>
      </c>
      <c r="Y358" t="e">
        <f t="shared" si="35"/>
        <v>#N/A</v>
      </c>
      <c r="AC358" t="s">
        <v>362</v>
      </c>
      <c r="AD358">
        <v>14202</v>
      </c>
    </row>
    <row r="359" spans="21:30" x14ac:dyDescent="0.3">
      <c r="U359" t="e">
        <f t="shared" si="33"/>
        <v>#N/A</v>
      </c>
      <c r="X359" t="e">
        <f t="shared" si="34"/>
        <v>#N/A</v>
      </c>
      <c r="Y359" t="e">
        <f t="shared" si="35"/>
        <v>#N/A</v>
      </c>
      <c r="AC359" t="s">
        <v>363</v>
      </c>
      <c r="AD359">
        <v>14203</v>
      </c>
    </row>
    <row r="360" spans="21:30" x14ac:dyDescent="0.3">
      <c r="U360" t="e">
        <f t="shared" si="33"/>
        <v>#N/A</v>
      </c>
      <c r="X360" t="e">
        <f t="shared" si="34"/>
        <v>#N/A</v>
      </c>
      <c r="Y360" t="e">
        <f t="shared" si="35"/>
        <v>#N/A</v>
      </c>
      <c r="AC360" t="s">
        <v>364</v>
      </c>
      <c r="AD360">
        <v>14204</v>
      </c>
    </row>
    <row r="361" spans="21:30" x14ac:dyDescent="0.3">
      <c r="U361" t="e">
        <f t="shared" si="33"/>
        <v>#N/A</v>
      </c>
      <c r="X361" t="e">
        <f t="shared" si="34"/>
        <v>#N/A</v>
      </c>
      <c r="Y361" t="e">
        <f t="shared" si="35"/>
        <v>#N/A</v>
      </c>
      <c r="AC361" t="s">
        <v>365</v>
      </c>
      <c r="AD361">
        <v>15101</v>
      </c>
    </row>
    <row r="362" spans="21:30" x14ac:dyDescent="0.3">
      <c r="U362" t="e">
        <f t="shared" si="33"/>
        <v>#N/A</v>
      </c>
      <c r="X362" t="e">
        <f t="shared" si="34"/>
        <v>#N/A</v>
      </c>
      <c r="Y362" t="e">
        <f t="shared" si="35"/>
        <v>#N/A</v>
      </c>
      <c r="AC362" t="s">
        <v>366</v>
      </c>
      <c r="AD362">
        <v>15102</v>
      </c>
    </row>
    <row r="363" spans="21:30" x14ac:dyDescent="0.3">
      <c r="U363" t="e">
        <f t="shared" si="33"/>
        <v>#N/A</v>
      </c>
      <c r="X363" t="e">
        <f t="shared" si="34"/>
        <v>#N/A</v>
      </c>
      <c r="Y363" t="e">
        <f t="shared" si="35"/>
        <v>#N/A</v>
      </c>
      <c r="AC363" t="s">
        <v>367</v>
      </c>
      <c r="AD363">
        <v>15201</v>
      </c>
    </row>
    <row r="364" spans="21:30" x14ac:dyDescent="0.3">
      <c r="U364" t="e">
        <f t="shared" si="33"/>
        <v>#N/A</v>
      </c>
      <c r="X364" t="e">
        <f t="shared" si="34"/>
        <v>#N/A</v>
      </c>
      <c r="Y364" t="e">
        <f t="shared" si="35"/>
        <v>#N/A</v>
      </c>
      <c r="AC364" t="s">
        <v>368</v>
      </c>
      <c r="AD364">
        <v>15202</v>
      </c>
    </row>
    <row r="365" spans="21:30" x14ac:dyDescent="0.3">
      <c r="U365" t="e">
        <f t="shared" si="33"/>
        <v>#N/A</v>
      </c>
      <c r="X365" t="e">
        <f t="shared" si="34"/>
        <v>#N/A</v>
      </c>
      <c r="Y365" t="e">
        <f t="shared" si="35"/>
        <v>#N/A</v>
      </c>
    </row>
    <row r="366" spans="21:30" x14ac:dyDescent="0.3">
      <c r="U366" t="e">
        <f t="shared" si="33"/>
        <v>#N/A</v>
      </c>
      <c r="X366" t="e">
        <f t="shared" si="34"/>
        <v>#N/A</v>
      </c>
      <c r="Y366" t="e">
        <f t="shared" si="35"/>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1A89A-B284-4524-A564-1E9E745816B0}">
  <sheetPr>
    <tabColor rgb="FFFFC000"/>
  </sheetPr>
  <dimension ref="A3:G175"/>
  <sheetViews>
    <sheetView workbookViewId="0">
      <selection activeCell="A16" sqref="A16"/>
    </sheetView>
  </sheetViews>
  <sheetFormatPr baseColWidth="10" defaultRowHeight="14.4" x14ac:dyDescent="0.3"/>
  <cols>
    <col min="1" max="2" width="37.21875" bestFit="1" customWidth="1"/>
    <col min="3" max="3" width="8.33203125" bestFit="1" customWidth="1"/>
    <col min="4" max="4" width="44" bestFit="1" customWidth="1"/>
    <col min="5" max="5" width="24.33203125" bestFit="1" customWidth="1"/>
    <col min="6" max="6" width="14.33203125" bestFit="1" customWidth="1"/>
    <col min="7" max="7" width="12.77734375" bestFit="1" customWidth="1"/>
  </cols>
  <sheetData>
    <row r="3" spans="1:7" x14ac:dyDescent="0.3">
      <c r="A3" s="4" t="s">
        <v>3</v>
      </c>
      <c r="B3" s="4" t="s">
        <v>4</v>
      </c>
      <c r="C3" s="4" t="s">
        <v>5</v>
      </c>
      <c r="D3" s="4" t="s">
        <v>24</v>
      </c>
      <c r="E3" s="4" t="s">
        <v>6</v>
      </c>
      <c r="F3" s="4" t="s">
        <v>25</v>
      </c>
      <c r="G3" s="4" t="s">
        <v>386</v>
      </c>
    </row>
    <row r="4" spans="1:7" x14ac:dyDescent="0.3">
      <c r="A4" t="s">
        <v>407</v>
      </c>
      <c r="B4" t="s">
        <v>406</v>
      </c>
      <c r="C4" t="s">
        <v>20</v>
      </c>
      <c r="D4" t="s">
        <v>16</v>
      </c>
      <c r="E4" t="s">
        <v>15</v>
      </c>
      <c r="F4" t="s">
        <v>661</v>
      </c>
      <c r="G4" t="s">
        <v>666</v>
      </c>
    </row>
    <row r="5" spans="1:7" x14ac:dyDescent="0.3">
      <c r="A5" t="s">
        <v>407</v>
      </c>
      <c r="B5" t="s">
        <v>406</v>
      </c>
      <c r="C5" t="s">
        <v>16</v>
      </c>
      <c r="D5" t="s">
        <v>410</v>
      </c>
      <c r="E5" t="s">
        <v>371</v>
      </c>
      <c r="F5" t="s">
        <v>661</v>
      </c>
      <c r="G5" t="s">
        <v>676</v>
      </c>
    </row>
    <row r="6" spans="1:7" x14ac:dyDescent="0.3">
      <c r="A6" t="s">
        <v>407</v>
      </c>
      <c r="B6" t="s">
        <v>406</v>
      </c>
      <c r="C6" t="s">
        <v>16</v>
      </c>
      <c r="D6" t="s">
        <v>410</v>
      </c>
      <c r="E6" t="s">
        <v>384</v>
      </c>
      <c r="F6" t="s">
        <v>661</v>
      </c>
      <c r="G6" t="s">
        <v>741</v>
      </c>
    </row>
    <row r="7" spans="1:7" x14ac:dyDescent="0.3">
      <c r="A7" t="s">
        <v>407</v>
      </c>
      <c r="B7" t="s">
        <v>406</v>
      </c>
      <c r="C7" t="s">
        <v>16</v>
      </c>
      <c r="D7" t="s">
        <v>410</v>
      </c>
      <c r="E7" t="s">
        <v>372</v>
      </c>
      <c r="F7" t="s">
        <v>661</v>
      </c>
      <c r="G7" t="s">
        <v>681</v>
      </c>
    </row>
    <row r="8" spans="1:7" x14ac:dyDescent="0.3">
      <c r="A8" t="s">
        <v>407</v>
      </c>
      <c r="B8" t="s">
        <v>406</v>
      </c>
      <c r="C8" t="s">
        <v>16</v>
      </c>
      <c r="D8" t="s">
        <v>410</v>
      </c>
      <c r="E8" t="s">
        <v>380</v>
      </c>
      <c r="F8" t="s">
        <v>661</v>
      </c>
      <c r="G8" t="s">
        <v>721</v>
      </c>
    </row>
    <row r="9" spans="1:7" x14ac:dyDescent="0.3">
      <c r="A9" t="s">
        <v>407</v>
      </c>
      <c r="B9" t="s">
        <v>406</v>
      </c>
      <c r="C9" t="s">
        <v>16</v>
      </c>
      <c r="D9" t="s">
        <v>410</v>
      </c>
      <c r="E9" t="s">
        <v>373</v>
      </c>
      <c r="F9" t="s">
        <v>661</v>
      </c>
      <c r="G9" t="s">
        <v>686</v>
      </c>
    </row>
    <row r="10" spans="1:7" x14ac:dyDescent="0.3">
      <c r="A10" t="s">
        <v>407</v>
      </c>
      <c r="B10" t="s">
        <v>406</v>
      </c>
      <c r="C10" t="s">
        <v>16</v>
      </c>
      <c r="D10" t="s">
        <v>410</v>
      </c>
      <c r="E10" t="s">
        <v>378</v>
      </c>
      <c r="F10" t="s">
        <v>661</v>
      </c>
      <c r="G10" t="s">
        <v>711</v>
      </c>
    </row>
    <row r="11" spans="1:7" x14ac:dyDescent="0.3">
      <c r="A11" t="s">
        <v>407</v>
      </c>
      <c r="B11" t="s">
        <v>406</v>
      </c>
      <c r="C11" t="s">
        <v>16</v>
      </c>
      <c r="D11" t="s">
        <v>410</v>
      </c>
      <c r="E11" t="s">
        <v>379</v>
      </c>
      <c r="F11" t="s">
        <v>661</v>
      </c>
      <c r="G11" t="s">
        <v>716</v>
      </c>
    </row>
    <row r="12" spans="1:7" x14ac:dyDescent="0.3">
      <c r="A12" t="s">
        <v>407</v>
      </c>
      <c r="B12" t="s">
        <v>406</v>
      </c>
      <c r="C12" t="s">
        <v>16</v>
      </c>
      <c r="D12" t="s">
        <v>410</v>
      </c>
      <c r="E12" t="s">
        <v>383</v>
      </c>
      <c r="F12" t="s">
        <v>661</v>
      </c>
      <c r="G12" t="s">
        <v>736</v>
      </c>
    </row>
    <row r="13" spans="1:7" x14ac:dyDescent="0.3">
      <c r="A13" t="s">
        <v>407</v>
      </c>
      <c r="B13" t="s">
        <v>406</v>
      </c>
      <c r="C13" t="s">
        <v>16</v>
      </c>
      <c r="D13" t="s">
        <v>410</v>
      </c>
      <c r="E13" t="s">
        <v>381</v>
      </c>
      <c r="F13" t="s">
        <v>661</v>
      </c>
      <c r="G13" t="s">
        <v>726</v>
      </c>
    </row>
    <row r="14" spans="1:7" x14ac:dyDescent="0.3">
      <c r="A14" t="s">
        <v>407</v>
      </c>
      <c r="B14" t="s">
        <v>406</v>
      </c>
      <c r="C14" t="s">
        <v>16</v>
      </c>
      <c r="D14" t="s">
        <v>410</v>
      </c>
      <c r="E14" t="s">
        <v>376</v>
      </c>
      <c r="F14" t="s">
        <v>661</v>
      </c>
      <c r="G14" t="s">
        <v>701</v>
      </c>
    </row>
    <row r="15" spans="1:7" x14ac:dyDescent="0.3">
      <c r="A15" t="s">
        <v>407</v>
      </c>
      <c r="B15" t="s">
        <v>406</v>
      </c>
      <c r="C15" t="s">
        <v>16</v>
      </c>
      <c r="D15" t="s">
        <v>410</v>
      </c>
      <c r="E15" t="s">
        <v>385</v>
      </c>
      <c r="F15" t="s">
        <v>661</v>
      </c>
      <c r="G15" t="s">
        <v>746</v>
      </c>
    </row>
    <row r="16" spans="1:7" x14ac:dyDescent="0.3">
      <c r="A16" t="s">
        <v>407</v>
      </c>
      <c r="B16" t="s">
        <v>406</v>
      </c>
      <c r="C16" t="s">
        <v>16</v>
      </c>
      <c r="D16" t="s">
        <v>410</v>
      </c>
      <c r="E16" t="s">
        <v>375</v>
      </c>
      <c r="F16" t="s">
        <v>661</v>
      </c>
      <c r="G16" t="s">
        <v>696</v>
      </c>
    </row>
    <row r="17" spans="1:7" x14ac:dyDescent="0.3">
      <c r="A17" t="s">
        <v>407</v>
      </c>
      <c r="B17" t="s">
        <v>406</v>
      </c>
      <c r="C17" t="s">
        <v>16</v>
      </c>
      <c r="D17" t="s">
        <v>410</v>
      </c>
      <c r="E17" t="s">
        <v>370</v>
      </c>
      <c r="F17" t="s">
        <v>661</v>
      </c>
      <c r="G17" t="s">
        <v>671</v>
      </c>
    </row>
    <row r="18" spans="1:7" x14ac:dyDescent="0.3">
      <c r="A18" t="s">
        <v>407</v>
      </c>
      <c r="B18" t="s">
        <v>406</v>
      </c>
      <c r="C18" t="s">
        <v>16</v>
      </c>
      <c r="D18" t="s">
        <v>410</v>
      </c>
      <c r="E18" t="s">
        <v>374</v>
      </c>
      <c r="F18" t="s">
        <v>661</v>
      </c>
      <c r="G18" t="s">
        <v>691</v>
      </c>
    </row>
    <row r="19" spans="1:7" x14ac:dyDescent="0.3">
      <c r="A19" t="s">
        <v>407</v>
      </c>
      <c r="B19" t="s">
        <v>406</v>
      </c>
      <c r="C19" t="s">
        <v>16</v>
      </c>
      <c r="D19" t="s">
        <v>410</v>
      </c>
      <c r="E19" t="s">
        <v>377</v>
      </c>
      <c r="F19" t="s">
        <v>661</v>
      </c>
      <c r="G19" t="s">
        <v>706</v>
      </c>
    </row>
    <row r="20" spans="1:7" x14ac:dyDescent="0.3">
      <c r="A20" t="s">
        <v>407</v>
      </c>
      <c r="B20" t="s">
        <v>406</v>
      </c>
      <c r="C20" t="s">
        <v>16</v>
      </c>
      <c r="D20" t="s">
        <v>410</v>
      </c>
      <c r="E20" t="s">
        <v>382</v>
      </c>
      <c r="F20" t="s">
        <v>661</v>
      </c>
      <c r="G20" t="s">
        <v>731</v>
      </c>
    </row>
    <row r="21" spans="1:7" x14ac:dyDescent="0.3">
      <c r="A21" t="s">
        <v>431</v>
      </c>
      <c r="B21" t="s">
        <v>432</v>
      </c>
      <c r="C21" t="s">
        <v>20</v>
      </c>
      <c r="D21" t="s">
        <v>748</v>
      </c>
      <c r="E21" t="s">
        <v>15</v>
      </c>
      <c r="F21" t="s">
        <v>749</v>
      </c>
      <c r="G21" t="s">
        <v>752</v>
      </c>
    </row>
    <row r="22" spans="1:7" x14ac:dyDescent="0.3">
      <c r="A22" t="s">
        <v>431</v>
      </c>
      <c r="B22" t="s">
        <v>432</v>
      </c>
      <c r="C22" t="s">
        <v>16</v>
      </c>
      <c r="D22" t="s">
        <v>18</v>
      </c>
      <c r="E22" t="s">
        <v>371</v>
      </c>
      <c r="F22" t="s">
        <v>749</v>
      </c>
      <c r="G22" t="s">
        <v>762</v>
      </c>
    </row>
    <row r="23" spans="1:7" x14ac:dyDescent="0.3">
      <c r="A23" t="s">
        <v>431</v>
      </c>
      <c r="B23" t="s">
        <v>432</v>
      </c>
      <c r="C23" t="s">
        <v>16</v>
      </c>
      <c r="D23" t="s">
        <v>18</v>
      </c>
      <c r="E23" t="s">
        <v>384</v>
      </c>
      <c r="F23" t="s">
        <v>749</v>
      </c>
      <c r="G23" t="s">
        <v>827</v>
      </c>
    </row>
    <row r="24" spans="1:7" x14ac:dyDescent="0.3">
      <c r="A24" t="s">
        <v>431</v>
      </c>
      <c r="B24" t="s">
        <v>432</v>
      </c>
      <c r="C24" t="s">
        <v>16</v>
      </c>
      <c r="D24" t="s">
        <v>18</v>
      </c>
      <c r="E24" t="s">
        <v>372</v>
      </c>
      <c r="F24" t="s">
        <v>749</v>
      </c>
      <c r="G24" t="s">
        <v>767</v>
      </c>
    </row>
    <row r="25" spans="1:7" x14ac:dyDescent="0.3">
      <c r="A25" t="s">
        <v>431</v>
      </c>
      <c r="B25" t="s">
        <v>432</v>
      </c>
      <c r="C25" t="s">
        <v>16</v>
      </c>
      <c r="D25" t="s">
        <v>18</v>
      </c>
      <c r="E25" t="s">
        <v>380</v>
      </c>
      <c r="F25" t="s">
        <v>749</v>
      </c>
      <c r="G25" t="s">
        <v>807</v>
      </c>
    </row>
    <row r="26" spans="1:7" x14ac:dyDescent="0.3">
      <c r="A26" t="s">
        <v>431</v>
      </c>
      <c r="B26" t="s">
        <v>432</v>
      </c>
      <c r="C26" t="s">
        <v>16</v>
      </c>
      <c r="D26" t="s">
        <v>18</v>
      </c>
      <c r="E26" t="s">
        <v>373</v>
      </c>
      <c r="F26" t="s">
        <v>749</v>
      </c>
      <c r="G26" t="s">
        <v>772</v>
      </c>
    </row>
    <row r="27" spans="1:7" x14ac:dyDescent="0.3">
      <c r="A27" t="s">
        <v>431</v>
      </c>
      <c r="B27" t="s">
        <v>432</v>
      </c>
      <c r="C27" t="s">
        <v>16</v>
      </c>
      <c r="D27" t="s">
        <v>18</v>
      </c>
      <c r="E27" t="s">
        <v>378</v>
      </c>
      <c r="F27" t="s">
        <v>749</v>
      </c>
      <c r="G27" t="s">
        <v>797</v>
      </c>
    </row>
    <row r="28" spans="1:7" x14ac:dyDescent="0.3">
      <c r="A28" t="s">
        <v>431</v>
      </c>
      <c r="B28" t="s">
        <v>432</v>
      </c>
      <c r="C28" t="s">
        <v>16</v>
      </c>
      <c r="D28" t="s">
        <v>18</v>
      </c>
      <c r="E28" t="s">
        <v>379</v>
      </c>
      <c r="F28" t="s">
        <v>749</v>
      </c>
      <c r="G28" t="s">
        <v>802</v>
      </c>
    </row>
    <row r="29" spans="1:7" x14ac:dyDescent="0.3">
      <c r="A29" t="s">
        <v>431</v>
      </c>
      <c r="B29" t="s">
        <v>432</v>
      </c>
      <c r="C29" t="s">
        <v>16</v>
      </c>
      <c r="D29" t="s">
        <v>18</v>
      </c>
      <c r="E29" t="s">
        <v>383</v>
      </c>
      <c r="F29" t="s">
        <v>749</v>
      </c>
      <c r="G29" t="s">
        <v>822</v>
      </c>
    </row>
    <row r="30" spans="1:7" x14ac:dyDescent="0.3">
      <c r="A30" t="s">
        <v>431</v>
      </c>
      <c r="B30" t="s">
        <v>432</v>
      </c>
      <c r="C30" t="s">
        <v>16</v>
      </c>
      <c r="D30" t="s">
        <v>18</v>
      </c>
      <c r="E30" t="s">
        <v>381</v>
      </c>
      <c r="F30" t="s">
        <v>749</v>
      </c>
      <c r="G30" t="s">
        <v>812</v>
      </c>
    </row>
    <row r="31" spans="1:7" x14ac:dyDescent="0.3">
      <c r="A31" t="s">
        <v>431</v>
      </c>
      <c r="B31" t="s">
        <v>432</v>
      </c>
      <c r="C31" t="s">
        <v>16</v>
      </c>
      <c r="D31" t="s">
        <v>18</v>
      </c>
      <c r="E31" t="s">
        <v>376</v>
      </c>
      <c r="F31" t="s">
        <v>749</v>
      </c>
      <c r="G31" t="s">
        <v>787</v>
      </c>
    </row>
    <row r="32" spans="1:7" x14ac:dyDescent="0.3">
      <c r="A32" t="s">
        <v>431</v>
      </c>
      <c r="B32" t="s">
        <v>432</v>
      </c>
      <c r="C32" t="s">
        <v>16</v>
      </c>
      <c r="D32" t="s">
        <v>18</v>
      </c>
      <c r="E32" t="s">
        <v>385</v>
      </c>
      <c r="F32" t="s">
        <v>749</v>
      </c>
      <c r="G32" t="s">
        <v>832</v>
      </c>
    </row>
    <row r="33" spans="1:7" x14ac:dyDescent="0.3">
      <c r="A33" t="s">
        <v>431</v>
      </c>
      <c r="B33" t="s">
        <v>432</v>
      </c>
      <c r="C33" t="s">
        <v>16</v>
      </c>
      <c r="D33" t="s">
        <v>18</v>
      </c>
      <c r="E33" t="s">
        <v>375</v>
      </c>
      <c r="F33" t="s">
        <v>749</v>
      </c>
      <c r="G33" t="s">
        <v>782</v>
      </c>
    </row>
    <row r="34" spans="1:7" x14ac:dyDescent="0.3">
      <c r="A34" t="s">
        <v>431</v>
      </c>
      <c r="B34" t="s">
        <v>432</v>
      </c>
      <c r="C34" t="s">
        <v>16</v>
      </c>
      <c r="D34" t="s">
        <v>18</v>
      </c>
      <c r="E34" t="s">
        <v>370</v>
      </c>
      <c r="F34" t="s">
        <v>749</v>
      </c>
      <c r="G34" t="s">
        <v>757</v>
      </c>
    </row>
    <row r="35" spans="1:7" x14ac:dyDescent="0.3">
      <c r="A35" t="s">
        <v>431</v>
      </c>
      <c r="B35" t="s">
        <v>432</v>
      </c>
      <c r="C35" t="s">
        <v>16</v>
      </c>
      <c r="D35" t="s">
        <v>18</v>
      </c>
      <c r="E35" t="s">
        <v>374</v>
      </c>
      <c r="F35" t="s">
        <v>749</v>
      </c>
      <c r="G35" t="s">
        <v>777</v>
      </c>
    </row>
    <row r="36" spans="1:7" x14ac:dyDescent="0.3">
      <c r="A36" t="s">
        <v>431</v>
      </c>
      <c r="B36" t="s">
        <v>432</v>
      </c>
      <c r="C36" t="s">
        <v>16</v>
      </c>
      <c r="D36" t="s">
        <v>18</v>
      </c>
      <c r="E36" t="s">
        <v>377</v>
      </c>
      <c r="F36" t="s">
        <v>749</v>
      </c>
      <c r="G36" t="s">
        <v>792</v>
      </c>
    </row>
    <row r="37" spans="1:7" x14ac:dyDescent="0.3">
      <c r="A37" t="s">
        <v>431</v>
      </c>
      <c r="B37" t="s">
        <v>432</v>
      </c>
      <c r="C37" t="s">
        <v>16</v>
      </c>
      <c r="D37" t="s">
        <v>18</v>
      </c>
      <c r="E37" t="s">
        <v>382</v>
      </c>
      <c r="F37" t="s">
        <v>749</v>
      </c>
      <c r="G37" t="s">
        <v>817</v>
      </c>
    </row>
    <row r="38" spans="1:7" x14ac:dyDescent="0.3">
      <c r="A38" t="s">
        <v>431</v>
      </c>
      <c r="B38" t="s">
        <v>519</v>
      </c>
      <c r="C38" t="s">
        <v>20</v>
      </c>
      <c r="D38" t="s">
        <v>16</v>
      </c>
      <c r="E38" t="s">
        <v>15</v>
      </c>
      <c r="F38" t="s">
        <v>641</v>
      </c>
      <c r="G38" t="s">
        <v>389</v>
      </c>
    </row>
    <row r="39" spans="1:7" x14ac:dyDescent="0.3">
      <c r="A39" t="s">
        <v>431</v>
      </c>
      <c r="B39" t="s">
        <v>519</v>
      </c>
      <c r="C39" t="s">
        <v>20</v>
      </c>
      <c r="D39" t="s">
        <v>16</v>
      </c>
      <c r="E39" t="s">
        <v>15</v>
      </c>
      <c r="F39" t="s">
        <v>977</v>
      </c>
      <c r="G39" t="s">
        <v>752</v>
      </c>
    </row>
    <row r="40" spans="1:7" x14ac:dyDescent="0.3">
      <c r="A40" t="s">
        <v>431</v>
      </c>
      <c r="B40" t="s">
        <v>519</v>
      </c>
      <c r="C40" t="s">
        <v>16</v>
      </c>
      <c r="D40" t="s">
        <v>16</v>
      </c>
      <c r="E40" t="s">
        <v>371</v>
      </c>
      <c r="F40" t="s">
        <v>977</v>
      </c>
      <c r="G40" t="s">
        <v>389</v>
      </c>
    </row>
    <row r="41" spans="1:7" x14ac:dyDescent="0.3">
      <c r="A41" t="s">
        <v>431</v>
      </c>
      <c r="B41" t="s">
        <v>519</v>
      </c>
      <c r="C41" t="s">
        <v>16</v>
      </c>
      <c r="D41" t="s">
        <v>16</v>
      </c>
      <c r="E41" t="s">
        <v>384</v>
      </c>
      <c r="F41" t="s">
        <v>977</v>
      </c>
      <c r="G41" t="s">
        <v>389</v>
      </c>
    </row>
    <row r="42" spans="1:7" x14ac:dyDescent="0.3">
      <c r="A42" t="s">
        <v>431</v>
      </c>
      <c r="B42" t="s">
        <v>519</v>
      </c>
      <c r="C42" t="s">
        <v>16</v>
      </c>
      <c r="D42" t="s">
        <v>16</v>
      </c>
      <c r="E42" t="s">
        <v>372</v>
      </c>
      <c r="F42" t="s">
        <v>977</v>
      </c>
      <c r="G42" t="s">
        <v>389</v>
      </c>
    </row>
    <row r="43" spans="1:7" x14ac:dyDescent="0.3">
      <c r="A43" t="s">
        <v>431</v>
      </c>
      <c r="B43" t="s">
        <v>519</v>
      </c>
      <c r="C43" t="s">
        <v>16</v>
      </c>
      <c r="D43" t="s">
        <v>16</v>
      </c>
      <c r="E43" t="s">
        <v>380</v>
      </c>
      <c r="F43" t="s">
        <v>977</v>
      </c>
      <c r="G43" t="s">
        <v>389</v>
      </c>
    </row>
    <row r="44" spans="1:7" x14ac:dyDescent="0.3">
      <c r="A44" t="s">
        <v>431</v>
      </c>
      <c r="B44" t="s">
        <v>519</v>
      </c>
      <c r="C44" t="s">
        <v>16</v>
      </c>
      <c r="D44" t="s">
        <v>16</v>
      </c>
      <c r="E44" t="s">
        <v>373</v>
      </c>
      <c r="F44" t="s">
        <v>977</v>
      </c>
      <c r="G44" t="s">
        <v>389</v>
      </c>
    </row>
    <row r="45" spans="1:7" x14ac:dyDescent="0.3">
      <c r="A45" t="s">
        <v>431</v>
      </c>
      <c r="B45" t="s">
        <v>519</v>
      </c>
      <c r="C45" t="s">
        <v>16</v>
      </c>
      <c r="D45" t="s">
        <v>16</v>
      </c>
      <c r="E45" t="s">
        <v>378</v>
      </c>
      <c r="F45" t="s">
        <v>977</v>
      </c>
      <c r="G45" t="s">
        <v>389</v>
      </c>
    </row>
    <row r="46" spans="1:7" x14ac:dyDescent="0.3">
      <c r="A46" t="s">
        <v>431</v>
      </c>
      <c r="B46" t="s">
        <v>519</v>
      </c>
      <c r="C46" t="s">
        <v>16</v>
      </c>
      <c r="D46" t="s">
        <v>16</v>
      </c>
      <c r="E46" t="s">
        <v>379</v>
      </c>
      <c r="F46" t="s">
        <v>977</v>
      </c>
      <c r="G46" t="s">
        <v>389</v>
      </c>
    </row>
    <row r="47" spans="1:7" x14ac:dyDescent="0.3">
      <c r="A47" t="s">
        <v>431</v>
      </c>
      <c r="B47" t="s">
        <v>519</v>
      </c>
      <c r="C47" t="s">
        <v>16</v>
      </c>
      <c r="D47" t="s">
        <v>16</v>
      </c>
      <c r="E47" t="s">
        <v>383</v>
      </c>
      <c r="F47" t="s">
        <v>977</v>
      </c>
      <c r="G47" t="s">
        <v>389</v>
      </c>
    </row>
    <row r="48" spans="1:7" x14ac:dyDescent="0.3">
      <c r="A48" t="s">
        <v>431</v>
      </c>
      <c r="B48" t="s">
        <v>519</v>
      </c>
      <c r="C48" t="s">
        <v>16</v>
      </c>
      <c r="D48" t="s">
        <v>16</v>
      </c>
      <c r="E48" t="s">
        <v>381</v>
      </c>
      <c r="F48" t="s">
        <v>977</v>
      </c>
      <c r="G48" t="s">
        <v>389</v>
      </c>
    </row>
    <row r="49" spans="1:7" x14ac:dyDescent="0.3">
      <c r="A49" t="s">
        <v>431</v>
      </c>
      <c r="B49" t="s">
        <v>519</v>
      </c>
      <c r="C49" t="s">
        <v>16</v>
      </c>
      <c r="D49" t="s">
        <v>16</v>
      </c>
      <c r="E49" t="s">
        <v>376</v>
      </c>
      <c r="F49" t="s">
        <v>977</v>
      </c>
      <c r="G49" t="s">
        <v>389</v>
      </c>
    </row>
    <row r="50" spans="1:7" x14ac:dyDescent="0.3">
      <c r="A50" t="s">
        <v>431</v>
      </c>
      <c r="B50" t="s">
        <v>519</v>
      </c>
      <c r="C50" t="s">
        <v>16</v>
      </c>
      <c r="D50" t="s">
        <v>16</v>
      </c>
      <c r="E50" t="s">
        <v>385</v>
      </c>
      <c r="F50" t="s">
        <v>977</v>
      </c>
      <c r="G50" t="s">
        <v>389</v>
      </c>
    </row>
    <row r="51" spans="1:7" x14ac:dyDescent="0.3">
      <c r="A51" t="s">
        <v>431</v>
      </c>
      <c r="B51" t="s">
        <v>519</v>
      </c>
      <c r="C51" t="s">
        <v>16</v>
      </c>
      <c r="D51" t="s">
        <v>16</v>
      </c>
      <c r="E51" t="s">
        <v>375</v>
      </c>
      <c r="F51" t="s">
        <v>977</v>
      </c>
      <c r="G51" t="s">
        <v>389</v>
      </c>
    </row>
    <row r="52" spans="1:7" x14ac:dyDescent="0.3">
      <c r="A52" t="s">
        <v>431</v>
      </c>
      <c r="B52" t="s">
        <v>519</v>
      </c>
      <c r="C52" t="s">
        <v>16</v>
      </c>
      <c r="D52" t="s">
        <v>16</v>
      </c>
      <c r="E52" t="s">
        <v>374</v>
      </c>
      <c r="F52" t="s">
        <v>977</v>
      </c>
      <c r="G52" t="s">
        <v>389</v>
      </c>
    </row>
    <row r="53" spans="1:7" x14ac:dyDescent="0.3">
      <c r="A53" t="s">
        <v>431</v>
      </c>
      <c r="B53" t="s">
        <v>519</v>
      </c>
      <c r="C53" t="s">
        <v>16</v>
      </c>
      <c r="D53" t="s">
        <v>16</v>
      </c>
      <c r="E53" t="s">
        <v>377</v>
      </c>
      <c r="F53" t="s">
        <v>977</v>
      </c>
      <c r="G53" t="s">
        <v>389</v>
      </c>
    </row>
    <row r="54" spans="1:7" x14ac:dyDescent="0.3">
      <c r="A54" t="s">
        <v>431</v>
      </c>
      <c r="B54" t="s">
        <v>519</v>
      </c>
      <c r="C54" t="s">
        <v>16</v>
      </c>
      <c r="D54" t="s">
        <v>16</v>
      </c>
      <c r="E54" t="s">
        <v>382</v>
      </c>
      <c r="F54" t="s">
        <v>977</v>
      </c>
      <c r="G54" t="s">
        <v>389</v>
      </c>
    </row>
    <row r="55" spans="1:7" x14ac:dyDescent="0.3">
      <c r="A55" t="s">
        <v>431</v>
      </c>
      <c r="B55" t="s">
        <v>519</v>
      </c>
      <c r="C55" t="s">
        <v>16</v>
      </c>
      <c r="D55" t="s">
        <v>410</v>
      </c>
      <c r="E55" t="s">
        <v>371</v>
      </c>
      <c r="F55" t="s">
        <v>641</v>
      </c>
      <c r="G55" t="s">
        <v>389</v>
      </c>
    </row>
    <row r="56" spans="1:7" x14ac:dyDescent="0.3">
      <c r="A56" t="s">
        <v>431</v>
      </c>
      <c r="B56" t="s">
        <v>519</v>
      </c>
      <c r="C56" t="s">
        <v>16</v>
      </c>
      <c r="D56" t="s">
        <v>410</v>
      </c>
      <c r="E56" t="s">
        <v>384</v>
      </c>
      <c r="F56" t="s">
        <v>641</v>
      </c>
      <c r="G56" t="s">
        <v>389</v>
      </c>
    </row>
    <row r="57" spans="1:7" x14ac:dyDescent="0.3">
      <c r="A57" t="s">
        <v>431</v>
      </c>
      <c r="B57" t="s">
        <v>519</v>
      </c>
      <c r="C57" t="s">
        <v>16</v>
      </c>
      <c r="D57" t="s">
        <v>410</v>
      </c>
      <c r="E57" t="s">
        <v>372</v>
      </c>
      <c r="F57" t="s">
        <v>641</v>
      </c>
      <c r="G57" t="s">
        <v>389</v>
      </c>
    </row>
    <row r="58" spans="1:7" x14ac:dyDescent="0.3">
      <c r="A58" t="s">
        <v>431</v>
      </c>
      <c r="B58" t="s">
        <v>519</v>
      </c>
      <c r="C58" t="s">
        <v>16</v>
      </c>
      <c r="D58" t="s">
        <v>410</v>
      </c>
      <c r="E58" t="s">
        <v>380</v>
      </c>
      <c r="F58" t="s">
        <v>641</v>
      </c>
      <c r="G58" t="s">
        <v>389</v>
      </c>
    </row>
    <row r="59" spans="1:7" x14ac:dyDescent="0.3">
      <c r="A59" t="s">
        <v>431</v>
      </c>
      <c r="B59" t="s">
        <v>519</v>
      </c>
      <c r="C59" t="s">
        <v>16</v>
      </c>
      <c r="D59" t="s">
        <v>410</v>
      </c>
      <c r="E59" t="s">
        <v>373</v>
      </c>
      <c r="F59" t="s">
        <v>641</v>
      </c>
      <c r="G59" t="s">
        <v>389</v>
      </c>
    </row>
    <row r="60" spans="1:7" x14ac:dyDescent="0.3">
      <c r="A60" t="s">
        <v>431</v>
      </c>
      <c r="B60" t="s">
        <v>519</v>
      </c>
      <c r="C60" t="s">
        <v>16</v>
      </c>
      <c r="D60" t="s">
        <v>410</v>
      </c>
      <c r="E60" t="s">
        <v>378</v>
      </c>
      <c r="F60" t="s">
        <v>641</v>
      </c>
      <c r="G60" t="s">
        <v>389</v>
      </c>
    </row>
    <row r="61" spans="1:7" x14ac:dyDescent="0.3">
      <c r="A61" t="s">
        <v>431</v>
      </c>
      <c r="B61" t="s">
        <v>519</v>
      </c>
      <c r="C61" t="s">
        <v>16</v>
      </c>
      <c r="D61" t="s">
        <v>410</v>
      </c>
      <c r="E61" t="s">
        <v>379</v>
      </c>
      <c r="F61" t="s">
        <v>641</v>
      </c>
      <c r="G61" t="s">
        <v>389</v>
      </c>
    </row>
    <row r="62" spans="1:7" x14ac:dyDescent="0.3">
      <c r="A62" t="s">
        <v>431</v>
      </c>
      <c r="B62" t="s">
        <v>519</v>
      </c>
      <c r="C62" t="s">
        <v>16</v>
      </c>
      <c r="D62" t="s">
        <v>410</v>
      </c>
      <c r="E62" t="s">
        <v>383</v>
      </c>
      <c r="F62" t="s">
        <v>641</v>
      </c>
      <c r="G62" t="s">
        <v>389</v>
      </c>
    </row>
    <row r="63" spans="1:7" x14ac:dyDescent="0.3">
      <c r="A63" t="s">
        <v>431</v>
      </c>
      <c r="B63" t="s">
        <v>519</v>
      </c>
      <c r="C63" t="s">
        <v>16</v>
      </c>
      <c r="D63" t="s">
        <v>410</v>
      </c>
      <c r="E63" t="s">
        <v>381</v>
      </c>
      <c r="F63" t="s">
        <v>641</v>
      </c>
      <c r="G63" t="s">
        <v>389</v>
      </c>
    </row>
    <row r="64" spans="1:7" x14ac:dyDescent="0.3">
      <c r="A64" t="s">
        <v>431</v>
      </c>
      <c r="B64" t="s">
        <v>519</v>
      </c>
      <c r="C64" t="s">
        <v>16</v>
      </c>
      <c r="D64" t="s">
        <v>410</v>
      </c>
      <c r="E64" t="s">
        <v>376</v>
      </c>
      <c r="F64" t="s">
        <v>641</v>
      </c>
      <c r="G64" t="s">
        <v>389</v>
      </c>
    </row>
    <row r="65" spans="1:7" x14ac:dyDescent="0.3">
      <c r="A65" t="s">
        <v>431</v>
      </c>
      <c r="B65" t="s">
        <v>519</v>
      </c>
      <c r="C65" t="s">
        <v>16</v>
      </c>
      <c r="D65" t="s">
        <v>410</v>
      </c>
      <c r="E65" t="s">
        <v>385</v>
      </c>
      <c r="F65" t="s">
        <v>641</v>
      </c>
      <c r="G65" t="s">
        <v>389</v>
      </c>
    </row>
    <row r="66" spans="1:7" x14ac:dyDescent="0.3">
      <c r="A66" t="s">
        <v>431</v>
      </c>
      <c r="B66" t="s">
        <v>519</v>
      </c>
      <c r="C66" t="s">
        <v>16</v>
      </c>
      <c r="D66" t="s">
        <v>410</v>
      </c>
      <c r="E66" t="s">
        <v>375</v>
      </c>
      <c r="F66" t="s">
        <v>641</v>
      </c>
      <c r="G66" t="s">
        <v>389</v>
      </c>
    </row>
    <row r="67" spans="1:7" x14ac:dyDescent="0.3">
      <c r="A67" t="s">
        <v>431</v>
      </c>
      <c r="B67" t="s">
        <v>519</v>
      </c>
      <c r="C67" t="s">
        <v>16</v>
      </c>
      <c r="D67" t="s">
        <v>410</v>
      </c>
      <c r="E67" t="s">
        <v>370</v>
      </c>
      <c r="F67" t="s">
        <v>641</v>
      </c>
      <c r="G67" t="s">
        <v>389</v>
      </c>
    </row>
    <row r="68" spans="1:7" x14ac:dyDescent="0.3">
      <c r="A68" t="s">
        <v>431</v>
      </c>
      <c r="B68" t="s">
        <v>519</v>
      </c>
      <c r="C68" t="s">
        <v>16</v>
      </c>
      <c r="D68" t="s">
        <v>410</v>
      </c>
      <c r="E68" t="s">
        <v>374</v>
      </c>
      <c r="F68" t="s">
        <v>641</v>
      </c>
      <c r="G68" t="s">
        <v>389</v>
      </c>
    </row>
    <row r="69" spans="1:7" x14ac:dyDescent="0.3">
      <c r="A69" t="s">
        <v>431</v>
      </c>
      <c r="B69" t="s">
        <v>519</v>
      </c>
      <c r="C69" t="s">
        <v>16</v>
      </c>
      <c r="D69" t="s">
        <v>410</v>
      </c>
      <c r="E69" t="s">
        <v>377</v>
      </c>
      <c r="F69" t="s">
        <v>641</v>
      </c>
      <c r="G69" t="s">
        <v>389</v>
      </c>
    </row>
    <row r="70" spans="1:7" x14ac:dyDescent="0.3">
      <c r="A70" t="s">
        <v>431</v>
      </c>
      <c r="B70" t="s">
        <v>519</v>
      </c>
      <c r="C70" t="s">
        <v>16</v>
      </c>
      <c r="D70" t="s">
        <v>410</v>
      </c>
      <c r="E70" t="s">
        <v>382</v>
      </c>
      <c r="F70" t="s">
        <v>641</v>
      </c>
      <c r="G70" t="s">
        <v>389</v>
      </c>
    </row>
    <row r="71" spans="1:7" x14ac:dyDescent="0.3">
      <c r="A71" t="s">
        <v>472</v>
      </c>
      <c r="B71" t="s">
        <v>471</v>
      </c>
      <c r="C71" t="s">
        <v>20</v>
      </c>
      <c r="D71" t="s">
        <v>748</v>
      </c>
      <c r="E71" t="s">
        <v>15</v>
      </c>
      <c r="F71" t="s">
        <v>834</v>
      </c>
      <c r="G71" t="s">
        <v>752</v>
      </c>
    </row>
    <row r="72" spans="1:7" x14ac:dyDescent="0.3">
      <c r="A72" t="s">
        <v>472</v>
      </c>
      <c r="B72" t="s">
        <v>471</v>
      </c>
      <c r="C72" t="s">
        <v>16</v>
      </c>
      <c r="D72" t="s">
        <v>748</v>
      </c>
      <c r="E72" t="s">
        <v>371</v>
      </c>
      <c r="F72" t="s">
        <v>834</v>
      </c>
      <c r="G72" t="s">
        <v>762</v>
      </c>
    </row>
    <row r="73" spans="1:7" x14ac:dyDescent="0.3">
      <c r="A73" t="s">
        <v>472</v>
      </c>
      <c r="B73" t="s">
        <v>471</v>
      </c>
      <c r="C73" t="s">
        <v>16</v>
      </c>
      <c r="D73" t="s">
        <v>748</v>
      </c>
      <c r="E73" t="s">
        <v>384</v>
      </c>
      <c r="F73" t="s">
        <v>834</v>
      </c>
      <c r="G73" t="s">
        <v>827</v>
      </c>
    </row>
    <row r="74" spans="1:7" x14ac:dyDescent="0.3">
      <c r="A74" t="s">
        <v>472</v>
      </c>
      <c r="B74" t="s">
        <v>471</v>
      </c>
      <c r="C74" t="s">
        <v>16</v>
      </c>
      <c r="D74" t="s">
        <v>748</v>
      </c>
      <c r="E74" t="s">
        <v>372</v>
      </c>
      <c r="F74" t="s">
        <v>834</v>
      </c>
      <c r="G74" t="s">
        <v>767</v>
      </c>
    </row>
    <row r="75" spans="1:7" x14ac:dyDescent="0.3">
      <c r="A75" t="s">
        <v>472</v>
      </c>
      <c r="B75" t="s">
        <v>471</v>
      </c>
      <c r="C75" t="s">
        <v>16</v>
      </c>
      <c r="D75" t="s">
        <v>748</v>
      </c>
      <c r="E75" t="s">
        <v>380</v>
      </c>
      <c r="F75" t="s">
        <v>834</v>
      </c>
      <c r="G75" t="s">
        <v>807</v>
      </c>
    </row>
    <row r="76" spans="1:7" x14ac:dyDescent="0.3">
      <c r="A76" t="s">
        <v>472</v>
      </c>
      <c r="B76" t="s">
        <v>471</v>
      </c>
      <c r="C76" t="s">
        <v>16</v>
      </c>
      <c r="D76" t="s">
        <v>748</v>
      </c>
      <c r="E76" t="s">
        <v>373</v>
      </c>
      <c r="F76" t="s">
        <v>834</v>
      </c>
      <c r="G76" t="s">
        <v>772</v>
      </c>
    </row>
    <row r="77" spans="1:7" x14ac:dyDescent="0.3">
      <c r="A77" t="s">
        <v>472</v>
      </c>
      <c r="B77" t="s">
        <v>471</v>
      </c>
      <c r="C77" t="s">
        <v>16</v>
      </c>
      <c r="D77" t="s">
        <v>748</v>
      </c>
      <c r="E77" t="s">
        <v>378</v>
      </c>
      <c r="F77" t="s">
        <v>834</v>
      </c>
      <c r="G77" t="s">
        <v>797</v>
      </c>
    </row>
    <row r="78" spans="1:7" x14ac:dyDescent="0.3">
      <c r="A78" t="s">
        <v>472</v>
      </c>
      <c r="B78" t="s">
        <v>471</v>
      </c>
      <c r="C78" t="s">
        <v>16</v>
      </c>
      <c r="D78" t="s">
        <v>748</v>
      </c>
      <c r="E78" t="s">
        <v>379</v>
      </c>
      <c r="F78" t="s">
        <v>834</v>
      </c>
      <c r="G78" t="s">
        <v>802</v>
      </c>
    </row>
    <row r="79" spans="1:7" x14ac:dyDescent="0.3">
      <c r="A79" t="s">
        <v>472</v>
      </c>
      <c r="B79" t="s">
        <v>471</v>
      </c>
      <c r="C79" t="s">
        <v>16</v>
      </c>
      <c r="D79" t="s">
        <v>748</v>
      </c>
      <c r="E79" t="s">
        <v>383</v>
      </c>
      <c r="F79" t="s">
        <v>834</v>
      </c>
      <c r="G79" t="s">
        <v>822</v>
      </c>
    </row>
    <row r="80" spans="1:7" x14ac:dyDescent="0.3">
      <c r="A80" t="s">
        <v>472</v>
      </c>
      <c r="B80" t="s">
        <v>471</v>
      </c>
      <c r="C80" t="s">
        <v>16</v>
      </c>
      <c r="D80" t="s">
        <v>748</v>
      </c>
      <c r="E80" t="s">
        <v>381</v>
      </c>
      <c r="F80" t="s">
        <v>834</v>
      </c>
      <c r="G80" t="s">
        <v>812</v>
      </c>
    </row>
    <row r="81" spans="1:7" x14ac:dyDescent="0.3">
      <c r="A81" t="s">
        <v>472</v>
      </c>
      <c r="B81" t="s">
        <v>471</v>
      </c>
      <c r="C81" t="s">
        <v>16</v>
      </c>
      <c r="D81" t="s">
        <v>748</v>
      </c>
      <c r="E81" t="s">
        <v>376</v>
      </c>
      <c r="F81" t="s">
        <v>834</v>
      </c>
      <c r="G81" t="s">
        <v>787</v>
      </c>
    </row>
    <row r="82" spans="1:7" x14ac:dyDescent="0.3">
      <c r="A82" t="s">
        <v>472</v>
      </c>
      <c r="B82" t="s">
        <v>471</v>
      </c>
      <c r="C82" t="s">
        <v>16</v>
      </c>
      <c r="D82" t="s">
        <v>748</v>
      </c>
      <c r="E82" t="s">
        <v>385</v>
      </c>
      <c r="F82" t="s">
        <v>834</v>
      </c>
      <c r="G82" t="s">
        <v>832</v>
      </c>
    </row>
    <row r="83" spans="1:7" x14ac:dyDescent="0.3">
      <c r="A83" t="s">
        <v>472</v>
      </c>
      <c r="B83" t="s">
        <v>471</v>
      </c>
      <c r="C83" t="s">
        <v>16</v>
      </c>
      <c r="D83" t="s">
        <v>748</v>
      </c>
      <c r="E83" t="s">
        <v>375</v>
      </c>
      <c r="F83" t="s">
        <v>834</v>
      </c>
      <c r="G83" t="s">
        <v>782</v>
      </c>
    </row>
    <row r="84" spans="1:7" x14ac:dyDescent="0.3">
      <c r="A84" t="s">
        <v>472</v>
      </c>
      <c r="B84" t="s">
        <v>471</v>
      </c>
      <c r="C84" t="s">
        <v>16</v>
      </c>
      <c r="D84" t="s">
        <v>748</v>
      </c>
      <c r="E84" t="s">
        <v>370</v>
      </c>
      <c r="F84" t="s">
        <v>834</v>
      </c>
      <c r="G84" t="s">
        <v>757</v>
      </c>
    </row>
    <row r="85" spans="1:7" x14ac:dyDescent="0.3">
      <c r="A85" t="s">
        <v>472</v>
      </c>
      <c r="B85" t="s">
        <v>471</v>
      </c>
      <c r="C85" t="s">
        <v>16</v>
      </c>
      <c r="D85" t="s">
        <v>748</v>
      </c>
      <c r="E85" t="s">
        <v>374</v>
      </c>
      <c r="F85" t="s">
        <v>834</v>
      </c>
      <c r="G85" t="s">
        <v>777</v>
      </c>
    </row>
    <row r="86" spans="1:7" x14ac:dyDescent="0.3">
      <c r="A86" t="s">
        <v>472</v>
      </c>
      <c r="B86" t="s">
        <v>471</v>
      </c>
      <c r="C86" t="s">
        <v>16</v>
      </c>
      <c r="D86" t="s">
        <v>748</v>
      </c>
      <c r="E86" t="s">
        <v>377</v>
      </c>
      <c r="F86" t="s">
        <v>834</v>
      </c>
      <c r="G86" t="s">
        <v>792</v>
      </c>
    </row>
    <row r="87" spans="1:7" x14ac:dyDescent="0.3">
      <c r="A87" t="s">
        <v>472</v>
      </c>
      <c r="B87" t="s">
        <v>471</v>
      </c>
      <c r="C87" t="s">
        <v>16</v>
      </c>
      <c r="D87" t="s">
        <v>748</v>
      </c>
      <c r="E87" t="s">
        <v>382</v>
      </c>
      <c r="F87" t="s">
        <v>834</v>
      </c>
      <c r="G87" t="s">
        <v>817</v>
      </c>
    </row>
    <row r="88" spans="1:7" x14ac:dyDescent="0.3">
      <c r="A88" t="s">
        <v>500</v>
      </c>
      <c r="B88" t="s">
        <v>406</v>
      </c>
      <c r="C88" t="s">
        <v>20</v>
      </c>
      <c r="D88" t="s">
        <v>18</v>
      </c>
      <c r="E88" t="s">
        <v>15</v>
      </c>
      <c r="F88" t="s">
        <v>904</v>
      </c>
      <c r="G88">
        <v>100200300</v>
      </c>
    </row>
    <row r="89" spans="1:7" x14ac:dyDescent="0.3">
      <c r="A89" t="s">
        <v>501</v>
      </c>
      <c r="B89" t="s">
        <v>406</v>
      </c>
      <c r="C89" t="s">
        <v>20</v>
      </c>
      <c r="D89" t="s">
        <v>16</v>
      </c>
      <c r="E89" t="s">
        <v>15</v>
      </c>
      <c r="F89" t="s">
        <v>661</v>
      </c>
      <c r="G89" t="s">
        <v>752</v>
      </c>
    </row>
    <row r="90" spans="1:7" x14ac:dyDescent="0.3">
      <c r="A90" t="s">
        <v>501</v>
      </c>
      <c r="B90" t="s">
        <v>406</v>
      </c>
      <c r="C90" t="s">
        <v>16</v>
      </c>
      <c r="D90" t="s">
        <v>16</v>
      </c>
      <c r="E90" t="s">
        <v>371</v>
      </c>
      <c r="F90" t="s">
        <v>661</v>
      </c>
      <c r="G90" t="s">
        <v>762</v>
      </c>
    </row>
    <row r="91" spans="1:7" x14ac:dyDescent="0.3">
      <c r="A91" t="s">
        <v>501</v>
      </c>
      <c r="B91" t="s">
        <v>406</v>
      </c>
      <c r="C91" t="s">
        <v>16</v>
      </c>
      <c r="D91" t="s">
        <v>16</v>
      </c>
      <c r="E91" t="s">
        <v>384</v>
      </c>
      <c r="F91" t="s">
        <v>661</v>
      </c>
      <c r="G91" t="s">
        <v>827</v>
      </c>
    </row>
    <row r="92" spans="1:7" x14ac:dyDescent="0.3">
      <c r="A92" t="s">
        <v>501</v>
      </c>
      <c r="B92" t="s">
        <v>406</v>
      </c>
      <c r="C92" t="s">
        <v>16</v>
      </c>
      <c r="D92" t="s">
        <v>16</v>
      </c>
      <c r="E92" t="s">
        <v>372</v>
      </c>
      <c r="F92" t="s">
        <v>661</v>
      </c>
      <c r="G92" t="s">
        <v>767</v>
      </c>
    </row>
    <row r="93" spans="1:7" x14ac:dyDescent="0.3">
      <c r="A93" t="s">
        <v>501</v>
      </c>
      <c r="B93" t="s">
        <v>406</v>
      </c>
      <c r="C93" t="s">
        <v>16</v>
      </c>
      <c r="D93" t="s">
        <v>16</v>
      </c>
      <c r="E93" t="s">
        <v>380</v>
      </c>
      <c r="F93" t="s">
        <v>661</v>
      </c>
      <c r="G93" t="s">
        <v>807</v>
      </c>
    </row>
    <row r="94" spans="1:7" x14ac:dyDescent="0.3">
      <c r="A94" t="s">
        <v>501</v>
      </c>
      <c r="B94" t="s">
        <v>406</v>
      </c>
      <c r="C94" t="s">
        <v>16</v>
      </c>
      <c r="D94" t="s">
        <v>16</v>
      </c>
      <c r="E94" t="s">
        <v>373</v>
      </c>
      <c r="F94" t="s">
        <v>661</v>
      </c>
      <c r="G94" t="s">
        <v>772</v>
      </c>
    </row>
    <row r="95" spans="1:7" x14ac:dyDescent="0.3">
      <c r="A95" t="s">
        <v>501</v>
      </c>
      <c r="B95" t="s">
        <v>406</v>
      </c>
      <c r="C95" t="s">
        <v>16</v>
      </c>
      <c r="D95" t="s">
        <v>16</v>
      </c>
      <c r="E95" t="s">
        <v>378</v>
      </c>
      <c r="F95" t="s">
        <v>661</v>
      </c>
      <c r="G95" t="s">
        <v>797</v>
      </c>
    </row>
    <row r="96" spans="1:7" x14ac:dyDescent="0.3">
      <c r="A96" t="s">
        <v>501</v>
      </c>
      <c r="B96" t="s">
        <v>406</v>
      </c>
      <c r="C96" t="s">
        <v>16</v>
      </c>
      <c r="D96" t="s">
        <v>16</v>
      </c>
      <c r="E96" t="s">
        <v>379</v>
      </c>
      <c r="F96" t="s">
        <v>661</v>
      </c>
      <c r="G96" t="s">
        <v>802</v>
      </c>
    </row>
    <row r="97" spans="1:7" x14ac:dyDescent="0.3">
      <c r="A97" t="s">
        <v>501</v>
      </c>
      <c r="B97" t="s">
        <v>406</v>
      </c>
      <c r="C97" t="s">
        <v>16</v>
      </c>
      <c r="D97" t="s">
        <v>16</v>
      </c>
      <c r="E97" t="s">
        <v>383</v>
      </c>
      <c r="F97" t="s">
        <v>661</v>
      </c>
      <c r="G97" t="s">
        <v>822</v>
      </c>
    </row>
    <row r="98" spans="1:7" x14ac:dyDescent="0.3">
      <c r="A98" t="s">
        <v>501</v>
      </c>
      <c r="B98" t="s">
        <v>406</v>
      </c>
      <c r="C98" t="s">
        <v>16</v>
      </c>
      <c r="D98" t="s">
        <v>16</v>
      </c>
      <c r="E98" t="s">
        <v>381</v>
      </c>
      <c r="F98" t="s">
        <v>661</v>
      </c>
      <c r="G98" t="s">
        <v>812</v>
      </c>
    </row>
    <row r="99" spans="1:7" x14ac:dyDescent="0.3">
      <c r="A99" t="s">
        <v>501</v>
      </c>
      <c r="B99" t="s">
        <v>406</v>
      </c>
      <c r="C99" t="s">
        <v>16</v>
      </c>
      <c r="D99" t="s">
        <v>16</v>
      </c>
      <c r="E99" t="s">
        <v>376</v>
      </c>
      <c r="F99" t="s">
        <v>661</v>
      </c>
      <c r="G99" t="s">
        <v>787</v>
      </c>
    </row>
    <row r="100" spans="1:7" x14ac:dyDescent="0.3">
      <c r="A100" t="s">
        <v>501</v>
      </c>
      <c r="B100" t="s">
        <v>406</v>
      </c>
      <c r="C100" t="s">
        <v>16</v>
      </c>
      <c r="D100" t="s">
        <v>16</v>
      </c>
      <c r="E100" t="s">
        <v>385</v>
      </c>
      <c r="F100" t="s">
        <v>661</v>
      </c>
      <c r="G100" t="s">
        <v>832</v>
      </c>
    </row>
    <row r="101" spans="1:7" x14ac:dyDescent="0.3">
      <c r="A101" t="s">
        <v>501</v>
      </c>
      <c r="B101" t="s">
        <v>406</v>
      </c>
      <c r="C101" t="s">
        <v>16</v>
      </c>
      <c r="D101" t="s">
        <v>16</v>
      </c>
      <c r="E101" t="s">
        <v>375</v>
      </c>
      <c r="F101" t="s">
        <v>661</v>
      </c>
      <c r="G101" t="s">
        <v>782</v>
      </c>
    </row>
    <row r="102" spans="1:7" x14ac:dyDescent="0.3">
      <c r="A102" t="s">
        <v>501</v>
      </c>
      <c r="B102" t="s">
        <v>406</v>
      </c>
      <c r="C102" t="s">
        <v>16</v>
      </c>
      <c r="D102" t="s">
        <v>16</v>
      </c>
      <c r="E102" t="s">
        <v>370</v>
      </c>
      <c r="F102" t="s">
        <v>661</v>
      </c>
      <c r="G102" t="s">
        <v>757</v>
      </c>
    </row>
    <row r="103" spans="1:7" x14ac:dyDescent="0.3">
      <c r="A103" t="s">
        <v>501</v>
      </c>
      <c r="B103" t="s">
        <v>406</v>
      </c>
      <c r="C103" t="s">
        <v>16</v>
      </c>
      <c r="D103" t="s">
        <v>16</v>
      </c>
      <c r="E103" t="s">
        <v>374</v>
      </c>
      <c r="F103" t="s">
        <v>661</v>
      </c>
      <c r="G103" t="s">
        <v>777</v>
      </c>
    </row>
    <row r="104" spans="1:7" x14ac:dyDescent="0.3">
      <c r="A104" t="s">
        <v>501</v>
      </c>
      <c r="B104" t="s">
        <v>406</v>
      </c>
      <c r="C104" t="s">
        <v>16</v>
      </c>
      <c r="D104" t="s">
        <v>16</v>
      </c>
      <c r="E104" t="s">
        <v>377</v>
      </c>
      <c r="F104" t="s">
        <v>661</v>
      </c>
      <c r="G104" t="s">
        <v>792</v>
      </c>
    </row>
    <row r="105" spans="1:7" x14ac:dyDescent="0.3">
      <c r="A105" t="s">
        <v>501</v>
      </c>
      <c r="B105" t="s">
        <v>406</v>
      </c>
      <c r="C105" t="s">
        <v>16</v>
      </c>
      <c r="D105" t="s">
        <v>16</v>
      </c>
      <c r="E105" t="s">
        <v>382</v>
      </c>
      <c r="F105" t="s">
        <v>661</v>
      </c>
      <c r="G105" t="s">
        <v>817</v>
      </c>
    </row>
    <row r="106" spans="1:7" x14ac:dyDescent="0.3">
      <c r="A106" t="s">
        <v>620</v>
      </c>
      <c r="B106" t="s">
        <v>621</v>
      </c>
      <c r="C106" t="s">
        <v>20</v>
      </c>
      <c r="D106" t="s">
        <v>18</v>
      </c>
      <c r="E106" t="s">
        <v>15</v>
      </c>
      <c r="F106" t="s">
        <v>623</v>
      </c>
      <c r="G106" t="s">
        <v>389</v>
      </c>
    </row>
    <row r="107" spans="1:7" x14ac:dyDescent="0.3">
      <c r="A107" t="s">
        <v>620</v>
      </c>
      <c r="B107" t="s">
        <v>621</v>
      </c>
      <c r="C107" t="s">
        <v>16</v>
      </c>
      <c r="D107" t="s">
        <v>18</v>
      </c>
      <c r="E107" t="s">
        <v>371</v>
      </c>
      <c r="F107" t="s">
        <v>623</v>
      </c>
      <c r="G107" t="s">
        <v>389</v>
      </c>
    </row>
    <row r="108" spans="1:7" x14ac:dyDescent="0.3">
      <c r="A108" t="s">
        <v>620</v>
      </c>
      <c r="B108" t="s">
        <v>621</v>
      </c>
      <c r="C108" t="s">
        <v>16</v>
      </c>
      <c r="D108" t="s">
        <v>18</v>
      </c>
      <c r="E108" t="s">
        <v>384</v>
      </c>
      <c r="F108" t="s">
        <v>623</v>
      </c>
      <c r="G108" t="s">
        <v>389</v>
      </c>
    </row>
    <row r="109" spans="1:7" x14ac:dyDescent="0.3">
      <c r="A109" t="s">
        <v>620</v>
      </c>
      <c r="B109" t="s">
        <v>621</v>
      </c>
      <c r="C109" t="s">
        <v>16</v>
      </c>
      <c r="D109" t="s">
        <v>18</v>
      </c>
      <c r="E109" t="s">
        <v>372</v>
      </c>
      <c r="F109" t="s">
        <v>623</v>
      </c>
      <c r="G109" t="s">
        <v>389</v>
      </c>
    </row>
    <row r="110" spans="1:7" x14ac:dyDescent="0.3">
      <c r="A110" t="s">
        <v>620</v>
      </c>
      <c r="B110" t="s">
        <v>621</v>
      </c>
      <c r="C110" t="s">
        <v>16</v>
      </c>
      <c r="D110" t="s">
        <v>18</v>
      </c>
      <c r="E110" t="s">
        <v>380</v>
      </c>
      <c r="F110" t="s">
        <v>623</v>
      </c>
      <c r="G110" t="s">
        <v>389</v>
      </c>
    </row>
    <row r="111" spans="1:7" x14ac:dyDescent="0.3">
      <c r="A111" t="s">
        <v>620</v>
      </c>
      <c r="B111" t="s">
        <v>621</v>
      </c>
      <c r="C111" t="s">
        <v>16</v>
      </c>
      <c r="D111" t="s">
        <v>18</v>
      </c>
      <c r="E111" t="s">
        <v>373</v>
      </c>
      <c r="F111" t="s">
        <v>623</v>
      </c>
      <c r="G111" t="s">
        <v>389</v>
      </c>
    </row>
    <row r="112" spans="1:7" x14ac:dyDescent="0.3">
      <c r="A112" t="s">
        <v>620</v>
      </c>
      <c r="B112" t="s">
        <v>621</v>
      </c>
      <c r="C112" t="s">
        <v>16</v>
      </c>
      <c r="D112" t="s">
        <v>18</v>
      </c>
      <c r="E112" t="s">
        <v>378</v>
      </c>
      <c r="F112" t="s">
        <v>623</v>
      </c>
      <c r="G112" t="s">
        <v>389</v>
      </c>
    </row>
    <row r="113" spans="1:7" x14ac:dyDescent="0.3">
      <c r="A113" t="s">
        <v>620</v>
      </c>
      <c r="B113" t="s">
        <v>621</v>
      </c>
      <c r="C113" t="s">
        <v>16</v>
      </c>
      <c r="D113" t="s">
        <v>18</v>
      </c>
      <c r="E113" t="s">
        <v>379</v>
      </c>
      <c r="F113" t="s">
        <v>623</v>
      </c>
      <c r="G113" t="s">
        <v>389</v>
      </c>
    </row>
    <row r="114" spans="1:7" x14ac:dyDescent="0.3">
      <c r="A114" t="s">
        <v>620</v>
      </c>
      <c r="B114" t="s">
        <v>621</v>
      </c>
      <c r="C114" t="s">
        <v>16</v>
      </c>
      <c r="D114" t="s">
        <v>18</v>
      </c>
      <c r="E114" t="s">
        <v>383</v>
      </c>
      <c r="F114" t="s">
        <v>623</v>
      </c>
      <c r="G114" t="s">
        <v>389</v>
      </c>
    </row>
    <row r="115" spans="1:7" x14ac:dyDescent="0.3">
      <c r="A115" t="s">
        <v>620</v>
      </c>
      <c r="B115" t="s">
        <v>621</v>
      </c>
      <c r="C115" t="s">
        <v>16</v>
      </c>
      <c r="D115" t="s">
        <v>18</v>
      </c>
      <c r="E115" t="s">
        <v>381</v>
      </c>
      <c r="F115" t="s">
        <v>623</v>
      </c>
      <c r="G115" t="s">
        <v>389</v>
      </c>
    </row>
    <row r="116" spans="1:7" x14ac:dyDescent="0.3">
      <c r="A116" t="s">
        <v>620</v>
      </c>
      <c r="B116" t="s">
        <v>621</v>
      </c>
      <c r="C116" t="s">
        <v>16</v>
      </c>
      <c r="D116" t="s">
        <v>18</v>
      </c>
      <c r="E116" t="s">
        <v>376</v>
      </c>
      <c r="F116" t="s">
        <v>623</v>
      </c>
      <c r="G116" t="s">
        <v>389</v>
      </c>
    </row>
    <row r="117" spans="1:7" x14ac:dyDescent="0.3">
      <c r="A117" t="s">
        <v>620</v>
      </c>
      <c r="B117" t="s">
        <v>621</v>
      </c>
      <c r="C117" t="s">
        <v>16</v>
      </c>
      <c r="D117" t="s">
        <v>18</v>
      </c>
      <c r="E117" t="s">
        <v>385</v>
      </c>
      <c r="F117" t="s">
        <v>623</v>
      </c>
      <c r="G117" t="s">
        <v>389</v>
      </c>
    </row>
    <row r="118" spans="1:7" x14ac:dyDescent="0.3">
      <c r="A118" t="s">
        <v>620</v>
      </c>
      <c r="B118" t="s">
        <v>621</v>
      </c>
      <c r="C118" t="s">
        <v>16</v>
      </c>
      <c r="D118" t="s">
        <v>18</v>
      </c>
      <c r="E118" t="s">
        <v>375</v>
      </c>
      <c r="F118" t="s">
        <v>623</v>
      </c>
      <c r="G118" t="s">
        <v>389</v>
      </c>
    </row>
    <row r="119" spans="1:7" x14ac:dyDescent="0.3">
      <c r="A119" t="s">
        <v>620</v>
      </c>
      <c r="B119" t="s">
        <v>621</v>
      </c>
      <c r="C119" t="s">
        <v>16</v>
      </c>
      <c r="D119" t="s">
        <v>18</v>
      </c>
      <c r="E119" t="s">
        <v>370</v>
      </c>
      <c r="F119" t="s">
        <v>623</v>
      </c>
      <c r="G119" t="s">
        <v>389</v>
      </c>
    </row>
    <row r="120" spans="1:7" x14ac:dyDescent="0.3">
      <c r="A120" t="s">
        <v>620</v>
      </c>
      <c r="B120" t="s">
        <v>621</v>
      </c>
      <c r="C120" t="s">
        <v>16</v>
      </c>
      <c r="D120" t="s">
        <v>18</v>
      </c>
      <c r="E120" t="s">
        <v>374</v>
      </c>
      <c r="F120" t="s">
        <v>623</v>
      </c>
      <c r="G120" t="s">
        <v>389</v>
      </c>
    </row>
    <row r="121" spans="1:7" x14ac:dyDescent="0.3">
      <c r="A121" t="s">
        <v>620</v>
      </c>
      <c r="B121" t="s">
        <v>621</v>
      </c>
      <c r="C121" t="s">
        <v>16</v>
      </c>
      <c r="D121" t="s">
        <v>18</v>
      </c>
      <c r="E121" t="s">
        <v>377</v>
      </c>
      <c r="F121" t="s">
        <v>623</v>
      </c>
      <c r="G121" t="s">
        <v>389</v>
      </c>
    </row>
    <row r="122" spans="1:7" x14ac:dyDescent="0.3">
      <c r="A122" t="s">
        <v>620</v>
      </c>
      <c r="B122" t="s">
        <v>621</v>
      </c>
      <c r="C122" t="s">
        <v>16</v>
      </c>
      <c r="D122" t="s">
        <v>18</v>
      </c>
      <c r="E122" t="s">
        <v>382</v>
      </c>
      <c r="F122" t="s">
        <v>623</v>
      </c>
      <c r="G122" t="s">
        <v>389</v>
      </c>
    </row>
    <row r="123" spans="1:7" x14ac:dyDescent="0.3">
      <c r="A123" t="s">
        <v>625</v>
      </c>
      <c r="B123" t="s">
        <v>626</v>
      </c>
      <c r="C123" t="s">
        <v>20</v>
      </c>
      <c r="D123" t="s">
        <v>16</v>
      </c>
      <c r="E123" t="s">
        <v>15</v>
      </c>
      <c r="F123" t="s">
        <v>643</v>
      </c>
      <c r="G123" t="s">
        <v>389</v>
      </c>
    </row>
    <row r="124" spans="1:7" x14ac:dyDescent="0.3">
      <c r="A124" t="s">
        <v>625</v>
      </c>
      <c r="B124" t="s">
        <v>626</v>
      </c>
      <c r="C124" t="s">
        <v>20</v>
      </c>
      <c r="D124" t="s">
        <v>410</v>
      </c>
      <c r="E124" t="s">
        <v>15</v>
      </c>
      <c r="F124" t="s">
        <v>15</v>
      </c>
      <c r="G124" t="s">
        <v>389</v>
      </c>
    </row>
    <row r="125" spans="1:7" x14ac:dyDescent="0.3">
      <c r="A125" t="s">
        <v>625</v>
      </c>
      <c r="B125" t="s">
        <v>626</v>
      </c>
      <c r="C125" t="s">
        <v>16</v>
      </c>
      <c r="D125" t="s">
        <v>410</v>
      </c>
      <c r="E125" t="s">
        <v>371</v>
      </c>
      <c r="F125" t="s">
        <v>643</v>
      </c>
      <c r="G125" t="s">
        <v>389</v>
      </c>
    </row>
    <row r="126" spans="1:7" x14ac:dyDescent="0.3">
      <c r="A126" t="s">
        <v>625</v>
      </c>
      <c r="B126" t="s">
        <v>626</v>
      </c>
      <c r="C126" t="s">
        <v>16</v>
      </c>
      <c r="D126" t="s">
        <v>410</v>
      </c>
      <c r="E126" t="s">
        <v>384</v>
      </c>
      <c r="F126" t="s">
        <v>643</v>
      </c>
      <c r="G126" t="s">
        <v>389</v>
      </c>
    </row>
    <row r="127" spans="1:7" x14ac:dyDescent="0.3">
      <c r="A127" t="s">
        <v>625</v>
      </c>
      <c r="B127" t="s">
        <v>626</v>
      </c>
      <c r="C127" t="s">
        <v>16</v>
      </c>
      <c r="D127" t="s">
        <v>410</v>
      </c>
      <c r="E127" t="s">
        <v>372</v>
      </c>
      <c r="F127" t="s">
        <v>643</v>
      </c>
      <c r="G127" t="s">
        <v>389</v>
      </c>
    </row>
    <row r="128" spans="1:7" x14ac:dyDescent="0.3">
      <c r="A128" t="s">
        <v>625</v>
      </c>
      <c r="B128" t="s">
        <v>626</v>
      </c>
      <c r="C128" t="s">
        <v>16</v>
      </c>
      <c r="D128" t="s">
        <v>410</v>
      </c>
      <c r="E128" t="s">
        <v>380</v>
      </c>
      <c r="F128" t="s">
        <v>643</v>
      </c>
      <c r="G128" t="s">
        <v>389</v>
      </c>
    </row>
    <row r="129" spans="1:7" x14ac:dyDescent="0.3">
      <c r="A129" t="s">
        <v>625</v>
      </c>
      <c r="B129" t="s">
        <v>626</v>
      </c>
      <c r="C129" t="s">
        <v>16</v>
      </c>
      <c r="D129" t="s">
        <v>410</v>
      </c>
      <c r="E129" t="s">
        <v>373</v>
      </c>
      <c r="F129" t="s">
        <v>643</v>
      </c>
      <c r="G129" t="s">
        <v>389</v>
      </c>
    </row>
    <row r="130" spans="1:7" x14ac:dyDescent="0.3">
      <c r="A130" t="s">
        <v>625</v>
      </c>
      <c r="B130" t="s">
        <v>626</v>
      </c>
      <c r="C130" t="s">
        <v>16</v>
      </c>
      <c r="D130" t="s">
        <v>410</v>
      </c>
      <c r="E130" t="s">
        <v>378</v>
      </c>
      <c r="F130" t="s">
        <v>643</v>
      </c>
      <c r="G130" t="s">
        <v>389</v>
      </c>
    </row>
    <row r="131" spans="1:7" x14ac:dyDescent="0.3">
      <c r="A131" t="s">
        <v>625</v>
      </c>
      <c r="B131" t="s">
        <v>626</v>
      </c>
      <c r="C131" t="s">
        <v>16</v>
      </c>
      <c r="D131" t="s">
        <v>410</v>
      </c>
      <c r="E131" t="s">
        <v>379</v>
      </c>
      <c r="F131" t="s">
        <v>643</v>
      </c>
      <c r="G131" t="s">
        <v>389</v>
      </c>
    </row>
    <row r="132" spans="1:7" x14ac:dyDescent="0.3">
      <c r="A132" t="s">
        <v>625</v>
      </c>
      <c r="B132" t="s">
        <v>626</v>
      </c>
      <c r="C132" t="s">
        <v>16</v>
      </c>
      <c r="D132" t="s">
        <v>410</v>
      </c>
      <c r="E132" t="s">
        <v>383</v>
      </c>
      <c r="F132" t="s">
        <v>643</v>
      </c>
      <c r="G132" t="s">
        <v>389</v>
      </c>
    </row>
    <row r="133" spans="1:7" x14ac:dyDescent="0.3">
      <c r="A133" t="s">
        <v>625</v>
      </c>
      <c r="B133" t="s">
        <v>626</v>
      </c>
      <c r="C133" t="s">
        <v>16</v>
      </c>
      <c r="D133" t="s">
        <v>410</v>
      </c>
      <c r="E133" t="s">
        <v>381</v>
      </c>
      <c r="F133" t="s">
        <v>643</v>
      </c>
      <c r="G133" t="s">
        <v>389</v>
      </c>
    </row>
    <row r="134" spans="1:7" x14ac:dyDescent="0.3">
      <c r="A134" t="s">
        <v>625</v>
      </c>
      <c r="B134" t="s">
        <v>626</v>
      </c>
      <c r="C134" t="s">
        <v>16</v>
      </c>
      <c r="D134" t="s">
        <v>410</v>
      </c>
      <c r="E134" t="s">
        <v>376</v>
      </c>
      <c r="F134" t="s">
        <v>643</v>
      </c>
      <c r="G134" t="s">
        <v>389</v>
      </c>
    </row>
    <row r="135" spans="1:7" x14ac:dyDescent="0.3">
      <c r="A135" t="s">
        <v>625</v>
      </c>
      <c r="B135" t="s">
        <v>626</v>
      </c>
      <c r="C135" t="s">
        <v>16</v>
      </c>
      <c r="D135" t="s">
        <v>410</v>
      </c>
      <c r="E135" t="s">
        <v>385</v>
      </c>
      <c r="F135" t="s">
        <v>643</v>
      </c>
      <c r="G135" t="s">
        <v>389</v>
      </c>
    </row>
    <row r="136" spans="1:7" x14ac:dyDescent="0.3">
      <c r="A136" t="s">
        <v>625</v>
      </c>
      <c r="B136" t="s">
        <v>626</v>
      </c>
      <c r="C136" t="s">
        <v>16</v>
      </c>
      <c r="D136" t="s">
        <v>410</v>
      </c>
      <c r="E136" t="s">
        <v>375</v>
      </c>
      <c r="F136" t="s">
        <v>643</v>
      </c>
      <c r="G136" t="s">
        <v>389</v>
      </c>
    </row>
    <row r="137" spans="1:7" x14ac:dyDescent="0.3">
      <c r="A137" t="s">
        <v>625</v>
      </c>
      <c r="B137" t="s">
        <v>626</v>
      </c>
      <c r="C137" t="s">
        <v>16</v>
      </c>
      <c r="D137" t="s">
        <v>410</v>
      </c>
      <c r="E137" t="s">
        <v>370</v>
      </c>
      <c r="F137" t="s">
        <v>643</v>
      </c>
      <c r="G137" t="s">
        <v>389</v>
      </c>
    </row>
    <row r="138" spans="1:7" x14ac:dyDescent="0.3">
      <c r="A138" t="s">
        <v>625</v>
      </c>
      <c r="B138" t="s">
        <v>626</v>
      </c>
      <c r="C138" t="s">
        <v>16</v>
      </c>
      <c r="D138" t="s">
        <v>410</v>
      </c>
      <c r="E138" t="s">
        <v>374</v>
      </c>
      <c r="F138" t="s">
        <v>643</v>
      </c>
      <c r="G138" t="s">
        <v>389</v>
      </c>
    </row>
    <row r="139" spans="1:7" x14ac:dyDescent="0.3">
      <c r="A139" t="s">
        <v>625</v>
      </c>
      <c r="B139" t="s">
        <v>626</v>
      </c>
      <c r="C139" t="s">
        <v>16</v>
      </c>
      <c r="D139" t="s">
        <v>410</v>
      </c>
      <c r="E139" t="s">
        <v>377</v>
      </c>
      <c r="F139" t="s">
        <v>643</v>
      </c>
      <c r="G139" t="s">
        <v>389</v>
      </c>
    </row>
    <row r="140" spans="1:7" x14ac:dyDescent="0.3">
      <c r="A140" t="s">
        <v>625</v>
      </c>
      <c r="B140" t="s">
        <v>626</v>
      </c>
      <c r="C140" t="s">
        <v>16</v>
      </c>
      <c r="D140" t="s">
        <v>410</v>
      </c>
      <c r="E140" t="s">
        <v>382</v>
      </c>
      <c r="F140" t="s">
        <v>643</v>
      </c>
      <c r="G140" t="s">
        <v>389</v>
      </c>
    </row>
    <row r="141" spans="1:7" x14ac:dyDescent="0.3">
      <c r="A141" t="s">
        <v>634</v>
      </c>
      <c r="B141" t="s">
        <v>635</v>
      </c>
      <c r="C141" t="s">
        <v>20</v>
      </c>
      <c r="D141" t="s">
        <v>18</v>
      </c>
      <c r="E141" t="s">
        <v>15</v>
      </c>
      <c r="F141" t="s">
        <v>18</v>
      </c>
      <c r="G141" t="s">
        <v>389</v>
      </c>
    </row>
    <row r="142" spans="1:7" x14ac:dyDescent="0.3">
      <c r="A142" t="s">
        <v>634</v>
      </c>
      <c r="B142" t="s">
        <v>635</v>
      </c>
      <c r="C142" t="s">
        <v>20</v>
      </c>
      <c r="D142" t="s">
        <v>16</v>
      </c>
      <c r="E142" t="s">
        <v>15</v>
      </c>
      <c r="F142" t="s">
        <v>16</v>
      </c>
      <c r="G142" t="s">
        <v>389</v>
      </c>
    </row>
    <row r="143" spans="1:7" x14ac:dyDescent="0.3">
      <c r="A143" t="s">
        <v>634</v>
      </c>
      <c r="B143" t="s">
        <v>635</v>
      </c>
      <c r="C143" t="s">
        <v>16</v>
      </c>
      <c r="D143" t="s">
        <v>18</v>
      </c>
      <c r="E143" t="s">
        <v>371</v>
      </c>
      <c r="F143" t="s">
        <v>18</v>
      </c>
      <c r="G143" t="s">
        <v>389</v>
      </c>
    </row>
    <row r="144" spans="1:7" x14ac:dyDescent="0.3">
      <c r="A144" t="s">
        <v>634</v>
      </c>
      <c r="B144" t="s">
        <v>635</v>
      </c>
      <c r="C144" t="s">
        <v>16</v>
      </c>
      <c r="D144" t="s">
        <v>18</v>
      </c>
      <c r="E144" t="s">
        <v>384</v>
      </c>
      <c r="F144" t="s">
        <v>18</v>
      </c>
      <c r="G144" t="s">
        <v>389</v>
      </c>
    </row>
    <row r="145" spans="1:7" x14ac:dyDescent="0.3">
      <c r="A145" t="s">
        <v>634</v>
      </c>
      <c r="B145" t="s">
        <v>635</v>
      </c>
      <c r="C145" t="s">
        <v>16</v>
      </c>
      <c r="D145" t="s">
        <v>18</v>
      </c>
      <c r="E145" t="s">
        <v>372</v>
      </c>
      <c r="F145" t="s">
        <v>18</v>
      </c>
      <c r="G145" t="s">
        <v>389</v>
      </c>
    </row>
    <row r="146" spans="1:7" x14ac:dyDescent="0.3">
      <c r="A146" t="s">
        <v>634</v>
      </c>
      <c r="B146" t="s">
        <v>635</v>
      </c>
      <c r="C146" t="s">
        <v>16</v>
      </c>
      <c r="D146" t="s">
        <v>18</v>
      </c>
      <c r="E146" t="s">
        <v>380</v>
      </c>
      <c r="F146" t="s">
        <v>18</v>
      </c>
      <c r="G146" t="s">
        <v>389</v>
      </c>
    </row>
    <row r="147" spans="1:7" x14ac:dyDescent="0.3">
      <c r="A147" t="s">
        <v>634</v>
      </c>
      <c r="B147" t="s">
        <v>635</v>
      </c>
      <c r="C147" t="s">
        <v>16</v>
      </c>
      <c r="D147" t="s">
        <v>18</v>
      </c>
      <c r="E147" t="s">
        <v>373</v>
      </c>
      <c r="F147" t="s">
        <v>18</v>
      </c>
      <c r="G147" t="s">
        <v>389</v>
      </c>
    </row>
    <row r="148" spans="1:7" x14ac:dyDescent="0.3">
      <c r="A148" t="s">
        <v>634</v>
      </c>
      <c r="B148" t="s">
        <v>635</v>
      </c>
      <c r="C148" t="s">
        <v>16</v>
      </c>
      <c r="D148" t="s">
        <v>18</v>
      </c>
      <c r="E148" t="s">
        <v>378</v>
      </c>
      <c r="F148" t="s">
        <v>18</v>
      </c>
      <c r="G148" t="s">
        <v>389</v>
      </c>
    </row>
    <row r="149" spans="1:7" x14ac:dyDescent="0.3">
      <c r="A149" t="s">
        <v>634</v>
      </c>
      <c r="B149" t="s">
        <v>635</v>
      </c>
      <c r="C149" t="s">
        <v>16</v>
      </c>
      <c r="D149" t="s">
        <v>18</v>
      </c>
      <c r="E149" t="s">
        <v>379</v>
      </c>
      <c r="F149" t="s">
        <v>18</v>
      </c>
      <c r="G149" t="s">
        <v>389</v>
      </c>
    </row>
    <row r="150" spans="1:7" x14ac:dyDescent="0.3">
      <c r="A150" t="s">
        <v>634</v>
      </c>
      <c r="B150" t="s">
        <v>635</v>
      </c>
      <c r="C150" t="s">
        <v>16</v>
      </c>
      <c r="D150" t="s">
        <v>18</v>
      </c>
      <c r="E150" t="s">
        <v>383</v>
      </c>
      <c r="F150" t="s">
        <v>18</v>
      </c>
      <c r="G150" t="s">
        <v>389</v>
      </c>
    </row>
    <row r="151" spans="1:7" x14ac:dyDescent="0.3">
      <c r="A151" t="s">
        <v>634</v>
      </c>
      <c r="B151" t="s">
        <v>635</v>
      </c>
      <c r="C151" t="s">
        <v>16</v>
      </c>
      <c r="D151" t="s">
        <v>18</v>
      </c>
      <c r="E151" t="s">
        <v>381</v>
      </c>
      <c r="F151" t="s">
        <v>18</v>
      </c>
      <c r="G151" t="s">
        <v>389</v>
      </c>
    </row>
    <row r="152" spans="1:7" x14ac:dyDescent="0.3">
      <c r="A152" t="s">
        <v>634</v>
      </c>
      <c r="B152" t="s">
        <v>635</v>
      </c>
      <c r="C152" t="s">
        <v>16</v>
      </c>
      <c r="D152" t="s">
        <v>18</v>
      </c>
      <c r="E152" t="s">
        <v>376</v>
      </c>
      <c r="F152" t="s">
        <v>18</v>
      </c>
      <c r="G152" t="s">
        <v>389</v>
      </c>
    </row>
    <row r="153" spans="1:7" x14ac:dyDescent="0.3">
      <c r="A153" t="s">
        <v>634</v>
      </c>
      <c r="B153" t="s">
        <v>635</v>
      </c>
      <c r="C153" t="s">
        <v>16</v>
      </c>
      <c r="D153" t="s">
        <v>18</v>
      </c>
      <c r="E153" t="s">
        <v>385</v>
      </c>
      <c r="F153" t="s">
        <v>18</v>
      </c>
      <c r="G153" t="s">
        <v>389</v>
      </c>
    </row>
    <row r="154" spans="1:7" x14ac:dyDescent="0.3">
      <c r="A154" t="s">
        <v>634</v>
      </c>
      <c r="B154" t="s">
        <v>635</v>
      </c>
      <c r="C154" t="s">
        <v>16</v>
      </c>
      <c r="D154" t="s">
        <v>18</v>
      </c>
      <c r="E154" t="s">
        <v>375</v>
      </c>
      <c r="F154" t="s">
        <v>18</v>
      </c>
      <c r="G154" t="s">
        <v>389</v>
      </c>
    </row>
    <row r="155" spans="1:7" x14ac:dyDescent="0.3">
      <c r="A155" t="s">
        <v>634</v>
      </c>
      <c r="B155" t="s">
        <v>635</v>
      </c>
      <c r="C155" t="s">
        <v>16</v>
      </c>
      <c r="D155" t="s">
        <v>18</v>
      </c>
      <c r="E155" t="s">
        <v>370</v>
      </c>
      <c r="F155" t="s">
        <v>18</v>
      </c>
      <c r="G155" t="s">
        <v>389</v>
      </c>
    </row>
    <row r="156" spans="1:7" x14ac:dyDescent="0.3">
      <c r="A156" t="s">
        <v>634</v>
      </c>
      <c r="B156" t="s">
        <v>635</v>
      </c>
      <c r="C156" t="s">
        <v>16</v>
      </c>
      <c r="D156" t="s">
        <v>18</v>
      </c>
      <c r="E156" t="s">
        <v>374</v>
      </c>
      <c r="F156" t="s">
        <v>18</v>
      </c>
      <c r="G156" t="s">
        <v>389</v>
      </c>
    </row>
    <row r="157" spans="1:7" x14ac:dyDescent="0.3">
      <c r="A157" t="s">
        <v>634</v>
      </c>
      <c r="B157" t="s">
        <v>635</v>
      </c>
      <c r="C157" t="s">
        <v>16</v>
      </c>
      <c r="D157" t="s">
        <v>18</v>
      </c>
      <c r="E157" t="s">
        <v>377</v>
      </c>
      <c r="F157" t="s">
        <v>18</v>
      </c>
      <c r="G157" t="s">
        <v>389</v>
      </c>
    </row>
    <row r="158" spans="1:7" x14ac:dyDescent="0.3">
      <c r="A158" t="s">
        <v>634</v>
      </c>
      <c r="B158" t="s">
        <v>635</v>
      </c>
      <c r="C158" t="s">
        <v>16</v>
      </c>
      <c r="D158" t="s">
        <v>18</v>
      </c>
      <c r="E158" t="s">
        <v>382</v>
      </c>
      <c r="F158" t="s">
        <v>18</v>
      </c>
      <c r="G158" t="s">
        <v>389</v>
      </c>
    </row>
    <row r="159" spans="1:7" x14ac:dyDescent="0.3">
      <c r="A159" t="s">
        <v>634</v>
      </c>
      <c r="B159" t="s">
        <v>635</v>
      </c>
      <c r="C159" t="s">
        <v>16</v>
      </c>
      <c r="D159" t="s">
        <v>410</v>
      </c>
      <c r="E159" t="s">
        <v>371</v>
      </c>
      <c r="F159" t="s">
        <v>16</v>
      </c>
      <c r="G159" t="s">
        <v>389</v>
      </c>
    </row>
    <row r="160" spans="1:7" x14ac:dyDescent="0.3">
      <c r="A160" t="s">
        <v>634</v>
      </c>
      <c r="B160" t="s">
        <v>635</v>
      </c>
      <c r="C160" t="s">
        <v>16</v>
      </c>
      <c r="D160" t="s">
        <v>410</v>
      </c>
      <c r="E160" t="s">
        <v>384</v>
      </c>
      <c r="F160" t="s">
        <v>16</v>
      </c>
      <c r="G160" t="s">
        <v>389</v>
      </c>
    </row>
    <row r="161" spans="1:7" x14ac:dyDescent="0.3">
      <c r="A161" t="s">
        <v>634</v>
      </c>
      <c r="B161" t="s">
        <v>635</v>
      </c>
      <c r="C161" t="s">
        <v>16</v>
      </c>
      <c r="D161" t="s">
        <v>410</v>
      </c>
      <c r="E161" t="s">
        <v>372</v>
      </c>
      <c r="F161" t="s">
        <v>16</v>
      </c>
      <c r="G161" t="s">
        <v>389</v>
      </c>
    </row>
    <row r="162" spans="1:7" x14ac:dyDescent="0.3">
      <c r="A162" t="s">
        <v>634</v>
      </c>
      <c r="B162" t="s">
        <v>635</v>
      </c>
      <c r="C162" t="s">
        <v>16</v>
      </c>
      <c r="D162" t="s">
        <v>410</v>
      </c>
      <c r="E162" t="s">
        <v>380</v>
      </c>
      <c r="F162" t="s">
        <v>16</v>
      </c>
      <c r="G162" t="s">
        <v>389</v>
      </c>
    </row>
    <row r="163" spans="1:7" x14ac:dyDescent="0.3">
      <c r="A163" t="s">
        <v>634</v>
      </c>
      <c r="B163" t="s">
        <v>635</v>
      </c>
      <c r="C163" t="s">
        <v>16</v>
      </c>
      <c r="D163" t="s">
        <v>410</v>
      </c>
      <c r="E163" t="s">
        <v>373</v>
      </c>
      <c r="F163" t="s">
        <v>16</v>
      </c>
      <c r="G163" t="s">
        <v>389</v>
      </c>
    </row>
    <row r="164" spans="1:7" x14ac:dyDescent="0.3">
      <c r="A164" t="s">
        <v>634</v>
      </c>
      <c r="B164" t="s">
        <v>635</v>
      </c>
      <c r="C164" t="s">
        <v>16</v>
      </c>
      <c r="D164" t="s">
        <v>410</v>
      </c>
      <c r="E164" t="s">
        <v>378</v>
      </c>
      <c r="F164" t="s">
        <v>16</v>
      </c>
      <c r="G164" t="s">
        <v>389</v>
      </c>
    </row>
    <row r="165" spans="1:7" x14ac:dyDescent="0.3">
      <c r="A165" t="s">
        <v>634</v>
      </c>
      <c r="B165" t="s">
        <v>635</v>
      </c>
      <c r="C165" t="s">
        <v>16</v>
      </c>
      <c r="D165" t="s">
        <v>410</v>
      </c>
      <c r="E165" t="s">
        <v>379</v>
      </c>
      <c r="F165" t="s">
        <v>16</v>
      </c>
      <c r="G165" t="s">
        <v>389</v>
      </c>
    </row>
    <row r="166" spans="1:7" x14ac:dyDescent="0.3">
      <c r="A166" t="s">
        <v>634</v>
      </c>
      <c r="B166" t="s">
        <v>635</v>
      </c>
      <c r="C166" t="s">
        <v>16</v>
      </c>
      <c r="D166" t="s">
        <v>410</v>
      </c>
      <c r="E166" t="s">
        <v>383</v>
      </c>
      <c r="F166" t="s">
        <v>16</v>
      </c>
      <c r="G166" t="s">
        <v>389</v>
      </c>
    </row>
    <row r="167" spans="1:7" x14ac:dyDescent="0.3">
      <c r="A167" t="s">
        <v>634</v>
      </c>
      <c r="B167" t="s">
        <v>635</v>
      </c>
      <c r="C167" t="s">
        <v>16</v>
      </c>
      <c r="D167" t="s">
        <v>410</v>
      </c>
      <c r="E167" t="s">
        <v>381</v>
      </c>
      <c r="F167" t="s">
        <v>16</v>
      </c>
      <c r="G167" t="s">
        <v>389</v>
      </c>
    </row>
    <row r="168" spans="1:7" x14ac:dyDescent="0.3">
      <c r="A168" t="s">
        <v>634</v>
      </c>
      <c r="B168" t="s">
        <v>635</v>
      </c>
      <c r="C168" t="s">
        <v>16</v>
      </c>
      <c r="D168" t="s">
        <v>410</v>
      </c>
      <c r="E168" t="s">
        <v>376</v>
      </c>
      <c r="F168" t="s">
        <v>16</v>
      </c>
      <c r="G168" t="s">
        <v>389</v>
      </c>
    </row>
    <row r="169" spans="1:7" x14ac:dyDescent="0.3">
      <c r="A169" t="s">
        <v>634</v>
      </c>
      <c r="B169" t="s">
        <v>635</v>
      </c>
      <c r="C169" t="s">
        <v>16</v>
      </c>
      <c r="D169" t="s">
        <v>410</v>
      </c>
      <c r="E169" t="s">
        <v>385</v>
      </c>
      <c r="F169" t="s">
        <v>16</v>
      </c>
      <c r="G169" t="s">
        <v>389</v>
      </c>
    </row>
    <row r="170" spans="1:7" x14ac:dyDescent="0.3">
      <c r="A170" t="s">
        <v>634</v>
      </c>
      <c r="B170" t="s">
        <v>635</v>
      </c>
      <c r="C170" t="s">
        <v>16</v>
      </c>
      <c r="D170" t="s">
        <v>410</v>
      </c>
      <c r="E170" t="s">
        <v>375</v>
      </c>
      <c r="F170" t="s">
        <v>16</v>
      </c>
      <c r="G170" t="s">
        <v>389</v>
      </c>
    </row>
    <row r="171" spans="1:7" x14ac:dyDescent="0.3">
      <c r="A171" t="s">
        <v>634</v>
      </c>
      <c r="B171" t="s">
        <v>635</v>
      </c>
      <c r="C171" t="s">
        <v>16</v>
      </c>
      <c r="D171" t="s">
        <v>410</v>
      </c>
      <c r="E171" t="s">
        <v>370</v>
      </c>
      <c r="F171" t="s">
        <v>16</v>
      </c>
      <c r="G171" t="s">
        <v>389</v>
      </c>
    </row>
    <row r="172" spans="1:7" x14ac:dyDescent="0.3">
      <c r="A172" t="s">
        <v>634</v>
      </c>
      <c r="B172" t="s">
        <v>635</v>
      </c>
      <c r="C172" t="s">
        <v>16</v>
      </c>
      <c r="D172" t="s">
        <v>410</v>
      </c>
      <c r="E172" t="s">
        <v>374</v>
      </c>
      <c r="F172" t="s">
        <v>16</v>
      </c>
      <c r="G172" t="s">
        <v>389</v>
      </c>
    </row>
    <row r="173" spans="1:7" x14ac:dyDescent="0.3">
      <c r="A173" t="s">
        <v>634</v>
      </c>
      <c r="B173" t="s">
        <v>635</v>
      </c>
      <c r="C173" t="s">
        <v>16</v>
      </c>
      <c r="D173" t="s">
        <v>410</v>
      </c>
      <c r="E173" t="s">
        <v>377</v>
      </c>
      <c r="F173" t="s">
        <v>16</v>
      </c>
      <c r="G173" t="s">
        <v>389</v>
      </c>
    </row>
    <row r="174" spans="1:7" x14ac:dyDescent="0.3">
      <c r="A174" t="s">
        <v>634</v>
      </c>
      <c r="B174" t="s">
        <v>635</v>
      </c>
      <c r="C174" t="s">
        <v>16</v>
      </c>
      <c r="D174" t="s">
        <v>410</v>
      </c>
      <c r="E174" t="s">
        <v>382</v>
      </c>
      <c r="F174" t="s">
        <v>16</v>
      </c>
      <c r="G174" t="s">
        <v>389</v>
      </c>
    </row>
    <row r="175" spans="1:7" x14ac:dyDescent="0.3">
      <c r="A175" t="s">
        <v>634</v>
      </c>
      <c r="B175" t="s">
        <v>635</v>
      </c>
      <c r="C175" t="s">
        <v>389</v>
      </c>
      <c r="D175" t="s">
        <v>18</v>
      </c>
      <c r="E175" t="s">
        <v>389</v>
      </c>
      <c r="F175" t="s">
        <v>18</v>
      </c>
      <c r="G175" t="s">
        <v>389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71128-897E-471D-BA93-5C8CC8936DE1}">
  <dimension ref="A3:E39"/>
  <sheetViews>
    <sheetView workbookViewId="0">
      <selection activeCell="A3" sqref="A3"/>
    </sheetView>
  </sheetViews>
  <sheetFormatPr baseColWidth="10" defaultRowHeight="14.4" x14ac:dyDescent="0.3"/>
  <cols>
    <col min="1" max="1" width="30.88671875" customWidth="1"/>
    <col min="2" max="2" width="18.109375" bestFit="1" customWidth="1"/>
    <col min="3" max="3" width="45" bestFit="1" customWidth="1"/>
    <col min="4" max="4" width="10.21875" bestFit="1" customWidth="1"/>
    <col min="5" max="6" width="18.109375" bestFit="1" customWidth="1"/>
  </cols>
  <sheetData>
    <row r="3" spans="1:5" x14ac:dyDescent="0.3">
      <c r="A3" s="4" t="s">
        <v>1</v>
      </c>
      <c r="B3" s="4" t="s">
        <v>4</v>
      </c>
      <c r="C3" s="4" t="s">
        <v>3</v>
      </c>
      <c r="D3" s="4" t="s">
        <v>5</v>
      </c>
      <c r="E3" t="s">
        <v>644</v>
      </c>
    </row>
    <row r="4" spans="1:5" x14ac:dyDescent="0.3">
      <c r="A4" t="s">
        <v>405</v>
      </c>
      <c r="B4" t="s">
        <v>635</v>
      </c>
      <c r="C4" t="s">
        <v>634</v>
      </c>
      <c r="D4" t="s">
        <v>20</v>
      </c>
      <c r="E4" s="64">
        <v>2</v>
      </c>
    </row>
    <row r="5" spans="1:5" x14ac:dyDescent="0.3">
      <c r="A5" t="s">
        <v>405</v>
      </c>
      <c r="B5" t="s">
        <v>635</v>
      </c>
      <c r="C5" t="s">
        <v>634</v>
      </c>
      <c r="D5" t="s">
        <v>16</v>
      </c>
      <c r="E5" s="64">
        <v>32</v>
      </c>
    </row>
    <row r="6" spans="1:5" x14ac:dyDescent="0.3">
      <c r="A6" t="s">
        <v>405</v>
      </c>
      <c r="B6" t="s">
        <v>635</v>
      </c>
      <c r="C6" t="s">
        <v>634</v>
      </c>
      <c r="D6" t="s">
        <v>389</v>
      </c>
      <c r="E6" s="64">
        <v>8</v>
      </c>
    </row>
    <row r="7" spans="1:5" x14ac:dyDescent="0.3">
      <c r="A7" t="s">
        <v>405</v>
      </c>
      <c r="B7" t="s">
        <v>635</v>
      </c>
      <c r="C7" t="s">
        <v>645</v>
      </c>
      <c r="E7" s="64">
        <v>42</v>
      </c>
    </row>
    <row r="8" spans="1:5" x14ac:dyDescent="0.3">
      <c r="A8" t="s">
        <v>405</v>
      </c>
      <c r="B8" t="s">
        <v>646</v>
      </c>
      <c r="E8" s="64">
        <v>42</v>
      </c>
    </row>
    <row r="9" spans="1:5" x14ac:dyDescent="0.3">
      <c r="A9" t="s">
        <v>405</v>
      </c>
      <c r="B9" t="s">
        <v>432</v>
      </c>
      <c r="C9" t="s">
        <v>431</v>
      </c>
      <c r="D9" t="s">
        <v>20</v>
      </c>
      <c r="E9" s="64">
        <v>1</v>
      </c>
    </row>
    <row r="10" spans="1:5" x14ac:dyDescent="0.3">
      <c r="A10" t="s">
        <v>405</v>
      </c>
      <c r="B10" t="s">
        <v>432</v>
      </c>
      <c r="C10" t="s">
        <v>431</v>
      </c>
      <c r="D10" t="s">
        <v>16</v>
      </c>
      <c r="E10" s="64">
        <v>16</v>
      </c>
    </row>
    <row r="11" spans="1:5" x14ac:dyDescent="0.3">
      <c r="A11" t="s">
        <v>405</v>
      </c>
      <c r="B11" t="s">
        <v>432</v>
      </c>
      <c r="C11" t="s">
        <v>647</v>
      </c>
      <c r="E11" s="64">
        <v>17</v>
      </c>
    </row>
    <row r="12" spans="1:5" x14ac:dyDescent="0.3">
      <c r="A12" t="s">
        <v>405</v>
      </c>
      <c r="B12" t="s">
        <v>648</v>
      </c>
      <c r="E12" s="64">
        <v>17</v>
      </c>
    </row>
    <row r="13" spans="1:5" x14ac:dyDescent="0.3">
      <c r="A13" t="s">
        <v>405</v>
      </c>
      <c r="B13" t="s">
        <v>621</v>
      </c>
      <c r="C13" t="s">
        <v>620</v>
      </c>
      <c r="D13" t="s">
        <v>20</v>
      </c>
      <c r="E13" s="64">
        <v>1</v>
      </c>
    </row>
    <row r="14" spans="1:5" x14ac:dyDescent="0.3">
      <c r="A14" t="s">
        <v>405</v>
      </c>
      <c r="B14" t="s">
        <v>621</v>
      </c>
      <c r="C14" t="s">
        <v>620</v>
      </c>
      <c r="D14" t="s">
        <v>16</v>
      </c>
      <c r="E14" s="64">
        <v>16</v>
      </c>
    </row>
    <row r="15" spans="1:5" x14ac:dyDescent="0.3">
      <c r="A15" t="s">
        <v>405</v>
      </c>
      <c r="B15" t="s">
        <v>621</v>
      </c>
      <c r="C15" t="s">
        <v>649</v>
      </c>
      <c r="E15" s="64">
        <v>17</v>
      </c>
    </row>
    <row r="16" spans="1:5" x14ac:dyDescent="0.3">
      <c r="A16" t="s">
        <v>405</v>
      </c>
      <c r="B16" t="s">
        <v>650</v>
      </c>
      <c r="E16" s="64">
        <v>17</v>
      </c>
    </row>
    <row r="17" spans="1:5" x14ac:dyDescent="0.3">
      <c r="A17" t="s">
        <v>405</v>
      </c>
      <c r="B17" t="s">
        <v>626</v>
      </c>
      <c r="C17" t="s">
        <v>625</v>
      </c>
      <c r="D17" t="s">
        <v>20</v>
      </c>
      <c r="E17" s="64">
        <v>2</v>
      </c>
    </row>
    <row r="18" spans="1:5" x14ac:dyDescent="0.3">
      <c r="A18" t="s">
        <v>405</v>
      </c>
      <c r="B18" t="s">
        <v>626</v>
      </c>
      <c r="C18" t="s">
        <v>625</v>
      </c>
      <c r="D18" t="s">
        <v>16</v>
      </c>
      <c r="E18" s="64">
        <v>16</v>
      </c>
    </row>
    <row r="19" spans="1:5" x14ac:dyDescent="0.3">
      <c r="A19" t="s">
        <v>405</v>
      </c>
      <c r="B19" t="s">
        <v>626</v>
      </c>
      <c r="C19" t="s">
        <v>651</v>
      </c>
      <c r="E19" s="64">
        <v>18</v>
      </c>
    </row>
    <row r="20" spans="1:5" x14ac:dyDescent="0.3">
      <c r="A20" t="s">
        <v>405</v>
      </c>
      <c r="B20" t="s">
        <v>652</v>
      </c>
      <c r="E20" s="64">
        <v>18</v>
      </c>
    </row>
    <row r="21" spans="1:5" x14ac:dyDescent="0.3">
      <c r="A21" t="s">
        <v>405</v>
      </c>
      <c r="B21" t="s">
        <v>519</v>
      </c>
      <c r="C21" t="s">
        <v>431</v>
      </c>
      <c r="D21" t="s">
        <v>20</v>
      </c>
      <c r="E21" s="64">
        <v>1</v>
      </c>
    </row>
    <row r="22" spans="1:5" x14ac:dyDescent="0.3">
      <c r="A22" t="s">
        <v>405</v>
      </c>
      <c r="B22" t="s">
        <v>519</v>
      </c>
      <c r="C22" t="s">
        <v>431</v>
      </c>
      <c r="D22" t="s">
        <v>16</v>
      </c>
      <c r="E22" s="64">
        <v>16</v>
      </c>
    </row>
    <row r="23" spans="1:5" x14ac:dyDescent="0.3">
      <c r="A23" t="s">
        <v>405</v>
      </c>
      <c r="B23" t="s">
        <v>519</v>
      </c>
      <c r="C23" t="s">
        <v>647</v>
      </c>
      <c r="E23" s="64">
        <v>17</v>
      </c>
    </row>
    <row r="24" spans="1:5" x14ac:dyDescent="0.3">
      <c r="A24" t="s">
        <v>405</v>
      </c>
      <c r="B24" t="s">
        <v>653</v>
      </c>
      <c r="E24" s="64">
        <v>17</v>
      </c>
    </row>
    <row r="25" spans="1:5" x14ac:dyDescent="0.3">
      <c r="A25" t="s">
        <v>405</v>
      </c>
      <c r="B25" t="s">
        <v>406</v>
      </c>
      <c r="C25" t="s">
        <v>501</v>
      </c>
      <c r="D25" t="s">
        <v>20</v>
      </c>
      <c r="E25" s="64">
        <v>1</v>
      </c>
    </row>
    <row r="26" spans="1:5" x14ac:dyDescent="0.3">
      <c r="A26" t="s">
        <v>405</v>
      </c>
      <c r="B26" t="s">
        <v>406</v>
      </c>
      <c r="C26" t="s">
        <v>501</v>
      </c>
      <c r="D26" t="s">
        <v>16</v>
      </c>
      <c r="E26" s="64">
        <v>16</v>
      </c>
    </row>
    <row r="27" spans="1:5" x14ac:dyDescent="0.3">
      <c r="A27" t="s">
        <v>405</v>
      </c>
      <c r="B27" t="s">
        <v>406</v>
      </c>
      <c r="C27" t="s">
        <v>654</v>
      </c>
      <c r="E27" s="64">
        <v>17</v>
      </c>
    </row>
    <row r="28" spans="1:5" x14ac:dyDescent="0.3">
      <c r="A28" t="s">
        <v>405</v>
      </c>
      <c r="B28" t="s">
        <v>406</v>
      </c>
      <c r="C28" t="s">
        <v>500</v>
      </c>
      <c r="D28" t="s">
        <v>20</v>
      </c>
      <c r="E28" s="64">
        <v>1</v>
      </c>
    </row>
    <row r="29" spans="1:5" x14ac:dyDescent="0.3">
      <c r="A29" t="s">
        <v>405</v>
      </c>
      <c r="B29" t="s">
        <v>406</v>
      </c>
      <c r="C29" t="s">
        <v>500</v>
      </c>
      <c r="D29" t="s">
        <v>16</v>
      </c>
      <c r="E29" s="64">
        <v>16</v>
      </c>
    </row>
    <row r="30" spans="1:5" x14ac:dyDescent="0.3">
      <c r="A30" t="s">
        <v>405</v>
      </c>
      <c r="B30" t="s">
        <v>406</v>
      </c>
      <c r="C30" t="s">
        <v>655</v>
      </c>
      <c r="E30" s="64">
        <v>17</v>
      </c>
    </row>
    <row r="31" spans="1:5" x14ac:dyDescent="0.3">
      <c r="A31" t="s">
        <v>405</v>
      </c>
      <c r="B31" t="s">
        <v>406</v>
      </c>
      <c r="C31" t="s">
        <v>407</v>
      </c>
      <c r="D31" t="s">
        <v>20</v>
      </c>
      <c r="E31" s="64">
        <v>1</v>
      </c>
    </row>
    <row r="32" spans="1:5" x14ac:dyDescent="0.3">
      <c r="A32" t="s">
        <v>405</v>
      </c>
      <c r="B32" t="s">
        <v>406</v>
      </c>
      <c r="C32" t="s">
        <v>407</v>
      </c>
      <c r="D32" t="s">
        <v>16</v>
      </c>
      <c r="E32" s="64">
        <v>16</v>
      </c>
    </row>
    <row r="33" spans="1:5" x14ac:dyDescent="0.3">
      <c r="A33" t="s">
        <v>405</v>
      </c>
      <c r="B33" t="s">
        <v>406</v>
      </c>
      <c r="C33" t="s">
        <v>656</v>
      </c>
      <c r="E33" s="64">
        <v>17</v>
      </c>
    </row>
    <row r="34" spans="1:5" x14ac:dyDescent="0.3">
      <c r="A34" t="s">
        <v>405</v>
      </c>
      <c r="B34" t="s">
        <v>657</v>
      </c>
      <c r="E34" s="64">
        <v>51</v>
      </c>
    </row>
    <row r="35" spans="1:5" x14ac:dyDescent="0.3">
      <c r="A35" t="s">
        <v>405</v>
      </c>
      <c r="B35" t="s">
        <v>471</v>
      </c>
      <c r="C35" t="s">
        <v>472</v>
      </c>
      <c r="D35" t="s">
        <v>20</v>
      </c>
      <c r="E35" s="64">
        <v>1</v>
      </c>
    </row>
    <row r="36" spans="1:5" x14ac:dyDescent="0.3">
      <c r="A36" t="s">
        <v>405</v>
      </c>
      <c r="B36" t="s">
        <v>471</v>
      </c>
      <c r="C36" t="s">
        <v>472</v>
      </c>
      <c r="D36" t="s">
        <v>16</v>
      </c>
      <c r="E36" s="64">
        <v>16</v>
      </c>
    </row>
    <row r="37" spans="1:5" x14ac:dyDescent="0.3">
      <c r="A37" t="s">
        <v>405</v>
      </c>
      <c r="B37" t="s">
        <v>471</v>
      </c>
      <c r="C37" t="s">
        <v>658</v>
      </c>
      <c r="E37" s="64">
        <v>17</v>
      </c>
    </row>
    <row r="38" spans="1:5" x14ac:dyDescent="0.3">
      <c r="A38" t="s">
        <v>405</v>
      </c>
      <c r="B38" t="s">
        <v>659</v>
      </c>
      <c r="E38" s="64">
        <v>17</v>
      </c>
    </row>
    <row r="39" spans="1:5" x14ac:dyDescent="0.3">
      <c r="A39" t="s">
        <v>660</v>
      </c>
      <c r="E39" s="64">
        <v>179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Agencia</vt:lpstr>
      <vt:lpstr>Estructura</vt:lpstr>
      <vt:lpstr>TD</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anin only anin</dc:creator>
  <cp:lastModifiedBy>user</cp:lastModifiedBy>
  <dcterms:created xsi:type="dcterms:W3CDTF">2021-07-05T22:32:30Z</dcterms:created>
  <dcterms:modified xsi:type="dcterms:W3CDTF">2021-08-04T22:32:21Z</dcterms:modified>
</cp:coreProperties>
</file>