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138EB80D-9967-4161-BE81-F747E0AC39E2}" xr6:coauthVersionLast="47" xr6:coauthVersionMax="47" xr10:uidLastSave="{00000000-0000-0000-0000-000000000000}"/>
  <bookViews>
    <workbookView xWindow="28680" yWindow="-120" windowWidth="29040" windowHeight="15990" xr2:uid="{690ACAAD-F20B-42F0-9863-A1E9DF93E593}"/>
  </bookViews>
  <sheets>
    <sheet name="Agricultura" sheetId="2" r:id="rId1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14" i="2" l="1"/>
  <c r="D1415" i="2"/>
  <c r="D1416" i="2"/>
  <c r="D1417" i="2"/>
  <c r="D1413" i="2"/>
  <c r="D1403" i="2"/>
  <c r="D1404" i="2"/>
  <c r="D1405" i="2"/>
  <c r="D1406" i="2"/>
  <c r="D1407" i="2"/>
  <c r="D1408" i="2"/>
  <c r="D1409" i="2"/>
  <c r="D1410" i="2"/>
  <c r="D1411" i="2"/>
  <c r="D1412" i="2"/>
  <c r="D1402" i="2"/>
  <c r="D1398" i="2"/>
  <c r="D1399" i="2"/>
  <c r="D1400" i="2"/>
  <c r="D1401" i="2"/>
  <c r="D1397" i="2"/>
  <c r="D1387" i="2"/>
  <c r="D1388" i="2"/>
  <c r="D1389" i="2"/>
  <c r="D1390" i="2"/>
  <c r="D1391" i="2"/>
  <c r="D1392" i="2"/>
  <c r="D1393" i="2"/>
  <c r="D1394" i="2"/>
  <c r="D1395" i="2"/>
  <c r="D1396" i="2"/>
  <c r="D1386" i="2"/>
  <c r="D1369" i="2" l="1"/>
  <c r="D1368" i="2"/>
  <c r="D1357" i="2"/>
  <c r="D1358" i="2"/>
  <c r="D1359" i="2"/>
  <c r="D1360" i="2"/>
  <c r="D1361" i="2"/>
  <c r="D1362" i="2"/>
  <c r="D1363" i="2"/>
  <c r="D1364" i="2"/>
  <c r="D1365" i="2"/>
  <c r="D1366" i="2"/>
  <c r="D1367" i="2"/>
  <c r="D1310" i="2" l="1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09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132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19" i="2"/>
  <c r="D1577" i="2"/>
  <c r="D1576" i="2"/>
  <c r="D1575" i="2"/>
  <c r="D1574" i="2"/>
  <c r="D1573" i="2"/>
  <c r="D1572" i="2"/>
  <c r="D1571" i="2"/>
  <c r="D1570" i="2"/>
  <c r="D1569" i="2"/>
  <c r="D156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299" i="2"/>
  <c r="D300" i="2"/>
  <c r="D301" i="2"/>
  <c r="D302" i="2"/>
  <c r="D303" i="2"/>
  <c r="D304" i="2"/>
  <c r="D298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12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175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58" i="2"/>
  <c r="D152" i="2"/>
  <c r="D153" i="2"/>
  <c r="D154" i="2"/>
  <c r="D155" i="2"/>
  <c r="D156" i="2"/>
  <c r="D157" i="2"/>
  <c r="D151" i="2"/>
  <c r="D65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8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1" i="2"/>
  <c r="D1567" i="2" l="1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 l="1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 l="1"/>
  <c r="D1468" i="2"/>
  <c r="D1467" i="2"/>
  <c r="D1466" i="2"/>
  <c r="D1465" i="2"/>
  <c r="D1464" i="2"/>
  <c r="D1463" i="2"/>
  <c r="D1462" i="2"/>
  <c r="D1461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48" i="2"/>
  <c r="D1447" i="2" l="1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385" i="2" l="1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E1133" i="2" l="1"/>
  <c r="D479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1118" i="2" l="1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 l="1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C744" i="2"/>
  <c r="D564" i="2" l="1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307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6" i="2"/>
  <c r="D305" i="2"/>
  <c r="D150" i="2" l="1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C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9" i="2" s="1"/>
  <c r="A300" i="2" s="1"/>
  <c r="A301" i="2" s="1"/>
  <c r="A302" i="2" s="1"/>
  <c r="A303" i="2" s="1"/>
  <c r="A304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F66" i="2"/>
  <c r="F67" i="2" s="1"/>
  <c r="C67" i="2" s="1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2" i="2" s="1"/>
  <c r="G153" i="2" s="1"/>
  <c r="G154" i="2" s="1"/>
  <c r="G155" i="2" s="1"/>
  <c r="G156" i="2" s="1"/>
  <c r="G157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9" i="2" s="1"/>
  <c r="G300" i="2" s="1"/>
  <c r="G301" i="2" s="1"/>
  <c r="G302" i="2" s="1"/>
  <c r="G303" i="2" s="1"/>
  <c r="G304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9" i="2" s="1"/>
  <c r="G410" i="2" s="1"/>
  <c r="G411" i="2" s="1"/>
  <c r="G412" i="2" s="1"/>
  <c r="G413" i="2" s="1"/>
  <c r="G414" i="2" s="1"/>
  <c r="G415" i="2" s="1"/>
  <c r="G416" i="2" s="1"/>
  <c r="G417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6" i="2" s="1"/>
  <c r="G457" i="2" s="1"/>
  <c r="G458" i="2" s="1"/>
  <c r="G459" i="2" s="1"/>
  <c r="G460" i="2" s="1"/>
  <c r="G461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6" i="2" s="1"/>
  <c r="G567" i="2" s="1"/>
  <c r="G568" i="2" s="1"/>
  <c r="G569" i="2" s="1"/>
  <c r="G570" i="2" s="1"/>
  <c r="G571" i="2" s="1"/>
  <c r="G572" i="2" s="1"/>
  <c r="G573" i="2" s="1"/>
  <c r="G574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3" i="2" s="1"/>
  <c r="G614" i="2" s="1"/>
  <c r="G615" i="2" s="1"/>
  <c r="G616" i="2" s="1"/>
  <c r="G617" i="2" s="1"/>
  <c r="G618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3" i="2" s="1"/>
  <c r="G704" i="2" s="1"/>
  <c r="G705" i="2" s="1"/>
  <c r="G706" i="2" s="1"/>
  <c r="G707" i="2" s="1"/>
  <c r="G708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8" i="2" s="1"/>
  <c r="G829" i="2" s="1"/>
  <c r="G830" i="2" s="1"/>
  <c r="G831" i="2" s="1"/>
  <c r="G832" i="2" s="1"/>
  <c r="G833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2" i="2" s="1"/>
  <c r="H153" i="2" s="1"/>
  <c r="H154" i="2" s="1"/>
  <c r="H155" i="2" s="1"/>
  <c r="H156" i="2" s="1"/>
  <c r="H157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9" i="2" s="1"/>
  <c r="H300" i="2" s="1"/>
  <c r="H301" i="2" s="1"/>
  <c r="H302" i="2" s="1"/>
  <c r="H303" i="2" s="1"/>
  <c r="H304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9" i="2" s="1"/>
  <c r="H410" i="2" s="1"/>
  <c r="H411" i="2" s="1"/>
  <c r="H412" i="2" s="1"/>
  <c r="H413" i="2" s="1"/>
  <c r="H414" i="2" s="1"/>
  <c r="H415" i="2" s="1"/>
  <c r="H416" i="2" s="1"/>
  <c r="H417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6" i="2" s="1"/>
  <c r="H457" i="2" s="1"/>
  <c r="H458" i="2" s="1"/>
  <c r="H459" i="2" s="1"/>
  <c r="H460" i="2" s="1"/>
  <c r="H461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6" i="2" s="1"/>
  <c r="H567" i="2" s="1"/>
  <c r="H568" i="2" s="1"/>
  <c r="H569" i="2" s="1"/>
  <c r="H570" i="2" s="1"/>
  <c r="H571" i="2" s="1"/>
  <c r="H572" i="2" s="1"/>
  <c r="H573" i="2" s="1"/>
  <c r="H574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3" i="2" s="1"/>
  <c r="H614" i="2" s="1"/>
  <c r="H615" i="2" s="1"/>
  <c r="H616" i="2" s="1"/>
  <c r="H617" i="2" s="1"/>
  <c r="H618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3" i="2" s="1"/>
  <c r="H704" i="2" s="1"/>
  <c r="H705" i="2" s="1"/>
  <c r="H706" i="2" s="1"/>
  <c r="H707" i="2" s="1"/>
  <c r="H708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8" i="2" s="1"/>
  <c r="H829" i="2" s="1"/>
  <c r="H830" i="2" s="1"/>
  <c r="H831" i="2" s="1"/>
  <c r="H832" i="2" s="1"/>
  <c r="H833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C11" i="2"/>
  <c r="H953" i="2" l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8" i="2" s="1"/>
  <c r="H989" i="2" s="1"/>
  <c r="H990" i="2" s="1"/>
  <c r="H991" i="2" s="1"/>
  <c r="H992" i="2" s="1"/>
  <c r="H993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923" i="2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G953" i="2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8" i="2" s="1"/>
  <c r="G989" i="2" s="1"/>
  <c r="G990" i="2" s="1"/>
  <c r="G991" i="2" s="1"/>
  <c r="G992" i="2" s="1"/>
  <c r="G993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923" i="2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A409" i="2"/>
  <c r="A410" i="2" s="1"/>
  <c r="A411" i="2" s="1"/>
  <c r="A412" i="2" s="1"/>
  <c r="A413" i="2" s="1"/>
  <c r="A414" i="2" s="1"/>
  <c r="A415" i="2" s="1"/>
  <c r="A416" i="2" s="1"/>
  <c r="A417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6" i="2" s="1"/>
  <c r="A457" i="2" s="1"/>
  <c r="A458" i="2" s="1"/>
  <c r="A459" i="2" s="1"/>
  <c r="A460" i="2" s="1"/>
  <c r="A461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L65" i="2"/>
  <c r="C66" i="2"/>
  <c r="L66" i="2" s="1"/>
  <c r="L11" i="2"/>
  <c r="L67" i="2"/>
  <c r="F68" i="2"/>
  <c r="H1078" i="2" l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3" i="2" s="1"/>
  <c r="H1114" i="2" s="1"/>
  <c r="H1115" i="2" s="1"/>
  <c r="H1116" i="2" s="1"/>
  <c r="H1117" i="2" s="1"/>
  <c r="H1118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9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5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8" i="2" s="1"/>
  <c r="H1399" i="2" s="1"/>
  <c r="H1400" i="2" s="1"/>
  <c r="H1401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4" i="2" s="1"/>
  <c r="H1415" i="2" s="1"/>
  <c r="H1416" i="2" s="1"/>
  <c r="H1417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9" i="2" s="1"/>
  <c r="H1430" i="2" s="1"/>
  <c r="H1431" i="2" s="1"/>
  <c r="H1432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4" i="2" s="1"/>
  <c r="H1445" i="2" s="1"/>
  <c r="H1446" i="2" s="1"/>
  <c r="H1447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2" i="2" s="1"/>
  <c r="H1463" i="2" s="1"/>
  <c r="H1464" i="2" s="1"/>
  <c r="H1465" i="2" s="1"/>
  <c r="H1466" i="2" s="1"/>
  <c r="H1467" i="2" s="1"/>
  <c r="H1468" i="2" s="1"/>
  <c r="H1469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9" i="2" s="1"/>
  <c r="H1580" i="2" s="1"/>
  <c r="H1581" i="2" s="1"/>
  <c r="H1582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1048" i="2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G1078" i="2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3" i="2" s="1"/>
  <c r="G1114" i="2" s="1"/>
  <c r="G1115" i="2" s="1"/>
  <c r="G1116" i="2" s="1"/>
  <c r="G1117" i="2" s="1"/>
  <c r="G1118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9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5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8" i="2" s="1"/>
  <c r="G1399" i="2" s="1"/>
  <c r="G1400" i="2" s="1"/>
  <c r="G1401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4" i="2" s="1"/>
  <c r="G1415" i="2" s="1"/>
  <c r="G1416" i="2" s="1"/>
  <c r="G1417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9" i="2" s="1"/>
  <c r="G1430" i="2" s="1"/>
  <c r="G1431" i="2" s="1"/>
  <c r="G1432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4" i="2" s="1"/>
  <c r="G1445" i="2" s="1"/>
  <c r="G1446" i="2" s="1"/>
  <c r="G1447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2" i="2" s="1"/>
  <c r="G1463" i="2" s="1"/>
  <c r="G1464" i="2" s="1"/>
  <c r="G1465" i="2" s="1"/>
  <c r="G1466" i="2" s="1"/>
  <c r="G1467" i="2" s="1"/>
  <c r="G1468" i="2" s="1"/>
  <c r="G1469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9" i="2" s="1"/>
  <c r="G1580" i="2" s="1"/>
  <c r="G1581" i="2" s="1"/>
  <c r="G1582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1048" i="2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A566" i="2"/>
  <c r="A567" i="2" s="1"/>
  <c r="A568" i="2" s="1"/>
  <c r="A569" i="2" s="1"/>
  <c r="A570" i="2" s="1"/>
  <c r="A571" i="2" s="1"/>
  <c r="A572" i="2" s="1"/>
  <c r="A573" i="2" s="1"/>
  <c r="A574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3" i="2" s="1"/>
  <c r="A614" i="2" s="1"/>
  <c r="A615" i="2" s="1"/>
  <c r="A616" i="2" s="1"/>
  <c r="A617" i="2" s="1"/>
  <c r="A618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3" i="2" s="1"/>
  <c r="A704" i="2" s="1"/>
  <c r="A705" i="2" s="1"/>
  <c r="A706" i="2" s="1"/>
  <c r="A707" i="2" s="1"/>
  <c r="A708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8" i="2" s="1"/>
  <c r="A829" i="2" s="1"/>
  <c r="A830" i="2" s="1"/>
  <c r="A831" i="2" s="1"/>
  <c r="A832" i="2" s="1"/>
  <c r="A833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C68" i="2"/>
  <c r="L68" i="2" s="1"/>
  <c r="F69" i="2"/>
  <c r="A923" i="2" l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8" i="2" s="1"/>
  <c r="A989" i="2" s="1"/>
  <c r="A990" i="2" s="1"/>
  <c r="A991" i="2" s="1"/>
  <c r="A992" i="2" s="1"/>
  <c r="A993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C69" i="2"/>
  <c r="L69" i="2" s="1"/>
  <c r="F70" i="2"/>
  <c r="A1048" i="2" l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3" i="2" s="1"/>
  <c r="A1114" i="2" s="1"/>
  <c r="A1115" i="2" s="1"/>
  <c r="A1116" i="2" s="1"/>
  <c r="A1117" i="2" s="1"/>
  <c r="A1118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9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5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8" i="2" s="1"/>
  <c r="A1399" i="2" s="1"/>
  <c r="A1400" i="2" s="1"/>
  <c r="A1401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4" i="2" s="1"/>
  <c r="A1415" i="2" s="1"/>
  <c r="A1416" i="2" s="1"/>
  <c r="A1417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9" i="2" s="1"/>
  <c r="A1430" i="2" s="1"/>
  <c r="A1431" i="2" s="1"/>
  <c r="A1432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4" i="2" s="1"/>
  <c r="A1445" i="2" s="1"/>
  <c r="A1446" i="2" s="1"/>
  <c r="A1447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2" i="2" s="1"/>
  <c r="A1463" i="2" s="1"/>
  <c r="A1464" i="2" s="1"/>
  <c r="A1465" i="2" s="1"/>
  <c r="A1466" i="2" s="1"/>
  <c r="A1467" i="2" s="1"/>
  <c r="A1468" i="2" s="1"/>
  <c r="A1469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9" i="2" s="1"/>
  <c r="A1580" i="2" s="1"/>
  <c r="A1581" i="2" s="1"/>
  <c r="A1582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C70" i="2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F75" i="2" l="1"/>
  <c r="C74" i="2"/>
  <c r="L74" i="2" s="1"/>
  <c r="C75" i="2" l="1"/>
  <c r="L75" i="2" s="1"/>
  <c r="F76" i="2"/>
  <c r="F77" i="2" l="1"/>
  <c r="C76" i="2"/>
  <c r="L76" i="2" s="1"/>
  <c r="C77" i="2" l="1"/>
  <c r="L77" i="2" s="1"/>
  <c r="F78" i="2"/>
  <c r="F79" i="2" l="1"/>
  <c r="C78" i="2"/>
  <c r="L78" i="2" s="1"/>
  <c r="C79" i="2" l="1"/>
  <c r="L79" i="2" s="1"/>
  <c r="F80" i="2"/>
  <c r="F81" i="2" l="1"/>
  <c r="C80" i="2"/>
  <c r="L80" i="2" s="1"/>
  <c r="C81" i="2" l="1"/>
  <c r="L81" i="2" s="1"/>
  <c r="F82" i="2"/>
  <c r="F83" i="2" l="1"/>
  <c r="C82" i="2"/>
  <c r="L82" i="2" s="1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C88" i="2" l="1"/>
  <c r="L88" i="2" s="1"/>
  <c r="F89" i="2"/>
  <c r="C89" i="2" l="1"/>
  <c r="L89" i="2" s="1"/>
  <c r="F90" i="2"/>
  <c r="C90" i="2" l="1"/>
  <c r="L90" i="2" s="1"/>
  <c r="F91" i="2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F97" i="2" l="1"/>
  <c r="C96" i="2"/>
  <c r="L96" i="2" s="1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C102" i="2" l="1"/>
  <c r="L102" i="2" s="1"/>
  <c r="F103" i="2"/>
  <c r="F104" i="2" l="1"/>
  <c r="C103" i="2"/>
  <c r="L103" i="2" s="1"/>
  <c r="C104" i="2" l="1"/>
  <c r="L104" i="2" s="1"/>
  <c r="F105" i="2"/>
  <c r="C105" i="2" l="1"/>
  <c r="L105" i="2" s="1"/>
  <c r="F106" i="2"/>
  <c r="F107" i="2" l="1"/>
  <c r="C106" i="2"/>
  <c r="L106" i="2" s="1"/>
  <c r="F108" i="2" l="1"/>
  <c r="C107" i="2"/>
  <c r="L107" i="2" s="1"/>
  <c r="F109" i="2" l="1"/>
  <c r="C108" i="2"/>
  <c r="L108" i="2" s="1"/>
  <c r="C109" i="2" l="1"/>
  <c r="L109" i="2" s="1"/>
  <c r="F110" i="2"/>
  <c r="F111" i="2" l="1"/>
  <c r="C110" i="2"/>
  <c r="L110" i="2" s="1"/>
  <c r="C111" i="2" l="1"/>
  <c r="L111" i="2" s="1"/>
  <c r="F112" i="2"/>
  <c r="F113" i="2" l="1"/>
  <c r="C112" i="2"/>
  <c r="L112" i="2" s="1"/>
  <c r="C113" i="2" l="1"/>
  <c r="L113" i="2" s="1"/>
  <c r="F114" i="2"/>
  <c r="C114" i="2" l="1"/>
  <c r="L114" i="2" s="1"/>
  <c r="F115" i="2"/>
  <c r="F116" i="2" l="1"/>
  <c r="C115" i="2"/>
  <c r="L115" i="2" s="1"/>
  <c r="F117" i="2" l="1"/>
  <c r="C116" i="2"/>
  <c r="L116" i="2" s="1"/>
  <c r="C117" i="2" l="1"/>
  <c r="L117" i="2" s="1"/>
  <c r="F118" i="2"/>
  <c r="C118" i="2" l="1"/>
  <c r="L118" i="2" s="1"/>
  <c r="F119" i="2"/>
  <c r="F120" i="2" l="1"/>
  <c r="C119" i="2"/>
  <c r="L119" i="2" s="1"/>
  <c r="C120" i="2" l="1"/>
  <c r="L120" i="2" s="1"/>
  <c r="F121" i="2"/>
  <c r="C121" i="2" l="1"/>
  <c r="L121" i="2" s="1"/>
  <c r="F122" i="2"/>
  <c r="F123" i="2" l="1"/>
  <c r="C122" i="2"/>
  <c r="L122" i="2" s="1"/>
  <c r="C123" i="2" l="1"/>
  <c r="L123" i="2" s="1"/>
  <c r="F124" i="2"/>
  <c r="F125" i="2" l="1"/>
  <c r="C124" i="2"/>
  <c r="L124" i="2" s="1"/>
  <c r="C125" i="2" l="1"/>
  <c r="L125" i="2" s="1"/>
  <c r="F126" i="2"/>
  <c r="F127" i="2" l="1"/>
  <c r="C126" i="2"/>
  <c r="L126" i="2" s="1"/>
  <c r="C127" i="2" l="1"/>
  <c r="L127" i="2" s="1"/>
  <c r="F128" i="2"/>
  <c r="F129" i="2" l="1"/>
  <c r="C128" i="2"/>
  <c r="L128" i="2" s="1"/>
  <c r="C129" i="2" l="1"/>
  <c r="L129" i="2" s="1"/>
  <c r="F130" i="2"/>
  <c r="F131" i="2" l="1"/>
  <c r="C130" i="2"/>
  <c r="L130" i="2" s="1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C136" i="2" l="1"/>
  <c r="L136" i="2" s="1"/>
  <c r="F137" i="2"/>
  <c r="C137" i="2" l="1"/>
  <c r="L137" i="2" s="1"/>
  <c r="F138" i="2"/>
  <c r="F139" i="2" l="1"/>
  <c r="C138" i="2"/>
  <c r="L138" i="2" s="1"/>
  <c r="F140" i="2" l="1"/>
  <c r="C139" i="2"/>
  <c r="L139" i="2" s="1"/>
  <c r="F141" i="2" l="1"/>
  <c r="C140" i="2"/>
  <c r="L140" i="2" s="1"/>
  <c r="C141" i="2" l="1"/>
  <c r="L141" i="2" s="1"/>
  <c r="F142" i="2"/>
  <c r="F143" i="2" l="1"/>
  <c r="C142" i="2"/>
  <c r="L142" i="2" s="1"/>
  <c r="C143" i="2" l="1"/>
  <c r="L143" i="2" s="1"/>
  <c r="F144" i="2"/>
  <c r="F145" i="2" l="1"/>
  <c r="C144" i="2"/>
  <c r="L144" i="2" s="1"/>
  <c r="C145" i="2" l="1"/>
  <c r="L145" i="2" s="1"/>
  <c r="F146" i="2"/>
  <c r="C146" i="2" l="1"/>
  <c r="L146" i="2" s="1"/>
  <c r="F147" i="2"/>
  <c r="F148" i="2" l="1"/>
  <c r="C147" i="2"/>
  <c r="L147" i="2" s="1"/>
  <c r="F149" i="2" l="1"/>
  <c r="C148" i="2"/>
  <c r="L148" i="2" s="1"/>
  <c r="C149" i="2" l="1"/>
  <c r="L149" i="2" s="1"/>
  <c r="F150" i="2"/>
  <c r="C150" i="2" l="1"/>
  <c r="L150" i="2" s="1"/>
  <c r="F152" i="2" l="1"/>
  <c r="C151" i="2"/>
  <c r="L151" i="2" s="1"/>
  <c r="C152" i="2" l="1"/>
  <c r="L152" i="2" s="1"/>
  <c r="F153" i="2"/>
  <c r="C153" i="2" l="1"/>
  <c r="L153" i="2" s="1"/>
  <c r="F154" i="2"/>
  <c r="F155" i="2" l="1"/>
  <c r="C154" i="2"/>
  <c r="L154" i="2" s="1"/>
  <c r="C155" i="2" l="1"/>
  <c r="L155" i="2" s="1"/>
  <c r="F156" i="2"/>
  <c r="F157" i="2" l="1"/>
  <c r="C156" i="2"/>
  <c r="L156" i="2" s="1"/>
  <c r="C157" i="2" l="1"/>
  <c r="L157" i="2" s="1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F163" i="2" l="1"/>
  <c r="C162" i="2"/>
  <c r="L162" i="2" s="1"/>
  <c r="F164" i="2" l="1"/>
  <c r="C163" i="2"/>
  <c r="L163" i="2" s="1"/>
  <c r="F165" i="2" l="1"/>
  <c r="C164" i="2"/>
  <c r="L164" i="2" s="1"/>
  <c r="C165" i="2" l="1"/>
  <c r="L165" i="2" s="1"/>
  <c r="F166" i="2"/>
  <c r="C166" i="2" l="1"/>
  <c r="L166" i="2" s="1"/>
  <c r="F167" i="2"/>
  <c r="F168" i="2" l="1"/>
  <c r="C167" i="2"/>
  <c r="L167" i="2" s="1"/>
  <c r="C168" i="2" l="1"/>
  <c r="L168" i="2" s="1"/>
  <c r="F169" i="2"/>
  <c r="C169" i="2" l="1"/>
  <c r="L169" i="2" s="1"/>
  <c r="F170" i="2"/>
  <c r="F171" i="2" l="1"/>
  <c r="C170" i="2"/>
  <c r="L170" i="2" s="1"/>
  <c r="C171" i="2" l="1"/>
  <c r="L171" i="2" s="1"/>
  <c r="F172" i="2"/>
  <c r="F173" i="2" l="1"/>
  <c r="C172" i="2"/>
  <c r="L172" i="2" s="1"/>
  <c r="C173" i="2" l="1"/>
  <c r="L173" i="2" s="1"/>
  <c r="F174" i="2"/>
  <c r="C174" i="2" l="1"/>
  <c r="L174" i="2" s="1"/>
  <c r="F176" i="2" l="1"/>
  <c r="C175" i="2"/>
  <c r="L175" i="2" s="1"/>
  <c r="C176" i="2" l="1"/>
  <c r="L176" i="2" s="1"/>
  <c r="F177" i="2"/>
  <c r="C177" i="2" l="1"/>
  <c r="L177" i="2" s="1"/>
  <c r="F178" i="2"/>
  <c r="F179" i="2" l="1"/>
  <c r="C178" i="2"/>
  <c r="L178" i="2" s="1"/>
  <c r="F180" i="2" l="1"/>
  <c r="C179" i="2"/>
  <c r="L179" i="2" s="1"/>
  <c r="F181" i="2" l="1"/>
  <c r="C180" i="2"/>
  <c r="L180" i="2" s="1"/>
  <c r="C181" i="2" l="1"/>
  <c r="L181" i="2" s="1"/>
  <c r="F182" i="2"/>
  <c r="C182" i="2" l="1"/>
  <c r="L182" i="2" s="1"/>
  <c r="F183" i="2"/>
  <c r="F184" i="2" l="1"/>
  <c r="C183" i="2"/>
  <c r="L183" i="2" s="1"/>
  <c r="F185" i="2" l="1"/>
  <c r="C184" i="2"/>
  <c r="L184" i="2" s="1"/>
  <c r="F186" i="2" l="1"/>
  <c r="C185" i="2"/>
  <c r="L185" i="2" s="1"/>
  <c r="C186" i="2" l="1"/>
  <c r="L186" i="2" s="1"/>
  <c r="F187" i="2"/>
  <c r="F188" i="2" l="1"/>
  <c r="C187" i="2"/>
  <c r="L187" i="2" s="1"/>
  <c r="F189" i="2" l="1"/>
  <c r="C188" i="2"/>
  <c r="L188" i="2" s="1"/>
  <c r="F190" i="2" l="1"/>
  <c r="C189" i="2"/>
  <c r="L189" i="2" s="1"/>
  <c r="C190" i="2" l="1"/>
  <c r="L190" i="2" s="1"/>
  <c r="F191" i="2"/>
  <c r="C191" i="2" l="1"/>
  <c r="L191" i="2" s="1"/>
  <c r="F192" i="2"/>
  <c r="F193" i="2" l="1"/>
  <c r="C192" i="2"/>
  <c r="L192" i="2" s="1"/>
  <c r="C193" i="2" l="1"/>
  <c r="L193" i="2" s="1"/>
  <c r="F194" i="2"/>
  <c r="F195" i="2" l="1"/>
  <c r="C194" i="2"/>
  <c r="L194" i="2" s="1"/>
  <c r="F196" i="2" l="1"/>
  <c r="C195" i="2"/>
  <c r="L195" i="2" s="1"/>
  <c r="F197" i="2" l="1"/>
  <c r="C196" i="2"/>
  <c r="L196" i="2" s="1"/>
  <c r="F198" i="2" l="1"/>
  <c r="C197" i="2"/>
  <c r="L197" i="2" s="1"/>
  <c r="F199" i="2" l="1"/>
  <c r="C198" i="2"/>
  <c r="L198" i="2" s="1"/>
  <c r="F200" i="2" l="1"/>
  <c r="C199" i="2"/>
  <c r="L199" i="2" s="1"/>
  <c r="F201" i="2" l="1"/>
  <c r="C200" i="2"/>
  <c r="L200" i="2" s="1"/>
  <c r="C201" i="2" l="1"/>
  <c r="L201" i="2" s="1"/>
  <c r="F202" i="2"/>
  <c r="C202" i="2" l="1"/>
  <c r="L202" i="2" s="1"/>
  <c r="F203" i="2"/>
  <c r="F204" i="2" l="1"/>
  <c r="C203" i="2"/>
  <c r="L203" i="2" s="1"/>
  <c r="C204" i="2" l="1"/>
  <c r="L204" i="2" s="1"/>
  <c r="F205" i="2"/>
  <c r="F206" i="2" l="1"/>
  <c r="C205" i="2"/>
  <c r="L205" i="2" s="1"/>
  <c r="F207" i="2" l="1"/>
  <c r="C206" i="2"/>
  <c r="L206" i="2" s="1"/>
  <c r="F208" i="2" l="1"/>
  <c r="C207" i="2"/>
  <c r="L207" i="2" s="1"/>
  <c r="F209" i="2" l="1"/>
  <c r="C208" i="2"/>
  <c r="L208" i="2" s="1"/>
  <c r="C209" i="2" l="1"/>
  <c r="L209" i="2" s="1"/>
  <c r="F210" i="2"/>
  <c r="F211" i="2" l="1"/>
  <c r="C210" i="2"/>
  <c r="L210" i="2" s="1"/>
  <c r="C211" i="2" l="1"/>
  <c r="L211" i="2" s="1"/>
  <c r="F213" i="2" l="1"/>
  <c r="C212" i="2"/>
  <c r="L212" i="2" s="1"/>
  <c r="F214" i="2" l="1"/>
  <c r="C213" i="2"/>
  <c r="L213" i="2" s="1"/>
  <c r="F215" i="2" l="1"/>
  <c r="C214" i="2"/>
  <c r="L214" i="2" s="1"/>
  <c r="C215" i="2" l="1"/>
  <c r="L215" i="2" s="1"/>
  <c r="F216" i="2"/>
  <c r="F217" i="2" l="1"/>
  <c r="C216" i="2"/>
  <c r="L216" i="2" s="1"/>
  <c r="C217" i="2" l="1"/>
  <c r="L217" i="2" s="1"/>
  <c r="F218" i="2"/>
  <c r="C218" i="2" l="1"/>
  <c r="L218" i="2" s="1"/>
  <c r="F219" i="2"/>
  <c r="F220" i="2" l="1"/>
  <c r="C219" i="2"/>
  <c r="L219" i="2" s="1"/>
  <c r="C220" i="2" l="1"/>
  <c r="L220" i="2" s="1"/>
  <c r="F221" i="2"/>
  <c r="F222" i="2" l="1"/>
  <c r="C221" i="2"/>
  <c r="L221" i="2" s="1"/>
  <c r="F223" i="2" l="1"/>
  <c r="C222" i="2"/>
  <c r="L222" i="2" s="1"/>
  <c r="C223" i="2" l="1"/>
  <c r="L223" i="2" s="1"/>
  <c r="F224" i="2"/>
  <c r="F225" i="2" l="1"/>
  <c r="C224" i="2"/>
  <c r="L224" i="2" s="1"/>
  <c r="C225" i="2" l="1"/>
  <c r="L225" i="2" s="1"/>
  <c r="F226" i="2"/>
  <c r="F227" i="2" l="1"/>
  <c r="C226" i="2"/>
  <c r="L226" i="2" s="1"/>
  <c r="F228" i="2" l="1"/>
  <c r="C227" i="2"/>
  <c r="L227" i="2" s="1"/>
  <c r="F229" i="2" l="1"/>
  <c r="C228" i="2"/>
  <c r="L228" i="2" s="1"/>
  <c r="F230" i="2" l="1"/>
  <c r="C229" i="2"/>
  <c r="L229" i="2" s="1"/>
  <c r="F231" i="2" l="1"/>
  <c r="C230" i="2"/>
  <c r="L230" i="2" s="1"/>
  <c r="F232" i="2" l="1"/>
  <c r="C231" i="2"/>
  <c r="L231" i="2" s="1"/>
  <c r="F233" i="2" l="1"/>
  <c r="C232" i="2"/>
  <c r="L232" i="2" s="1"/>
  <c r="C233" i="2" l="1"/>
  <c r="L233" i="2" s="1"/>
  <c r="F234" i="2"/>
  <c r="C234" i="2" l="1"/>
  <c r="L234" i="2" s="1"/>
  <c r="F235" i="2"/>
  <c r="F236" i="2" l="1"/>
  <c r="C235" i="2"/>
  <c r="L235" i="2" s="1"/>
  <c r="C236" i="2" l="1"/>
  <c r="L236" i="2" s="1"/>
  <c r="F237" i="2"/>
  <c r="F238" i="2" l="1"/>
  <c r="C237" i="2"/>
  <c r="L237" i="2" s="1"/>
  <c r="F239" i="2" l="1"/>
  <c r="C238" i="2"/>
  <c r="L238" i="2" s="1"/>
  <c r="F240" i="2" l="1"/>
  <c r="C239" i="2"/>
  <c r="L239" i="2" s="1"/>
  <c r="F241" i="2" l="1"/>
  <c r="C240" i="2"/>
  <c r="L240" i="2" s="1"/>
  <c r="C241" i="2" l="1"/>
  <c r="L241" i="2" s="1"/>
  <c r="F242" i="2"/>
  <c r="F243" i="2" l="1"/>
  <c r="C242" i="2"/>
  <c r="L242" i="2" s="1"/>
  <c r="F244" i="2" l="1"/>
  <c r="C243" i="2"/>
  <c r="L243" i="2" s="1"/>
  <c r="F245" i="2" l="1"/>
  <c r="C244" i="2"/>
  <c r="L244" i="2" s="1"/>
  <c r="F246" i="2" l="1"/>
  <c r="C245" i="2"/>
  <c r="L245" i="2" s="1"/>
  <c r="F247" i="2" l="1"/>
  <c r="C246" i="2"/>
  <c r="L246" i="2" s="1"/>
  <c r="C247" i="2" l="1"/>
  <c r="L247" i="2" s="1"/>
  <c r="F248" i="2"/>
  <c r="F249" i="2" l="1"/>
  <c r="C248" i="2"/>
  <c r="L248" i="2" s="1"/>
  <c r="C249" i="2" l="1"/>
  <c r="L249" i="2" s="1"/>
  <c r="F250" i="2"/>
  <c r="C250" i="2" l="1"/>
  <c r="L250" i="2" s="1"/>
  <c r="F251" i="2"/>
  <c r="F252" i="2" l="1"/>
  <c r="C251" i="2"/>
  <c r="L251" i="2" s="1"/>
  <c r="C252" i="2" l="1"/>
  <c r="L252" i="2" s="1"/>
  <c r="F253" i="2"/>
  <c r="F254" i="2" l="1"/>
  <c r="C253" i="2"/>
  <c r="L253" i="2" s="1"/>
  <c r="F255" i="2" l="1"/>
  <c r="C254" i="2"/>
  <c r="L254" i="2" s="1"/>
  <c r="C255" i="2" l="1"/>
  <c r="L255" i="2" s="1"/>
  <c r="F256" i="2"/>
  <c r="F257" i="2" l="1"/>
  <c r="C256" i="2"/>
  <c r="L256" i="2" s="1"/>
  <c r="C257" i="2" l="1"/>
  <c r="L257" i="2" s="1"/>
  <c r="F258" i="2"/>
  <c r="F259" i="2" l="1"/>
  <c r="C258" i="2"/>
  <c r="L258" i="2" s="1"/>
  <c r="F260" i="2" l="1"/>
  <c r="C259" i="2"/>
  <c r="L259" i="2" s="1"/>
  <c r="F261" i="2" l="1"/>
  <c r="C260" i="2"/>
  <c r="L260" i="2" s="1"/>
  <c r="F262" i="2" l="1"/>
  <c r="C261" i="2"/>
  <c r="L261" i="2" s="1"/>
  <c r="F263" i="2" l="1"/>
  <c r="C262" i="2"/>
  <c r="L262" i="2" s="1"/>
  <c r="F264" i="2" l="1"/>
  <c r="C263" i="2"/>
  <c r="L263" i="2" s="1"/>
  <c r="F265" i="2" l="1"/>
  <c r="C264" i="2"/>
  <c r="L264" i="2" s="1"/>
  <c r="C265" i="2" l="1"/>
  <c r="L265" i="2" s="1"/>
  <c r="F266" i="2"/>
  <c r="C266" i="2" l="1"/>
  <c r="L266" i="2" s="1"/>
  <c r="F267" i="2"/>
  <c r="F268" i="2" l="1"/>
  <c r="C267" i="2"/>
  <c r="L267" i="2" s="1"/>
  <c r="C268" i="2" l="1"/>
  <c r="L268" i="2" s="1"/>
  <c r="F269" i="2"/>
  <c r="F270" i="2" l="1"/>
  <c r="C269" i="2"/>
  <c r="L269" i="2" s="1"/>
  <c r="F271" i="2" l="1"/>
  <c r="C270" i="2"/>
  <c r="L270" i="2" s="1"/>
  <c r="F272" i="2" l="1"/>
  <c r="C271" i="2"/>
  <c r="L271" i="2" s="1"/>
  <c r="F273" i="2" l="1"/>
  <c r="C272" i="2"/>
  <c r="L272" i="2" s="1"/>
  <c r="C273" i="2" l="1"/>
  <c r="L273" i="2" s="1"/>
  <c r="F274" i="2"/>
  <c r="F275" i="2" l="1"/>
  <c r="C274" i="2"/>
  <c r="L274" i="2" s="1"/>
  <c r="F276" i="2" l="1"/>
  <c r="C275" i="2"/>
  <c r="L275" i="2" s="1"/>
  <c r="F277" i="2" l="1"/>
  <c r="C276" i="2"/>
  <c r="L276" i="2" s="1"/>
  <c r="F278" i="2" l="1"/>
  <c r="C277" i="2"/>
  <c r="L277" i="2" s="1"/>
  <c r="F279" i="2" l="1"/>
  <c r="C278" i="2"/>
  <c r="L278" i="2" s="1"/>
  <c r="C279" i="2" l="1"/>
  <c r="L279" i="2" s="1"/>
  <c r="F280" i="2"/>
  <c r="F281" i="2" l="1"/>
  <c r="C280" i="2"/>
  <c r="L280" i="2" s="1"/>
  <c r="C281" i="2" l="1"/>
  <c r="L281" i="2" s="1"/>
  <c r="F282" i="2"/>
  <c r="C282" i="2" l="1"/>
  <c r="L282" i="2" s="1"/>
  <c r="F283" i="2"/>
  <c r="F284" i="2" l="1"/>
  <c r="C283" i="2"/>
  <c r="L283" i="2" s="1"/>
  <c r="C284" i="2" l="1"/>
  <c r="L284" i="2" s="1"/>
  <c r="F285" i="2"/>
  <c r="F286" i="2" l="1"/>
  <c r="C285" i="2"/>
  <c r="L285" i="2" s="1"/>
  <c r="F287" i="2" l="1"/>
  <c r="C286" i="2"/>
  <c r="L286" i="2" s="1"/>
  <c r="F288" i="2" l="1"/>
  <c r="C287" i="2"/>
  <c r="L287" i="2" s="1"/>
  <c r="F289" i="2" l="1"/>
  <c r="C288" i="2"/>
  <c r="L288" i="2" s="1"/>
  <c r="C289" i="2" l="1"/>
  <c r="L289" i="2" s="1"/>
  <c r="F290" i="2"/>
  <c r="F291" i="2" l="1"/>
  <c r="C290" i="2"/>
  <c r="L290" i="2" s="1"/>
  <c r="F292" i="2" l="1"/>
  <c r="C291" i="2"/>
  <c r="L291" i="2" s="1"/>
  <c r="F293" i="2" l="1"/>
  <c r="C292" i="2"/>
  <c r="L292" i="2" s="1"/>
  <c r="F294" i="2" l="1"/>
  <c r="C293" i="2"/>
  <c r="L293" i="2" s="1"/>
  <c r="F295" i="2" l="1"/>
  <c r="C294" i="2"/>
  <c r="L294" i="2" s="1"/>
  <c r="F296" i="2" l="1"/>
  <c r="C295" i="2"/>
  <c r="L295" i="2" s="1"/>
  <c r="F297" i="2" l="1"/>
  <c r="C296" i="2"/>
  <c r="L296" i="2" s="1"/>
  <c r="C297" i="2" l="1"/>
  <c r="L297" i="2" s="1"/>
  <c r="F299" i="2" l="1"/>
  <c r="C298" i="2"/>
  <c r="L298" i="2" s="1"/>
  <c r="F300" i="2" l="1"/>
  <c r="C299" i="2"/>
  <c r="L299" i="2" s="1"/>
  <c r="C300" i="2" l="1"/>
  <c r="L300" i="2" s="1"/>
  <c r="F301" i="2"/>
  <c r="F302" i="2" l="1"/>
  <c r="C301" i="2"/>
  <c r="L301" i="2" s="1"/>
  <c r="F303" i="2" l="1"/>
  <c r="C302" i="2"/>
  <c r="L302" i="2" s="1"/>
  <c r="F304" i="2" l="1"/>
  <c r="C303" i="2"/>
  <c r="L303" i="2" s="1"/>
  <c r="C304" i="2" l="1"/>
  <c r="L304" i="2" s="1"/>
  <c r="F306" i="2" l="1"/>
  <c r="C305" i="2"/>
  <c r="L305" i="2" s="1"/>
  <c r="F307" i="2" l="1"/>
  <c r="C306" i="2"/>
  <c r="L306" i="2" s="1"/>
  <c r="C307" i="2" l="1"/>
  <c r="L307" i="2" s="1"/>
  <c r="F308" i="2"/>
  <c r="F309" i="2" l="1"/>
  <c r="C308" i="2"/>
  <c r="L308" i="2" s="1"/>
  <c r="C309" i="2" l="1"/>
  <c r="L309" i="2" s="1"/>
  <c r="F310" i="2"/>
  <c r="F311" i="2" l="1"/>
  <c r="C310" i="2"/>
  <c r="L310" i="2" s="1"/>
  <c r="F312" i="2" l="1"/>
  <c r="C311" i="2"/>
  <c r="L311" i="2" s="1"/>
  <c r="F313" i="2" l="1"/>
  <c r="C312" i="2"/>
  <c r="L312" i="2" s="1"/>
  <c r="F314" i="2" l="1"/>
  <c r="C313" i="2"/>
  <c r="L313" i="2" s="1"/>
  <c r="F315" i="2" l="1"/>
  <c r="C314" i="2"/>
  <c r="L314" i="2" s="1"/>
  <c r="C315" i="2" l="1"/>
  <c r="L315" i="2" s="1"/>
  <c r="F316" i="2"/>
  <c r="F317" i="2" l="1"/>
  <c r="C316" i="2"/>
  <c r="L316" i="2" s="1"/>
  <c r="C317" i="2" l="1"/>
  <c r="L317" i="2" s="1"/>
  <c r="F318" i="2"/>
  <c r="C318" i="2" l="1"/>
  <c r="L318" i="2" s="1"/>
  <c r="F319" i="2"/>
  <c r="F320" i="2" l="1"/>
  <c r="C319" i="2"/>
  <c r="L319" i="2" s="1"/>
  <c r="F321" i="2" l="1"/>
  <c r="C320" i="2"/>
  <c r="L320" i="2" s="1"/>
  <c r="C321" i="2" l="1"/>
  <c r="L321" i="2" s="1"/>
  <c r="F323" i="2" l="1"/>
  <c r="C322" i="2"/>
  <c r="L322" i="2" s="1"/>
  <c r="C323" i="2" l="1"/>
  <c r="L323" i="2" s="1"/>
  <c r="F324" i="2"/>
  <c r="F325" i="2" l="1"/>
  <c r="C324" i="2"/>
  <c r="L324" i="2" s="1"/>
  <c r="C325" i="2" l="1"/>
  <c r="L325" i="2" s="1"/>
  <c r="F326" i="2"/>
  <c r="F327" i="2" l="1"/>
  <c r="C326" i="2"/>
  <c r="L326" i="2" s="1"/>
  <c r="F328" i="2" l="1"/>
  <c r="C327" i="2"/>
  <c r="L327" i="2" s="1"/>
  <c r="F329" i="2" l="1"/>
  <c r="C328" i="2"/>
  <c r="L328" i="2" s="1"/>
  <c r="F330" i="2" l="1"/>
  <c r="C329" i="2"/>
  <c r="L329" i="2" s="1"/>
  <c r="F331" i="2" l="1"/>
  <c r="C330" i="2"/>
  <c r="L330" i="2" s="1"/>
  <c r="C331" i="2" l="1"/>
  <c r="L331" i="2" s="1"/>
  <c r="F332" i="2"/>
  <c r="F333" i="2" l="1"/>
  <c r="C332" i="2"/>
  <c r="L332" i="2" s="1"/>
  <c r="C333" i="2" l="1"/>
  <c r="L333" i="2" s="1"/>
  <c r="F334" i="2"/>
  <c r="C334" i="2" l="1"/>
  <c r="L334" i="2" s="1"/>
  <c r="F335" i="2"/>
  <c r="F336" i="2" l="1"/>
  <c r="C335" i="2"/>
  <c r="L335" i="2" s="1"/>
  <c r="F337" i="2" l="1"/>
  <c r="C336" i="2"/>
  <c r="L336" i="2" s="1"/>
  <c r="F338" i="2" l="1"/>
  <c r="C337" i="2"/>
  <c r="L337" i="2" s="1"/>
  <c r="F339" i="2" l="1"/>
  <c r="C338" i="2"/>
  <c r="L338" i="2" s="1"/>
  <c r="C339" i="2" l="1"/>
  <c r="L339" i="2" s="1"/>
  <c r="F340" i="2"/>
  <c r="F341" i="2" l="1"/>
  <c r="C340" i="2"/>
  <c r="L340" i="2" s="1"/>
  <c r="C341" i="2" l="1"/>
  <c r="L341" i="2" s="1"/>
  <c r="F342" i="2"/>
  <c r="C342" i="2" l="1"/>
  <c r="L342" i="2" s="1"/>
  <c r="F343" i="2"/>
  <c r="F344" i="2" l="1"/>
  <c r="C343" i="2"/>
  <c r="L343" i="2" s="1"/>
  <c r="F345" i="2" l="1"/>
  <c r="C344" i="2"/>
  <c r="L344" i="2" s="1"/>
  <c r="F346" i="2" l="1"/>
  <c r="C345" i="2"/>
  <c r="L345" i="2" s="1"/>
  <c r="F347" i="2" l="1"/>
  <c r="C346" i="2"/>
  <c r="L346" i="2" s="1"/>
  <c r="C347" i="2" l="1"/>
  <c r="L347" i="2" s="1"/>
  <c r="F348" i="2"/>
  <c r="F349" i="2" l="1"/>
  <c r="C348" i="2"/>
  <c r="L348" i="2" s="1"/>
  <c r="C349" i="2" l="1"/>
  <c r="L349" i="2" s="1"/>
  <c r="F350" i="2"/>
  <c r="C350" i="2" l="1"/>
  <c r="L350" i="2" s="1"/>
  <c r="F351" i="2"/>
  <c r="F352" i="2" l="1"/>
  <c r="C351" i="2"/>
  <c r="L351" i="2" s="1"/>
  <c r="F353" i="2" l="1"/>
  <c r="C352" i="2"/>
  <c r="L352" i="2" s="1"/>
  <c r="F354" i="2" l="1"/>
  <c r="C353" i="2"/>
  <c r="L353" i="2" s="1"/>
  <c r="F355" i="2" l="1"/>
  <c r="C354" i="2"/>
  <c r="L354" i="2" s="1"/>
  <c r="C355" i="2" l="1"/>
  <c r="L355" i="2" s="1"/>
  <c r="F356" i="2"/>
  <c r="F357" i="2" l="1"/>
  <c r="C356" i="2"/>
  <c r="L356" i="2" s="1"/>
  <c r="C357" i="2" l="1"/>
  <c r="L357" i="2" s="1"/>
  <c r="F358" i="2"/>
  <c r="C358" i="2" l="1"/>
  <c r="L358" i="2" s="1"/>
  <c r="F359" i="2"/>
  <c r="F360" i="2" l="1"/>
  <c r="C359" i="2"/>
  <c r="L359" i="2" s="1"/>
  <c r="F361" i="2" l="1"/>
  <c r="C360" i="2"/>
  <c r="L360" i="2" s="1"/>
  <c r="F362" i="2" l="1"/>
  <c r="C361" i="2"/>
  <c r="L361" i="2" s="1"/>
  <c r="F363" i="2" l="1"/>
  <c r="C362" i="2"/>
  <c r="L362" i="2" s="1"/>
  <c r="C363" i="2" l="1"/>
  <c r="L363" i="2" s="1"/>
  <c r="F364" i="2"/>
  <c r="F365" i="2" l="1"/>
  <c r="C364" i="2"/>
  <c r="L364" i="2" s="1"/>
  <c r="C365" i="2" l="1"/>
  <c r="L365" i="2" s="1"/>
  <c r="F366" i="2"/>
  <c r="C366" i="2" l="1"/>
  <c r="L366" i="2" s="1"/>
  <c r="F367" i="2"/>
  <c r="F368" i="2" l="1"/>
  <c r="C367" i="2"/>
  <c r="L367" i="2" s="1"/>
  <c r="F369" i="2" l="1"/>
  <c r="C368" i="2"/>
  <c r="L368" i="2" s="1"/>
  <c r="F370" i="2" l="1"/>
  <c r="C369" i="2"/>
  <c r="L369" i="2" s="1"/>
  <c r="F371" i="2" l="1"/>
  <c r="C370" i="2"/>
  <c r="L370" i="2" s="1"/>
  <c r="C371" i="2" l="1"/>
  <c r="L371" i="2" s="1"/>
  <c r="F372" i="2"/>
  <c r="F373" i="2" l="1"/>
  <c r="C372" i="2"/>
  <c r="L372" i="2" s="1"/>
  <c r="C373" i="2" l="1"/>
  <c r="L373" i="2" s="1"/>
  <c r="F374" i="2"/>
  <c r="C374" i="2" l="1"/>
  <c r="L374" i="2" s="1"/>
  <c r="F375" i="2"/>
  <c r="F376" i="2" l="1"/>
  <c r="C375" i="2"/>
  <c r="L375" i="2" s="1"/>
  <c r="F377" i="2" l="1"/>
  <c r="C376" i="2"/>
  <c r="L376" i="2" s="1"/>
  <c r="F378" i="2" l="1"/>
  <c r="C377" i="2"/>
  <c r="L377" i="2" s="1"/>
  <c r="F379" i="2" l="1"/>
  <c r="C378" i="2"/>
  <c r="L378" i="2" s="1"/>
  <c r="C379" i="2" l="1"/>
  <c r="L379" i="2" s="1"/>
  <c r="F380" i="2"/>
  <c r="F381" i="2" l="1"/>
  <c r="C380" i="2"/>
  <c r="L380" i="2" s="1"/>
  <c r="C381" i="2" l="1"/>
  <c r="L381" i="2" s="1"/>
  <c r="F382" i="2"/>
  <c r="C382" i="2" l="1"/>
  <c r="L382" i="2" s="1"/>
  <c r="F383" i="2"/>
  <c r="F384" i="2" l="1"/>
  <c r="C383" i="2"/>
  <c r="L383" i="2" s="1"/>
  <c r="F385" i="2" l="1"/>
  <c r="C384" i="2"/>
  <c r="L384" i="2" s="1"/>
  <c r="F386" i="2" l="1"/>
  <c r="C385" i="2"/>
  <c r="L385" i="2" s="1"/>
  <c r="F387" i="2" l="1"/>
  <c r="C386" i="2"/>
  <c r="L386" i="2" s="1"/>
  <c r="C387" i="2" l="1"/>
  <c r="L387" i="2" s="1"/>
  <c r="F388" i="2"/>
  <c r="F389" i="2" l="1"/>
  <c r="C388" i="2"/>
  <c r="L388" i="2" s="1"/>
  <c r="C389" i="2" l="1"/>
  <c r="L389" i="2" s="1"/>
  <c r="F390" i="2"/>
  <c r="C390" i="2" l="1"/>
  <c r="L390" i="2" s="1"/>
  <c r="F391" i="2"/>
  <c r="F392" i="2" l="1"/>
  <c r="C391" i="2"/>
  <c r="L391" i="2" s="1"/>
  <c r="F393" i="2" l="1"/>
  <c r="C392" i="2"/>
  <c r="L392" i="2" s="1"/>
  <c r="F394" i="2" l="1"/>
  <c r="C393" i="2"/>
  <c r="L393" i="2" s="1"/>
  <c r="F395" i="2" l="1"/>
  <c r="C394" i="2"/>
  <c r="L394" i="2" s="1"/>
  <c r="C395" i="2" l="1"/>
  <c r="L395" i="2" s="1"/>
  <c r="F396" i="2"/>
  <c r="F397" i="2" l="1"/>
  <c r="C396" i="2"/>
  <c r="L396" i="2" s="1"/>
  <c r="C397" i="2" l="1"/>
  <c r="L397" i="2" s="1"/>
  <c r="F398" i="2"/>
  <c r="C398" i="2" l="1"/>
  <c r="L398" i="2" s="1"/>
  <c r="F399" i="2"/>
  <c r="C399" i="2" l="1"/>
  <c r="L399" i="2" s="1"/>
  <c r="F400" i="2"/>
  <c r="F401" i="2" l="1"/>
  <c r="C400" i="2"/>
  <c r="L400" i="2" s="1"/>
  <c r="F402" i="2" l="1"/>
  <c r="C401" i="2"/>
  <c r="L401" i="2" s="1"/>
  <c r="F403" i="2" l="1"/>
  <c r="C402" i="2"/>
  <c r="L402" i="2" s="1"/>
  <c r="C403" i="2" l="1"/>
  <c r="L403" i="2" s="1"/>
  <c r="F404" i="2"/>
  <c r="F405" i="2" l="1"/>
  <c r="C404" i="2"/>
  <c r="L404" i="2" s="1"/>
  <c r="C405" i="2" l="1"/>
  <c r="L405" i="2" s="1"/>
  <c r="F406" i="2"/>
  <c r="C406" i="2" l="1"/>
  <c r="L406" i="2" s="1"/>
  <c r="F407" i="2"/>
  <c r="C407" i="2" l="1"/>
  <c r="L407" i="2" s="1"/>
  <c r="C408" i="2" l="1"/>
  <c r="L408" i="2" s="1"/>
  <c r="F409" i="2"/>
  <c r="C409" i="2" l="1"/>
  <c r="L409" i="2" s="1"/>
  <c r="F410" i="2"/>
  <c r="F411" i="2" l="1"/>
  <c r="C410" i="2"/>
  <c r="L410" i="2" s="1"/>
  <c r="F412" i="2" l="1"/>
  <c r="C411" i="2"/>
  <c r="L411" i="2" s="1"/>
  <c r="F413" i="2" l="1"/>
  <c r="C412" i="2"/>
  <c r="L412" i="2" s="1"/>
  <c r="F414" i="2" l="1"/>
  <c r="C413" i="2"/>
  <c r="L413" i="2" s="1"/>
  <c r="C414" i="2" l="1"/>
  <c r="L414" i="2" s="1"/>
  <c r="F415" i="2"/>
  <c r="F416" i="2" l="1"/>
  <c r="C415" i="2"/>
  <c r="L415" i="2" s="1"/>
  <c r="F417" i="2" l="1"/>
  <c r="C416" i="2"/>
  <c r="L416" i="2" s="1"/>
  <c r="C417" i="2" l="1"/>
  <c r="L417" i="2" s="1"/>
  <c r="C418" i="2" l="1"/>
  <c r="L418" i="2" s="1"/>
  <c r="F419" i="2"/>
  <c r="F420" i="2" l="1"/>
  <c r="C419" i="2"/>
  <c r="L419" i="2" s="1"/>
  <c r="F421" i="2" l="1"/>
  <c r="C420" i="2"/>
  <c r="L420" i="2" s="1"/>
  <c r="F422" i="2" l="1"/>
  <c r="C421" i="2"/>
  <c r="L421" i="2" s="1"/>
  <c r="C422" i="2" l="1"/>
  <c r="L422" i="2" s="1"/>
  <c r="F423" i="2"/>
  <c r="F424" i="2" l="1"/>
  <c r="C423" i="2"/>
  <c r="L423" i="2" s="1"/>
  <c r="F425" i="2" l="1"/>
  <c r="C424" i="2"/>
  <c r="L424" i="2" s="1"/>
  <c r="F426" i="2" l="1"/>
  <c r="C425" i="2"/>
  <c r="L425" i="2" s="1"/>
  <c r="F427" i="2" l="1"/>
  <c r="C426" i="2"/>
  <c r="L426" i="2" s="1"/>
  <c r="F428" i="2" l="1"/>
  <c r="C427" i="2"/>
  <c r="L427" i="2" s="1"/>
  <c r="F429" i="2" l="1"/>
  <c r="C428" i="2"/>
  <c r="L428" i="2" s="1"/>
  <c r="F430" i="2" l="1"/>
  <c r="C429" i="2"/>
  <c r="L429" i="2" s="1"/>
  <c r="F431" i="2" l="1"/>
  <c r="C430" i="2"/>
  <c r="L430" i="2" s="1"/>
  <c r="F432" i="2" l="1"/>
  <c r="C431" i="2"/>
  <c r="L431" i="2" s="1"/>
  <c r="F433" i="2" l="1"/>
  <c r="C432" i="2"/>
  <c r="L432" i="2" s="1"/>
  <c r="F434" i="2" l="1"/>
  <c r="C433" i="2"/>
  <c r="L433" i="2" s="1"/>
  <c r="F435" i="2" l="1"/>
  <c r="C434" i="2"/>
  <c r="L434" i="2" s="1"/>
  <c r="F436" i="2" l="1"/>
  <c r="C435" i="2"/>
  <c r="L435" i="2" s="1"/>
  <c r="F437" i="2" l="1"/>
  <c r="C436" i="2"/>
  <c r="L436" i="2" s="1"/>
  <c r="F438" i="2" l="1"/>
  <c r="C437" i="2"/>
  <c r="L437" i="2" s="1"/>
  <c r="F439" i="2" l="1"/>
  <c r="C438" i="2"/>
  <c r="L438" i="2" s="1"/>
  <c r="F440" i="2" l="1"/>
  <c r="C439" i="2"/>
  <c r="L439" i="2" s="1"/>
  <c r="F441" i="2" l="1"/>
  <c r="C440" i="2"/>
  <c r="L440" i="2" s="1"/>
  <c r="F442" i="2" l="1"/>
  <c r="C441" i="2"/>
  <c r="L441" i="2" s="1"/>
  <c r="F443" i="2" l="1"/>
  <c r="C442" i="2"/>
  <c r="L442" i="2" s="1"/>
  <c r="F444" i="2" l="1"/>
  <c r="C443" i="2"/>
  <c r="L443" i="2" s="1"/>
  <c r="F445" i="2" l="1"/>
  <c r="C444" i="2"/>
  <c r="L444" i="2" s="1"/>
  <c r="F446" i="2" l="1"/>
  <c r="C445" i="2"/>
  <c r="L445" i="2" s="1"/>
  <c r="F447" i="2" l="1"/>
  <c r="C446" i="2"/>
  <c r="L446" i="2" s="1"/>
  <c r="F448" i="2" l="1"/>
  <c r="C447" i="2"/>
  <c r="L447" i="2" s="1"/>
  <c r="F449" i="2" l="1"/>
  <c r="C448" i="2"/>
  <c r="L448" i="2" s="1"/>
  <c r="F450" i="2" l="1"/>
  <c r="C449" i="2"/>
  <c r="L449" i="2" s="1"/>
  <c r="F451" i="2" l="1"/>
  <c r="C450" i="2"/>
  <c r="L450" i="2" s="1"/>
  <c r="F452" i="2" l="1"/>
  <c r="C451" i="2"/>
  <c r="L451" i="2" s="1"/>
  <c r="F453" i="2" l="1"/>
  <c r="C452" i="2"/>
  <c r="L452" i="2" s="1"/>
  <c r="F454" i="2" l="1"/>
  <c r="C453" i="2"/>
  <c r="L453" i="2" s="1"/>
  <c r="C454" i="2" l="1"/>
  <c r="L454" i="2" s="1"/>
  <c r="F456" i="2" l="1"/>
  <c r="C455" i="2"/>
  <c r="L455" i="2" s="1"/>
  <c r="F457" i="2" l="1"/>
  <c r="C456" i="2"/>
  <c r="L456" i="2" s="1"/>
  <c r="F458" i="2" l="1"/>
  <c r="C457" i="2"/>
  <c r="L457" i="2" s="1"/>
  <c r="F459" i="2" l="1"/>
  <c r="C458" i="2"/>
  <c r="L458" i="2" s="1"/>
  <c r="F460" i="2" l="1"/>
  <c r="C459" i="2"/>
  <c r="L459" i="2" s="1"/>
  <c r="F461" i="2" l="1"/>
  <c r="C460" i="2"/>
  <c r="L460" i="2" s="1"/>
  <c r="C461" i="2" l="1"/>
  <c r="L461" i="2" s="1"/>
  <c r="F463" i="2" l="1"/>
  <c r="C462" i="2"/>
  <c r="L462" i="2" s="1"/>
  <c r="F464" i="2" l="1"/>
  <c r="C463" i="2"/>
  <c r="L463" i="2" s="1"/>
  <c r="F465" i="2" l="1"/>
  <c r="C464" i="2"/>
  <c r="L464" i="2" s="1"/>
  <c r="F466" i="2" l="1"/>
  <c r="C465" i="2"/>
  <c r="L465" i="2" s="1"/>
  <c r="F467" i="2" l="1"/>
  <c r="C466" i="2"/>
  <c r="L466" i="2" s="1"/>
  <c r="F468" i="2" l="1"/>
  <c r="C467" i="2"/>
  <c r="L467" i="2" s="1"/>
  <c r="F469" i="2" l="1"/>
  <c r="C468" i="2"/>
  <c r="L468" i="2" s="1"/>
  <c r="F470" i="2" l="1"/>
  <c r="C469" i="2"/>
  <c r="L469" i="2" s="1"/>
  <c r="F471" i="2" l="1"/>
  <c r="C470" i="2"/>
  <c r="L470" i="2" s="1"/>
  <c r="F472" i="2" l="1"/>
  <c r="C471" i="2"/>
  <c r="L471" i="2" s="1"/>
  <c r="F473" i="2" l="1"/>
  <c r="C472" i="2"/>
  <c r="L472" i="2" s="1"/>
  <c r="F474" i="2" l="1"/>
  <c r="C473" i="2"/>
  <c r="L473" i="2" s="1"/>
  <c r="F475" i="2" l="1"/>
  <c r="C474" i="2"/>
  <c r="L474" i="2" s="1"/>
  <c r="F476" i="2" l="1"/>
  <c r="C475" i="2"/>
  <c r="L475" i="2" s="1"/>
  <c r="F477" i="2" l="1"/>
  <c r="C476" i="2"/>
  <c r="L476" i="2" s="1"/>
  <c r="F478" i="2" l="1"/>
  <c r="C477" i="2"/>
  <c r="L477" i="2" s="1"/>
  <c r="C478" i="2" l="1"/>
  <c r="L478" i="2" s="1"/>
  <c r="F480" i="2" l="1"/>
  <c r="C479" i="2"/>
  <c r="L479" i="2" s="1"/>
  <c r="F481" i="2" l="1"/>
  <c r="C480" i="2"/>
  <c r="L480" i="2" s="1"/>
  <c r="F482" i="2" l="1"/>
  <c r="C481" i="2"/>
  <c r="L481" i="2" s="1"/>
  <c r="F483" i="2" l="1"/>
  <c r="C482" i="2"/>
  <c r="L482" i="2" s="1"/>
  <c r="F484" i="2" l="1"/>
  <c r="C483" i="2"/>
  <c r="L483" i="2" s="1"/>
  <c r="F485" i="2" l="1"/>
  <c r="C484" i="2"/>
  <c r="L484" i="2" s="1"/>
  <c r="F486" i="2" l="1"/>
  <c r="C485" i="2"/>
  <c r="L485" i="2" s="1"/>
  <c r="F487" i="2" l="1"/>
  <c r="C486" i="2"/>
  <c r="L486" i="2" s="1"/>
  <c r="F488" i="2" l="1"/>
  <c r="C487" i="2"/>
  <c r="L487" i="2" s="1"/>
  <c r="F489" i="2" l="1"/>
  <c r="C488" i="2"/>
  <c r="L488" i="2" s="1"/>
  <c r="F490" i="2" l="1"/>
  <c r="C489" i="2"/>
  <c r="L489" i="2" s="1"/>
  <c r="F491" i="2" l="1"/>
  <c r="C490" i="2"/>
  <c r="L490" i="2" s="1"/>
  <c r="F492" i="2" l="1"/>
  <c r="C491" i="2"/>
  <c r="L491" i="2" s="1"/>
  <c r="F493" i="2" l="1"/>
  <c r="C492" i="2"/>
  <c r="L492" i="2" s="1"/>
  <c r="F494" i="2" l="1"/>
  <c r="C493" i="2"/>
  <c r="L493" i="2" s="1"/>
  <c r="F495" i="2" l="1"/>
  <c r="C494" i="2"/>
  <c r="L494" i="2" s="1"/>
  <c r="F496" i="2" l="1"/>
  <c r="C495" i="2"/>
  <c r="L495" i="2" s="1"/>
  <c r="F497" i="2" l="1"/>
  <c r="C496" i="2"/>
  <c r="L496" i="2" s="1"/>
  <c r="F498" i="2" l="1"/>
  <c r="C497" i="2"/>
  <c r="L497" i="2" s="1"/>
  <c r="F499" i="2" l="1"/>
  <c r="C498" i="2"/>
  <c r="L498" i="2" s="1"/>
  <c r="F500" i="2" l="1"/>
  <c r="C499" i="2"/>
  <c r="L499" i="2" s="1"/>
  <c r="F501" i="2" l="1"/>
  <c r="C500" i="2"/>
  <c r="L500" i="2" s="1"/>
  <c r="F502" i="2" l="1"/>
  <c r="C501" i="2"/>
  <c r="L501" i="2" s="1"/>
  <c r="F503" i="2" l="1"/>
  <c r="C502" i="2"/>
  <c r="L502" i="2" s="1"/>
  <c r="F504" i="2" l="1"/>
  <c r="C503" i="2"/>
  <c r="L503" i="2" s="1"/>
  <c r="F505" i="2" l="1"/>
  <c r="C504" i="2"/>
  <c r="L504" i="2" s="1"/>
  <c r="F506" i="2" l="1"/>
  <c r="C505" i="2"/>
  <c r="L505" i="2" s="1"/>
  <c r="F507" i="2" l="1"/>
  <c r="C506" i="2"/>
  <c r="L506" i="2" s="1"/>
  <c r="F508" i="2" l="1"/>
  <c r="C507" i="2"/>
  <c r="L507" i="2" s="1"/>
  <c r="F509" i="2" l="1"/>
  <c r="C508" i="2"/>
  <c r="L508" i="2" s="1"/>
  <c r="F510" i="2" l="1"/>
  <c r="C509" i="2"/>
  <c r="L509" i="2" s="1"/>
  <c r="F511" i="2" l="1"/>
  <c r="C510" i="2"/>
  <c r="L510" i="2" s="1"/>
  <c r="F512" i="2" l="1"/>
  <c r="C511" i="2"/>
  <c r="L511" i="2" s="1"/>
  <c r="F513" i="2" l="1"/>
  <c r="C512" i="2"/>
  <c r="L512" i="2" s="1"/>
  <c r="F514" i="2" l="1"/>
  <c r="C513" i="2"/>
  <c r="L513" i="2" s="1"/>
  <c r="F515" i="2" l="1"/>
  <c r="C514" i="2"/>
  <c r="L514" i="2" s="1"/>
  <c r="F516" i="2" l="1"/>
  <c r="C515" i="2"/>
  <c r="L515" i="2" s="1"/>
  <c r="F517" i="2" l="1"/>
  <c r="C516" i="2"/>
  <c r="L516" i="2" s="1"/>
  <c r="F518" i="2" l="1"/>
  <c r="C517" i="2"/>
  <c r="L517" i="2" s="1"/>
  <c r="F519" i="2" l="1"/>
  <c r="C518" i="2"/>
  <c r="L518" i="2" s="1"/>
  <c r="F520" i="2" l="1"/>
  <c r="C519" i="2"/>
  <c r="L519" i="2" s="1"/>
  <c r="F521" i="2" l="1"/>
  <c r="C520" i="2"/>
  <c r="L520" i="2" s="1"/>
  <c r="F522" i="2" l="1"/>
  <c r="C521" i="2"/>
  <c r="L521" i="2" s="1"/>
  <c r="F523" i="2" l="1"/>
  <c r="C522" i="2"/>
  <c r="L522" i="2" s="1"/>
  <c r="F524" i="2" l="1"/>
  <c r="C523" i="2"/>
  <c r="L523" i="2" s="1"/>
  <c r="F525" i="2" l="1"/>
  <c r="C524" i="2"/>
  <c r="L524" i="2" s="1"/>
  <c r="F526" i="2" l="1"/>
  <c r="C525" i="2"/>
  <c r="L525" i="2" s="1"/>
  <c r="F527" i="2" l="1"/>
  <c r="C526" i="2"/>
  <c r="L526" i="2" s="1"/>
  <c r="F528" i="2" l="1"/>
  <c r="C527" i="2"/>
  <c r="L527" i="2" s="1"/>
  <c r="C528" i="2" l="1"/>
  <c r="L528" i="2" s="1"/>
  <c r="F529" i="2"/>
  <c r="C529" i="2" l="1"/>
  <c r="L529" i="2" s="1"/>
  <c r="F530" i="2"/>
  <c r="F531" i="2" l="1"/>
  <c r="C530" i="2"/>
  <c r="L530" i="2" s="1"/>
  <c r="F532" i="2" l="1"/>
  <c r="C531" i="2"/>
  <c r="L531" i="2" s="1"/>
  <c r="F533" i="2" l="1"/>
  <c r="C532" i="2"/>
  <c r="L532" i="2" s="1"/>
  <c r="F534" i="2" l="1"/>
  <c r="C533" i="2"/>
  <c r="L533" i="2" s="1"/>
  <c r="F535" i="2" l="1"/>
  <c r="C534" i="2"/>
  <c r="L534" i="2" s="1"/>
  <c r="F536" i="2" l="1"/>
  <c r="C535" i="2"/>
  <c r="L535" i="2" s="1"/>
  <c r="F537" i="2" l="1"/>
  <c r="C536" i="2"/>
  <c r="L536" i="2" s="1"/>
  <c r="F538" i="2" l="1"/>
  <c r="C537" i="2"/>
  <c r="L537" i="2" s="1"/>
  <c r="F539" i="2" l="1"/>
  <c r="C538" i="2"/>
  <c r="L538" i="2" s="1"/>
  <c r="F540" i="2" l="1"/>
  <c r="C539" i="2"/>
  <c r="L539" i="2" s="1"/>
  <c r="F541" i="2" l="1"/>
  <c r="C540" i="2"/>
  <c r="L540" i="2" s="1"/>
  <c r="F542" i="2" l="1"/>
  <c r="C541" i="2"/>
  <c r="L541" i="2" s="1"/>
  <c r="F543" i="2" l="1"/>
  <c r="C542" i="2"/>
  <c r="L542" i="2" s="1"/>
  <c r="F544" i="2" l="1"/>
  <c r="C543" i="2"/>
  <c r="L543" i="2" s="1"/>
  <c r="F545" i="2" l="1"/>
  <c r="C544" i="2"/>
  <c r="L544" i="2" s="1"/>
  <c r="F546" i="2" l="1"/>
  <c r="C545" i="2"/>
  <c r="L545" i="2" s="1"/>
  <c r="F547" i="2" l="1"/>
  <c r="C546" i="2"/>
  <c r="L546" i="2" s="1"/>
  <c r="F548" i="2" l="1"/>
  <c r="C547" i="2"/>
  <c r="L547" i="2" s="1"/>
  <c r="F549" i="2" l="1"/>
  <c r="C548" i="2"/>
  <c r="L548" i="2" s="1"/>
  <c r="F550" i="2" l="1"/>
  <c r="C549" i="2"/>
  <c r="L549" i="2" s="1"/>
  <c r="F551" i="2" l="1"/>
  <c r="C550" i="2"/>
  <c r="L550" i="2" s="1"/>
  <c r="F552" i="2" l="1"/>
  <c r="C551" i="2"/>
  <c r="L551" i="2" s="1"/>
  <c r="F553" i="2" l="1"/>
  <c r="C552" i="2"/>
  <c r="L552" i="2" s="1"/>
  <c r="F554" i="2" l="1"/>
  <c r="C553" i="2"/>
  <c r="L553" i="2" s="1"/>
  <c r="F555" i="2" l="1"/>
  <c r="C554" i="2"/>
  <c r="L554" i="2" s="1"/>
  <c r="F556" i="2" l="1"/>
  <c r="C555" i="2"/>
  <c r="L555" i="2" s="1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F562" i="2" l="1"/>
  <c r="C561" i="2"/>
  <c r="L561" i="2" s="1"/>
  <c r="F563" i="2" l="1"/>
  <c r="C562" i="2"/>
  <c r="L562" i="2" s="1"/>
  <c r="F564" i="2" l="1"/>
  <c r="C563" i="2"/>
  <c r="L563" i="2" s="1"/>
  <c r="C564" i="2" l="1"/>
  <c r="L564" i="2" s="1"/>
  <c r="F566" i="2" l="1"/>
  <c r="C565" i="2"/>
  <c r="L565" i="2" s="1"/>
  <c r="F567" i="2" l="1"/>
  <c r="C566" i="2"/>
  <c r="L566" i="2" s="1"/>
  <c r="F568" i="2" l="1"/>
  <c r="C567" i="2"/>
  <c r="L567" i="2" s="1"/>
  <c r="F569" i="2" l="1"/>
  <c r="C568" i="2"/>
  <c r="L568" i="2" s="1"/>
  <c r="F570" i="2" l="1"/>
  <c r="C569" i="2"/>
  <c r="L569" i="2" s="1"/>
  <c r="F571" i="2" l="1"/>
  <c r="C570" i="2"/>
  <c r="L570" i="2" s="1"/>
  <c r="F572" i="2" l="1"/>
  <c r="C571" i="2"/>
  <c r="L571" i="2" s="1"/>
  <c r="F573" i="2" l="1"/>
  <c r="C572" i="2"/>
  <c r="L572" i="2" s="1"/>
  <c r="F574" i="2" l="1"/>
  <c r="C573" i="2"/>
  <c r="L573" i="2" s="1"/>
  <c r="C574" i="2" l="1"/>
  <c r="L574" i="2" s="1"/>
  <c r="F576" i="2" l="1"/>
  <c r="C575" i="2"/>
  <c r="L575" i="2" s="1"/>
  <c r="F577" i="2" l="1"/>
  <c r="C576" i="2"/>
  <c r="L576" i="2" s="1"/>
  <c r="F578" i="2" l="1"/>
  <c r="C577" i="2"/>
  <c r="L577" i="2" s="1"/>
  <c r="F579" i="2" l="1"/>
  <c r="C578" i="2"/>
  <c r="L578" i="2" s="1"/>
  <c r="F580" i="2" l="1"/>
  <c r="C579" i="2"/>
  <c r="L579" i="2" s="1"/>
  <c r="F581" i="2" l="1"/>
  <c r="C580" i="2"/>
  <c r="L580" i="2" s="1"/>
  <c r="F582" i="2" l="1"/>
  <c r="C581" i="2"/>
  <c r="L581" i="2" s="1"/>
  <c r="F583" i="2" l="1"/>
  <c r="C582" i="2"/>
  <c r="L582" i="2" s="1"/>
  <c r="F584" i="2" l="1"/>
  <c r="C583" i="2"/>
  <c r="L583" i="2" s="1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F590" i="2" l="1"/>
  <c r="C589" i="2"/>
  <c r="L589" i="2" s="1"/>
  <c r="F591" i="2" l="1"/>
  <c r="C590" i="2"/>
  <c r="L590" i="2" s="1"/>
  <c r="F592" i="2" l="1"/>
  <c r="C591" i="2"/>
  <c r="L591" i="2" s="1"/>
  <c r="F593" i="2" l="1"/>
  <c r="C592" i="2"/>
  <c r="L592" i="2" s="1"/>
  <c r="F594" i="2" l="1"/>
  <c r="C593" i="2"/>
  <c r="L593" i="2" s="1"/>
  <c r="F595" i="2" l="1"/>
  <c r="C594" i="2"/>
  <c r="L594" i="2" s="1"/>
  <c r="F596" i="2" l="1"/>
  <c r="C595" i="2"/>
  <c r="L595" i="2" s="1"/>
  <c r="F597" i="2" l="1"/>
  <c r="C596" i="2"/>
  <c r="L596" i="2" s="1"/>
  <c r="F598" i="2" l="1"/>
  <c r="C597" i="2"/>
  <c r="L597" i="2" s="1"/>
  <c r="F599" i="2" l="1"/>
  <c r="C598" i="2"/>
  <c r="L598" i="2" s="1"/>
  <c r="F600" i="2" l="1"/>
  <c r="C599" i="2"/>
  <c r="L599" i="2" s="1"/>
  <c r="F601" i="2" l="1"/>
  <c r="C600" i="2"/>
  <c r="L600" i="2" s="1"/>
  <c r="F602" i="2" l="1"/>
  <c r="C601" i="2"/>
  <c r="L601" i="2" s="1"/>
  <c r="F603" i="2" l="1"/>
  <c r="C602" i="2"/>
  <c r="L602" i="2" s="1"/>
  <c r="F604" i="2" l="1"/>
  <c r="C603" i="2"/>
  <c r="L603" i="2" s="1"/>
  <c r="F605" i="2" l="1"/>
  <c r="C604" i="2"/>
  <c r="L604" i="2" s="1"/>
  <c r="F606" i="2" l="1"/>
  <c r="C605" i="2"/>
  <c r="L605" i="2" s="1"/>
  <c r="F607" i="2" l="1"/>
  <c r="C606" i="2"/>
  <c r="L606" i="2" s="1"/>
  <c r="F608" i="2" l="1"/>
  <c r="C607" i="2"/>
  <c r="L607" i="2" s="1"/>
  <c r="F609" i="2" l="1"/>
  <c r="C608" i="2"/>
  <c r="L608" i="2" s="1"/>
  <c r="F610" i="2" l="1"/>
  <c r="C609" i="2"/>
  <c r="L609" i="2" s="1"/>
  <c r="F611" i="2" l="1"/>
  <c r="C610" i="2"/>
  <c r="L610" i="2" s="1"/>
  <c r="C611" i="2" l="1"/>
  <c r="L611" i="2" s="1"/>
  <c r="F613" i="2" l="1"/>
  <c r="C612" i="2"/>
  <c r="L612" i="2" s="1"/>
  <c r="F614" i="2" l="1"/>
  <c r="C613" i="2"/>
  <c r="L613" i="2" s="1"/>
  <c r="F615" i="2" l="1"/>
  <c r="C614" i="2"/>
  <c r="L614" i="2" s="1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C619" i="2" l="1"/>
  <c r="L619" i="2" s="1"/>
  <c r="F620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2" i="2" s="1"/>
  <c r="E153" i="2" s="1"/>
  <c r="E154" i="2" s="1"/>
  <c r="E155" i="2" s="1"/>
  <c r="E156" i="2" s="1"/>
  <c r="E157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9" i="2" s="1"/>
  <c r="E300" i="2" s="1"/>
  <c r="E301" i="2" s="1"/>
  <c r="E302" i="2" s="1"/>
  <c r="E303" i="2" s="1"/>
  <c r="E304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9" i="2" s="1"/>
  <c r="E410" i="2" s="1"/>
  <c r="E411" i="2" s="1"/>
  <c r="E412" i="2" s="1"/>
  <c r="E413" i="2" s="1"/>
  <c r="E414" i="2" s="1"/>
  <c r="E415" i="2" s="1"/>
  <c r="E416" i="2" s="1"/>
  <c r="E417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6" i="2" s="1"/>
  <c r="E457" i="2" s="1"/>
  <c r="E458" i="2" s="1"/>
  <c r="E459" i="2" s="1"/>
  <c r="E460" i="2" s="1"/>
  <c r="E461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6" i="2" s="1"/>
  <c r="E567" i="2" s="1"/>
  <c r="E568" i="2" s="1"/>
  <c r="E569" i="2" s="1"/>
  <c r="E570" i="2" s="1"/>
  <c r="E571" i="2" s="1"/>
  <c r="E572" i="2" s="1"/>
  <c r="E573" i="2" s="1"/>
  <c r="E574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3" i="2" s="1"/>
  <c r="E614" i="2" s="1"/>
  <c r="E615" i="2" s="1"/>
  <c r="E616" i="2" s="1"/>
  <c r="E617" i="2" s="1"/>
  <c r="E618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3" i="2" s="1"/>
  <c r="E704" i="2" s="1"/>
  <c r="E705" i="2" s="1"/>
  <c r="E706" i="2" s="1"/>
  <c r="E707" i="2" s="1"/>
  <c r="E708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8" i="2" s="1"/>
  <c r="E829" i="2" s="1"/>
  <c r="E830" i="2" s="1"/>
  <c r="E831" i="2" s="1"/>
  <c r="E832" i="2" s="1"/>
  <c r="E833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53" i="2" l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8" i="2" s="1"/>
  <c r="E989" i="2" s="1"/>
  <c r="E990" i="2" s="1"/>
  <c r="E991" i="2" s="1"/>
  <c r="E992" i="2" s="1"/>
  <c r="E993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923" i="2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C620" i="2"/>
  <c r="L620" i="2" s="1"/>
  <c r="F621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F12" i="2"/>
  <c r="C12" i="2" s="1"/>
  <c r="L12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E1078" i="2" l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3" i="2" s="1"/>
  <c r="E1114" i="2" s="1"/>
  <c r="E1115" i="2" s="1"/>
  <c r="E1116" i="2" s="1"/>
  <c r="E1117" i="2" s="1"/>
  <c r="E1118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9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5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8" i="2" s="1"/>
  <c r="E1399" i="2" s="1"/>
  <c r="E1400" i="2" s="1"/>
  <c r="E1401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4" i="2" s="1"/>
  <c r="E1415" i="2" s="1"/>
  <c r="E1416" i="2" s="1"/>
  <c r="E1417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9" i="2" s="1"/>
  <c r="E1430" i="2" s="1"/>
  <c r="E1431" i="2" s="1"/>
  <c r="E1432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4" i="2" s="1"/>
  <c r="E1445" i="2" s="1"/>
  <c r="E1446" i="2" s="1"/>
  <c r="E1447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2" i="2" s="1"/>
  <c r="E1463" i="2" s="1"/>
  <c r="E1464" i="2" s="1"/>
  <c r="E1465" i="2" s="1"/>
  <c r="E1466" i="2" s="1"/>
  <c r="E1467" i="2" s="1"/>
  <c r="E1468" i="2" s="1"/>
  <c r="E1469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9" i="2" s="1"/>
  <c r="E1580" i="2" s="1"/>
  <c r="E1581" i="2" s="1"/>
  <c r="E1582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1048" i="2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F622" i="2"/>
  <c r="C621" i="2"/>
  <c r="L621" i="2" s="1"/>
  <c r="F13" i="2"/>
  <c r="C13" i="2" s="1"/>
  <c r="L13" i="2" s="1"/>
  <c r="B565" i="2" l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C622" i="2"/>
  <c r="L622" i="2" s="1"/>
  <c r="F623" i="2"/>
  <c r="F14" i="2"/>
  <c r="C14" i="2" s="1"/>
  <c r="L14" i="2" s="1"/>
  <c r="B923" i="2" l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C623" i="2"/>
  <c r="L623" i="2" s="1"/>
  <c r="F624" i="2"/>
  <c r="F15" i="2"/>
  <c r="C15" i="2" s="1"/>
  <c r="L15" i="2" s="1"/>
  <c r="B1048" i="2" l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C624" i="2"/>
  <c r="L624" i="2" s="1"/>
  <c r="F625" i="2"/>
  <c r="F16" i="2"/>
  <c r="C16" i="2" s="1"/>
  <c r="L16" i="2" s="1"/>
  <c r="F626" i="2" l="1"/>
  <c r="C625" i="2"/>
  <c r="L625" i="2" s="1"/>
  <c r="F17" i="2"/>
  <c r="C17" i="2" s="1"/>
  <c r="L17" i="2" s="1"/>
  <c r="C626" i="2" l="1"/>
  <c r="L626" i="2" s="1"/>
  <c r="F627" i="2"/>
  <c r="F18" i="2"/>
  <c r="C18" i="2" s="1"/>
  <c r="L18" i="2" s="1"/>
  <c r="C627" i="2" l="1"/>
  <c r="L627" i="2" s="1"/>
  <c r="F628" i="2"/>
  <c r="F19" i="2"/>
  <c r="C19" i="2" s="1"/>
  <c r="L19" i="2" s="1"/>
  <c r="C628" i="2" l="1"/>
  <c r="L628" i="2" s="1"/>
  <c r="F629" i="2"/>
  <c r="F20" i="2"/>
  <c r="C20" i="2" s="1"/>
  <c r="L20" i="2" s="1"/>
  <c r="F630" i="2" l="1"/>
  <c r="C629" i="2"/>
  <c r="L629" i="2" s="1"/>
  <c r="F21" i="2"/>
  <c r="C21" i="2" s="1"/>
  <c r="L21" i="2" s="1"/>
  <c r="C630" i="2" l="1"/>
  <c r="L630" i="2" s="1"/>
  <c r="F631" i="2"/>
  <c r="F22" i="2"/>
  <c r="C22" i="2" s="1"/>
  <c r="L22" i="2" s="1"/>
  <c r="C631" i="2" l="1"/>
  <c r="L631" i="2" s="1"/>
  <c r="F632" i="2"/>
  <c r="F23" i="2"/>
  <c r="C23" i="2" s="1"/>
  <c r="L23" i="2" s="1"/>
  <c r="C632" i="2" l="1"/>
  <c r="L632" i="2" s="1"/>
  <c r="F633" i="2"/>
  <c r="F24" i="2"/>
  <c r="C24" i="2" s="1"/>
  <c r="L24" i="2" s="1"/>
  <c r="F634" i="2" l="1"/>
  <c r="C633" i="2"/>
  <c r="L633" i="2" s="1"/>
  <c r="F25" i="2"/>
  <c r="C25" i="2" s="1"/>
  <c r="L25" i="2" s="1"/>
  <c r="C634" i="2" l="1"/>
  <c r="L634" i="2" s="1"/>
  <c r="F635" i="2"/>
  <c r="F26" i="2"/>
  <c r="C26" i="2" s="1"/>
  <c r="L26" i="2" s="1"/>
  <c r="C635" i="2" l="1"/>
  <c r="L635" i="2" s="1"/>
  <c r="F636" i="2"/>
  <c r="F27" i="2"/>
  <c r="C27" i="2" s="1"/>
  <c r="L27" i="2" s="1"/>
  <c r="C636" i="2" l="1"/>
  <c r="L636" i="2" s="1"/>
  <c r="F637" i="2"/>
  <c r="C28" i="2"/>
  <c r="L28" i="2" s="1"/>
  <c r="F638" i="2" l="1"/>
  <c r="C637" i="2"/>
  <c r="L637" i="2" s="1"/>
  <c r="F29" i="2"/>
  <c r="C29" i="2" s="1"/>
  <c r="L29" i="2" s="1"/>
  <c r="C638" i="2" l="1"/>
  <c r="L638" i="2" s="1"/>
  <c r="F639" i="2"/>
  <c r="F30" i="2"/>
  <c r="C30" i="2" s="1"/>
  <c r="L30" i="2" s="1"/>
  <c r="C639" i="2" l="1"/>
  <c r="L639" i="2" s="1"/>
  <c r="F640" i="2"/>
  <c r="F31" i="2"/>
  <c r="C31" i="2" s="1"/>
  <c r="L31" i="2" s="1"/>
  <c r="C640" i="2" l="1"/>
  <c r="L640" i="2" s="1"/>
  <c r="F641" i="2"/>
  <c r="F32" i="2"/>
  <c r="C32" i="2" s="1"/>
  <c r="L32" i="2" s="1"/>
  <c r="F642" i="2" l="1"/>
  <c r="C641" i="2"/>
  <c r="L641" i="2" s="1"/>
  <c r="F33" i="2"/>
  <c r="C33" i="2" s="1"/>
  <c r="L33" i="2" s="1"/>
  <c r="C642" i="2" l="1"/>
  <c r="L642" i="2" s="1"/>
  <c r="F643" i="2"/>
  <c r="F34" i="2"/>
  <c r="C34" i="2" s="1"/>
  <c r="L34" i="2" s="1"/>
  <c r="C643" i="2" l="1"/>
  <c r="L643" i="2" s="1"/>
  <c r="F644" i="2"/>
  <c r="F35" i="2"/>
  <c r="C35" i="2" s="1"/>
  <c r="L35" i="2" s="1"/>
  <c r="C644" i="2" l="1"/>
  <c r="L644" i="2" s="1"/>
  <c r="F645" i="2"/>
  <c r="F36" i="2"/>
  <c r="C36" i="2" s="1"/>
  <c r="L36" i="2" s="1"/>
  <c r="F646" i="2" l="1"/>
  <c r="C645" i="2"/>
  <c r="L645" i="2" s="1"/>
  <c r="F37" i="2"/>
  <c r="C37" i="2" s="1"/>
  <c r="L37" i="2" s="1"/>
  <c r="C646" i="2" l="1"/>
  <c r="L646" i="2" s="1"/>
  <c r="F647" i="2"/>
  <c r="F38" i="2"/>
  <c r="C38" i="2" s="1"/>
  <c r="L38" i="2" s="1"/>
  <c r="C647" i="2" l="1"/>
  <c r="L647" i="2" s="1"/>
  <c r="F648" i="2"/>
  <c r="F39" i="2"/>
  <c r="C39" i="2" s="1"/>
  <c r="L39" i="2" s="1"/>
  <c r="C648" i="2" l="1"/>
  <c r="L648" i="2" s="1"/>
  <c r="F649" i="2"/>
  <c r="F40" i="2"/>
  <c r="C40" i="2" s="1"/>
  <c r="L40" i="2" s="1"/>
  <c r="F650" i="2" l="1"/>
  <c r="C649" i="2"/>
  <c r="L649" i="2" s="1"/>
  <c r="F41" i="2"/>
  <c r="C41" i="2" s="1"/>
  <c r="L41" i="2" s="1"/>
  <c r="C650" i="2" l="1"/>
  <c r="L650" i="2" s="1"/>
  <c r="F651" i="2"/>
  <c r="F42" i="2"/>
  <c r="C42" i="2" s="1"/>
  <c r="L42" i="2" s="1"/>
  <c r="C651" i="2" l="1"/>
  <c r="L651" i="2" s="1"/>
  <c r="F652" i="2"/>
  <c r="F43" i="2"/>
  <c r="C43" i="2" s="1"/>
  <c r="L43" i="2" s="1"/>
  <c r="C652" i="2" l="1"/>
  <c r="L652" i="2" s="1"/>
  <c r="F653" i="2"/>
  <c r="F44" i="2"/>
  <c r="C44" i="2" s="1"/>
  <c r="L44" i="2" s="1"/>
  <c r="F654" i="2" l="1"/>
  <c r="C653" i="2"/>
  <c r="L653" i="2" s="1"/>
  <c r="F45" i="2"/>
  <c r="C45" i="2" s="1"/>
  <c r="L45" i="2" s="1"/>
  <c r="C654" i="2" l="1"/>
  <c r="L654" i="2" s="1"/>
  <c r="F655" i="2"/>
  <c r="F46" i="2"/>
  <c r="C46" i="2" s="1"/>
  <c r="L46" i="2" s="1"/>
  <c r="C655" i="2" l="1"/>
  <c r="L655" i="2" s="1"/>
  <c r="F656" i="2"/>
  <c r="F47" i="2"/>
  <c r="C656" i="2" l="1"/>
  <c r="L656" i="2" s="1"/>
  <c r="F657" i="2"/>
  <c r="C47" i="2"/>
  <c r="L47" i="2" s="1"/>
  <c r="F48" i="2"/>
  <c r="F658" i="2" l="1"/>
  <c r="C657" i="2"/>
  <c r="L657" i="2" s="1"/>
  <c r="F49" i="2"/>
  <c r="C48" i="2"/>
  <c r="L48" i="2" s="1"/>
  <c r="C658" i="2" l="1"/>
  <c r="L658" i="2" s="1"/>
  <c r="F659" i="2"/>
  <c r="C49" i="2"/>
  <c r="L49" i="2" s="1"/>
  <c r="F50" i="2"/>
  <c r="C659" i="2" l="1"/>
  <c r="L659" i="2" s="1"/>
  <c r="F660" i="2"/>
  <c r="C50" i="2"/>
  <c r="L50" i="2" s="1"/>
  <c r="F51" i="2"/>
  <c r="C660" i="2" l="1"/>
  <c r="L660" i="2" s="1"/>
  <c r="F661" i="2"/>
  <c r="C51" i="2"/>
  <c r="L51" i="2" s="1"/>
  <c r="F52" i="2"/>
  <c r="C661" i="2" l="1"/>
  <c r="L661" i="2" s="1"/>
  <c r="F662" i="2"/>
  <c r="F53" i="2"/>
  <c r="C52" i="2"/>
  <c r="L52" i="2" s="1"/>
  <c r="C662" i="2" l="1"/>
  <c r="L662" i="2" s="1"/>
  <c r="F663" i="2"/>
  <c r="C53" i="2"/>
  <c r="L53" i="2" s="1"/>
  <c r="F54" i="2"/>
  <c r="C663" i="2" l="1"/>
  <c r="L663" i="2" s="1"/>
  <c r="F664" i="2"/>
  <c r="F55" i="2"/>
  <c r="C54" i="2"/>
  <c r="L54" i="2" s="1"/>
  <c r="C664" i="2" l="1"/>
  <c r="L664" i="2" s="1"/>
  <c r="F665" i="2"/>
  <c r="C55" i="2"/>
  <c r="L55" i="2" s="1"/>
  <c r="F56" i="2"/>
  <c r="C665" i="2" l="1"/>
  <c r="L665" i="2" s="1"/>
  <c r="F666" i="2"/>
  <c r="C56" i="2"/>
  <c r="L56" i="2" s="1"/>
  <c r="F57" i="2"/>
  <c r="C666" i="2" l="1"/>
  <c r="L666" i="2" s="1"/>
  <c r="F667" i="2"/>
  <c r="F58" i="2"/>
  <c r="C57" i="2"/>
  <c r="L57" i="2" s="1"/>
  <c r="C667" i="2" l="1"/>
  <c r="L667" i="2" s="1"/>
  <c r="F668" i="2"/>
  <c r="F59" i="2"/>
  <c r="C58" i="2"/>
  <c r="L58" i="2" s="1"/>
  <c r="C668" i="2" l="1"/>
  <c r="L668" i="2" s="1"/>
  <c r="F669" i="2"/>
  <c r="C59" i="2"/>
  <c r="L59" i="2" s="1"/>
  <c r="F60" i="2"/>
  <c r="C669" i="2" l="1"/>
  <c r="L669" i="2" s="1"/>
  <c r="F670" i="2"/>
  <c r="C60" i="2"/>
  <c r="L60" i="2" s="1"/>
  <c r="F61" i="2"/>
  <c r="C670" i="2" l="1"/>
  <c r="L670" i="2" s="1"/>
  <c r="F671" i="2"/>
  <c r="F62" i="2"/>
  <c r="C61" i="2"/>
  <c r="L61" i="2" s="1"/>
  <c r="C671" i="2" l="1"/>
  <c r="L671" i="2" s="1"/>
  <c r="F672" i="2"/>
  <c r="F63" i="2"/>
  <c r="C62" i="2"/>
  <c r="L62" i="2" s="1"/>
  <c r="C672" i="2" l="1"/>
  <c r="L672" i="2" s="1"/>
  <c r="F673" i="2"/>
  <c r="C63" i="2"/>
  <c r="L63" i="2" s="1"/>
  <c r="F64" i="2"/>
  <c r="C64" i="2" s="1"/>
  <c r="L64" i="2" s="1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C678" i="2" l="1"/>
  <c r="L678" i="2" s="1"/>
  <c r="F679" i="2"/>
  <c r="C679" i="2" l="1"/>
  <c r="L679" i="2" s="1"/>
  <c r="F680" i="2"/>
  <c r="C680" i="2" l="1"/>
  <c r="L680" i="2" s="1"/>
  <c r="F681" i="2"/>
  <c r="C681" i="2" l="1"/>
  <c r="L681" i="2" s="1"/>
  <c r="F682" i="2"/>
  <c r="F683" i="2" l="1"/>
  <c r="C682" i="2"/>
  <c r="L682" i="2" s="1"/>
  <c r="C683" i="2" l="1"/>
  <c r="L683" i="2" s="1"/>
  <c r="F684" i="2"/>
  <c r="C684" i="2" l="1"/>
  <c r="L684" i="2" s="1"/>
  <c r="F685" i="2"/>
  <c r="C685" i="2" l="1"/>
  <c r="L685" i="2" s="1"/>
  <c r="F686" i="2"/>
  <c r="C686" i="2" l="1"/>
  <c r="L686" i="2" s="1"/>
  <c r="F687" i="2"/>
  <c r="C687" i="2" l="1"/>
  <c r="L687" i="2" s="1"/>
  <c r="F688" i="2"/>
  <c r="F689" i="2" l="1"/>
  <c r="C688" i="2"/>
  <c r="L688" i="2" s="1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F694" i="2" l="1"/>
  <c r="C693" i="2"/>
  <c r="L693" i="2" s="1"/>
  <c r="C694" i="2" l="1"/>
  <c r="L694" i="2" s="1"/>
  <c r="F695" i="2"/>
  <c r="C695" i="2" l="1"/>
  <c r="L695" i="2" s="1"/>
  <c r="F696" i="2"/>
  <c r="F697" i="2" l="1"/>
  <c r="C696" i="2"/>
  <c r="L696" i="2" s="1"/>
  <c r="F698" i="2" l="1"/>
  <c r="C697" i="2"/>
  <c r="L697" i="2" s="1"/>
  <c r="C698" i="2" l="1"/>
  <c r="L698" i="2" s="1"/>
  <c r="F699" i="2"/>
  <c r="C699" i="2" l="1"/>
  <c r="L699" i="2" s="1"/>
  <c r="F700" i="2"/>
  <c r="F701" i="2" l="1"/>
  <c r="C700" i="2"/>
  <c r="L700" i="2" s="1"/>
  <c r="C701" i="2" l="1"/>
  <c r="L701" i="2" s="1"/>
  <c r="C702" i="2" l="1"/>
  <c r="L702" i="2" s="1"/>
  <c r="F703" i="2"/>
  <c r="C703" i="2" l="1"/>
  <c r="L703" i="2" s="1"/>
  <c r="F704" i="2"/>
  <c r="F705" i="2" l="1"/>
  <c r="C704" i="2"/>
  <c r="L704" i="2" s="1"/>
  <c r="F706" i="2" l="1"/>
  <c r="C705" i="2"/>
  <c r="L705" i="2" s="1"/>
  <c r="C706" i="2" l="1"/>
  <c r="L706" i="2" s="1"/>
  <c r="F707" i="2"/>
  <c r="C707" i="2" l="1"/>
  <c r="L707" i="2" s="1"/>
  <c r="F708" i="2"/>
  <c r="C708" i="2" l="1"/>
  <c r="L708" i="2" s="1"/>
  <c r="F710" i="2" l="1"/>
  <c r="C709" i="2"/>
  <c r="L709" i="2" s="1"/>
  <c r="C710" i="2" l="1"/>
  <c r="L710" i="2" s="1"/>
  <c r="F711" i="2"/>
  <c r="C711" i="2" l="1"/>
  <c r="L711" i="2" s="1"/>
  <c r="F712" i="2"/>
  <c r="C712" i="2" l="1"/>
  <c r="L712" i="2" s="1"/>
  <c r="F713" i="2"/>
  <c r="F714" i="2" l="1"/>
  <c r="C713" i="2"/>
  <c r="L713" i="2" s="1"/>
  <c r="C714" i="2" l="1"/>
  <c r="L714" i="2" s="1"/>
  <c r="F715" i="2"/>
  <c r="C715" i="2" l="1"/>
  <c r="L715" i="2" s="1"/>
  <c r="F716" i="2"/>
  <c r="C716" i="2" l="1"/>
  <c r="L716" i="2" s="1"/>
  <c r="F717" i="2"/>
  <c r="F718" i="2" l="1"/>
  <c r="C717" i="2"/>
  <c r="L717" i="2" s="1"/>
  <c r="C718" i="2" l="1"/>
  <c r="L718" i="2" s="1"/>
  <c r="F719" i="2"/>
  <c r="C719" i="2" l="1"/>
  <c r="L719" i="2" s="1"/>
  <c r="F720" i="2"/>
  <c r="F721" i="2" l="1"/>
  <c r="C720" i="2"/>
  <c r="L720" i="2" s="1"/>
  <c r="C721" i="2" l="1"/>
  <c r="L721" i="2" s="1"/>
  <c r="F722" i="2"/>
  <c r="C722" i="2" l="1"/>
  <c r="L722" i="2" s="1"/>
  <c r="F723" i="2"/>
  <c r="C723" i="2" l="1"/>
  <c r="L723" i="2" s="1"/>
  <c r="F724" i="2"/>
  <c r="F725" i="2" l="1"/>
  <c r="C724" i="2"/>
  <c r="L724" i="2" s="1"/>
  <c r="C725" i="2" l="1"/>
  <c r="L725" i="2" s="1"/>
  <c r="F726" i="2"/>
  <c r="C726" i="2" l="1"/>
  <c r="L726" i="2" s="1"/>
  <c r="F727" i="2"/>
  <c r="C727" i="2" l="1"/>
  <c r="L727" i="2" s="1"/>
  <c r="F728" i="2"/>
  <c r="F729" i="2" l="1"/>
  <c r="C728" i="2"/>
  <c r="L728" i="2" s="1"/>
  <c r="C729" i="2" l="1"/>
  <c r="L729" i="2" s="1"/>
  <c r="F730" i="2"/>
  <c r="C730" i="2" l="1"/>
  <c r="L730" i="2" s="1"/>
  <c r="F731" i="2"/>
  <c r="C731" i="2" l="1"/>
  <c r="L731" i="2" s="1"/>
  <c r="F732" i="2"/>
  <c r="F733" i="2" l="1"/>
  <c r="C732" i="2"/>
  <c r="L732" i="2" s="1"/>
  <c r="C733" i="2" l="1"/>
  <c r="L733" i="2" s="1"/>
  <c r="F734" i="2"/>
  <c r="C734" i="2" l="1"/>
  <c r="L734" i="2" s="1"/>
  <c r="F735" i="2"/>
  <c r="C735" i="2" l="1"/>
  <c r="L735" i="2" s="1"/>
  <c r="F736" i="2"/>
  <c r="F737" i="2" l="1"/>
  <c r="C736" i="2"/>
  <c r="L736" i="2" s="1"/>
  <c r="C737" i="2" l="1"/>
  <c r="L737" i="2" s="1"/>
  <c r="F738" i="2"/>
  <c r="C738" i="2" l="1"/>
  <c r="L738" i="2" s="1"/>
  <c r="F739" i="2"/>
  <c r="C739" i="2" l="1"/>
  <c r="L739" i="2" s="1"/>
  <c r="F740" i="2"/>
  <c r="F741" i="2" l="1"/>
  <c r="C740" i="2"/>
  <c r="L740" i="2" s="1"/>
  <c r="C741" i="2" l="1"/>
  <c r="L741" i="2" s="1"/>
  <c r="F742" i="2"/>
  <c r="C742" i="2" l="1"/>
  <c r="L742" i="2" s="1"/>
  <c r="F743" i="2"/>
  <c r="C743" i="2" l="1"/>
  <c r="L743" i="2" s="1"/>
  <c r="F745" i="2" l="1"/>
  <c r="L744" i="2"/>
  <c r="C745" i="2" l="1"/>
  <c r="L745" i="2" s="1"/>
  <c r="F746" i="2"/>
  <c r="C746" i="2" l="1"/>
  <c r="L746" i="2" s="1"/>
  <c r="F747" i="2"/>
  <c r="F748" i="2" l="1"/>
  <c r="C747" i="2"/>
  <c r="L747" i="2" s="1"/>
  <c r="C748" i="2" l="1"/>
  <c r="L748" i="2" s="1"/>
  <c r="F749" i="2"/>
  <c r="C749" i="2" l="1"/>
  <c r="L749" i="2" s="1"/>
  <c r="F750" i="2"/>
  <c r="C750" i="2" l="1"/>
  <c r="L750" i="2" s="1"/>
  <c r="F751" i="2"/>
  <c r="F752" i="2" l="1"/>
  <c r="C751" i="2"/>
  <c r="L751" i="2" s="1"/>
  <c r="C752" i="2" l="1"/>
  <c r="L752" i="2" s="1"/>
  <c r="F753" i="2"/>
  <c r="C753" i="2" l="1"/>
  <c r="L753" i="2" s="1"/>
  <c r="F754" i="2"/>
  <c r="C754" i="2" l="1"/>
  <c r="L754" i="2" s="1"/>
  <c r="F755" i="2"/>
  <c r="F756" i="2" l="1"/>
  <c r="C755" i="2"/>
  <c r="L755" i="2" s="1"/>
  <c r="C756" i="2" l="1"/>
  <c r="L756" i="2" s="1"/>
  <c r="F757" i="2"/>
  <c r="C757" i="2" l="1"/>
  <c r="L757" i="2" s="1"/>
  <c r="F758" i="2"/>
  <c r="C758" i="2" l="1"/>
  <c r="L758" i="2" s="1"/>
  <c r="F759" i="2"/>
  <c r="F760" i="2" l="1"/>
  <c r="C759" i="2"/>
  <c r="L759" i="2" s="1"/>
  <c r="C760" i="2" l="1"/>
  <c r="L760" i="2" s="1"/>
  <c r="F761" i="2"/>
  <c r="C761" i="2" l="1"/>
  <c r="L761" i="2" s="1"/>
  <c r="F762" i="2"/>
  <c r="C762" i="2" l="1"/>
  <c r="L762" i="2" s="1"/>
  <c r="F763" i="2"/>
  <c r="F764" i="2" l="1"/>
  <c r="C763" i="2"/>
  <c r="L763" i="2" s="1"/>
  <c r="C764" i="2" l="1"/>
  <c r="L764" i="2" s="1"/>
  <c r="F765" i="2"/>
  <c r="C765" i="2" l="1"/>
  <c r="L765" i="2" s="1"/>
  <c r="F766" i="2"/>
  <c r="C766" i="2" l="1"/>
  <c r="L766" i="2" s="1"/>
  <c r="F767" i="2"/>
  <c r="F768" i="2" l="1"/>
  <c r="C767" i="2"/>
  <c r="L767" i="2" s="1"/>
  <c r="C768" i="2" l="1"/>
  <c r="L768" i="2" s="1"/>
  <c r="F769" i="2"/>
  <c r="C769" i="2" l="1"/>
  <c r="L769" i="2" s="1"/>
  <c r="F770" i="2"/>
  <c r="C770" i="2" l="1"/>
  <c r="L770" i="2" s="1"/>
  <c r="F771" i="2"/>
  <c r="F772" i="2" l="1"/>
  <c r="C771" i="2"/>
  <c r="L771" i="2" s="1"/>
  <c r="C772" i="2" l="1"/>
  <c r="L772" i="2" s="1"/>
  <c r="F773" i="2"/>
  <c r="C773" i="2" l="1"/>
  <c r="L773" i="2" s="1"/>
  <c r="F774" i="2"/>
  <c r="C774" i="2" l="1"/>
  <c r="L774" i="2" s="1"/>
  <c r="F775" i="2"/>
  <c r="C775" i="2" l="1"/>
  <c r="L775" i="2" s="1"/>
  <c r="F776" i="2"/>
  <c r="C776" i="2" l="1"/>
  <c r="L776" i="2" s="1"/>
  <c r="F777" i="2"/>
  <c r="C777" i="2" l="1"/>
  <c r="L777" i="2" s="1"/>
  <c r="F778" i="2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C798" i="2" l="1"/>
  <c r="L798" i="2" s="1"/>
  <c r="F799" i="2"/>
  <c r="C799" i="2" l="1"/>
  <c r="L799" i="2" s="1"/>
  <c r="F800" i="2"/>
  <c r="C800" i="2" l="1"/>
  <c r="L800" i="2" s="1"/>
  <c r="F801" i="2"/>
  <c r="C801" i="2" l="1"/>
  <c r="L801" i="2" s="1"/>
  <c r="F802" i="2"/>
  <c r="C802" i="2" l="1"/>
  <c r="L802" i="2" s="1"/>
  <c r="F803" i="2"/>
  <c r="C803" i="2" l="1"/>
  <c r="L803" i="2" s="1"/>
  <c r="F804" i="2"/>
  <c r="C804" i="2" l="1"/>
  <c r="L804" i="2" s="1"/>
  <c r="F805" i="2"/>
  <c r="C805" i="2" l="1"/>
  <c r="L805" i="2" s="1"/>
  <c r="F806" i="2"/>
  <c r="C806" i="2" l="1"/>
  <c r="L806" i="2" s="1"/>
  <c r="F807" i="2"/>
  <c r="C807" i="2" l="1"/>
  <c r="L807" i="2" s="1"/>
  <c r="F808" i="2"/>
  <c r="F809" i="2" l="1"/>
  <c r="C808" i="2"/>
  <c r="L808" i="2" s="1"/>
  <c r="C809" i="2" l="1"/>
  <c r="L809" i="2" s="1"/>
  <c r="F810" i="2"/>
  <c r="C810" i="2" l="1"/>
  <c r="L810" i="2" s="1"/>
  <c r="F811" i="2"/>
  <c r="F812" i="2" l="1"/>
  <c r="C811" i="2"/>
  <c r="L811" i="2" s="1"/>
  <c r="F813" i="2" l="1"/>
  <c r="C812" i="2"/>
  <c r="L812" i="2" s="1"/>
  <c r="C813" i="2" l="1"/>
  <c r="L813" i="2" s="1"/>
  <c r="F814" i="2"/>
  <c r="C814" i="2" l="1"/>
  <c r="L814" i="2" s="1"/>
  <c r="F815" i="2"/>
  <c r="F816" i="2" l="1"/>
  <c r="C815" i="2"/>
  <c r="L815" i="2" s="1"/>
  <c r="F817" i="2" l="1"/>
  <c r="C816" i="2"/>
  <c r="L816" i="2" s="1"/>
  <c r="C817" i="2" l="1"/>
  <c r="L817" i="2" s="1"/>
  <c r="F818" i="2"/>
  <c r="C818" i="2" l="1"/>
  <c r="L818" i="2" s="1"/>
  <c r="F819" i="2"/>
  <c r="F820" i="2" l="1"/>
  <c r="C819" i="2"/>
  <c r="L819" i="2" s="1"/>
  <c r="F821" i="2" l="1"/>
  <c r="C820" i="2"/>
  <c r="L820" i="2" s="1"/>
  <c r="C821" i="2" l="1"/>
  <c r="L821" i="2" s="1"/>
  <c r="F822" i="2"/>
  <c r="C822" i="2" l="1"/>
  <c r="L822" i="2" s="1"/>
  <c r="F823" i="2"/>
  <c r="F824" i="2" l="1"/>
  <c r="C823" i="2"/>
  <c r="L823" i="2" s="1"/>
  <c r="F825" i="2" l="1"/>
  <c r="C824" i="2"/>
  <c r="L824" i="2" s="1"/>
  <c r="C825" i="2" l="1"/>
  <c r="L825" i="2" s="1"/>
  <c r="F826" i="2"/>
  <c r="C826" i="2" l="1"/>
  <c r="L826" i="2" s="1"/>
  <c r="F828" i="2" l="1"/>
  <c r="C827" i="2"/>
  <c r="L827" i="2" s="1"/>
  <c r="F829" i="2" l="1"/>
  <c r="C828" i="2"/>
  <c r="L828" i="2" s="1"/>
  <c r="C829" i="2" l="1"/>
  <c r="L829" i="2" s="1"/>
  <c r="F830" i="2"/>
  <c r="C830" i="2" l="1"/>
  <c r="L830" i="2" s="1"/>
  <c r="F831" i="2"/>
  <c r="F832" i="2" l="1"/>
  <c r="C831" i="2"/>
  <c r="L831" i="2" s="1"/>
  <c r="F833" i="2" l="1"/>
  <c r="C832" i="2"/>
  <c r="L832" i="2" s="1"/>
  <c r="C833" i="2" l="1"/>
  <c r="L833" i="2" s="1"/>
  <c r="C834" i="2" l="1"/>
  <c r="L834" i="2" s="1"/>
  <c r="F835" i="2"/>
  <c r="F836" i="2" l="1"/>
  <c r="C835" i="2"/>
  <c r="L835" i="2" s="1"/>
  <c r="F837" i="2" l="1"/>
  <c r="C836" i="2"/>
  <c r="L836" i="2" s="1"/>
  <c r="C837" i="2" l="1"/>
  <c r="L837" i="2" s="1"/>
  <c r="F838" i="2"/>
  <c r="C838" i="2" l="1"/>
  <c r="L838" i="2" s="1"/>
  <c r="F839" i="2"/>
  <c r="F840" i="2" l="1"/>
  <c r="C839" i="2"/>
  <c r="L839" i="2" s="1"/>
  <c r="F841" i="2" l="1"/>
  <c r="C840" i="2"/>
  <c r="L840" i="2" s="1"/>
  <c r="C841" i="2" l="1"/>
  <c r="L841" i="2" s="1"/>
  <c r="F842" i="2"/>
  <c r="C842" i="2" l="1"/>
  <c r="L842" i="2" s="1"/>
  <c r="F843" i="2"/>
  <c r="F844" i="2" l="1"/>
  <c r="C843" i="2"/>
  <c r="L843" i="2" s="1"/>
  <c r="C844" i="2" l="1"/>
  <c r="L844" i="2" s="1"/>
  <c r="F845" i="2"/>
  <c r="C845" i="2" l="1"/>
  <c r="L845" i="2" s="1"/>
  <c r="F846" i="2"/>
  <c r="C846" i="2" l="1"/>
  <c r="L846" i="2" s="1"/>
  <c r="F847" i="2"/>
  <c r="C847" i="2" l="1"/>
  <c r="L847" i="2" s="1"/>
  <c r="F848" i="2"/>
  <c r="C848" i="2" l="1"/>
  <c r="L848" i="2" s="1"/>
  <c r="F849" i="2"/>
  <c r="C849" i="2" l="1"/>
  <c r="L849" i="2" s="1"/>
  <c r="F850" i="2"/>
  <c r="C850" i="2" l="1"/>
  <c r="L850" i="2" s="1"/>
  <c r="F851" i="2"/>
  <c r="C851" i="2" l="1"/>
  <c r="L851" i="2" s="1"/>
  <c r="F852" i="2"/>
  <c r="C852" i="2" l="1"/>
  <c r="L852" i="2" s="1"/>
  <c r="F853" i="2"/>
  <c r="C853" i="2" l="1"/>
  <c r="L853" i="2" s="1"/>
  <c r="F854" i="2"/>
  <c r="C854" i="2" l="1"/>
  <c r="L854" i="2" s="1"/>
  <c r="F855" i="2"/>
  <c r="C855" i="2" l="1"/>
  <c r="L855" i="2" s="1"/>
  <c r="F856" i="2"/>
  <c r="C856" i="2" l="1"/>
  <c r="L856" i="2" s="1"/>
  <c r="F857" i="2"/>
  <c r="C857" i="2" l="1"/>
  <c r="L857" i="2" s="1"/>
  <c r="F858" i="2"/>
  <c r="C858" i="2" l="1"/>
  <c r="L858" i="2" s="1"/>
  <c r="F859" i="2"/>
  <c r="C859" i="2" l="1"/>
  <c r="L859" i="2" s="1"/>
  <c r="F860" i="2"/>
  <c r="C860" i="2" l="1"/>
  <c r="L860" i="2" s="1"/>
  <c r="F861" i="2"/>
  <c r="C861" i="2" l="1"/>
  <c r="L861" i="2" s="1"/>
  <c r="F862" i="2"/>
  <c r="C862" i="2" l="1"/>
  <c r="L862" i="2" s="1"/>
  <c r="F863" i="2"/>
  <c r="C863" i="2" l="1"/>
  <c r="L863" i="2" s="1"/>
  <c r="F864" i="2"/>
  <c r="C864" i="2" l="1"/>
  <c r="L864" i="2" s="1"/>
  <c r="F865" i="2"/>
  <c r="C865" i="2" l="1"/>
  <c r="L865" i="2" s="1"/>
  <c r="F866" i="2"/>
  <c r="C866" i="2" l="1"/>
  <c r="L866" i="2" s="1"/>
  <c r="F867" i="2"/>
  <c r="C867" i="2" l="1"/>
  <c r="L867" i="2" s="1"/>
  <c r="F868" i="2"/>
  <c r="C868" i="2" l="1"/>
  <c r="L868" i="2" s="1"/>
  <c r="C869" i="2" l="1"/>
  <c r="L869" i="2" s="1"/>
  <c r="F870" i="2"/>
  <c r="C870" i="2" l="1"/>
  <c r="L870" i="2" s="1"/>
  <c r="F871" i="2"/>
  <c r="C871" i="2" l="1"/>
  <c r="L871" i="2" s="1"/>
  <c r="F872" i="2"/>
  <c r="C872" i="2" l="1"/>
  <c r="L872" i="2" s="1"/>
  <c r="F873" i="2"/>
  <c r="C873" i="2" l="1"/>
  <c r="L873" i="2" s="1"/>
  <c r="F874" i="2"/>
  <c r="C874" i="2" l="1"/>
  <c r="L874" i="2" s="1"/>
  <c r="F875" i="2"/>
  <c r="C875" i="2" l="1"/>
  <c r="L875" i="2" s="1"/>
  <c r="F876" i="2"/>
  <c r="C876" i="2" l="1"/>
  <c r="L876" i="2" s="1"/>
  <c r="F877" i="2"/>
  <c r="C877" i="2" l="1"/>
  <c r="L877" i="2" s="1"/>
  <c r="F878" i="2"/>
  <c r="C878" i="2" l="1"/>
  <c r="L878" i="2" s="1"/>
  <c r="F879" i="2"/>
  <c r="C879" i="2" l="1"/>
  <c r="L879" i="2" s="1"/>
  <c r="F880" i="2"/>
  <c r="C880" i="2" l="1"/>
  <c r="L880" i="2" s="1"/>
  <c r="F881" i="2"/>
  <c r="C881" i="2" l="1"/>
  <c r="L881" i="2" s="1"/>
  <c r="F882" i="2"/>
  <c r="C882" i="2" l="1"/>
  <c r="L882" i="2" s="1"/>
  <c r="F883" i="2"/>
  <c r="C883" i="2" l="1"/>
  <c r="L883" i="2" s="1"/>
  <c r="F884" i="2"/>
  <c r="C884" i="2" l="1"/>
  <c r="L884" i="2" s="1"/>
  <c r="F885" i="2"/>
  <c r="C885" i="2" l="1"/>
  <c r="L885" i="2" s="1"/>
  <c r="F886" i="2"/>
  <c r="C886" i="2" l="1"/>
  <c r="L886" i="2" s="1"/>
  <c r="F887" i="2"/>
  <c r="C887" i="2" l="1"/>
  <c r="L887" i="2" s="1"/>
  <c r="F888" i="2"/>
  <c r="C888" i="2" l="1"/>
  <c r="L888" i="2" s="1"/>
  <c r="F889" i="2"/>
  <c r="C889" i="2" l="1"/>
  <c r="L889" i="2" s="1"/>
  <c r="F890" i="2"/>
  <c r="C890" i="2" l="1"/>
  <c r="L890" i="2" s="1"/>
  <c r="F891" i="2"/>
  <c r="C891" i="2" l="1"/>
  <c r="L891" i="2" s="1"/>
  <c r="F892" i="2"/>
  <c r="C892" i="2" l="1"/>
  <c r="L892" i="2" s="1"/>
  <c r="F893" i="2"/>
  <c r="C893" i="2" l="1"/>
  <c r="L893" i="2" s="1"/>
  <c r="F894" i="2"/>
  <c r="C894" i="2" l="1"/>
  <c r="L894" i="2" s="1"/>
  <c r="F895" i="2"/>
  <c r="C895" i="2" l="1"/>
  <c r="L895" i="2" s="1"/>
  <c r="F896" i="2"/>
  <c r="C896" i="2" l="1"/>
  <c r="L896" i="2" s="1"/>
  <c r="F897" i="2"/>
  <c r="C897" i="2" l="1"/>
  <c r="L897" i="2" s="1"/>
  <c r="F898" i="2"/>
  <c r="C898" i="2" l="1"/>
  <c r="L898" i="2" s="1"/>
  <c r="F899" i="2"/>
  <c r="C899" i="2" l="1"/>
  <c r="L899" i="2" s="1"/>
  <c r="F900" i="2"/>
  <c r="C900" i="2" l="1"/>
  <c r="L900" i="2" s="1"/>
  <c r="F901" i="2"/>
  <c r="C901" i="2" l="1"/>
  <c r="L901" i="2" s="1"/>
  <c r="F902" i="2"/>
  <c r="C902" i="2" l="1"/>
  <c r="L902" i="2" s="1"/>
  <c r="F903" i="2"/>
  <c r="C903" i="2" l="1"/>
  <c r="L903" i="2" s="1"/>
  <c r="F904" i="2"/>
  <c r="C904" i="2" l="1"/>
  <c r="L904" i="2" s="1"/>
  <c r="F905" i="2"/>
  <c r="C905" i="2" l="1"/>
  <c r="L905" i="2" s="1"/>
  <c r="F906" i="2"/>
  <c r="C906" i="2" l="1"/>
  <c r="L906" i="2" s="1"/>
  <c r="F907" i="2"/>
  <c r="C907" i="2" l="1"/>
  <c r="L907" i="2" s="1"/>
  <c r="F908" i="2"/>
  <c r="C908" i="2" l="1"/>
  <c r="L908" i="2" s="1"/>
  <c r="F909" i="2"/>
  <c r="C909" i="2" l="1"/>
  <c r="L909" i="2" s="1"/>
  <c r="F910" i="2"/>
  <c r="C910" i="2" l="1"/>
  <c r="L910" i="2" s="1"/>
  <c r="F911" i="2"/>
  <c r="C911" i="2" l="1"/>
  <c r="L911" i="2" s="1"/>
  <c r="F912" i="2"/>
  <c r="C912" i="2" l="1"/>
  <c r="L912" i="2" s="1"/>
  <c r="F913" i="2"/>
  <c r="C913" i="2" l="1"/>
  <c r="L913" i="2" s="1"/>
  <c r="F914" i="2"/>
  <c r="C914" i="2" l="1"/>
  <c r="L914" i="2" s="1"/>
  <c r="F915" i="2"/>
  <c r="C915" i="2" l="1"/>
  <c r="L915" i="2" s="1"/>
  <c r="F916" i="2"/>
  <c r="C916" i="2" l="1"/>
  <c r="L916" i="2" s="1"/>
  <c r="F917" i="2"/>
  <c r="C917" i="2" l="1"/>
  <c r="L917" i="2" s="1"/>
  <c r="F918" i="2"/>
  <c r="C918" i="2" l="1"/>
  <c r="L918" i="2" s="1"/>
  <c r="F919" i="2"/>
  <c r="C919" i="2" l="1"/>
  <c r="L919" i="2" s="1"/>
  <c r="F920" i="2"/>
  <c r="C920" i="2" l="1"/>
  <c r="L920" i="2" s="1"/>
  <c r="F921" i="2"/>
  <c r="C921" i="2" l="1"/>
  <c r="L921" i="2" s="1"/>
  <c r="F922" i="2"/>
  <c r="C922" i="2" l="1"/>
  <c r="L922" i="2" s="1"/>
  <c r="F923" i="2"/>
  <c r="F924" i="2" l="1"/>
  <c r="C923" i="2"/>
  <c r="L923" i="2" s="1"/>
  <c r="C924" i="2" l="1"/>
  <c r="L924" i="2" s="1"/>
  <c r="F925" i="2"/>
  <c r="F926" i="2" l="1"/>
  <c r="C925" i="2"/>
  <c r="L925" i="2" s="1"/>
  <c r="F927" i="2" l="1"/>
  <c r="C926" i="2"/>
  <c r="L926" i="2" s="1"/>
  <c r="F928" i="2" l="1"/>
  <c r="C927" i="2"/>
  <c r="L927" i="2" s="1"/>
  <c r="C928" i="2" l="1"/>
  <c r="L928" i="2" s="1"/>
  <c r="F929" i="2"/>
  <c r="F930" i="2" l="1"/>
  <c r="C929" i="2"/>
  <c r="L929" i="2" s="1"/>
  <c r="F931" i="2" l="1"/>
  <c r="C930" i="2"/>
  <c r="L930" i="2" s="1"/>
  <c r="F932" i="2" l="1"/>
  <c r="C931" i="2"/>
  <c r="L931" i="2" s="1"/>
  <c r="C932" i="2" l="1"/>
  <c r="L932" i="2" s="1"/>
  <c r="F933" i="2"/>
  <c r="F934" i="2" l="1"/>
  <c r="C933" i="2"/>
  <c r="L933" i="2" s="1"/>
  <c r="F935" i="2" l="1"/>
  <c r="C934" i="2"/>
  <c r="L934" i="2" s="1"/>
  <c r="F936" i="2" l="1"/>
  <c r="C935" i="2"/>
  <c r="L935" i="2" s="1"/>
  <c r="C936" i="2" l="1"/>
  <c r="L936" i="2" s="1"/>
  <c r="F937" i="2"/>
  <c r="F938" i="2" l="1"/>
  <c r="C937" i="2"/>
  <c r="L937" i="2" s="1"/>
  <c r="F939" i="2" l="1"/>
  <c r="C938" i="2"/>
  <c r="L938" i="2" s="1"/>
  <c r="C939" i="2" l="1"/>
  <c r="L939" i="2" s="1"/>
  <c r="F940" i="2"/>
  <c r="C940" i="2" l="1"/>
  <c r="L940" i="2" s="1"/>
  <c r="F941" i="2"/>
  <c r="F942" i="2" l="1"/>
  <c r="C941" i="2"/>
  <c r="L941" i="2" s="1"/>
  <c r="F943" i="2" l="1"/>
  <c r="C942" i="2"/>
  <c r="L942" i="2" s="1"/>
  <c r="F944" i="2" l="1"/>
  <c r="C943" i="2"/>
  <c r="L943" i="2" s="1"/>
  <c r="C944" i="2" l="1"/>
  <c r="L944" i="2" s="1"/>
  <c r="F945" i="2"/>
  <c r="F946" i="2" l="1"/>
  <c r="C945" i="2"/>
  <c r="L945" i="2" s="1"/>
  <c r="F947" i="2" l="1"/>
  <c r="C946" i="2"/>
  <c r="L946" i="2" s="1"/>
  <c r="F948" i="2" l="1"/>
  <c r="C947" i="2"/>
  <c r="L947" i="2" s="1"/>
  <c r="C948" i="2" l="1"/>
  <c r="L948" i="2" s="1"/>
  <c r="F949" i="2"/>
  <c r="F950" i="2" l="1"/>
  <c r="C949" i="2"/>
  <c r="L949" i="2" s="1"/>
  <c r="F951" i="2" l="1"/>
  <c r="C951" i="2" s="1"/>
  <c r="C950" i="2"/>
  <c r="L950" i="2" s="1"/>
  <c r="L951" i="2" l="1"/>
  <c r="C952" i="2" l="1"/>
  <c r="L952" i="2" s="1"/>
  <c r="F953" i="2"/>
  <c r="C953" i="2" l="1"/>
  <c r="L953" i="2" s="1"/>
  <c r="F954" i="2"/>
  <c r="C954" i="2" l="1"/>
  <c r="L954" i="2" s="1"/>
  <c r="F955" i="2"/>
  <c r="C955" i="2" l="1"/>
  <c r="L955" i="2" s="1"/>
  <c r="F956" i="2"/>
  <c r="C956" i="2" l="1"/>
  <c r="L956" i="2" s="1"/>
  <c r="F957" i="2"/>
  <c r="C957" i="2" l="1"/>
  <c r="L957" i="2" s="1"/>
  <c r="F958" i="2"/>
  <c r="C958" i="2" l="1"/>
  <c r="L958" i="2" s="1"/>
  <c r="F959" i="2"/>
  <c r="C959" i="2" l="1"/>
  <c r="L959" i="2" s="1"/>
  <c r="F960" i="2"/>
  <c r="C960" i="2" l="1"/>
  <c r="L960" i="2" s="1"/>
  <c r="F961" i="2"/>
  <c r="C961" i="2" l="1"/>
  <c r="L961" i="2" s="1"/>
  <c r="F962" i="2"/>
  <c r="C962" i="2" l="1"/>
  <c r="L962" i="2" s="1"/>
  <c r="F963" i="2"/>
  <c r="C963" i="2" l="1"/>
  <c r="L963" i="2" s="1"/>
  <c r="F964" i="2"/>
  <c r="C964" i="2" l="1"/>
  <c r="L964" i="2" s="1"/>
  <c r="F965" i="2"/>
  <c r="C965" i="2" l="1"/>
  <c r="L965" i="2" s="1"/>
  <c r="F966" i="2"/>
  <c r="C966" i="2" l="1"/>
  <c r="L966" i="2" s="1"/>
  <c r="F967" i="2"/>
  <c r="C967" i="2" l="1"/>
  <c r="L967" i="2" s="1"/>
  <c r="F968" i="2"/>
  <c r="C968" i="2" l="1"/>
  <c r="L968" i="2" s="1"/>
  <c r="F969" i="2"/>
  <c r="C969" i="2" l="1"/>
  <c r="L969" i="2" s="1"/>
  <c r="F970" i="2"/>
  <c r="C970" i="2" l="1"/>
  <c r="L970" i="2" s="1"/>
  <c r="F971" i="2"/>
  <c r="C971" i="2" l="1"/>
  <c r="L971" i="2" s="1"/>
  <c r="F972" i="2"/>
  <c r="C972" i="2" l="1"/>
  <c r="L972" i="2" s="1"/>
  <c r="F973" i="2"/>
  <c r="C973" i="2" l="1"/>
  <c r="L973" i="2" s="1"/>
  <c r="F974" i="2"/>
  <c r="C974" i="2" l="1"/>
  <c r="L974" i="2" s="1"/>
  <c r="F975" i="2"/>
  <c r="C975" i="2" l="1"/>
  <c r="L975" i="2" s="1"/>
  <c r="F976" i="2"/>
  <c r="C976" i="2" l="1"/>
  <c r="L976" i="2" s="1"/>
  <c r="F977" i="2"/>
  <c r="C977" i="2" l="1"/>
  <c r="L977" i="2" s="1"/>
  <c r="F978" i="2"/>
  <c r="C978" i="2" l="1"/>
  <c r="L978" i="2" s="1"/>
  <c r="F979" i="2"/>
  <c r="C979" i="2" l="1"/>
  <c r="L979" i="2" s="1"/>
  <c r="F980" i="2"/>
  <c r="C980" i="2" l="1"/>
  <c r="L980" i="2" s="1"/>
  <c r="F981" i="2"/>
  <c r="C981" i="2" l="1"/>
  <c r="L981" i="2" s="1"/>
  <c r="F982" i="2"/>
  <c r="C982" i="2" l="1"/>
  <c r="L982" i="2" s="1"/>
  <c r="F983" i="2"/>
  <c r="C983" i="2" l="1"/>
  <c r="L983" i="2" s="1"/>
  <c r="F984" i="2"/>
  <c r="C984" i="2" l="1"/>
  <c r="L984" i="2" s="1"/>
  <c r="F985" i="2"/>
  <c r="C985" i="2" l="1"/>
  <c r="L985" i="2" s="1"/>
  <c r="F986" i="2"/>
  <c r="C986" i="2" l="1"/>
  <c r="L986" i="2" s="1"/>
  <c r="C987" i="2" l="1"/>
  <c r="L987" i="2" s="1"/>
  <c r="F988" i="2"/>
  <c r="C988" i="2" l="1"/>
  <c r="L988" i="2" s="1"/>
  <c r="F989" i="2"/>
  <c r="C989" i="2" l="1"/>
  <c r="L989" i="2" s="1"/>
  <c r="F990" i="2"/>
  <c r="C990" i="2" l="1"/>
  <c r="L990" i="2" s="1"/>
  <c r="F991" i="2"/>
  <c r="C991" i="2" l="1"/>
  <c r="L991" i="2" s="1"/>
  <c r="F992" i="2"/>
  <c r="C992" i="2" l="1"/>
  <c r="L992" i="2" s="1"/>
  <c r="F993" i="2"/>
  <c r="C993" i="2" l="1"/>
  <c r="L993" i="2" s="1"/>
  <c r="C994" i="2" l="1"/>
  <c r="L994" i="2" s="1"/>
  <c r="F995" i="2"/>
  <c r="C995" i="2" l="1"/>
  <c r="L995" i="2" s="1"/>
  <c r="F996" i="2"/>
  <c r="C996" i="2" l="1"/>
  <c r="L996" i="2" s="1"/>
  <c r="F997" i="2"/>
  <c r="C997" i="2" l="1"/>
  <c r="L997" i="2" s="1"/>
  <c r="F998" i="2"/>
  <c r="C998" i="2" l="1"/>
  <c r="L998" i="2" s="1"/>
  <c r="F999" i="2"/>
  <c r="C999" i="2" l="1"/>
  <c r="L999" i="2" s="1"/>
  <c r="F1000" i="2"/>
  <c r="C1000" i="2" l="1"/>
  <c r="L1000" i="2" s="1"/>
  <c r="F1001" i="2"/>
  <c r="C1001" i="2" l="1"/>
  <c r="L1001" i="2" s="1"/>
  <c r="F1002" i="2"/>
  <c r="C1002" i="2" l="1"/>
  <c r="L1002" i="2" s="1"/>
  <c r="F1003" i="2"/>
  <c r="C1003" i="2" l="1"/>
  <c r="L1003" i="2" s="1"/>
  <c r="F1004" i="2"/>
  <c r="C1004" i="2" l="1"/>
  <c r="L1004" i="2" s="1"/>
  <c r="F1005" i="2"/>
  <c r="C1005" i="2" l="1"/>
  <c r="L1005" i="2" s="1"/>
  <c r="F1006" i="2"/>
  <c r="C1006" i="2" l="1"/>
  <c r="L1006" i="2" s="1"/>
  <c r="F1007" i="2"/>
  <c r="C1007" i="2" l="1"/>
  <c r="L1007" i="2" s="1"/>
  <c r="F1008" i="2"/>
  <c r="C1008" i="2" l="1"/>
  <c r="L1008" i="2" s="1"/>
  <c r="F1009" i="2"/>
  <c r="C1009" i="2" l="1"/>
  <c r="L1009" i="2" s="1"/>
  <c r="F1010" i="2"/>
  <c r="C1010" i="2" l="1"/>
  <c r="L1010" i="2" s="1"/>
  <c r="F1011" i="2"/>
  <c r="C1011" i="2" l="1"/>
  <c r="L1011" i="2" s="1"/>
  <c r="F1012" i="2"/>
  <c r="C1012" i="2" l="1"/>
  <c r="L1012" i="2" s="1"/>
  <c r="F1013" i="2"/>
  <c r="C1013" i="2" l="1"/>
  <c r="L1013" i="2" s="1"/>
  <c r="F1014" i="2"/>
  <c r="C1014" i="2" l="1"/>
  <c r="L1014" i="2" s="1"/>
  <c r="F1015" i="2"/>
  <c r="C1015" i="2" l="1"/>
  <c r="L1015" i="2" s="1"/>
  <c r="F1016" i="2"/>
  <c r="C1016" i="2" l="1"/>
  <c r="L1016" i="2" s="1"/>
  <c r="F1017" i="2"/>
  <c r="C1017" i="2" l="1"/>
  <c r="L1017" i="2" s="1"/>
  <c r="F1018" i="2"/>
  <c r="C1018" i="2" l="1"/>
  <c r="L1018" i="2" s="1"/>
  <c r="F1019" i="2"/>
  <c r="C1019" i="2" l="1"/>
  <c r="L1019" i="2" s="1"/>
  <c r="F1020" i="2"/>
  <c r="C1020" i="2" l="1"/>
  <c r="L1020" i="2" s="1"/>
  <c r="F1021" i="2"/>
  <c r="C1021" i="2" l="1"/>
  <c r="L1021" i="2" s="1"/>
  <c r="F1022" i="2"/>
  <c r="C1022" i="2" l="1"/>
  <c r="L1022" i="2" s="1"/>
  <c r="F1023" i="2"/>
  <c r="C1023" i="2" l="1"/>
  <c r="L1023" i="2" s="1"/>
  <c r="F1024" i="2"/>
  <c r="C1024" i="2" l="1"/>
  <c r="L1024" i="2" s="1"/>
  <c r="F1025" i="2"/>
  <c r="C1025" i="2" l="1"/>
  <c r="L1025" i="2" s="1"/>
  <c r="F1026" i="2"/>
  <c r="C1026" i="2" l="1"/>
  <c r="L1026" i="2" s="1"/>
  <c r="F1027" i="2"/>
  <c r="C1027" i="2" l="1"/>
  <c r="L1027" i="2" s="1"/>
  <c r="F1028" i="2"/>
  <c r="C1028" i="2" l="1"/>
  <c r="L1028" i="2" s="1"/>
  <c r="F1029" i="2"/>
  <c r="C1029" i="2" l="1"/>
  <c r="L1029" i="2" s="1"/>
  <c r="F1030" i="2"/>
  <c r="C1030" i="2" l="1"/>
  <c r="L1030" i="2" s="1"/>
  <c r="F1031" i="2"/>
  <c r="C1031" i="2" l="1"/>
  <c r="L1031" i="2" s="1"/>
  <c r="F1032" i="2"/>
  <c r="C1032" i="2" l="1"/>
  <c r="L1032" i="2" s="1"/>
  <c r="F1033" i="2"/>
  <c r="C1033" i="2" l="1"/>
  <c r="L1033" i="2" s="1"/>
  <c r="F1034" i="2"/>
  <c r="C1034" i="2" l="1"/>
  <c r="L1034" i="2" s="1"/>
  <c r="F1035" i="2"/>
  <c r="C1035" i="2" l="1"/>
  <c r="L1035" i="2" s="1"/>
  <c r="F1036" i="2"/>
  <c r="C1036" i="2" l="1"/>
  <c r="L1036" i="2" s="1"/>
  <c r="F1037" i="2"/>
  <c r="C1037" i="2" l="1"/>
  <c r="L1037" i="2" s="1"/>
  <c r="F1038" i="2"/>
  <c r="C1038" i="2" l="1"/>
  <c r="L1038" i="2" s="1"/>
  <c r="F1039" i="2"/>
  <c r="C1039" i="2" l="1"/>
  <c r="L1039" i="2" s="1"/>
  <c r="F1040" i="2"/>
  <c r="C1040" i="2" l="1"/>
  <c r="L1040" i="2" s="1"/>
  <c r="F1041" i="2"/>
  <c r="C1041" i="2" l="1"/>
  <c r="L1041" i="2" s="1"/>
  <c r="F1042" i="2"/>
  <c r="C1042" i="2" l="1"/>
  <c r="L1042" i="2" s="1"/>
  <c r="F1043" i="2"/>
  <c r="C1043" i="2" l="1"/>
  <c r="L1043" i="2" s="1"/>
  <c r="F1044" i="2"/>
  <c r="C1044" i="2" l="1"/>
  <c r="L1044" i="2" s="1"/>
  <c r="F1045" i="2"/>
  <c r="C1045" i="2" l="1"/>
  <c r="L1045" i="2" s="1"/>
  <c r="F1046" i="2"/>
  <c r="C1046" i="2" l="1"/>
  <c r="L1046" i="2" s="1"/>
  <c r="F1047" i="2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C1047" i="2" l="1"/>
  <c r="L1047" i="2" s="1"/>
  <c r="C1048" i="2" l="1"/>
  <c r="L1048" i="2" s="1"/>
  <c r="C1049" i="2" l="1"/>
  <c r="L1049" i="2" s="1"/>
  <c r="C1050" i="2" l="1"/>
  <c r="L1050" i="2" s="1"/>
  <c r="C1051" i="2" l="1"/>
  <c r="L1051" i="2" s="1"/>
  <c r="C1052" i="2" l="1"/>
  <c r="L1052" i="2" s="1"/>
  <c r="C1053" i="2" l="1"/>
  <c r="L1053" i="2" s="1"/>
  <c r="C1054" i="2" l="1"/>
  <c r="L1054" i="2" s="1"/>
  <c r="C1055" i="2" l="1"/>
  <c r="L1055" i="2" s="1"/>
  <c r="C1056" i="2" l="1"/>
  <c r="L1056" i="2" s="1"/>
  <c r="C1057" i="2" l="1"/>
  <c r="L1057" i="2" s="1"/>
  <c r="C1058" i="2" l="1"/>
  <c r="L1058" i="2" s="1"/>
  <c r="C1059" i="2" l="1"/>
  <c r="L1059" i="2" s="1"/>
  <c r="C1060" i="2" l="1"/>
  <c r="L1060" i="2" s="1"/>
  <c r="C1061" i="2" l="1"/>
  <c r="L1061" i="2" s="1"/>
  <c r="C1062" i="2" l="1"/>
  <c r="L1062" i="2" s="1"/>
  <c r="C1063" i="2" l="1"/>
  <c r="L1063" i="2" s="1"/>
  <c r="C1064" i="2" l="1"/>
  <c r="L1064" i="2" s="1"/>
  <c r="C1065" i="2" l="1"/>
  <c r="L1065" i="2" s="1"/>
  <c r="C1066" i="2" l="1"/>
  <c r="L1066" i="2" s="1"/>
  <c r="C1067" i="2" l="1"/>
  <c r="L1067" i="2" s="1"/>
  <c r="C1068" i="2" l="1"/>
  <c r="L1068" i="2" s="1"/>
  <c r="C1069" i="2" l="1"/>
  <c r="L1069" i="2" s="1"/>
  <c r="C1070" i="2" l="1"/>
  <c r="L1070" i="2" s="1"/>
  <c r="C1071" i="2" l="1"/>
  <c r="L1071" i="2" s="1"/>
  <c r="C1072" i="2" l="1"/>
  <c r="L1072" i="2" s="1"/>
  <c r="C1073" i="2" l="1"/>
  <c r="L1073" i="2" s="1"/>
  <c r="C1074" i="2" l="1"/>
  <c r="L1074" i="2" s="1"/>
  <c r="C1075" i="2" l="1"/>
  <c r="L1075" i="2" s="1"/>
  <c r="C1076" i="2" l="1"/>
  <c r="L1076" i="2" s="1"/>
  <c r="C1077" i="2" l="1"/>
  <c r="L1077" i="2" s="1"/>
  <c r="F1078" i="2"/>
  <c r="C1078" i="2" l="1"/>
  <c r="L1078" i="2" s="1"/>
  <c r="F1079" i="2"/>
  <c r="C1079" i="2" l="1"/>
  <c r="L1079" i="2" s="1"/>
  <c r="F1080" i="2"/>
  <c r="C1080" i="2" l="1"/>
  <c r="L1080" i="2" s="1"/>
  <c r="F1081" i="2"/>
  <c r="C1081" i="2" l="1"/>
  <c r="L1081" i="2" s="1"/>
  <c r="F1082" i="2"/>
  <c r="C1082" i="2" l="1"/>
  <c r="L1082" i="2" s="1"/>
  <c r="F1083" i="2"/>
  <c r="C1083" i="2" l="1"/>
  <c r="L1083" i="2" s="1"/>
  <c r="F1084" i="2"/>
  <c r="C1084" i="2" l="1"/>
  <c r="L1084" i="2" s="1"/>
  <c r="F1085" i="2"/>
  <c r="C1085" i="2" l="1"/>
  <c r="L1085" i="2" s="1"/>
  <c r="F1086" i="2"/>
  <c r="C1086" i="2" l="1"/>
  <c r="L1086" i="2" s="1"/>
  <c r="F1087" i="2"/>
  <c r="C1087" i="2" l="1"/>
  <c r="L1087" i="2" s="1"/>
  <c r="F1088" i="2"/>
  <c r="C1088" i="2" l="1"/>
  <c r="L1088" i="2" s="1"/>
  <c r="F1089" i="2"/>
  <c r="C1089" i="2" l="1"/>
  <c r="L1089" i="2" s="1"/>
  <c r="F1090" i="2"/>
  <c r="C1090" i="2" l="1"/>
  <c r="L1090" i="2" s="1"/>
  <c r="F1091" i="2"/>
  <c r="C1091" i="2" l="1"/>
  <c r="L1091" i="2" s="1"/>
  <c r="F1092" i="2"/>
  <c r="C1092" i="2" l="1"/>
  <c r="L1092" i="2" s="1"/>
  <c r="F1093" i="2"/>
  <c r="C1093" i="2" l="1"/>
  <c r="L1093" i="2" s="1"/>
  <c r="F1094" i="2"/>
  <c r="C1094" i="2" l="1"/>
  <c r="L1094" i="2" s="1"/>
  <c r="F1095" i="2"/>
  <c r="C1095" i="2" l="1"/>
  <c r="L1095" i="2" s="1"/>
  <c r="F1096" i="2"/>
  <c r="C1096" i="2" l="1"/>
  <c r="L1096" i="2" s="1"/>
  <c r="F1097" i="2"/>
  <c r="C1097" i="2" l="1"/>
  <c r="L1097" i="2" s="1"/>
  <c r="F1098" i="2"/>
  <c r="C1098" i="2" l="1"/>
  <c r="L1098" i="2" s="1"/>
  <c r="F1099" i="2"/>
  <c r="C1099" i="2" l="1"/>
  <c r="L1099" i="2" s="1"/>
  <c r="F1100" i="2"/>
  <c r="C1100" i="2" l="1"/>
  <c r="L1100" i="2" s="1"/>
  <c r="F1101" i="2"/>
  <c r="C1101" i="2" l="1"/>
  <c r="L1101" i="2" s="1"/>
  <c r="F1102" i="2"/>
  <c r="C1102" i="2" l="1"/>
  <c r="L1102" i="2" s="1"/>
  <c r="F1103" i="2"/>
  <c r="C1103" i="2" l="1"/>
  <c r="L1103" i="2" s="1"/>
  <c r="F1104" i="2"/>
  <c r="C1104" i="2" l="1"/>
  <c r="L1104" i="2" s="1"/>
  <c r="F1105" i="2"/>
  <c r="C1105" i="2" l="1"/>
  <c r="L1105" i="2" s="1"/>
  <c r="F1106" i="2"/>
  <c r="C1106" i="2" l="1"/>
  <c r="L1106" i="2" s="1"/>
  <c r="F1107" i="2"/>
  <c r="C1107" i="2" l="1"/>
  <c r="L1107" i="2" s="1"/>
  <c r="F1108" i="2"/>
  <c r="C1108" i="2" l="1"/>
  <c r="L1108" i="2" s="1"/>
  <c r="F1109" i="2"/>
  <c r="C1109" i="2" l="1"/>
  <c r="L1109" i="2" s="1"/>
  <c r="F1110" i="2"/>
  <c r="C1110" i="2" l="1"/>
  <c r="L1110" i="2" s="1"/>
  <c r="F1111" i="2"/>
  <c r="C1111" i="2" l="1"/>
  <c r="L1111" i="2" s="1"/>
  <c r="C1112" i="2" l="1"/>
  <c r="L1112" i="2" s="1"/>
  <c r="F1113" i="2"/>
  <c r="C1113" i="2" l="1"/>
  <c r="L1113" i="2" s="1"/>
  <c r="F1114" i="2"/>
  <c r="C1114" i="2" l="1"/>
  <c r="L1114" i="2" s="1"/>
  <c r="F1115" i="2"/>
  <c r="C1115" i="2" l="1"/>
  <c r="L1115" i="2" s="1"/>
  <c r="F1116" i="2"/>
  <c r="C1116" i="2" l="1"/>
  <c r="L1116" i="2" s="1"/>
  <c r="F1117" i="2"/>
  <c r="C1117" i="2" l="1"/>
  <c r="L1117" i="2" s="1"/>
  <c r="F1118" i="2"/>
  <c r="C1118" i="2" l="1"/>
  <c r="L1118" i="2" s="1"/>
  <c r="C1119" i="2" l="1"/>
  <c r="L1119" i="2" s="1"/>
  <c r="F1120" i="2"/>
  <c r="C1120" i="2" l="1"/>
  <c r="L1120" i="2" s="1"/>
  <c r="F1121" i="2"/>
  <c r="C1121" i="2" l="1"/>
  <c r="L1121" i="2" s="1"/>
  <c r="F1122" i="2"/>
  <c r="C1122" i="2" l="1"/>
  <c r="L1122" i="2" s="1"/>
  <c r="F1123" i="2"/>
  <c r="C1123" i="2" l="1"/>
  <c r="L1123" i="2" s="1"/>
  <c r="F1124" i="2"/>
  <c r="C1124" i="2" l="1"/>
  <c r="L1124" i="2" s="1"/>
  <c r="F1125" i="2"/>
  <c r="C1125" i="2" l="1"/>
  <c r="L1125" i="2" s="1"/>
  <c r="F1126" i="2"/>
  <c r="C1126" i="2" l="1"/>
  <c r="L1126" i="2" s="1"/>
  <c r="F1127" i="2"/>
  <c r="C1127" i="2" l="1"/>
  <c r="L1127" i="2" s="1"/>
  <c r="F1128" i="2"/>
  <c r="C1128" i="2" l="1"/>
  <c r="L1128" i="2" s="1"/>
  <c r="F1129" i="2"/>
  <c r="C1129" i="2" l="1"/>
  <c r="L1129" i="2" s="1"/>
  <c r="F1130" i="2"/>
  <c r="C1130" i="2" l="1"/>
  <c r="L1130" i="2" s="1"/>
  <c r="F1131" i="2"/>
  <c r="C1131" i="2" l="1"/>
  <c r="L1131" i="2" s="1"/>
  <c r="C1132" i="2" l="1"/>
  <c r="L1132" i="2" s="1"/>
  <c r="F1133" i="2"/>
  <c r="C1133" i="2" l="1"/>
  <c r="L1133" i="2" s="1"/>
  <c r="F1134" i="2"/>
  <c r="C1134" i="2" l="1"/>
  <c r="L1134" i="2" s="1"/>
  <c r="F1135" i="2"/>
  <c r="C1135" i="2" l="1"/>
  <c r="L1135" i="2" s="1"/>
  <c r="F1136" i="2"/>
  <c r="C1136" i="2" l="1"/>
  <c r="L1136" i="2" s="1"/>
  <c r="F1137" i="2"/>
  <c r="C1137" i="2" l="1"/>
  <c r="L1137" i="2" s="1"/>
  <c r="F1138" i="2"/>
  <c r="C1138" i="2" l="1"/>
  <c r="L1138" i="2" s="1"/>
  <c r="F1139" i="2"/>
  <c r="C1139" i="2" l="1"/>
  <c r="L1139" i="2" s="1"/>
  <c r="F1140" i="2"/>
  <c r="C1140" i="2" l="1"/>
  <c r="L1140" i="2" s="1"/>
  <c r="F1141" i="2"/>
  <c r="C1141" i="2" l="1"/>
  <c r="L1141" i="2" s="1"/>
  <c r="F1142" i="2"/>
  <c r="C1142" i="2" l="1"/>
  <c r="L1142" i="2" s="1"/>
  <c r="F1143" i="2"/>
  <c r="C1143" i="2" l="1"/>
  <c r="L1143" i="2" s="1"/>
  <c r="F1144" i="2"/>
  <c r="C1144" i="2" l="1"/>
  <c r="L1144" i="2" s="1"/>
  <c r="F1145" i="2"/>
  <c r="C1145" i="2" l="1"/>
  <c r="L1145" i="2" s="1"/>
  <c r="F1146" i="2"/>
  <c r="C1146" i="2" l="1"/>
  <c r="L1146" i="2" s="1"/>
  <c r="F1147" i="2"/>
  <c r="C1147" i="2" l="1"/>
  <c r="L1147" i="2" s="1"/>
  <c r="F1148" i="2"/>
  <c r="C1148" i="2" l="1"/>
  <c r="L1148" i="2" s="1"/>
  <c r="F1149" i="2"/>
  <c r="C1149" i="2" l="1"/>
  <c r="L1149" i="2" s="1"/>
  <c r="F1150" i="2"/>
  <c r="C1150" i="2" l="1"/>
  <c r="L1150" i="2" s="1"/>
  <c r="F1151" i="2"/>
  <c r="C1151" i="2" l="1"/>
  <c r="L1151" i="2" s="1"/>
  <c r="F1152" i="2"/>
  <c r="C1152" i="2" l="1"/>
  <c r="L1152" i="2" s="1"/>
  <c r="F1153" i="2"/>
  <c r="C1153" i="2" l="1"/>
  <c r="L1153" i="2" s="1"/>
  <c r="F1154" i="2"/>
  <c r="C1154" i="2" l="1"/>
  <c r="L1154" i="2" s="1"/>
  <c r="F1155" i="2"/>
  <c r="C1155" i="2" l="1"/>
  <c r="L1155" i="2" s="1"/>
  <c r="F1156" i="2"/>
  <c r="C1156" i="2" l="1"/>
  <c r="L1156" i="2" s="1"/>
  <c r="F1157" i="2"/>
  <c r="C1157" i="2" l="1"/>
  <c r="L1157" i="2" s="1"/>
  <c r="F1158" i="2"/>
  <c r="C1158" i="2" l="1"/>
  <c r="L1158" i="2" s="1"/>
  <c r="F1159" i="2"/>
  <c r="C1159" i="2" l="1"/>
  <c r="L1159" i="2" s="1"/>
  <c r="F1160" i="2"/>
  <c r="C1160" i="2" l="1"/>
  <c r="L1160" i="2" s="1"/>
  <c r="F1161" i="2"/>
  <c r="C1161" i="2" l="1"/>
  <c r="L1161" i="2" s="1"/>
  <c r="F1162" i="2"/>
  <c r="C1162" i="2" l="1"/>
  <c r="L1162" i="2" s="1"/>
  <c r="F1163" i="2"/>
  <c r="C1163" i="2" l="1"/>
  <c r="L1163" i="2" s="1"/>
  <c r="F1164" i="2"/>
  <c r="C1164" i="2" l="1"/>
  <c r="L1164" i="2" s="1"/>
  <c r="F1165" i="2"/>
  <c r="C1165" i="2" l="1"/>
  <c r="L1165" i="2" s="1"/>
  <c r="F1166" i="2"/>
  <c r="C1166" i="2" l="1"/>
  <c r="L1166" i="2" s="1"/>
  <c r="F1167" i="2"/>
  <c r="C1167" i="2" l="1"/>
  <c r="L1167" i="2" s="1"/>
  <c r="F1168" i="2"/>
  <c r="C1168" i="2" l="1"/>
  <c r="L1168" i="2" s="1"/>
  <c r="F1169" i="2"/>
  <c r="C1169" i="2" l="1"/>
  <c r="L1169" i="2" s="1"/>
  <c r="F1170" i="2"/>
  <c r="C1170" i="2" l="1"/>
  <c r="L1170" i="2" s="1"/>
  <c r="F1171" i="2"/>
  <c r="C1171" i="2" l="1"/>
  <c r="L1171" i="2" s="1"/>
  <c r="F1172" i="2"/>
  <c r="C1172" i="2" l="1"/>
  <c r="L1172" i="2" s="1"/>
  <c r="F1173" i="2"/>
  <c r="C1173" i="2" l="1"/>
  <c r="L1173" i="2" s="1"/>
  <c r="F1174" i="2"/>
  <c r="C1174" i="2" l="1"/>
  <c r="L1174" i="2" s="1"/>
  <c r="F1175" i="2"/>
  <c r="C1175" i="2" l="1"/>
  <c r="L1175" i="2" s="1"/>
  <c r="F1176" i="2"/>
  <c r="C1176" i="2" l="1"/>
  <c r="L1176" i="2" s="1"/>
  <c r="F1177" i="2"/>
  <c r="C1177" i="2" l="1"/>
  <c r="L1177" i="2" s="1"/>
  <c r="F1178" i="2"/>
  <c r="C1178" i="2" l="1"/>
  <c r="L1178" i="2" s="1"/>
  <c r="F1179" i="2"/>
  <c r="C1179" i="2" l="1"/>
  <c r="L1179" i="2" s="1"/>
  <c r="F1180" i="2"/>
  <c r="C1180" i="2" l="1"/>
  <c r="L1180" i="2" s="1"/>
  <c r="F1181" i="2"/>
  <c r="C1181" i="2" l="1"/>
  <c r="L1181" i="2" s="1"/>
  <c r="F1182" i="2"/>
  <c r="C1182" i="2" l="1"/>
  <c r="L1182" i="2" s="1"/>
  <c r="F1183" i="2"/>
  <c r="C1183" i="2" l="1"/>
  <c r="L1183" i="2" s="1"/>
  <c r="F1184" i="2"/>
  <c r="C1184" i="2" l="1"/>
  <c r="L1184" i="2" s="1"/>
  <c r="F1185" i="2"/>
  <c r="C1185" i="2" l="1"/>
  <c r="L1185" i="2" s="1"/>
  <c r="F1186" i="2"/>
  <c r="C1186" i="2" l="1"/>
  <c r="L1186" i="2" s="1"/>
  <c r="F1187" i="2"/>
  <c r="C1187" i="2" l="1"/>
  <c r="L1187" i="2" s="1"/>
  <c r="F1188" i="2"/>
  <c r="C1188" i="2" l="1"/>
  <c r="L1188" i="2" s="1"/>
  <c r="F1189" i="2"/>
  <c r="C1189" i="2" l="1"/>
  <c r="L1189" i="2" s="1"/>
  <c r="F1190" i="2"/>
  <c r="C1190" i="2" l="1"/>
  <c r="L1190" i="2" s="1"/>
  <c r="F1191" i="2"/>
  <c r="C1191" i="2" l="1"/>
  <c r="L1191" i="2" s="1"/>
  <c r="F1192" i="2"/>
  <c r="C1192" i="2" l="1"/>
  <c r="L1192" i="2" s="1"/>
  <c r="F1193" i="2"/>
  <c r="C1193" i="2" l="1"/>
  <c r="L1193" i="2" s="1"/>
  <c r="F1194" i="2"/>
  <c r="C1194" i="2" l="1"/>
  <c r="L1194" i="2" s="1"/>
  <c r="F1195" i="2"/>
  <c r="C1195" i="2" l="1"/>
  <c r="L1195" i="2" s="1"/>
  <c r="F1196" i="2"/>
  <c r="C1196" i="2" l="1"/>
  <c r="L1196" i="2" s="1"/>
  <c r="F1197" i="2"/>
  <c r="C1197" i="2" l="1"/>
  <c r="L1197" i="2" s="1"/>
  <c r="F1198" i="2"/>
  <c r="C1198" i="2" l="1"/>
  <c r="L1198" i="2" s="1"/>
  <c r="F1199" i="2"/>
  <c r="C1199" i="2" l="1"/>
  <c r="L1199" i="2" s="1"/>
  <c r="F1200" i="2"/>
  <c r="C1200" i="2" l="1"/>
  <c r="L1200" i="2" s="1"/>
  <c r="F1201" i="2"/>
  <c r="C1201" i="2" l="1"/>
  <c r="L1201" i="2" s="1"/>
  <c r="F1202" i="2"/>
  <c r="C1202" i="2" l="1"/>
  <c r="L1202" i="2" s="1"/>
  <c r="F1203" i="2"/>
  <c r="C1203" i="2" l="1"/>
  <c r="L1203" i="2" s="1"/>
  <c r="F1204" i="2"/>
  <c r="C1204" i="2" l="1"/>
  <c r="L1204" i="2" s="1"/>
  <c r="F1205" i="2"/>
  <c r="C1205" i="2" l="1"/>
  <c r="L1205" i="2" s="1"/>
  <c r="F1206" i="2"/>
  <c r="C1206" i="2" l="1"/>
  <c r="L1206" i="2" s="1"/>
  <c r="F1207" i="2"/>
  <c r="C1207" i="2" l="1"/>
  <c r="L1207" i="2" s="1"/>
  <c r="F1208" i="2"/>
  <c r="C1208" i="2" l="1"/>
  <c r="L1208" i="2" s="1"/>
  <c r="F1209" i="2"/>
  <c r="C1209" i="2" l="1"/>
  <c r="L1209" i="2" s="1"/>
  <c r="F1210" i="2"/>
  <c r="C1210" i="2" l="1"/>
  <c r="L1210" i="2" s="1"/>
  <c r="F1211" i="2"/>
  <c r="C1211" i="2" l="1"/>
  <c r="L1211" i="2" s="1"/>
  <c r="F1212" i="2"/>
  <c r="C1212" i="2" l="1"/>
  <c r="L1212" i="2" s="1"/>
  <c r="F1213" i="2"/>
  <c r="C1213" i="2" l="1"/>
  <c r="L1213" i="2" s="1"/>
  <c r="F1214" i="2"/>
  <c r="C1214" i="2" l="1"/>
  <c r="L1214" i="2" s="1"/>
  <c r="F1215" i="2"/>
  <c r="C1215" i="2" l="1"/>
  <c r="L1215" i="2" s="1"/>
  <c r="F1216" i="2"/>
  <c r="C1216" i="2" l="1"/>
  <c r="L1216" i="2" s="1"/>
  <c r="F1217" i="2"/>
  <c r="C1217" i="2" l="1"/>
  <c r="L1217" i="2" s="1"/>
  <c r="F1218" i="2"/>
  <c r="C1218" i="2" l="1"/>
  <c r="L1218" i="2" s="1"/>
  <c r="F1219" i="2"/>
  <c r="C1219" i="2" l="1"/>
  <c r="L1219" i="2" s="1"/>
  <c r="F1220" i="2"/>
  <c r="C1220" i="2" l="1"/>
  <c r="L1220" i="2" s="1"/>
  <c r="F1221" i="2"/>
  <c r="C1221" i="2" l="1"/>
  <c r="L1221" i="2" s="1"/>
  <c r="F1222" i="2"/>
  <c r="C1222" i="2" l="1"/>
  <c r="L1222" i="2" s="1"/>
  <c r="F1223" i="2"/>
  <c r="C1223" i="2" l="1"/>
  <c r="L1223" i="2" s="1"/>
  <c r="F1224" i="2"/>
  <c r="C1224" i="2" l="1"/>
  <c r="L1224" i="2" s="1"/>
  <c r="F1225" i="2"/>
  <c r="C1225" i="2" l="1"/>
  <c r="L1225" i="2" s="1"/>
  <c r="F1226" i="2"/>
  <c r="C1226" i="2" l="1"/>
  <c r="L1226" i="2" s="1"/>
  <c r="F1227" i="2"/>
  <c r="C1227" i="2" l="1"/>
  <c r="L1227" i="2" s="1"/>
  <c r="F1228" i="2"/>
  <c r="C1228" i="2" l="1"/>
  <c r="L1228" i="2" s="1"/>
  <c r="F1229" i="2"/>
  <c r="C1229" i="2" l="1"/>
  <c r="L1229" i="2" s="1"/>
  <c r="F1230" i="2"/>
  <c r="C1230" i="2" l="1"/>
  <c r="L1230" i="2" s="1"/>
  <c r="F1231" i="2"/>
  <c r="C1231" i="2" l="1"/>
  <c r="L1231" i="2" s="1"/>
  <c r="F1232" i="2"/>
  <c r="C1232" i="2" l="1"/>
  <c r="L1232" i="2" s="1"/>
  <c r="F1233" i="2"/>
  <c r="C1233" i="2" l="1"/>
  <c r="L1233" i="2" s="1"/>
  <c r="F1234" i="2"/>
  <c r="C1234" i="2" l="1"/>
  <c r="L1234" i="2" s="1"/>
  <c r="F1235" i="2"/>
  <c r="C1235" i="2" l="1"/>
  <c r="L1235" i="2" s="1"/>
  <c r="F1236" i="2"/>
  <c r="C1236" i="2" l="1"/>
  <c r="L1236" i="2" s="1"/>
  <c r="F1237" i="2"/>
  <c r="C1237" i="2" l="1"/>
  <c r="L1237" i="2" s="1"/>
  <c r="F1238" i="2"/>
  <c r="C1238" i="2" l="1"/>
  <c r="L1238" i="2" s="1"/>
  <c r="F1239" i="2"/>
  <c r="C1239" i="2" l="1"/>
  <c r="L1239" i="2" s="1"/>
  <c r="F1240" i="2"/>
  <c r="C1240" i="2" l="1"/>
  <c r="L1240" i="2" s="1"/>
  <c r="F1241" i="2"/>
  <c r="C1241" i="2" l="1"/>
  <c r="L1241" i="2" s="1"/>
  <c r="F1242" i="2"/>
  <c r="C1242" i="2" l="1"/>
  <c r="L1242" i="2" s="1"/>
  <c r="F1243" i="2"/>
  <c r="C1243" i="2" l="1"/>
  <c r="L1243" i="2" s="1"/>
  <c r="F1244" i="2"/>
  <c r="C1244" i="2" l="1"/>
  <c r="L1244" i="2" s="1"/>
  <c r="F1245" i="2"/>
  <c r="C1245" i="2" l="1"/>
  <c r="L1245" i="2" s="1"/>
  <c r="F1246" i="2"/>
  <c r="C1246" i="2" l="1"/>
  <c r="L1246" i="2" s="1"/>
  <c r="F1247" i="2"/>
  <c r="C1247" i="2" l="1"/>
  <c r="L1247" i="2" s="1"/>
  <c r="F1248" i="2"/>
  <c r="C1248" i="2" l="1"/>
  <c r="L1248" i="2" s="1"/>
  <c r="F1249" i="2"/>
  <c r="C1249" i="2" l="1"/>
  <c r="L1249" i="2" s="1"/>
  <c r="F1250" i="2"/>
  <c r="C1250" i="2" l="1"/>
  <c r="L1250" i="2" s="1"/>
  <c r="F1251" i="2"/>
  <c r="C1251" i="2" l="1"/>
  <c r="L1251" i="2" s="1"/>
  <c r="F1252" i="2"/>
  <c r="C1252" i="2" l="1"/>
  <c r="L1252" i="2" s="1"/>
  <c r="F1253" i="2"/>
  <c r="C1253" i="2" l="1"/>
  <c r="L1253" i="2" s="1"/>
  <c r="F1254" i="2"/>
  <c r="C1254" i="2" l="1"/>
  <c r="L1254" i="2" s="1"/>
  <c r="F1255" i="2"/>
  <c r="C1255" i="2" l="1"/>
  <c r="L1255" i="2" s="1"/>
  <c r="F1256" i="2"/>
  <c r="C1256" i="2" l="1"/>
  <c r="L1256" i="2" s="1"/>
  <c r="F1257" i="2"/>
  <c r="C1257" i="2" l="1"/>
  <c r="L1257" i="2" s="1"/>
  <c r="F1258" i="2"/>
  <c r="C1258" i="2" l="1"/>
  <c r="L1258" i="2" s="1"/>
  <c r="F1259" i="2"/>
  <c r="C1259" i="2" l="1"/>
  <c r="L1259" i="2" s="1"/>
  <c r="F1260" i="2"/>
  <c r="C1260" i="2" l="1"/>
  <c r="L1260" i="2" s="1"/>
  <c r="F1261" i="2"/>
  <c r="C1261" i="2" l="1"/>
  <c r="L1261" i="2" s="1"/>
  <c r="F1262" i="2"/>
  <c r="C1262" i="2" l="1"/>
  <c r="L1262" i="2" s="1"/>
  <c r="F1263" i="2"/>
  <c r="C1263" i="2" l="1"/>
  <c r="L1263" i="2" s="1"/>
  <c r="F1264" i="2"/>
  <c r="C1264" i="2" l="1"/>
  <c r="L1264" i="2" s="1"/>
  <c r="F1265" i="2"/>
  <c r="C1265" i="2" l="1"/>
  <c r="L1265" i="2" s="1"/>
  <c r="F1266" i="2"/>
  <c r="C1266" i="2" l="1"/>
  <c r="L1266" i="2" s="1"/>
  <c r="F1267" i="2"/>
  <c r="C1267" i="2" l="1"/>
  <c r="L1267" i="2" s="1"/>
  <c r="F1268" i="2"/>
  <c r="C1268" i="2" l="1"/>
  <c r="L1268" i="2" s="1"/>
  <c r="F1269" i="2"/>
  <c r="C1269" i="2" l="1"/>
  <c r="L1269" i="2" s="1"/>
  <c r="F1270" i="2"/>
  <c r="C1270" i="2" l="1"/>
  <c r="L1270" i="2" s="1"/>
  <c r="F1271" i="2"/>
  <c r="C1271" i="2" l="1"/>
  <c r="L1271" i="2" s="1"/>
  <c r="F1272" i="2"/>
  <c r="C1272" i="2" l="1"/>
  <c r="L1272" i="2" s="1"/>
  <c r="F1273" i="2"/>
  <c r="C1273" i="2" l="1"/>
  <c r="L1273" i="2" s="1"/>
  <c r="F1274" i="2"/>
  <c r="C1274" i="2" l="1"/>
  <c r="L1274" i="2" s="1"/>
  <c r="F1275" i="2"/>
  <c r="C1275" i="2" l="1"/>
  <c r="L1275" i="2" s="1"/>
  <c r="F1276" i="2"/>
  <c r="C1276" i="2" l="1"/>
  <c r="L1276" i="2" s="1"/>
  <c r="F1277" i="2"/>
  <c r="C1277" i="2" l="1"/>
  <c r="L1277" i="2" s="1"/>
  <c r="F1278" i="2"/>
  <c r="C1278" i="2" l="1"/>
  <c r="L1278" i="2" s="1"/>
  <c r="F1279" i="2"/>
  <c r="C1279" i="2" l="1"/>
  <c r="L1279" i="2" s="1"/>
  <c r="F1280" i="2"/>
  <c r="C1280" i="2" l="1"/>
  <c r="L1280" i="2" s="1"/>
  <c r="F1281" i="2"/>
  <c r="C1281" i="2" l="1"/>
  <c r="L1281" i="2" s="1"/>
  <c r="F1282" i="2"/>
  <c r="C1282" i="2" l="1"/>
  <c r="L1282" i="2" s="1"/>
  <c r="F1283" i="2"/>
  <c r="C1283" i="2" l="1"/>
  <c r="L1283" i="2" s="1"/>
  <c r="F1284" i="2"/>
  <c r="C1284" i="2" l="1"/>
  <c r="L1284" i="2" s="1"/>
  <c r="F1285" i="2"/>
  <c r="C1285" i="2" l="1"/>
  <c r="L1285" i="2" s="1"/>
  <c r="F1286" i="2"/>
  <c r="C1286" i="2" l="1"/>
  <c r="L1286" i="2" s="1"/>
  <c r="F1287" i="2"/>
  <c r="C1287" i="2" l="1"/>
  <c r="L1287" i="2" s="1"/>
  <c r="F1288" i="2"/>
  <c r="C1288" i="2" l="1"/>
  <c r="L1288" i="2" s="1"/>
  <c r="F1289" i="2"/>
  <c r="C1289" i="2" l="1"/>
  <c r="L1289" i="2" s="1"/>
  <c r="F1290" i="2"/>
  <c r="C1290" i="2" l="1"/>
  <c r="L1290" i="2" s="1"/>
  <c r="F1291" i="2"/>
  <c r="C1291" i="2" l="1"/>
  <c r="L1291" i="2" s="1"/>
  <c r="F1292" i="2"/>
  <c r="C1292" i="2" l="1"/>
  <c r="L1292" i="2" s="1"/>
  <c r="F1293" i="2"/>
  <c r="C1293" i="2" l="1"/>
  <c r="L1293" i="2" s="1"/>
  <c r="F1294" i="2"/>
  <c r="C1294" i="2" l="1"/>
  <c r="L1294" i="2" s="1"/>
  <c r="F1295" i="2"/>
  <c r="C1295" i="2" l="1"/>
  <c r="L1295" i="2" s="1"/>
  <c r="F1296" i="2"/>
  <c r="C1296" i="2" l="1"/>
  <c r="L1296" i="2" s="1"/>
  <c r="F1297" i="2"/>
  <c r="C1297" i="2" l="1"/>
  <c r="L1297" i="2" s="1"/>
  <c r="F1298" i="2"/>
  <c r="C1298" i="2" l="1"/>
  <c r="L1298" i="2" s="1"/>
  <c r="F1299" i="2"/>
  <c r="C1299" i="2" l="1"/>
  <c r="L1299" i="2" s="1"/>
  <c r="F1300" i="2"/>
  <c r="C1300" i="2" l="1"/>
  <c r="L1300" i="2" s="1"/>
  <c r="F1301" i="2"/>
  <c r="C1301" i="2" l="1"/>
  <c r="L1301" i="2" s="1"/>
  <c r="F1302" i="2"/>
  <c r="C1302" i="2" l="1"/>
  <c r="L1302" i="2" s="1"/>
  <c r="F1303" i="2"/>
  <c r="C1303" i="2" l="1"/>
  <c r="L1303" i="2" s="1"/>
  <c r="F1304" i="2"/>
  <c r="C1304" i="2" l="1"/>
  <c r="L1304" i="2" s="1"/>
  <c r="F1305" i="2"/>
  <c r="C1305" i="2" l="1"/>
  <c r="L1305" i="2" s="1"/>
  <c r="F1306" i="2"/>
  <c r="C1306" i="2" l="1"/>
  <c r="L1306" i="2" s="1"/>
  <c r="F1307" i="2"/>
  <c r="C1307" i="2" l="1"/>
  <c r="L1307" i="2" s="1"/>
  <c r="F1308" i="2"/>
  <c r="C1308" i="2" l="1"/>
  <c r="L1308" i="2" s="1"/>
  <c r="C1309" i="2" l="1"/>
  <c r="L1309" i="2" s="1"/>
  <c r="F1310" i="2"/>
  <c r="C1310" i="2" l="1"/>
  <c r="L1310" i="2" s="1"/>
  <c r="F1311" i="2"/>
  <c r="C1311" i="2" l="1"/>
  <c r="L1311" i="2" s="1"/>
  <c r="F1312" i="2"/>
  <c r="C1312" i="2" l="1"/>
  <c r="L1312" i="2" s="1"/>
  <c r="F1313" i="2"/>
  <c r="C1313" i="2" l="1"/>
  <c r="L1313" i="2" s="1"/>
  <c r="F1314" i="2"/>
  <c r="C1314" i="2" l="1"/>
  <c r="L1314" i="2" s="1"/>
  <c r="F1315" i="2"/>
  <c r="C1315" i="2" l="1"/>
  <c r="L1315" i="2" s="1"/>
  <c r="F1316" i="2"/>
  <c r="C1316" i="2" l="1"/>
  <c r="L1316" i="2" s="1"/>
  <c r="F1317" i="2"/>
  <c r="C1317" i="2" l="1"/>
  <c r="L1317" i="2" s="1"/>
  <c r="F1318" i="2"/>
  <c r="C1318" i="2" l="1"/>
  <c r="L1318" i="2" s="1"/>
  <c r="F1319" i="2"/>
  <c r="C1319" i="2" l="1"/>
  <c r="L1319" i="2" s="1"/>
  <c r="F1320" i="2"/>
  <c r="C1320" i="2" l="1"/>
  <c r="L1320" i="2" s="1"/>
  <c r="F1321" i="2"/>
  <c r="C1321" i="2" l="1"/>
  <c r="L1321" i="2" s="1"/>
  <c r="F1322" i="2"/>
  <c r="C1322" i="2" l="1"/>
  <c r="L1322" i="2" s="1"/>
  <c r="F1323" i="2"/>
  <c r="C1323" i="2" l="1"/>
  <c r="L1323" i="2" s="1"/>
  <c r="F1324" i="2"/>
  <c r="C1324" i="2" l="1"/>
  <c r="L1324" i="2" s="1"/>
  <c r="F1325" i="2"/>
  <c r="C1325" i="2" l="1"/>
  <c r="L1325" i="2" s="1"/>
  <c r="F1326" i="2"/>
  <c r="C1326" i="2" l="1"/>
  <c r="L1326" i="2" s="1"/>
  <c r="F1327" i="2"/>
  <c r="C1327" i="2" l="1"/>
  <c r="L1327" i="2" s="1"/>
  <c r="F1328" i="2"/>
  <c r="C1328" i="2" l="1"/>
  <c r="L1328" i="2" s="1"/>
  <c r="F1329" i="2"/>
  <c r="C1329" i="2" l="1"/>
  <c r="L1329" i="2" s="1"/>
  <c r="F1330" i="2"/>
  <c r="C1330" i="2" l="1"/>
  <c r="L1330" i="2" s="1"/>
  <c r="F1331" i="2"/>
  <c r="C1331" i="2" l="1"/>
  <c r="L1331" i="2" s="1"/>
  <c r="F1332" i="2"/>
  <c r="C1332" i="2" l="1"/>
  <c r="L1332" i="2" s="1"/>
  <c r="F1333" i="2"/>
  <c r="C1333" i="2" l="1"/>
  <c r="L1333" i="2" s="1"/>
  <c r="F1334" i="2"/>
  <c r="C1334" i="2" l="1"/>
  <c r="L1334" i="2" s="1"/>
  <c r="F1335" i="2"/>
  <c r="C1335" i="2" l="1"/>
  <c r="L1335" i="2" s="1"/>
  <c r="F1336" i="2"/>
  <c r="C1336" i="2" l="1"/>
  <c r="L1336" i="2" s="1"/>
  <c r="F1337" i="2"/>
  <c r="C1337" i="2" l="1"/>
  <c r="L1337" i="2" s="1"/>
  <c r="F1338" i="2"/>
  <c r="C1338" i="2" l="1"/>
  <c r="L1338" i="2" s="1"/>
  <c r="F1339" i="2"/>
  <c r="C1339" i="2" l="1"/>
  <c r="L1339" i="2" s="1"/>
  <c r="F1340" i="2"/>
  <c r="C1340" i="2" l="1"/>
  <c r="L1340" i="2" s="1"/>
  <c r="F1341" i="2"/>
  <c r="C1341" i="2" l="1"/>
  <c r="L1341" i="2" s="1"/>
  <c r="F1342" i="2"/>
  <c r="C1342" i="2" l="1"/>
  <c r="L1342" i="2" s="1"/>
  <c r="F1343" i="2"/>
  <c r="C1343" i="2" l="1"/>
  <c r="L1343" i="2" s="1"/>
  <c r="F1344" i="2"/>
  <c r="C1344" i="2" l="1"/>
  <c r="L1344" i="2" s="1"/>
  <c r="F1345" i="2"/>
  <c r="C1345" i="2" l="1"/>
  <c r="L1345" i="2" s="1"/>
  <c r="F1346" i="2"/>
  <c r="C1346" i="2" l="1"/>
  <c r="L1346" i="2" s="1"/>
  <c r="F1347" i="2"/>
  <c r="C1347" i="2" l="1"/>
  <c r="L1347" i="2" s="1"/>
  <c r="F1348" i="2"/>
  <c r="C1348" i="2" l="1"/>
  <c r="L1348" i="2" s="1"/>
  <c r="F1349" i="2"/>
  <c r="C1349" i="2" l="1"/>
  <c r="L1349" i="2" s="1"/>
  <c r="F1350" i="2"/>
  <c r="C1350" i="2" l="1"/>
  <c r="L1350" i="2" s="1"/>
  <c r="F1351" i="2"/>
  <c r="C1351" i="2" l="1"/>
  <c r="L1351" i="2" s="1"/>
  <c r="F1352" i="2"/>
  <c r="C1352" i="2" l="1"/>
  <c r="L1352" i="2" s="1"/>
  <c r="F1353" i="2"/>
  <c r="C1353" i="2" l="1"/>
  <c r="L1353" i="2" s="1"/>
  <c r="F1354" i="2"/>
  <c r="C1354" i="2" l="1"/>
  <c r="L1354" i="2" s="1"/>
  <c r="F1355" i="2"/>
  <c r="C1355" i="2" l="1"/>
  <c r="L1355" i="2" s="1"/>
  <c r="F1356" i="2"/>
  <c r="C1356" i="2" l="1"/>
  <c r="L1356" i="2" s="1"/>
  <c r="C1357" i="2" l="1"/>
  <c r="L1357" i="2" s="1"/>
  <c r="F1358" i="2"/>
  <c r="C1358" i="2" l="1"/>
  <c r="L1358" i="2" s="1"/>
  <c r="F1359" i="2"/>
  <c r="C1359" i="2" l="1"/>
  <c r="L1359" i="2" s="1"/>
  <c r="F1360" i="2"/>
  <c r="C1360" i="2" l="1"/>
  <c r="L1360" i="2" s="1"/>
  <c r="F1361" i="2"/>
  <c r="C1361" i="2" l="1"/>
  <c r="L1361" i="2" s="1"/>
  <c r="F1362" i="2"/>
  <c r="C1362" i="2" l="1"/>
  <c r="L1362" i="2" s="1"/>
  <c r="F1363" i="2"/>
  <c r="C1363" i="2" l="1"/>
  <c r="L1363" i="2" s="1"/>
  <c r="F1364" i="2"/>
  <c r="C1364" i="2" l="1"/>
  <c r="L1364" i="2" s="1"/>
  <c r="F1365" i="2"/>
  <c r="C1365" i="2" l="1"/>
  <c r="L1365" i="2" s="1"/>
  <c r="F1366" i="2"/>
  <c r="C1366" i="2" l="1"/>
  <c r="L1366" i="2" s="1"/>
  <c r="F1367" i="2"/>
  <c r="C1367" i="2" l="1"/>
  <c r="L1367" i="2" s="1"/>
  <c r="C1368" i="2" l="1"/>
  <c r="L1368" i="2" s="1"/>
  <c r="F1369" i="2"/>
  <c r="C1369" i="2" l="1"/>
  <c r="L1369" i="2" s="1"/>
  <c r="C1370" i="2" l="1"/>
  <c r="L1370" i="2" s="1"/>
  <c r="F1371" i="2"/>
  <c r="C1371" i="2" l="1"/>
  <c r="L1371" i="2" s="1"/>
  <c r="F1372" i="2"/>
  <c r="C1372" i="2" l="1"/>
  <c r="L1372" i="2" s="1"/>
  <c r="F1373" i="2"/>
  <c r="C1373" i="2" l="1"/>
  <c r="L1373" i="2" s="1"/>
  <c r="F1374" i="2"/>
  <c r="C1374" i="2" l="1"/>
  <c r="L1374" i="2" s="1"/>
  <c r="F1375" i="2"/>
  <c r="C1375" i="2" l="1"/>
  <c r="L1375" i="2" s="1"/>
  <c r="F1376" i="2"/>
  <c r="C1376" i="2" l="1"/>
  <c r="L1376" i="2" s="1"/>
  <c r="F1377" i="2"/>
  <c r="C1377" i="2" l="1"/>
  <c r="L1377" i="2" s="1"/>
  <c r="F1378" i="2"/>
  <c r="C1378" i="2" l="1"/>
  <c r="L1378" i="2" s="1"/>
  <c r="F1379" i="2"/>
  <c r="C1379" i="2" l="1"/>
  <c r="L1379" i="2" s="1"/>
  <c r="F1380" i="2"/>
  <c r="C1380" i="2" l="1"/>
  <c r="L1380" i="2" s="1"/>
  <c r="F1381" i="2"/>
  <c r="C1381" i="2" l="1"/>
  <c r="L1381" i="2" s="1"/>
  <c r="F1382" i="2"/>
  <c r="C1382" i="2" l="1"/>
  <c r="L1382" i="2" s="1"/>
  <c r="F1383" i="2"/>
  <c r="C1383" i="2" l="1"/>
  <c r="L1383" i="2" s="1"/>
  <c r="C1384" i="2" l="1"/>
  <c r="L1384" i="2" s="1"/>
  <c r="F1385" i="2"/>
  <c r="C1385" i="2" l="1"/>
  <c r="L1385" i="2" s="1"/>
  <c r="C1386" i="2" l="1"/>
  <c r="L1386" i="2" s="1"/>
  <c r="F1387" i="2"/>
  <c r="C1387" i="2" l="1"/>
  <c r="L1387" i="2" s="1"/>
  <c r="F1388" i="2"/>
  <c r="C1388" i="2" l="1"/>
  <c r="L1388" i="2" s="1"/>
  <c r="F1389" i="2"/>
  <c r="C1389" i="2" l="1"/>
  <c r="L1389" i="2" s="1"/>
  <c r="F1390" i="2"/>
  <c r="C1390" i="2" l="1"/>
  <c r="L1390" i="2" s="1"/>
  <c r="F1391" i="2"/>
  <c r="C1391" i="2" l="1"/>
  <c r="L1391" i="2" s="1"/>
  <c r="F1392" i="2"/>
  <c r="C1392" i="2" l="1"/>
  <c r="L1392" i="2" s="1"/>
  <c r="F1393" i="2"/>
  <c r="C1393" i="2" l="1"/>
  <c r="L1393" i="2" s="1"/>
  <c r="F1394" i="2"/>
  <c r="C1394" i="2" l="1"/>
  <c r="L1394" i="2" s="1"/>
  <c r="F1395" i="2"/>
  <c r="C1395" i="2" l="1"/>
  <c r="L1395" i="2" s="1"/>
  <c r="F1396" i="2"/>
  <c r="C1396" i="2" l="1"/>
  <c r="L1396" i="2" s="1"/>
  <c r="C1397" i="2" l="1"/>
  <c r="L1397" i="2" s="1"/>
  <c r="F1398" i="2"/>
  <c r="C1398" i="2" l="1"/>
  <c r="L1398" i="2" s="1"/>
  <c r="F1399" i="2"/>
  <c r="C1399" i="2" l="1"/>
  <c r="L1399" i="2" s="1"/>
  <c r="F1400" i="2"/>
  <c r="C1400" i="2" l="1"/>
  <c r="L1400" i="2" s="1"/>
  <c r="F1401" i="2"/>
  <c r="C1401" i="2" l="1"/>
  <c r="L1401" i="2" s="1"/>
  <c r="C1402" i="2" l="1"/>
  <c r="L1402" i="2" s="1"/>
  <c r="F1403" i="2"/>
  <c r="C1403" i="2" l="1"/>
  <c r="L1403" i="2" s="1"/>
  <c r="F1404" i="2"/>
  <c r="C1404" i="2" l="1"/>
  <c r="L1404" i="2" s="1"/>
  <c r="F1405" i="2"/>
  <c r="C1405" i="2" l="1"/>
  <c r="L1405" i="2" s="1"/>
  <c r="F1406" i="2"/>
  <c r="C1406" i="2" l="1"/>
  <c r="L1406" i="2" s="1"/>
  <c r="F1407" i="2"/>
  <c r="C1407" i="2" l="1"/>
  <c r="L1407" i="2" s="1"/>
  <c r="F1408" i="2"/>
  <c r="C1408" i="2" l="1"/>
  <c r="L1408" i="2" s="1"/>
  <c r="F1409" i="2"/>
  <c r="C1409" i="2" l="1"/>
  <c r="L1409" i="2" s="1"/>
  <c r="F1410" i="2"/>
  <c r="C1410" i="2" l="1"/>
  <c r="L1410" i="2" s="1"/>
  <c r="F1411" i="2"/>
  <c r="C1411" i="2" l="1"/>
  <c r="L1411" i="2" s="1"/>
  <c r="F1412" i="2"/>
  <c r="C1412" i="2" l="1"/>
  <c r="L1412" i="2" s="1"/>
  <c r="C1413" i="2" l="1"/>
  <c r="L1413" i="2" s="1"/>
  <c r="F1414" i="2"/>
  <c r="C1414" i="2" l="1"/>
  <c r="L1414" i="2" s="1"/>
  <c r="F1415" i="2"/>
  <c r="C1415" i="2" l="1"/>
  <c r="L1415" i="2" s="1"/>
  <c r="F1416" i="2"/>
  <c r="C1416" i="2" l="1"/>
  <c r="L1416" i="2" s="1"/>
  <c r="F1417" i="2"/>
  <c r="C1417" i="2" l="1"/>
  <c r="L1417" i="2" s="1"/>
  <c r="C1418" i="2" l="1"/>
  <c r="L1418" i="2" s="1"/>
  <c r="F1419" i="2"/>
  <c r="C1419" i="2" l="1"/>
  <c r="L1419" i="2" s="1"/>
  <c r="F1420" i="2"/>
  <c r="C1420" i="2" l="1"/>
  <c r="L1420" i="2" s="1"/>
  <c r="F1421" i="2"/>
  <c r="C1421" i="2" l="1"/>
  <c r="L1421" i="2" s="1"/>
  <c r="F1422" i="2"/>
  <c r="C1422" i="2" l="1"/>
  <c r="L1422" i="2" s="1"/>
  <c r="F1423" i="2"/>
  <c r="C1423" i="2" l="1"/>
  <c r="L1423" i="2" s="1"/>
  <c r="F1424" i="2"/>
  <c r="C1424" i="2" l="1"/>
  <c r="L1424" i="2" s="1"/>
  <c r="F1425" i="2"/>
  <c r="C1425" i="2" l="1"/>
  <c r="L1425" i="2" s="1"/>
  <c r="F1426" i="2"/>
  <c r="C1426" i="2" l="1"/>
  <c r="L1426" i="2" s="1"/>
  <c r="F1427" i="2"/>
  <c r="C1427" i="2" l="1"/>
  <c r="L1427" i="2" s="1"/>
  <c r="C1428" i="2" l="1"/>
  <c r="L1428" i="2" s="1"/>
  <c r="F1429" i="2"/>
  <c r="C1429" i="2" l="1"/>
  <c r="L1429" i="2" s="1"/>
  <c r="F1430" i="2"/>
  <c r="C1430" i="2" l="1"/>
  <c r="L1430" i="2" s="1"/>
  <c r="F1431" i="2"/>
  <c r="C1431" i="2" l="1"/>
  <c r="L1431" i="2" s="1"/>
  <c r="F1432" i="2"/>
  <c r="C1432" i="2" l="1"/>
  <c r="L1432" i="2" s="1"/>
  <c r="C1433" i="2" l="1"/>
  <c r="L1433" i="2" s="1"/>
  <c r="F1434" i="2"/>
  <c r="C1434" i="2" l="1"/>
  <c r="L1434" i="2" s="1"/>
  <c r="F1435" i="2"/>
  <c r="C1435" i="2" l="1"/>
  <c r="L1435" i="2" s="1"/>
  <c r="F1436" i="2"/>
  <c r="C1436" i="2" l="1"/>
  <c r="L1436" i="2" s="1"/>
  <c r="F1437" i="2"/>
  <c r="C1437" i="2" l="1"/>
  <c r="L1437" i="2" s="1"/>
  <c r="F1438" i="2"/>
  <c r="C1438" i="2" l="1"/>
  <c r="L1438" i="2" s="1"/>
  <c r="F1439" i="2"/>
  <c r="C1439" i="2" l="1"/>
  <c r="L1439" i="2" s="1"/>
  <c r="F1440" i="2"/>
  <c r="C1440" i="2" l="1"/>
  <c r="L1440" i="2" s="1"/>
  <c r="F1441" i="2"/>
  <c r="C1441" i="2" l="1"/>
  <c r="L1441" i="2" s="1"/>
  <c r="F1442" i="2"/>
  <c r="C1442" i="2" l="1"/>
  <c r="L1442" i="2" s="1"/>
  <c r="C1443" i="2" l="1"/>
  <c r="L1443" i="2" s="1"/>
  <c r="F1444" i="2"/>
  <c r="C1444" i="2" l="1"/>
  <c r="L1444" i="2" s="1"/>
  <c r="F1445" i="2"/>
  <c r="C1445" i="2" l="1"/>
  <c r="L1445" i="2" s="1"/>
  <c r="F1446" i="2"/>
  <c r="C1446" i="2" l="1"/>
  <c r="L1446" i="2" s="1"/>
  <c r="F1447" i="2"/>
  <c r="C1447" i="2" l="1"/>
  <c r="L1447" i="2" s="1"/>
  <c r="C1448" i="2" l="1"/>
  <c r="L1448" i="2" s="1"/>
  <c r="F1449" i="2"/>
  <c r="C1449" i="2" l="1"/>
  <c r="L1449" i="2" s="1"/>
  <c r="F1450" i="2"/>
  <c r="C1450" i="2" l="1"/>
  <c r="L1450" i="2" s="1"/>
  <c r="F1451" i="2"/>
  <c r="C1451" i="2" l="1"/>
  <c r="L1451" i="2" s="1"/>
  <c r="F1452" i="2"/>
  <c r="C1452" i="2" l="1"/>
  <c r="L1452" i="2" s="1"/>
  <c r="F1453" i="2"/>
  <c r="C1453" i="2" l="1"/>
  <c r="L1453" i="2" s="1"/>
  <c r="F1454" i="2"/>
  <c r="C1454" i="2" l="1"/>
  <c r="L1454" i="2" s="1"/>
  <c r="F1455" i="2"/>
  <c r="C1455" i="2" l="1"/>
  <c r="L1455" i="2" s="1"/>
  <c r="F1456" i="2"/>
  <c r="C1456" i="2" l="1"/>
  <c r="L1456" i="2" s="1"/>
  <c r="F1457" i="2"/>
  <c r="C1457" i="2" l="1"/>
  <c r="L1457" i="2" s="1"/>
  <c r="F1458" i="2"/>
  <c r="C1458" i="2" l="1"/>
  <c r="L1458" i="2" s="1"/>
  <c r="F1459" i="2"/>
  <c r="C1459" i="2" l="1"/>
  <c r="L1459" i="2" s="1"/>
  <c r="F1460" i="2"/>
  <c r="C1460" i="2" l="1"/>
  <c r="L1460" i="2" s="1"/>
  <c r="C1461" i="2" l="1"/>
  <c r="L1461" i="2" s="1"/>
  <c r="F1462" i="2"/>
  <c r="C1462" i="2" l="1"/>
  <c r="L1462" i="2" s="1"/>
  <c r="F1463" i="2"/>
  <c r="C1463" i="2" l="1"/>
  <c r="L1463" i="2" s="1"/>
  <c r="F1464" i="2"/>
  <c r="C1464" i="2" l="1"/>
  <c r="L1464" i="2" s="1"/>
  <c r="F1465" i="2"/>
  <c r="C1465" i="2" l="1"/>
  <c r="L1465" i="2" s="1"/>
  <c r="F1466" i="2"/>
  <c r="C1466" i="2" l="1"/>
  <c r="L1466" i="2" s="1"/>
  <c r="F1467" i="2"/>
  <c r="C1467" i="2" l="1"/>
  <c r="L1467" i="2" s="1"/>
  <c r="F1468" i="2"/>
  <c r="C1468" i="2" l="1"/>
  <c r="L1468" i="2" s="1"/>
  <c r="F1469" i="2"/>
  <c r="C1469" i="2" l="1"/>
  <c r="L1469" i="2" s="1"/>
  <c r="C1470" i="2" l="1"/>
  <c r="L1470" i="2" s="1"/>
  <c r="F1471" i="2"/>
  <c r="C1471" i="2" l="1"/>
  <c r="L1471" i="2" s="1"/>
  <c r="F1472" i="2"/>
  <c r="C1472" i="2" l="1"/>
  <c r="L1472" i="2" s="1"/>
  <c r="F1473" i="2"/>
  <c r="C1473" i="2" l="1"/>
  <c r="L1473" i="2" s="1"/>
  <c r="F1474" i="2"/>
  <c r="C1474" i="2" l="1"/>
  <c r="L1474" i="2" s="1"/>
  <c r="F1475" i="2"/>
  <c r="C1475" i="2" l="1"/>
  <c r="L1475" i="2" s="1"/>
  <c r="F1476" i="2"/>
  <c r="C1476" i="2" l="1"/>
  <c r="L1476" i="2" s="1"/>
  <c r="F1477" i="2"/>
  <c r="C1477" i="2" l="1"/>
  <c r="L1477" i="2" s="1"/>
  <c r="F1478" i="2"/>
  <c r="C1478" i="2" l="1"/>
  <c r="L1478" i="2" s="1"/>
  <c r="F1479" i="2"/>
  <c r="C1479" i="2" l="1"/>
  <c r="L1479" i="2" s="1"/>
  <c r="F1480" i="2"/>
  <c r="C1480" i="2" l="1"/>
  <c r="L1480" i="2" s="1"/>
  <c r="C1481" i="2" l="1"/>
  <c r="L1481" i="2" s="1"/>
  <c r="F1482" i="2"/>
  <c r="C1482" i="2" l="1"/>
  <c r="L1482" i="2" s="1"/>
  <c r="F1483" i="2"/>
  <c r="C1483" i="2" l="1"/>
  <c r="L1483" i="2" s="1"/>
  <c r="F1484" i="2"/>
  <c r="C1484" i="2" l="1"/>
  <c r="L1484" i="2" s="1"/>
  <c r="F1485" i="2"/>
  <c r="C1485" i="2" l="1"/>
  <c r="L1485" i="2" s="1"/>
  <c r="F1486" i="2"/>
  <c r="C1486" i="2" l="1"/>
  <c r="L1486" i="2" s="1"/>
  <c r="F1487" i="2"/>
  <c r="C1487" i="2" l="1"/>
  <c r="L1487" i="2" s="1"/>
  <c r="F1488" i="2"/>
  <c r="C1488" i="2" l="1"/>
  <c r="L1488" i="2" s="1"/>
  <c r="F1489" i="2"/>
  <c r="C1489" i="2" l="1"/>
  <c r="L1489" i="2" s="1"/>
  <c r="F1490" i="2"/>
  <c r="C1490" i="2" l="1"/>
  <c r="L1490" i="2" s="1"/>
  <c r="F1491" i="2"/>
  <c r="C1491" i="2" l="1"/>
  <c r="L1491" i="2" s="1"/>
  <c r="F1492" i="2"/>
  <c r="F1493" i="2" l="1"/>
  <c r="C1492" i="2"/>
  <c r="L1492" i="2" s="1"/>
  <c r="F1494" i="2" l="1"/>
  <c r="C1493" i="2"/>
  <c r="L1493" i="2" s="1"/>
  <c r="C1494" i="2" l="1"/>
  <c r="L1494" i="2" s="1"/>
  <c r="F1495" i="2"/>
  <c r="C1495" i="2" l="1"/>
  <c r="L1495" i="2" s="1"/>
  <c r="F1496" i="2"/>
  <c r="F1497" i="2" l="1"/>
  <c r="C1496" i="2"/>
  <c r="L1496" i="2" s="1"/>
  <c r="C1497" i="2" l="1"/>
  <c r="L1497" i="2" s="1"/>
  <c r="F1498" i="2"/>
  <c r="C1498" i="2" l="1"/>
  <c r="L1498" i="2" s="1"/>
  <c r="F1499" i="2"/>
  <c r="F1500" i="2" l="1"/>
  <c r="C1499" i="2"/>
  <c r="L1499" i="2" s="1"/>
  <c r="F1501" i="2" l="1"/>
  <c r="C1500" i="2"/>
  <c r="L1500" i="2" s="1"/>
  <c r="F1502" i="2" l="1"/>
  <c r="C1501" i="2"/>
  <c r="L1501" i="2" s="1"/>
  <c r="F1503" i="2" l="1"/>
  <c r="C1502" i="2"/>
  <c r="L1502" i="2" s="1"/>
  <c r="C1503" i="2" l="1"/>
  <c r="L1503" i="2" s="1"/>
  <c r="F1504" i="2"/>
  <c r="F1505" i="2" l="1"/>
  <c r="C1504" i="2"/>
  <c r="L1504" i="2" s="1"/>
  <c r="C1505" i="2" l="1"/>
  <c r="L1505" i="2" s="1"/>
  <c r="F1506" i="2"/>
  <c r="F1507" i="2" l="1"/>
  <c r="C1506" i="2"/>
  <c r="L1506" i="2" s="1"/>
  <c r="F1508" i="2" l="1"/>
  <c r="C1507" i="2"/>
  <c r="L1507" i="2" s="1"/>
  <c r="F1509" i="2" l="1"/>
  <c r="C1508" i="2"/>
  <c r="L1508" i="2" s="1"/>
  <c r="F1510" i="2" l="1"/>
  <c r="C1509" i="2"/>
  <c r="L1509" i="2" s="1"/>
  <c r="C1510" i="2" l="1"/>
  <c r="L1510" i="2" s="1"/>
  <c r="F1511" i="2"/>
  <c r="C1511" i="2" l="1"/>
  <c r="L1511" i="2" s="1"/>
  <c r="F1512" i="2"/>
  <c r="F1513" i="2" l="1"/>
  <c r="C1512" i="2"/>
  <c r="L1512" i="2" s="1"/>
  <c r="F1514" i="2" l="1"/>
  <c r="C1513" i="2"/>
  <c r="L1513" i="2" s="1"/>
  <c r="C1514" i="2" l="1"/>
  <c r="L1514" i="2" s="1"/>
  <c r="F1515" i="2"/>
  <c r="C1515" i="2" l="1"/>
  <c r="L1515" i="2" s="1"/>
  <c r="C1516" i="2" l="1"/>
  <c r="L1516" i="2" s="1"/>
  <c r="F1517" i="2"/>
  <c r="C1517" i="2" l="1"/>
  <c r="L1517" i="2" s="1"/>
  <c r="F1518" i="2"/>
  <c r="C1518" i="2" l="1"/>
  <c r="L1518" i="2" s="1"/>
  <c r="F1519" i="2"/>
  <c r="C1519" i="2" l="1"/>
  <c r="L1519" i="2" s="1"/>
  <c r="F1520" i="2"/>
  <c r="C1520" i="2" l="1"/>
  <c r="L1520" i="2" s="1"/>
  <c r="F1521" i="2"/>
  <c r="C1521" i="2" l="1"/>
  <c r="L1521" i="2" s="1"/>
  <c r="F1522" i="2"/>
  <c r="C1522" i="2" l="1"/>
  <c r="L1522" i="2" s="1"/>
  <c r="F1523" i="2"/>
  <c r="C1523" i="2" l="1"/>
  <c r="L1523" i="2" s="1"/>
  <c r="F1524" i="2"/>
  <c r="F1525" i="2" l="1"/>
  <c r="C1524" i="2"/>
  <c r="L1524" i="2" s="1"/>
  <c r="C1525" i="2" l="1"/>
  <c r="L1525" i="2" s="1"/>
  <c r="F1526" i="2"/>
  <c r="C1526" i="2" l="1"/>
  <c r="L1526" i="2" s="1"/>
  <c r="F1527" i="2"/>
  <c r="C1527" i="2" l="1"/>
  <c r="L1527" i="2" s="1"/>
  <c r="F1529" i="2" l="1"/>
  <c r="C1528" i="2"/>
  <c r="L1528" i="2" s="1"/>
  <c r="C1529" i="2" l="1"/>
  <c r="L1529" i="2" s="1"/>
  <c r="F1530" i="2"/>
  <c r="C1530" i="2" l="1"/>
  <c r="L1530" i="2" s="1"/>
  <c r="F1531" i="2"/>
  <c r="F1532" i="2" l="1"/>
  <c r="C1531" i="2"/>
  <c r="L1531" i="2" s="1"/>
  <c r="F1533" i="2" l="1"/>
  <c r="C1532" i="2"/>
  <c r="L1532" i="2" s="1"/>
  <c r="F1534" i="2" l="1"/>
  <c r="C1533" i="2"/>
  <c r="L1533" i="2" s="1"/>
  <c r="C1534" i="2" l="1"/>
  <c r="L1534" i="2" s="1"/>
  <c r="F1535" i="2"/>
  <c r="C1535" i="2" l="1"/>
  <c r="L1535" i="2" s="1"/>
  <c r="F1536" i="2"/>
  <c r="C1536" i="2" l="1"/>
  <c r="L1536" i="2" s="1"/>
  <c r="F1537" i="2"/>
  <c r="C1537" i="2" l="1"/>
  <c r="L1537" i="2" s="1"/>
  <c r="F1538" i="2"/>
  <c r="C1538" i="2" l="1"/>
  <c r="L1538" i="2" s="1"/>
  <c r="F1539" i="2"/>
  <c r="C1539" i="2" l="1"/>
  <c r="L1539" i="2" s="1"/>
  <c r="F1540" i="2"/>
  <c r="C1540" i="2" l="1"/>
  <c r="L1540" i="2" s="1"/>
  <c r="F1541" i="2"/>
  <c r="C1541" i="2" l="1"/>
  <c r="L1541" i="2" s="1"/>
  <c r="F1542" i="2"/>
  <c r="F1543" i="2" l="1"/>
  <c r="C1542" i="2"/>
  <c r="L1542" i="2" s="1"/>
  <c r="F1544" i="2" l="1"/>
  <c r="C1543" i="2"/>
  <c r="L1543" i="2" s="1"/>
  <c r="C1544" i="2" l="1"/>
  <c r="L1544" i="2" s="1"/>
  <c r="F1545" i="2"/>
  <c r="C1545" i="2" l="1"/>
  <c r="L1545" i="2" s="1"/>
  <c r="F1546" i="2"/>
  <c r="F1547" i="2" l="1"/>
  <c r="C1546" i="2"/>
  <c r="L1546" i="2" s="1"/>
  <c r="C1547" i="2" l="1"/>
  <c r="L1547" i="2" s="1"/>
  <c r="F1548" i="2"/>
  <c r="F1549" i="2" l="1"/>
  <c r="C1548" i="2"/>
  <c r="L1548" i="2" s="1"/>
  <c r="F1550" i="2" l="1"/>
  <c r="C1549" i="2"/>
  <c r="L1549" i="2" s="1"/>
  <c r="F1551" i="2" l="1"/>
  <c r="C1550" i="2"/>
  <c r="L1550" i="2" s="1"/>
  <c r="F1552" i="2" l="1"/>
  <c r="C1551" i="2"/>
  <c r="L1551" i="2" s="1"/>
  <c r="F1553" i="2" l="1"/>
  <c r="C1552" i="2"/>
  <c r="L1552" i="2" s="1"/>
  <c r="C1553" i="2" l="1"/>
  <c r="L1553" i="2" s="1"/>
  <c r="F1554" i="2"/>
  <c r="C1554" i="2" l="1"/>
  <c r="L1554" i="2" s="1"/>
  <c r="F1555" i="2"/>
  <c r="F1556" i="2" l="1"/>
  <c r="C1555" i="2"/>
  <c r="L1555" i="2" s="1"/>
  <c r="C1556" i="2" l="1"/>
  <c r="L1556" i="2" s="1"/>
  <c r="F1557" i="2"/>
  <c r="C1557" i="2" l="1"/>
  <c r="L1557" i="2" s="1"/>
  <c r="F1558" i="2"/>
  <c r="F1559" i="2" l="1"/>
  <c r="C1558" i="2"/>
  <c r="L1558" i="2" s="1"/>
  <c r="F1560" i="2" l="1"/>
  <c r="C1559" i="2"/>
  <c r="L1559" i="2" s="1"/>
  <c r="C1560" i="2" l="1"/>
  <c r="L1560" i="2" s="1"/>
  <c r="F1561" i="2"/>
  <c r="F1562" i="2" l="1"/>
  <c r="C1561" i="2"/>
  <c r="L1561" i="2" s="1"/>
  <c r="F1563" i="2" l="1"/>
  <c r="C1562" i="2"/>
  <c r="L1562" i="2" s="1"/>
  <c r="C1563" i="2" l="1"/>
  <c r="L1563" i="2" s="1"/>
  <c r="F1564" i="2"/>
  <c r="C1564" i="2" l="1"/>
  <c r="L1564" i="2" s="1"/>
  <c r="F1565" i="2"/>
  <c r="C1565" i="2" l="1"/>
  <c r="L1565" i="2" s="1"/>
  <c r="F1566" i="2"/>
  <c r="C1566" i="2" l="1"/>
  <c r="L1566" i="2" s="1"/>
  <c r="F1567" i="2"/>
  <c r="C1567" i="2" l="1"/>
  <c r="L1567" i="2" s="1"/>
  <c r="C1568" i="2" l="1"/>
  <c r="L1568" i="2" s="1"/>
  <c r="F1569" i="2"/>
  <c r="C1569" i="2" l="1"/>
  <c r="L1569" i="2" s="1"/>
  <c r="F1570" i="2"/>
  <c r="F1571" i="2" l="1"/>
  <c r="C1570" i="2"/>
  <c r="L1570" i="2" s="1"/>
  <c r="C1571" i="2" l="1"/>
  <c r="L1571" i="2" s="1"/>
  <c r="F1572" i="2"/>
  <c r="F1573" i="2" l="1"/>
  <c r="C1572" i="2"/>
  <c r="L1572" i="2" s="1"/>
  <c r="C1573" i="2" l="1"/>
  <c r="L1573" i="2" s="1"/>
  <c r="F1574" i="2"/>
  <c r="C1574" i="2" l="1"/>
  <c r="L1574" i="2" s="1"/>
  <c r="F1575" i="2"/>
  <c r="C1575" i="2" l="1"/>
  <c r="L1575" i="2" s="1"/>
  <c r="F1576" i="2"/>
  <c r="F1577" i="2" l="1"/>
  <c r="C1576" i="2"/>
  <c r="L1576" i="2" s="1"/>
  <c r="C1577" i="2" l="1"/>
  <c r="L1577" i="2" s="1"/>
  <c r="C1578" i="2" l="1"/>
  <c r="L1578" i="2" s="1"/>
  <c r="F1579" i="2"/>
  <c r="C1579" i="2" l="1"/>
  <c r="L1579" i="2" s="1"/>
  <c r="F1580" i="2"/>
  <c r="F1581" i="2" l="1"/>
  <c r="C1580" i="2"/>
  <c r="L1580" i="2" s="1"/>
  <c r="C1581" i="2" l="1"/>
  <c r="L1581" i="2" s="1"/>
  <c r="F1582" i="2"/>
  <c r="C1582" i="2" l="1"/>
  <c r="L1582" i="2" s="1"/>
  <c r="C1583" i="2" l="1"/>
  <c r="L1583" i="2" s="1"/>
  <c r="F1584" i="2"/>
  <c r="C1584" i="2" l="1"/>
  <c r="L1584" i="2" s="1"/>
  <c r="F1585" i="2"/>
  <c r="C1585" i="2" l="1"/>
  <c r="L1585" i="2" s="1"/>
  <c r="F1586" i="2"/>
  <c r="F1587" i="2" l="1"/>
  <c r="C1586" i="2"/>
  <c r="L1586" i="2" s="1"/>
  <c r="C1587" i="2" l="1"/>
  <c r="L1587" i="2" s="1"/>
  <c r="F1588" i="2"/>
  <c r="C1588" i="2" l="1"/>
  <c r="L1588" i="2" s="1"/>
  <c r="F1589" i="2"/>
  <c r="C1589" i="2" l="1"/>
  <c r="L1589" i="2" s="1"/>
  <c r="F1590" i="2"/>
  <c r="C1590" i="2" l="1"/>
  <c r="L1590" i="2" s="1"/>
  <c r="F1591" i="2"/>
  <c r="F1592" i="2" l="1"/>
  <c r="C1591" i="2"/>
  <c r="L1591" i="2" s="1"/>
  <c r="C1592" i="2" l="1"/>
  <c r="L1592" i="2" s="1"/>
  <c r="C1593" i="2" l="1"/>
  <c r="L1593" i="2" s="1"/>
  <c r="F1594" i="2"/>
  <c r="C1594" i="2" l="1"/>
  <c r="L1594" i="2" s="1"/>
  <c r="F1595" i="2"/>
  <c r="C1595" i="2" l="1"/>
  <c r="L1595" i="2" s="1"/>
  <c r="F1596" i="2"/>
  <c r="C1596" i="2" l="1"/>
  <c r="L1596" i="2" s="1"/>
  <c r="F1597" i="2"/>
  <c r="F1598" i="2" l="1"/>
  <c r="C1597" i="2"/>
  <c r="L1597" i="2" s="1"/>
  <c r="C1598" i="2" l="1"/>
  <c r="L1598" i="2" s="1"/>
  <c r="F1599" i="2"/>
  <c r="C1599" i="2" l="1"/>
  <c r="L1599" i="2" s="1"/>
  <c r="F1600" i="2"/>
  <c r="C1600" i="2" l="1"/>
  <c r="L1600" i="2" s="1"/>
  <c r="F1601" i="2"/>
  <c r="F1602" i="2" l="1"/>
  <c r="C1601" i="2"/>
  <c r="L1601" i="2" s="1"/>
  <c r="F1603" i="2" l="1"/>
  <c r="C1602" i="2"/>
  <c r="L1602" i="2" s="1"/>
  <c r="C1603" i="2" l="1"/>
  <c r="L1603" i="2" s="1"/>
  <c r="F1604" i="2"/>
  <c r="C1604" i="2" l="1"/>
  <c r="L1604" i="2" s="1"/>
  <c r="F1605" i="2"/>
  <c r="F1606" i="2" l="1"/>
  <c r="C1605" i="2"/>
  <c r="L1605" i="2" s="1"/>
  <c r="C1606" i="2" l="1"/>
  <c r="L1606" i="2" s="1"/>
  <c r="F1607" i="2"/>
  <c r="C1607" i="2" l="1"/>
  <c r="L1607" i="2" s="1"/>
  <c r="F1608" i="2"/>
  <c r="C1608" i="2" l="1"/>
  <c r="L1608" i="2" s="1"/>
  <c r="F1609" i="2"/>
  <c r="C1609" i="2" l="1"/>
  <c r="L1609" i="2" s="1"/>
  <c r="F1610" i="2"/>
  <c r="C1610" i="2" l="1"/>
  <c r="L1610" i="2" s="1"/>
  <c r="F1611" i="2"/>
  <c r="F1612" i="2" l="1"/>
  <c r="C1611" i="2"/>
  <c r="L1611" i="2" s="1"/>
  <c r="C1612" i="2" l="1"/>
  <c r="L1612" i="2" s="1"/>
  <c r="F1613" i="2"/>
  <c r="F1614" i="2" l="1"/>
  <c r="C1613" i="2"/>
  <c r="L1613" i="2" s="1"/>
  <c r="F1615" i="2" l="1"/>
  <c r="C1614" i="2"/>
  <c r="L1614" i="2" s="1"/>
  <c r="F1616" i="2" l="1"/>
  <c r="C1615" i="2"/>
  <c r="L1615" i="2" s="1"/>
  <c r="C1616" i="2" l="1"/>
  <c r="L1616" i="2" s="1"/>
  <c r="F1617" i="2"/>
  <c r="C1617" i="2" l="1"/>
  <c r="L1617" i="2" s="1"/>
  <c r="F1618" i="2"/>
  <c r="C1618" i="2" l="1"/>
  <c r="L1618" i="2" s="1"/>
  <c r="F1619" i="2"/>
  <c r="F1620" i="2" l="1"/>
  <c r="C1619" i="2"/>
  <c r="L1619" i="2" s="1"/>
  <c r="F1621" i="2" l="1"/>
  <c r="C1620" i="2"/>
  <c r="L1620" i="2" s="1"/>
  <c r="F1622" i="2" l="1"/>
  <c r="C1621" i="2"/>
  <c r="L1621" i="2" s="1"/>
  <c r="C1622" i="2" l="1"/>
  <c r="L1622" i="2" s="1"/>
  <c r="F1623" i="2"/>
  <c r="C1623" i="2" l="1"/>
  <c r="L1623" i="2" s="1"/>
  <c r="F1624" i="2"/>
  <c r="F1625" i="2" l="1"/>
  <c r="C1624" i="2"/>
  <c r="L1624" i="2" s="1"/>
  <c r="F1626" i="2" l="1"/>
  <c r="C1625" i="2"/>
  <c r="L1625" i="2" s="1"/>
  <c r="F1627" i="2" l="1"/>
  <c r="C1626" i="2"/>
  <c r="L1626" i="2" s="1"/>
  <c r="C1627" i="2" l="1"/>
  <c r="L1627" i="2" s="1"/>
  <c r="F1628" i="2"/>
  <c r="F1629" i="2" l="1"/>
  <c r="C1628" i="2"/>
  <c r="L1628" i="2" s="1"/>
  <c r="C1629" i="2" l="1"/>
  <c r="L1629" i="2" s="1"/>
  <c r="F1630" i="2"/>
  <c r="C1630" i="2" l="1"/>
  <c r="L1630" i="2" s="1"/>
  <c r="F1631" i="2"/>
  <c r="C1631" i="2" l="1"/>
  <c r="L1631" i="2" s="1"/>
  <c r="F1632" i="2"/>
  <c r="F1633" i="2" l="1"/>
  <c r="C1632" i="2"/>
  <c r="L1632" i="2" s="1"/>
  <c r="C1633" i="2" l="1"/>
  <c r="L1633" i="2" s="1"/>
  <c r="F1634" i="2"/>
  <c r="F1635" i="2" l="1"/>
  <c r="C1634" i="2"/>
  <c r="L1634" i="2" s="1"/>
  <c r="F1636" i="2" l="1"/>
  <c r="C1635" i="2"/>
  <c r="L1635" i="2" s="1"/>
  <c r="F1637" i="2" l="1"/>
  <c r="C1636" i="2"/>
  <c r="L1636" i="2" s="1"/>
  <c r="F1638" i="2" l="1"/>
  <c r="C1637" i="2"/>
  <c r="L1637" i="2" s="1"/>
  <c r="F1639" i="2" l="1"/>
  <c r="C1638" i="2"/>
  <c r="L1638" i="2" s="1"/>
  <c r="F1640" i="2" l="1"/>
  <c r="C1639" i="2"/>
  <c r="L1639" i="2" s="1"/>
  <c r="C1640" i="2" l="1"/>
  <c r="L1640" i="2" s="1"/>
  <c r="F1641" i="2"/>
  <c r="C1641" i="2" l="1"/>
  <c r="L1641" i="2" s="1"/>
  <c r="F1642" i="2"/>
  <c r="F1643" i="2" l="1"/>
  <c r="C1642" i="2"/>
  <c r="L1642" i="2" s="1"/>
  <c r="C1643" i="2" l="1"/>
  <c r="L1643" i="2" s="1"/>
  <c r="F1644" i="2"/>
  <c r="C1644" i="2" l="1"/>
  <c r="L1644" i="2" s="1"/>
  <c r="F1645" i="2"/>
  <c r="C1645" i="2" l="1"/>
  <c r="L1645" i="2" s="1"/>
  <c r="F1646" i="2"/>
  <c r="F1647" i="2" l="1"/>
  <c r="C1646" i="2"/>
  <c r="L1646" i="2" s="1"/>
  <c r="F1648" i="2" l="1"/>
  <c r="C1647" i="2"/>
  <c r="L1647" i="2" s="1"/>
  <c r="F1649" i="2" l="1"/>
  <c r="C1648" i="2"/>
  <c r="L1648" i="2" s="1"/>
  <c r="C1649" i="2" l="1"/>
  <c r="L1649" i="2" s="1"/>
  <c r="F1650" i="2"/>
  <c r="C1650" i="2" l="1"/>
  <c r="L1650" i="2" s="1"/>
  <c r="F1651" i="2"/>
  <c r="C1651" i="2" l="1"/>
  <c r="L1651" i="2" s="1"/>
  <c r="F1652" i="2"/>
  <c r="C1652" i="2" l="1"/>
  <c r="L1652" i="2" s="1"/>
  <c r="F1653" i="2"/>
  <c r="C1653" i="2" l="1"/>
  <c r="L1653" i="2" s="1"/>
  <c r="F1654" i="2"/>
  <c r="C1654" i="2" l="1"/>
  <c r="L1654" i="2" s="1"/>
  <c r="F1655" i="2"/>
  <c r="C1655" i="2" l="1"/>
  <c r="L1655" i="2" s="1"/>
  <c r="F1656" i="2"/>
  <c r="C1656" i="2" l="1"/>
  <c r="L1656" i="2" s="1"/>
  <c r="F1657" i="2"/>
  <c r="C1657" i="2" l="1"/>
  <c r="L1657" i="2" s="1"/>
  <c r="F1658" i="2"/>
  <c r="C1658" i="2" l="1"/>
  <c r="L1658" i="2" s="1"/>
  <c r="F1659" i="2"/>
  <c r="C1659" i="2" l="1"/>
  <c r="L1659" i="2" s="1"/>
  <c r="F1660" i="2"/>
  <c r="F1661" i="2" l="1"/>
  <c r="C1660" i="2"/>
  <c r="L1660" i="2" s="1"/>
  <c r="C1661" i="2" l="1"/>
  <c r="L1661" i="2" s="1"/>
  <c r="F1662" i="2"/>
  <c r="C1662" i="2" l="1"/>
  <c r="L1662" i="2" s="1"/>
  <c r="F1663" i="2"/>
  <c r="C1663" i="2" l="1"/>
  <c r="L1663" i="2" s="1"/>
  <c r="F1664" i="2"/>
  <c r="C1664" i="2" l="1"/>
  <c r="L1664" i="2" s="1"/>
  <c r="F1665" i="2"/>
  <c r="C1665" i="2" l="1"/>
  <c r="L1665" i="2" s="1"/>
  <c r="F1666" i="2"/>
  <c r="F1667" i="2" l="1"/>
  <c r="C1666" i="2"/>
  <c r="L1666" i="2" s="1"/>
  <c r="C1667" i="2" l="1"/>
  <c r="L1667" i="2" s="1"/>
  <c r="F1668" i="2"/>
  <c r="C1668" i="2" l="1"/>
  <c r="L1668" i="2" s="1"/>
  <c r="F1669" i="2"/>
  <c r="C1669" i="2" l="1"/>
  <c r="L1669" i="2" s="1"/>
  <c r="F1670" i="2"/>
  <c r="C1670" i="2" l="1"/>
  <c r="L1670" i="2" s="1"/>
  <c r="F1671" i="2"/>
  <c r="C1671" i="2" l="1"/>
  <c r="L1671" i="2" s="1"/>
  <c r="F1672" i="2"/>
  <c r="F1673" i="2" l="1"/>
  <c r="C1672" i="2"/>
  <c r="L1672" i="2" s="1"/>
  <c r="F1674" i="2" l="1"/>
  <c r="C1673" i="2"/>
  <c r="L1673" i="2" s="1"/>
  <c r="F1675" i="2" l="1"/>
  <c r="C1674" i="2"/>
  <c r="L1674" i="2" s="1"/>
  <c r="F1676" i="2" l="1"/>
  <c r="C1675" i="2"/>
  <c r="L1675" i="2" s="1"/>
  <c r="F1677" i="2" l="1"/>
  <c r="C1676" i="2"/>
  <c r="L1676" i="2" s="1"/>
  <c r="C1677" i="2" l="1"/>
  <c r="L1677" i="2" s="1"/>
  <c r="F1678" i="2"/>
  <c r="F1679" i="2" l="1"/>
  <c r="C1678" i="2"/>
  <c r="L1678" i="2" s="1"/>
  <c r="F1680" i="2" l="1"/>
  <c r="C1679" i="2"/>
  <c r="L1679" i="2" s="1"/>
  <c r="C1680" i="2" l="1"/>
  <c r="L1680" i="2" s="1"/>
  <c r="F1681" i="2"/>
  <c r="F1682" i="2" l="1"/>
  <c r="C1681" i="2"/>
  <c r="L1681" i="2" s="1"/>
  <c r="C1682" i="2" l="1"/>
  <c r="L1682" i="2" s="1"/>
  <c r="F1683" i="2"/>
  <c r="C1683" i="2" l="1"/>
  <c r="L1683" i="2" s="1"/>
  <c r="F1684" i="2"/>
  <c r="C1684" i="2" l="1"/>
  <c r="L1684" i="2" s="1"/>
  <c r="F1685" i="2"/>
  <c r="F1686" i="2" l="1"/>
  <c r="C1685" i="2"/>
  <c r="L1685" i="2" s="1"/>
  <c r="F1687" i="2" l="1"/>
  <c r="C1686" i="2"/>
  <c r="L1686" i="2" s="1"/>
  <c r="C1687" i="2" l="1"/>
  <c r="L1687" i="2" s="1"/>
  <c r="F1688" i="2"/>
  <c r="C1688" i="2" l="1"/>
  <c r="L1688" i="2" s="1"/>
  <c r="F1689" i="2"/>
  <c r="F1690" i="2" l="1"/>
  <c r="C1689" i="2"/>
  <c r="L1689" i="2" s="1"/>
  <c r="C1690" i="2" l="1"/>
  <c r="L1690" i="2" s="1"/>
  <c r="F1691" i="2"/>
  <c r="C1691" i="2" l="1"/>
  <c r="L1691" i="2" s="1"/>
  <c r="F1692" i="2"/>
  <c r="F1693" i="2" l="1"/>
  <c r="C1692" i="2"/>
  <c r="L1692" i="2" s="1"/>
  <c r="F1694" i="2" l="1"/>
  <c r="C1693" i="2"/>
  <c r="L1693" i="2" s="1"/>
  <c r="C1694" i="2" l="1"/>
  <c r="L1694" i="2" s="1"/>
  <c r="F1695" i="2"/>
  <c r="F1696" i="2" l="1"/>
  <c r="C1695" i="2"/>
  <c r="L1695" i="2" s="1"/>
  <c r="F1697" i="2" l="1"/>
  <c r="C1696" i="2"/>
  <c r="L1696" i="2" s="1"/>
  <c r="C1697" i="2" l="1"/>
  <c r="L1697" i="2" s="1"/>
  <c r="F1698" i="2"/>
  <c r="C1698" i="2" l="1"/>
  <c r="L1698" i="2" s="1"/>
  <c r="F1699" i="2"/>
  <c r="C1699" i="2" l="1"/>
  <c r="L1699" i="2" s="1"/>
  <c r="F1700" i="2"/>
  <c r="F1701" i="2" l="1"/>
  <c r="C1700" i="2"/>
  <c r="L1700" i="2" s="1"/>
  <c r="C1701" i="2" l="1"/>
  <c r="L1701" i="2" s="1"/>
  <c r="F1702" i="2"/>
  <c r="C1702" i="2" l="1"/>
  <c r="L1702" i="2" s="1"/>
  <c r="F1703" i="2"/>
  <c r="F1704" i="2" l="1"/>
  <c r="C1703" i="2"/>
  <c r="L1703" i="2" s="1"/>
  <c r="C1704" i="2" l="1"/>
  <c r="L1704" i="2" s="1"/>
  <c r="F1705" i="2"/>
  <c r="C1705" i="2" l="1"/>
  <c r="L1705" i="2" s="1"/>
  <c r="F1706" i="2"/>
  <c r="C1706" i="2" l="1"/>
  <c r="L1706" i="2" s="1"/>
  <c r="F1707" i="2"/>
  <c r="C1707" i="2" l="1"/>
  <c r="L1707" i="2" s="1"/>
  <c r="F1708" i="2"/>
  <c r="C1708" i="2" l="1"/>
  <c r="L1708" i="2" s="1"/>
  <c r="F1709" i="2"/>
  <c r="F1710" i="2" l="1"/>
  <c r="C1709" i="2"/>
  <c r="L1709" i="2" s="1"/>
  <c r="F1711" i="2" l="1"/>
  <c r="C1710" i="2"/>
  <c r="L1710" i="2" s="1"/>
  <c r="F1712" i="2" l="1"/>
  <c r="C1711" i="2"/>
  <c r="L1711" i="2" s="1"/>
  <c r="C1712" i="2" l="1"/>
  <c r="L1712" i="2" s="1"/>
  <c r="F1713" i="2"/>
  <c r="C1713" i="2" l="1"/>
  <c r="L1713" i="2" s="1"/>
  <c r="F1714" i="2"/>
  <c r="C1714" i="2" l="1"/>
  <c r="L1714" i="2" s="1"/>
  <c r="F1715" i="2"/>
  <c r="C1715" i="2" l="1"/>
  <c r="L1715" i="2" s="1"/>
  <c r="F1716" i="2"/>
  <c r="C1716" i="2" l="1"/>
  <c r="L1716" i="2" s="1"/>
  <c r="F1717" i="2"/>
  <c r="C1717" i="2" l="1"/>
  <c r="L1717" i="2" s="1"/>
  <c r="F1718" i="2"/>
  <c r="C1718" i="2" l="1"/>
  <c r="L1718" i="2" s="1"/>
  <c r="F1719" i="2"/>
  <c r="C1719" i="2" l="1"/>
  <c r="L1719" i="2" s="1"/>
  <c r="F1720" i="2"/>
  <c r="C1720" i="2" l="1"/>
  <c r="L1720" i="2" s="1"/>
  <c r="F1721" i="2"/>
  <c r="C1721" i="2" l="1"/>
  <c r="L1721" i="2" s="1"/>
  <c r="F1722" i="2"/>
  <c r="C1722" i="2" l="1"/>
  <c r="L1722" i="2" s="1"/>
  <c r="F1723" i="2"/>
  <c r="C1723" i="2" l="1"/>
  <c r="L1723" i="2" s="1"/>
  <c r="F1724" i="2"/>
  <c r="C1724" i="2" l="1"/>
  <c r="L1724" i="2" s="1"/>
  <c r="F1725" i="2"/>
  <c r="C1725" i="2" l="1"/>
  <c r="L1725" i="2" s="1"/>
  <c r="F1726" i="2"/>
  <c r="C1726" i="2" l="1"/>
  <c r="L1726" i="2" s="1"/>
  <c r="F1727" i="2"/>
  <c r="F1728" i="2" l="1"/>
  <c r="C1727" i="2"/>
  <c r="L1727" i="2" s="1"/>
  <c r="C1728" i="2" l="1"/>
  <c r="L1728" i="2" s="1"/>
  <c r="F1729" i="2"/>
  <c r="F1730" i="2" l="1"/>
  <c r="C1729" i="2"/>
  <c r="L1729" i="2" s="1"/>
  <c r="C1730" i="2" l="1"/>
  <c r="L1730" i="2" s="1"/>
  <c r="F1731" i="2"/>
  <c r="C1731" i="2" l="1"/>
  <c r="L1731" i="2" s="1"/>
  <c r="F1732" i="2"/>
  <c r="C1732" i="2" l="1"/>
  <c r="L1732" i="2" s="1"/>
  <c r="F1733" i="2"/>
  <c r="F1734" i="2" l="1"/>
  <c r="C1733" i="2"/>
  <c r="L1733" i="2" s="1"/>
  <c r="C1734" i="2" l="1"/>
  <c r="L1734" i="2" s="1"/>
  <c r="F1735" i="2"/>
  <c r="C1735" i="2" l="1"/>
  <c r="L1735" i="2" s="1"/>
  <c r="F1736" i="2"/>
  <c r="C1736" i="2" l="1"/>
  <c r="L1736" i="2" s="1"/>
  <c r="F1737" i="2"/>
  <c r="F1738" i="2" l="1"/>
  <c r="C1737" i="2"/>
  <c r="L1737" i="2" s="1"/>
  <c r="C1738" i="2" l="1"/>
  <c r="L1738" i="2" s="1"/>
  <c r="F1739" i="2"/>
  <c r="C1739" i="2" l="1"/>
  <c r="L1739" i="2" s="1"/>
  <c r="F1740" i="2"/>
  <c r="F1741" i="2" l="1"/>
  <c r="C1740" i="2"/>
  <c r="L1740" i="2" s="1"/>
  <c r="F1742" i="2" l="1"/>
  <c r="C1741" i="2"/>
  <c r="L1741" i="2" s="1"/>
  <c r="C1742" i="2" l="1"/>
  <c r="L1742" i="2" s="1"/>
  <c r="F1743" i="2"/>
  <c r="C1743" i="2" l="1"/>
  <c r="L1743" i="2" s="1"/>
  <c r="F1744" i="2"/>
  <c r="F1745" i="2" l="1"/>
  <c r="C1744" i="2"/>
  <c r="L1744" i="2" s="1"/>
  <c r="C1745" i="2" l="1"/>
  <c r="L1745" i="2" s="1"/>
  <c r="F1746" i="2"/>
  <c r="C1746" i="2" l="1"/>
  <c r="L1746" i="2" s="1"/>
  <c r="F1747" i="2"/>
  <c r="C1747" i="2" l="1"/>
  <c r="L1747" i="2" s="1"/>
  <c r="F1748" i="2"/>
  <c r="C1748" i="2" l="1"/>
  <c r="L1748" i="2" s="1"/>
  <c r="F1749" i="2"/>
  <c r="C1749" i="2" l="1"/>
  <c r="L1749" i="2" s="1"/>
  <c r="F1750" i="2"/>
  <c r="C1750" i="2" l="1"/>
  <c r="L1750" i="2" s="1"/>
  <c r="F1751" i="2"/>
  <c r="C1751" i="2" l="1"/>
  <c r="L1751" i="2" s="1"/>
  <c r="F1752" i="2"/>
  <c r="C1752" i="2" l="1"/>
  <c r="L1752" i="2" s="1"/>
  <c r="F1753" i="2"/>
  <c r="F1754" i="2" l="1"/>
  <c r="C1753" i="2"/>
  <c r="L1753" i="2" s="1"/>
  <c r="F1755" i="2" l="1"/>
  <c r="C1754" i="2"/>
  <c r="L1754" i="2" s="1"/>
  <c r="F1756" i="2" l="1"/>
  <c r="C1755" i="2"/>
  <c r="L1755" i="2" s="1"/>
  <c r="C1756" i="2" l="1"/>
  <c r="L1756" i="2" s="1"/>
  <c r="F1757" i="2"/>
  <c r="C1757" i="2" l="1"/>
  <c r="L1757" i="2" s="1"/>
  <c r="F1758" i="2"/>
  <c r="C1758" i="2" l="1"/>
  <c r="L1758" i="2" s="1"/>
  <c r="F1759" i="2"/>
  <c r="F1760" i="2" l="1"/>
  <c r="C1759" i="2"/>
  <c r="L1759" i="2" s="1"/>
  <c r="C1760" i="2" l="1"/>
  <c r="L1760" i="2" s="1"/>
  <c r="F1761" i="2"/>
  <c r="C1761" i="2" l="1"/>
  <c r="L1761" i="2" s="1"/>
  <c r="F1762" i="2"/>
  <c r="C1762" i="2" l="1"/>
  <c r="L1762" i="2" s="1"/>
  <c r="F1763" i="2"/>
  <c r="C1763" i="2" l="1"/>
  <c r="L1763" i="2" s="1"/>
  <c r="F1764" i="2"/>
  <c r="F1765" i="2" l="1"/>
  <c r="C1764" i="2"/>
  <c r="L1764" i="2" s="1"/>
  <c r="F1766" i="2" l="1"/>
  <c r="C1765" i="2"/>
  <c r="L1765" i="2" s="1"/>
  <c r="C1766" i="2" l="1"/>
  <c r="L1766" i="2" s="1"/>
  <c r="F1767" i="2"/>
  <c r="F1768" i="2" l="1"/>
  <c r="C1767" i="2"/>
  <c r="L1767" i="2" s="1"/>
  <c r="C1768" i="2" l="1"/>
  <c r="L1768" i="2" s="1"/>
  <c r="F1769" i="2"/>
  <c r="F1770" i="2" l="1"/>
  <c r="C1769" i="2"/>
  <c r="L1769" i="2" s="1"/>
  <c r="C1770" i="2" l="1"/>
  <c r="L1770" i="2" s="1"/>
  <c r="F1771" i="2"/>
  <c r="C1771" i="2" l="1"/>
  <c r="L1771" i="2" s="1"/>
  <c r="F1772" i="2"/>
  <c r="C1772" i="2" l="1"/>
  <c r="L1772" i="2" s="1"/>
  <c r="F1773" i="2"/>
  <c r="C1773" i="2" l="1"/>
  <c r="L1773" i="2" s="1"/>
  <c r="F1774" i="2"/>
  <c r="C1774" i="2" l="1"/>
  <c r="L1774" i="2" s="1"/>
  <c r="F1775" i="2"/>
  <c r="C1775" i="2" l="1"/>
  <c r="L1775" i="2" s="1"/>
  <c r="F1776" i="2"/>
  <c r="C1776" i="2" l="1"/>
  <c r="L1776" i="2" s="1"/>
  <c r="F1777" i="2"/>
  <c r="C1777" i="2" l="1"/>
  <c r="L1777" i="2" s="1"/>
  <c r="F1778" i="2"/>
  <c r="F1779" i="2" l="1"/>
  <c r="C1778" i="2"/>
  <c r="L1778" i="2" s="1"/>
  <c r="F1780" i="2" l="1"/>
  <c r="C1779" i="2"/>
  <c r="L1779" i="2" s="1"/>
  <c r="C1780" i="2" l="1"/>
  <c r="L1780" i="2" s="1"/>
  <c r="F1781" i="2"/>
  <c r="C1781" i="2" l="1"/>
  <c r="L1781" i="2" s="1"/>
  <c r="F1782" i="2"/>
  <c r="C1782" i="2" l="1"/>
  <c r="L1782" i="2" s="1"/>
  <c r="F1783" i="2"/>
  <c r="F1784" i="2" l="1"/>
  <c r="C1783" i="2"/>
  <c r="L1783" i="2" s="1"/>
  <c r="C1784" i="2" l="1"/>
  <c r="L1784" i="2" s="1"/>
  <c r="F1785" i="2"/>
  <c r="F1786" i="2" l="1"/>
  <c r="C1785" i="2"/>
  <c r="L1785" i="2" s="1"/>
  <c r="F1787" i="2" l="1"/>
  <c r="C1786" i="2"/>
  <c r="L1786" i="2" s="1"/>
  <c r="C1787" i="2" l="1"/>
  <c r="L1787" i="2" s="1"/>
  <c r="F1788" i="2"/>
  <c r="C1788" i="2" l="1"/>
  <c r="L1788" i="2" s="1"/>
  <c r="F1789" i="2"/>
  <c r="C1789" i="2" l="1"/>
  <c r="L1789" i="2" s="1"/>
  <c r="F1790" i="2"/>
  <c r="C1790" i="2" l="1"/>
  <c r="L1790" i="2" s="1"/>
  <c r="F1791" i="2"/>
  <c r="C1791" i="2" l="1"/>
  <c r="L1791" i="2" s="1"/>
  <c r="F1792" i="2"/>
  <c r="C1792" i="2" l="1"/>
  <c r="L1792" i="2" s="1"/>
  <c r="F1793" i="2"/>
  <c r="F1794" i="2" l="1"/>
  <c r="C1793" i="2"/>
  <c r="L1793" i="2" s="1"/>
  <c r="C1794" i="2" l="1"/>
  <c r="L1794" i="2" s="1"/>
  <c r="F1795" i="2"/>
  <c r="C1795" i="2" l="1"/>
  <c r="L1795" i="2" s="1"/>
  <c r="F1796" i="2"/>
  <c r="F1797" i="2" l="1"/>
  <c r="C1796" i="2"/>
  <c r="L1796" i="2" s="1"/>
  <c r="C1797" i="2" l="1"/>
  <c r="L1797" i="2" s="1"/>
  <c r="F1798" i="2"/>
  <c r="C1798" i="2" l="1"/>
  <c r="L1798" i="2" s="1"/>
  <c r="F1799" i="2"/>
  <c r="C1799" i="2" l="1"/>
  <c r="L1799" i="2" s="1"/>
  <c r="F1800" i="2"/>
  <c r="C1800" i="2" l="1"/>
  <c r="L1800" i="2" s="1"/>
  <c r="F1801" i="2"/>
  <c r="C1801" i="2" l="1"/>
  <c r="L1801" i="2" s="1"/>
  <c r="F1802" i="2"/>
  <c r="F1803" i="2" l="1"/>
  <c r="C1802" i="2"/>
  <c r="L1802" i="2" s="1"/>
  <c r="F1804" i="2" l="1"/>
  <c r="C1803" i="2"/>
  <c r="L1803" i="2" s="1"/>
  <c r="F1805" i="2" l="1"/>
  <c r="C1804" i="2"/>
  <c r="L1804" i="2" s="1"/>
  <c r="C1805" i="2" l="1"/>
  <c r="L1805" i="2" s="1"/>
  <c r="F1806" i="2"/>
  <c r="C1806" i="2" l="1"/>
  <c r="L1806" i="2" s="1"/>
  <c r="F1807" i="2"/>
  <c r="C1807" i="2" l="1"/>
  <c r="L1807" i="2" s="1"/>
  <c r="F1808" i="2"/>
  <c r="F1809" i="2" l="1"/>
  <c r="C1808" i="2"/>
  <c r="L1808" i="2" s="1"/>
  <c r="C1809" i="2" l="1"/>
  <c r="L1809" i="2" s="1"/>
  <c r="F1810" i="2"/>
  <c r="F1811" i="2" l="1"/>
  <c r="C1810" i="2"/>
  <c r="L1810" i="2" s="1"/>
  <c r="F1812" i="2" l="1"/>
  <c r="C1811" i="2"/>
  <c r="L1811" i="2" s="1"/>
  <c r="C1812" i="2" l="1"/>
  <c r="L1812" i="2" s="1"/>
  <c r="F1813" i="2"/>
  <c r="F1814" i="2" l="1"/>
  <c r="C1813" i="2"/>
  <c r="L1813" i="2" s="1"/>
  <c r="C1814" i="2" l="1"/>
  <c r="L1814" i="2" s="1"/>
  <c r="F1815" i="2"/>
  <c r="C1815" i="2" l="1"/>
  <c r="L1815" i="2" s="1"/>
  <c r="F1816" i="2"/>
  <c r="F1817" i="2" l="1"/>
  <c r="C1816" i="2"/>
  <c r="L1816" i="2" s="1"/>
  <c r="F1818" i="2" l="1"/>
  <c r="C1817" i="2"/>
  <c r="L1817" i="2" s="1"/>
  <c r="F1819" i="2" l="1"/>
  <c r="C1818" i="2"/>
  <c r="L1818" i="2" s="1"/>
  <c r="F1820" i="2" l="1"/>
  <c r="C1819" i="2"/>
  <c r="L1819" i="2" s="1"/>
  <c r="C1820" i="2" l="1"/>
  <c r="L1820" i="2" s="1"/>
  <c r="F1821" i="2"/>
  <c r="F1822" i="2" l="1"/>
  <c r="C1821" i="2"/>
  <c r="L1821" i="2" s="1"/>
  <c r="C1822" i="2" l="1"/>
  <c r="L1822" i="2" s="1"/>
  <c r="F1823" i="2"/>
  <c r="F1824" i="2" l="1"/>
  <c r="C1823" i="2"/>
  <c r="L1823" i="2" s="1"/>
  <c r="F1825" i="2" l="1"/>
  <c r="C1824" i="2"/>
  <c r="L1824" i="2" s="1"/>
  <c r="C1825" i="2" l="1"/>
  <c r="L1825" i="2" s="1"/>
  <c r="F1826" i="2"/>
  <c r="C1826" i="2" l="1"/>
  <c r="L1826" i="2" s="1"/>
  <c r="F1827" i="2"/>
  <c r="C1827" i="2" l="1"/>
  <c r="L1827" i="2" s="1"/>
  <c r="F1828" i="2"/>
  <c r="F1829" i="2" l="1"/>
  <c r="C1828" i="2"/>
  <c r="L1828" i="2" s="1"/>
  <c r="C1829" i="2" l="1"/>
  <c r="L1829" i="2" s="1"/>
  <c r="F1830" i="2"/>
  <c r="F1831" i="2" l="1"/>
  <c r="C1830" i="2"/>
  <c r="L1830" i="2" s="1"/>
  <c r="F1832" i="2" l="1"/>
  <c r="C1831" i="2"/>
  <c r="L1831" i="2" s="1"/>
  <c r="C1832" i="2" l="1"/>
  <c r="L1832" i="2" s="1"/>
  <c r="F1833" i="2"/>
  <c r="F1834" i="2" l="1"/>
  <c r="C1833" i="2"/>
  <c r="L1833" i="2" s="1"/>
  <c r="F1835" i="2" l="1"/>
  <c r="C1834" i="2"/>
  <c r="L1834" i="2" s="1"/>
  <c r="F1836" i="2" l="1"/>
  <c r="C1835" i="2"/>
  <c r="L1835" i="2" s="1"/>
  <c r="F1837" i="2" l="1"/>
  <c r="C1836" i="2"/>
  <c r="L1836" i="2" s="1"/>
  <c r="F1838" i="2" l="1"/>
  <c r="C1837" i="2"/>
  <c r="L1837" i="2" s="1"/>
  <c r="F1839" i="2" l="1"/>
  <c r="C1838" i="2"/>
  <c r="L1838" i="2" s="1"/>
  <c r="C1839" i="2" l="1"/>
  <c r="L1839" i="2" s="1"/>
  <c r="F1840" i="2"/>
  <c r="C1840" i="2" l="1"/>
  <c r="L1840" i="2" s="1"/>
  <c r="F1841" i="2"/>
  <c r="C1841" i="2" l="1"/>
  <c r="L1841" i="2" s="1"/>
  <c r="F1842" i="2"/>
  <c r="F1843" i="2" l="1"/>
  <c r="C1842" i="2"/>
  <c r="L1842" i="2" s="1"/>
  <c r="C1843" i="2" l="1"/>
  <c r="L1843" i="2" s="1"/>
  <c r="F1844" i="2"/>
  <c r="C1844" i="2" l="1"/>
  <c r="L1844" i="2" s="1"/>
  <c r="F1845" i="2"/>
  <c r="F1846" i="2" l="1"/>
  <c r="C1845" i="2"/>
  <c r="L1845" i="2" s="1"/>
  <c r="C1846" i="2" l="1"/>
  <c r="L1846" i="2" s="1"/>
  <c r="F1847" i="2"/>
  <c r="C1847" i="2" l="1"/>
  <c r="L1847" i="2" s="1"/>
  <c r="F1848" i="2"/>
  <c r="C1848" i="2" l="1"/>
  <c r="L1848" i="2" s="1"/>
  <c r="F1849" i="2"/>
  <c r="C1849" i="2" l="1"/>
  <c r="L1849" i="2" s="1"/>
  <c r="F1850" i="2"/>
  <c r="C1850" i="2" l="1"/>
  <c r="L1850" i="2" s="1"/>
  <c r="F1851" i="2"/>
  <c r="F1852" i="2" l="1"/>
  <c r="C1851" i="2"/>
  <c r="L1851" i="2" s="1"/>
  <c r="C1852" i="2" l="1"/>
  <c r="L1852" i="2" s="1"/>
  <c r="F1853" i="2"/>
  <c r="F1854" i="2" l="1"/>
  <c r="C1853" i="2"/>
  <c r="L1853" i="2" s="1"/>
  <c r="C1854" i="2" l="1"/>
  <c r="L1854" i="2" s="1"/>
  <c r="F1855" i="2"/>
  <c r="F1856" i="2" l="1"/>
  <c r="C1855" i="2"/>
  <c r="L1855" i="2" s="1"/>
  <c r="C1856" i="2" l="1"/>
  <c r="L1856" i="2" s="1"/>
  <c r="F1857" i="2"/>
  <c r="C1857" i="2" l="1"/>
  <c r="L1857" i="2" s="1"/>
  <c r="F1858" i="2"/>
  <c r="C1858" i="2" l="1"/>
  <c r="L1858" i="2" s="1"/>
  <c r="F1859" i="2"/>
  <c r="F1860" i="2" l="1"/>
  <c r="C1859" i="2"/>
  <c r="L1859" i="2" s="1"/>
  <c r="C1860" i="2" l="1"/>
  <c r="L1860" i="2" s="1"/>
  <c r="F1861" i="2"/>
  <c r="F1862" i="2" l="1"/>
  <c r="C1861" i="2"/>
  <c r="L1861" i="2" s="1"/>
  <c r="F1863" i="2" l="1"/>
  <c r="C1862" i="2"/>
  <c r="L1862" i="2" s="1"/>
  <c r="C1863" i="2" l="1"/>
  <c r="L1863" i="2" s="1"/>
  <c r="F1864" i="2"/>
  <c r="F1865" i="2" l="1"/>
  <c r="C1864" i="2"/>
  <c r="L1864" i="2" s="1"/>
  <c r="C1865" i="2" l="1"/>
  <c r="L1865" i="2" s="1"/>
  <c r="F1866" i="2"/>
  <c r="C1866" i="2" l="1"/>
  <c r="L1866" i="2" s="1"/>
  <c r="F1867" i="2"/>
  <c r="C1867" i="2" l="1"/>
  <c r="L1867" i="2" s="1"/>
  <c r="F1868" i="2"/>
  <c r="C1868" i="2" l="1"/>
  <c r="L1868" i="2" s="1"/>
  <c r="F1869" i="2"/>
  <c r="C1869" i="2" l="1"/>
  <c r="L1869" i="2" s="1"/>
  <c r="F1870" i="2"/>
  <c r="C1870" i="2" l="1"/>
  <c r="L1870" i="2" s="1"/>
  <c r="F1871" i="2"/>
  <c r="C1871" i="2" l="1"/>
  <c r="L1871" i="2" s="1"/>
  <c r="F1872" i="2"/>
  <c r="C1872" i="2" l="1"/>
  <c r="L1872" i="2" s="1"/>
  <c r="F1873" i="2"/>
  <c r="C1873" i="2" l="1"/>
  <c r="L1873" i="2" s="1"/>
  <c r="F1874" i="2"/>
  <c r="C1874" i="2" l="1"/>
  <c r="L1874" i="2" s="1"/>
  <c r="F1875" i="2"/>
  <c r="C1875" i="2" l="1"/>
  <c r="L1875" i="2" s="1"/>
  <c r="F1876" i="2"/>
  <c r="C1876" i="2" l="1"/>
  <c r="L1876" i="2" s="1"/>
  <c r="F1877" i="2"/>
  <c r="C1877" i="2" l="1"/>
  <c r="L1877" i="2" s="1"/>
  <c r="F1878" i="2"/>
  <c r="F1879" i="2" l="1"/>
  <c r="C1878" i="2"/>
  <c r="L1878" i="2" s="1"/>
  <c r="F1880" i="2" l="1"/>
  <c r="C1879" i="2"/>
  <c r="L1879" i="2" s="1"/>
  <c r="F1881" i="2" l="1"/>
  <c r="C1880" i="2"/>
  <c r="L1880" i="2" s="1"/>
  <c r="F1882" i="2" l="1"/>
  <c r="C1881" i="2"/>
  <c r="L1881" i="2" s="1"/>
  <c r="C1882" i="2" l="1"/>
  <c r="L1882" i="2" s="1"/>
  <c r="F1883" i="2"/>
  <c r="F1884" i="2" l="1"/>
  <c r="C1883" i="2"/>
  <c r="L1883" i="2" s="1"/>
  <c r="C1884" i="2" l="1"/>
  <c r="L1884" i="2" s="1"/>
  <c r="F1885" i="2"/>
  <c r="F1886" i="2" l="1"/>
  <c r="C1885" i="2"/>
  <c r="L1885" i="2" s="1"/>
  <c r="C1886" i="2" l="1"/>
  <c r="L1886" i="2" s="1"/>
  <c r="F1887" i="2"/>
  <c r="C1887" i="2" l="1"/>
  <c r="L1887" i="2" s="1"/>
  <c r="F1888" i="2"/>
  <c r="C1888" i="2" l="1"/>
  <c r="L1888" i="2" s="1"/>
  <c r="F1889" i="2"/>
  <c r="F1890" i="2" l="1"/>
  <c r="C1889" i="2"/>
  <c r="L1889" i="2" s="1"/>
  <c r="C1890" i="2" l="1"/>
  <c r="L1890" i="2" s="1"/>
  <c r="F1891" i="2"/>
  <c r="F1892" i="2" l="1"/>
  <c r="C1891" i="2"/>
  <c r="L1891" i="2" s="1"/>
  <c r="C1892" i="2" l="1"/>
  <c r="L1892" i="2" s="1"/>
  <c r="F1893" i="2"/>
  <c r="F1894" i="2" l="1"/>
  <c r="C1893" i="2"/>
  <c r="L1893" i="2" s="1"/>
  <c r="F1895" i="2" l="1"/>
  <c r="C1894" i="2"/>
  <c r="L1894" i="2" s="1"/>
  <c r="F1896" i="2" l="1"/>
  <c r="C1895" i="2"/>
  <c r="L1895" i="2" s="1"/>
  <c r="C1896" i="2" l="1"/>
  <c r="L1896" i="2" s="1"/>
  <c r="F1897" i="2"/>
  <c r="C1897" i="2" l="1"/>
  <c r="L1897" i="2" s="1"/>
  <c r="F1898" i="2"/>
  <c r="C1898" i="2" l="1"/>
  <c r="L1898" i="2" s="1"/>
  <c r="F1899" i="2"/>
  <c r="C1899" i="2" l="1"/>
  <c r="L1899" i="2" s="1"/>
  <c r="F1900" i="2"/>
  <c r="C1900" i="2" l="1"/>
  <c r="L1900" i="2" s="1"/>
  <c r="F1901" i="2"/>
  <c r="C1901" i="2" l="1"/>
  <c r="L1901" i="2" s="1"/>
  <c r="F1902" i="2"/>
  <c r="F1903" i="2" l="1"/>
  <c r="C1902" i="2"/>
  <c r="L1902" i="2" s="1"/>
  <c r="F1904" i="2" l="1"/>
  <c r="C1903" i="2"/>
  <c r="L1903" i="2" s="1"/>
  <c r="F1905" i="2" l="1"/>
  <c r="C1904" i="2"/>
  <c r="L1904" i="2" s="1"/>
  <c r="F1906" i="2" l="1"/>
  <c r="C1905" i="2"/>
  <c r="L1905" i="2" s="1"/>
  <c r="C1906" i="2" l="1"/>
  <c r="L1906" i="2" s="1"/>
  <c r="F1907" i="2"/>
  <c r="C1907" i="2" l="1"/>
  <c r="L1907" i="2" s="1"/>
  <c r="F1908" i="2"/>
  <c r="F1909" i="2" l="1"/>
  <c r="C1908" i="2"/>
  <c r="L1908" i="2" s="1"/>
  <c r="C1909" i="2" l="1"/>
  <c r="L1909" i="2" s="1"/>
  <c r="F1910" i="2"/>
  <c r="F1911" i="2" l="1"/>
  <c r="C1910" i="2"/>
  <c r="L1910" i="2" s="1"/>
  <c r="F1912" i="2" l="1"/>
  <c r="C1911" i="2"/>
  <c r="L1911" i="2" s="1"/>
  <c r="C1912" i="2" l="1"/>
  <c r="L1912" i="2" s="1"/>
  <c r="F1913" i="2"/>
  <c r="C1913" i="2" l="1"/>
  <c r="L1913" i="2" s="1"/>
  <c r="F1914" i="2"/>
  <c r="C1914" i="2" l="1"/>
  <c r="L1914" i="2" s="1"/>
  <c r="F1915" i="2"/>
  <c r="C1915" i="2" l="1"/>
  <c r="L1915" i="2" s="1"/>
  <c r="F1916" i="2"/>
  <c r="C1916" i="2" l="1"/>
  <c r="L1916" i="2" s="1"/>
  <c r="F1917" i="2"/>
  <c r="C1917" i="2" l="1"/>
  <c r="L1917" i="2" s="1"/>
  <c r="F1918" i="2"/>
  <c r="C1918" i="2" l="1"/>
  <c r="L1918" i="2" s="1"/>
  <c r="F1919" i="2"/>
  <c r="C1919" i="2" l="1"/>
  <c r="L1919" i="2" s="1"/>
  <c r="F1920" i="2"/>
  <c r="C1920" i="2" l="1"/>
  <c r="L1920" i="2" s="1"/>
  <c r="F1921" i="2"/>
  <c r="F1922" i="2" l="1"/>
  <c r="C1921" i="2"/>
  <c r="L1921" i="2" s="1"/>
  <c r="C1922" i="2" l="1"/>
  <c r="L1922" i="2" s="1"/>
  <c r="F1923" i="2"/>
  <c r="C1923" i="2" l="1"/>
  <c r="L1923" i="2" s="1"/>
  <c r="F1924" i="2"/>
  <c r="F1925" i="2" l="1"/>
  <c r="C1924" i="2"/>
  <c r="L1924" i="2" s="1"/>
  <c r="F1926" i="2" l="1"/>
  <c r="C1925" i="2"/>
  <c r="L1925" i="2" s="1"/>
  <c r="F1927" i="2" l="1"/>
  <c r="C1926" i="2"/>
  <c r="L1926" i="2" s="1"/>
  <c r="C1927" i="2" l="1"/>
  <c r="L1927" i="2" s="1"/>
  <c r="F1928" i="2"/>
  <c r="C1928" i="2" l="1"/>
  <c r="L1928" i="2" s="1"/>
  <c r="F1929" i="2"/>
  <c r="C1929" i="2" l="1"/>
  <c r="L1929" i="2" s="1"/>
  <c r="F1930" i="2"/>
  <c r="C1930" i="2" l="1"/>
  <c r="L1930" i="2" s="1"/>
  <c r="F1931" i="2"/>
  <c r="C1931" i="2" l="1"/>
  <c r="L1931" i="2" s="1"/>
  <c r="F1932" i="2"/>
  <c r="F1933" i="2" l="1"/>
  <c r="C1932" i="2"/>
  <c r="L1932" i="2" s="1"/>
  <c r="C1933" i="2" l="1"/>
  <c r="L1933" i="2" s="1"/>
  <c r="F1934" i="2"/>
  <c r="C1934" i="2" l="1"/>
  <c r="L1934" i="2" s="1"/>
  <c r="F1935" i="2"/>
  <c r="F1936" i="2" l="1"/>
  <c r="C1935" i="2"/>
  <c r="L1935" i="2" s="1"/>
  <c r="C1936" i="2" l="1"/>
  <c r="L1936" i="2" s="1"/>
  <c r="F1937" i="2"/>
  <c r="C1937" i="2" l="1"/>
  <c r="L1937" i="2" s="1"/>
  <c r="F1938" i="2"/>
  <c r="C1938" i="2" l="1"/>
  <c r="L1938" i="2" s="1"/>
  <c r="F1939" i="2"/>
  <c r="C1939" i="2" l="1"/>
  <c r="L1939" i="2" s="1"/>
  <c r="F1940" i="2"/>
  <c r="C1940" i="2" l="1"/>
  <c r="L1940" i="2" s="1"/>
  <c r="F1941" i="2"/>
  <c r="F1942" i="2" l="1"/>
  <c r="C1941" i="2"/>
  <c r="L1941" i="2" s="1"/>
  <c r="C1942" i="2" l="1"/>
  <c r="L1942" i="2" s="1"/>
  <c r="F1943" i="2"/>
  <c r="C1943" i="2" l="1"/>
  <c r="L1943" i="2" s="1"/>
  <c r="F1944" i="2"/>
  <c r="F1945" i="2" l="1"/>
  <c r="C1944" i="2"/>
  <c r="L1944" i="2" s="1"/>
  <c r="C1945" i="2" l="1"/>
  <c r="L1945" i="2" s="1"/>
  <c r="F1946" i="2"/>
  <c r="C1946" i="2" l="1"/>
  <c r="L1946" i="2" s="1"/>
  <c r="F1947" i="2"/>
  <c r="C1947" i="2" l="1"/>
  <c r="L1947" i="2" s="1"/>
  <c r="F1948" i="2"/>
  <c r="C1948" i="2" l="1"/>
  <c r="L1948" i="2" s="1"/>
  <c r="F1949" i="2"/>
  <c r="F1950" i="2" l="1"/>
  <c r="C1949" i="2"/>
  <c r="L1949" i="2" s="1"/>
  <c r="C1950" i="2" l="1"/>
  <c r="L1950" i="2" s="1"/>
  <c r="F1951" i="2"/>
  <c r="F1952" i="2" l="1"/>
  <c r="C1951" i="2"/>
  <c r="L1951" i="2" s="1"/>
  <c r="C1952" i="2" l="1"/>
  <c r="L1952" i="2" s="1"/>
  <c r="F1953" i="2"/>
  <c r="F1954" i="2" l="1"/>
  <c r="C1953" i="2"/>
  <c r="L1953" i="2" s="1"/>
  <c r="F1955" i="2" l="1"/>
  <c r="C1954" i="2"/>
  <c r="L1954" i="2" s="1"/>
  <c r="F1956" i="2" l="1"/>
  <c r="C1955" i="2"/>
  <c r="L1955" i="2" s="1"/>
  <c r="F1957" i="2" l="1"/>
  <c r="C1956" i="2"/>
  <c r="L1956" i="2" s="1"/>
  <c r="C1957" i="2" l="1"/>
  <c r="L1957" i="2" s="1"/>
  <c r="F1958" i="2"/>
  <c r="C1958" i="2" l="1"/>
  <c r="L1958" i="2" s="1"/>
  <c r="F1959" i="2"/>
  <c r="C1959" i="2" l="1"/>
  <c r="L1959" i="2" s="1"/>
  <c r="F1960" i="2"/>
  <c r="C1960" i="2" l="1"/>
  <c r="L1960" i="2" s="1"/>
  <c r="F1961" i="2"/>
  <c r="C1961" i="2" l="1"/>
  <c r="L1961" i="2" s="1"/>
  <c r="F1962" i="2"/>
  <c r="C1962" i="2" l="1"/>
  <c r="L1962" i="2" s="1"/>
  <c r="F1963" i="2"/>
  <c r="C1963" i="2" l="1"/>
  <c r="L1963" i="2" s="1"/>
  <c r="F1964" i="2"/>
  <c r="F1965" i="2" l="1"/>
  <c r="C1964" i="2"/>
  <c r="L1964" i="2" s="1"/>
  <c r="F1966" i="2" l="1"/>
  <c r="C1965" i="2"/>
  <c r="L1965" i="2" s="1"/>
  <c r="F1967" i="2" l="1"/>
  <c r="C1966" i="2"/>
  <c r="L1966" i="2" s="1"/>
  <c r="C1967" i="2" l="1"/>
  <c r="L1967" i="2" s="1"/>
  <c r="F1968" i="2"/>
  <c r="C1968" i="2" l="1"/>
  <c r="L1968" i="2" s="1"/>
  <c r="F1969" i="2"/>
  <c r="C1969" i="2" l="1"/>
  <c r="L1969" i="2" s="1"/>
  <c r="F1970" i="2"/>
  <c r="F1971" i="2" l="1"/>
  <c r="C1970" i="2"/>
  <c r="L1970" i="2" s="1"/>
  <c r="F1972" i="2" l="1"/>
  <c r="C1971" i="2"/>
  <c r="L1971" i="2" s="1"/>
  <c r="F1973" i="2" l="1"/>
  <c r="C1972" i="2"/>
  <c r="L1972" i="2" s="1"/>
  <c r="C1973" i="2" l="1"/>
  <c r="L1973" i="2" s="1"/>
  <c r="F1974" i="2"/>
  <c r="F1975" i="2" l="1"/>
  <c r="C1974" i="2"/>
  <c r="L1974" i="2" s="1"/>
  <c r="C1975" i="2" l="1"/>
  <c r="L1975" i="2" s="1"/>
  <c r="F1976" i="2"/>
  <c r="F1977" i="2" l="1"/>
  <c r="C1976" i="2"/>
  <c r="L1976" i="2" s="1"/>
  <c r="F1978" i="2" l="1"/>
  <c r="C1977" i="2"/>
  <c r="L1977" i="2" s="1"/>
  <c r="F1979" i="2" l="1"/>
  <c r="C1978" i="2"/>
  <c r="L1978" i="2" s="1"/>
  <c r="C1979" i="2" l="1"/>
  <c r="L1979" i="2" s="1"/>
  <c r="F1980" i="2"/>
  <c r="C1980" i="2" l="1"/>
  <c r="L1980" i="2" s="1"/>
  <c r="F1981" i="2"/>
  <c r="C1981" i="2" l="1"/>
  <c r="L1981" i="2" s="1"/>
  <c r="F1982" i="2"/>
  <c r="F1983" i="2" l="1"/>
  <c r="C1982" i="2"/>
  <c r="L1982" i="2" s="1"/>
  <c r="C1983" i="2" l="1"/>
  <c r="L1983" i="2" s="1"/>
  <c r="F1984" i="2"/>
  <c r="F1985" i="2" l="1"/>
  <c r="C1984" i="2"/>
  <c r="L1984" i="2" s="1"/>
  <c r="C1985" i="2" l="1"/>
  <c r="L1985" i="2" s="1"/>
  <c r="F1986" i="2"/>
  <c r="C1986" i="2" l="1"/>
  <c r="L1986" i="2" s="1"/>
  <c r="F1987" i="2"/>
  <c r="F1988" i="2" l="1"/>
  <c r="C1987" i="2"/>
  <c r="L1987" i="2" s="1"/>
  <c r="C1988" i="2" l="1"/>
  <c r="L1988" i="2" s="1"/>
  <c r="F1989" i="2"/>
  <c r="C1989" i="2" l="1"/>
  <c r="L1989" i="2" s="1"/>
  <c r="F1990" i="2"/>
  <c r="F1991" i="2" l="1"/>
  <c r="C1990" i="2"/>
  <c r="L1990" i="2" s="1"/>
  <c r="C1991" i="2" l="1"/>
  <c r="L1991" i="2" s="1"/>
  <c r="F1992" i="2"/>
  <c r="F1993" i="2" l="1"/>
  <c r="C1992" i="2"/>
  <c r="L1992" i="2" s="1"/>
  <c r="C1993" i="2" l="1"/>
  <c r="L1993" i="2" s="1"/>
  <c r="F1994" i="2"/>
  <c r="C1994" i="2" l="1"/>
  <c r="L1994" i="2" s="1"/>
  <c r="F1995" i="2"/>
  <c r="F1996" i="2" l="1"/>
  <c r="C1995" i="2"/>
  <c r="L1995" i="2" s="1"/>
  <c r="F1997" i="2" l="1"/>
  <c r="C1996" i="2"/>
  <c r="L1996" i="2" s="1"/>
  <c r="C1997" i="2" l="1"/>
  <c r="L1997" i="2" s="1"/>
  <c r="F1998" i="2"/>
  <c r="F1999" i="2" l="1"/>
  <c r="C1998" i="2"/>
  <c r="L1998" i="2" s="1"/>
  <c r="C1999" i="2" l="1"/>
  <c r="L1999" i="2" s="1"/>
  <c r="F2000" i="2"/>
  <c r="C2000" i="2" l="1"/>
  <c r="L2000" i="2" s="1"/>
  <c r="F2001" i="2"/>
  <c r="C2001" i="2" l="1"/>
  <c r="L2001" i="2" s="1"/>
  <c r="F2002" i="2"/>
  <c r="C2002" i="2" l="1"/>
  <c r="L2002" i="2" s="1"/>
  <c r="F2003" i="2"/>
  <c r="C2003" i="2" l="1"/>
  <c r="L2003" i="2" s="1"/>
  <c r="F2004" i="2"/>
  <c r="C2004" i="2" l="1"/>
  <c r="L2004" i="2" s="1"/>
  <c r="F2005" i="2"/>
  <c r="F2006" i="2" l="1"/>
  <c r="C2005" i="2"/>
  <c r="L2005" i="2" s="1"/>
  <c r="F2007" i="2" l="1"/>
  <c r="C2006" i="2"/>
  <c r="L2006" i="2" s="1"/>
  <c r="C2007" i="2" l="1"/>
  <c r="L2007" i="2" s="1"/>
  <c r="F2008" i="2"/>
  <c r="C2008" i="2" l="1"/>
  <c r="L2008" i="2" s="1"/>
  <c r="F2009" i="2"/>
  <c r="F2010" i="2" l="1"/>
  <c r="C2009" i="2"/>
  <c r="L2009" i="2" s="1"/>
  <c r="F2011" i="2" l="1"/>
  <c r="C2010" i="2"/>
  <c r="L2010" i="2" s="1"/>
  <c r="C2011" i="2" l="1"/>
  <c r="L2011" i="2" s="1"/>
  <c r="F2012" i="2"/>
  <c r="C2012" i="2" l="1"/>
  <c r="L2012" i="2" s="1"/>
  <c r="F2013" i="2"/>
  <c r="C2013" i="2" l="1"/>
  <c r="L2013" i="2" s="1"/>
  <c r="F2014" i="2"/>
  <c r="F2015" i="2" l="1"/>
  <c r="C2014" i="2"/>
  <c r="L2014" i="2" s="1"/>
  <c r="F2016" i="2" l="1"/>
  <c r="C2015" i="2"/>
  <c r="L2015" i="2" s="1"/>
  <c r="C2016" i="2" l="1"/>
  <c r="L2016" i="2" s="1"/>
  <c r="F2017" i="2"/>
  <c r="F2018" i="2" l="1"/>
  <c r="C2017" i="2"/>
  <c r="L2017" i="2" s="1"/>
  <c r="C2018" i="2" l="1"/>
  <c r="L2018" i="2" s="1"/>
  <c r="F2019" i="2"/>
  <c r="C2019" i="2" l="1"/>
  <c r="L2019" i="2" s="1"/>
  <c r="F2020" i="2"/>
  <c r="F2021" i="2" l="1"/>
  <c r="C2020" i="2"/>
  <c r="L2020" i="2" s="1"/>
  <c r="F2022" i="2" l="1"/>
  <c r="C2021" i="2"/>
  <c r="L2021" i="2" s="1"/>
  <c r="C2022" i="2" l="1"/>
  <c r="L2022" i="2" s="1"/>
  <c r="F2023" i="2"/>
  <c r="C2023" i="2" l="1"/>
  <c r="L2023" i="2" s="1"/>
  <c r="F2024" i="2"/>
  <c r="C2024" i="2" l="1"/>
  <c r="L2024" i="2" s="1"/>
  <c r="F2025" i="2"/>
  <c r="C2025" i="2" l="1"/>
  <c r="L2025" i="2" s="1"/>
  <c r="F2026" i="2"/>
  <c r="C2026" i="2" l="1"/>
  <c r="L2026" i="2" s="1"/>
  <c r="F2027" i="2"/>
  <c r="F2028" i="2" l="1"/>
  <c r="C2027" i="2"/>
  <c r="L2027" i="2" s="1"/>
  <c r="C2028" i="2" l="1"/>
  <c r="L2028" i="2" s="1"/>
  <c r="F2029" i="2"/>
  <c r="C2029" i="2" l="1"/>
  <c r="L2029" i="2" s="1"/>
  <c r="F2030" i="2"/>
  <c r="C2030" i="2" l="1"/>
  <c r="L2030" i="2" s="1"/>
  <c r="F2031" i="2"/>
  <c r="C2031" i="2" l="1"/>
  <c r="L2031" i="2" s="1"/>
  <c r="F2032" i="2"/>
  <c r="C2032" i="2" l="1"/>
  <c r="L2032" i="2" s="1"/>
  <c r="F2033" i="2"/>
  <c r="F2034" i="2" l="1"/>
  <c r="C2033" i="2"/>
  <c r="L2033" i="2" s="1"/>
  <c r="C2034" i="2" l="1"/>
  <c r="L2034" i="2" s="1"/>
  <c r="F2035" i="2"/>
  <c r="F2036" i="2" l="1"/>
  <c r="C2035" i="2"/>
  <c r="L2035" i="2" s="1"/>
  <c r="C2036" i="2" l="1"/>
  <c r="L2036" i="2" s="1"/>
  <c r="F2037" i="2"/>
  <c r="C2037" i="2" l="1"/>
  <c r="L2037" i="2" s="1"/>
  <c r="F2038" i="2"/>
  <c r="F2039" i="2" l="1"/>
  <c r="C2038" i="2"/>
  <c r="L2038" i="2" s="1"/>
  <c r="C2039" i="2" l="1"/>
  <c r="L2039" i="2" s="1"/>
  <c r="F2040" i="2"/>
  <c r="C2040" i="2" l="1"/>
  <c r="L2040" i="2" s="1"/>
  <c r="F2041" i="2"/>
  <c r="C2041" i="2" l="1"/>
  <c r="L2041" i="2" s="1"/>
  <c r="F2042" i="2"/>
  <c r="C2042" i="2" l="1"/>
  <c r="L2042" i="2" s="1"/>
  <c r="F2043" i="2"/>
  <c r="C2043" i="2" l="1"/>
  <c r="L2043" i="2" s="1"/>
  <c r="F2044" i="2"/>
  <c r="C2044" i="2" l="1"/>
  <c r="L2044" i="2" s="1"/>
  <c r="F2045" i="2"/>
  <c r="C2045" i="2" l="1"/>
  <c r="L2045" i="2" s="1"/>
  <c r="F2046" i="2"/>
  <c r="F2047" i="2" l="1"/>
  <c r="C2046" i="2"/>
  <c r="L2046" i="2" s="1"/>
  <c r="C2047" i="2" l="1"/>
  <c r="L2047" i="2" s="1"/>
  <c r="F2048" i="2"/>
  <c r="C2048" i="2" l="1"/>
  <c r="L2048" i="2" s="1"/>
  <c r="F2049" i="2"/>
  <c r="F2050" i="2" l="1"/>
  <c r="C2049" i="2"/>
  <c r="L2049" i="2" s="1"/>
  <c r="C2050" i="2" l="1"/>
  <c r="L2050" i="2" s="1"/>
  <c r="F2051" i="2"/>
  <c r="F2052" i="2" l="1"/>
  <c r="C2051" i="2"/>
  <c r="L2051" i="2" s="1"/>
  <c r="F2053" i="2" l="1"/>
  <c r="C2052" i="2"/>
  <c r="L2052" i="2" s="1"/>
  <c r="F2054" i="2" l="1"/>
  <c r="C2053" i="2"/>
  <c r="L2053" i="2" s="1"/>
  <c r="F2055" i="2" l="1"/>
  <c r="C2054" i="2"/>
  <c r="L2054" i="2" s="1"/>
  <c r="C2055" i="2" l="1"/>
  <c r="L2055" i="2" s="1"/>
  <c r="F2056" i="2"/>
  <c r="C2056" i="2" l="1"/>
  <c r="L2056" i="2" s="1"/>
  <c r="F2057" i="2"/>
  <c r="F2058" i="2" l="1"/>
  <c r="C2057" i="2"/>
  <c r="L2057" i="2" s="1"/>
  <c r="F2059" i="2" l="1"/>
  <c r="C2058" i="2"/>
  <c r="L2058" i="2" s="1"/>
  <c r="F2060" i="2" l="1"/>
  <c r="C2059" i="2"/>
  <c r="L2059" i="2" s="1"/>
  <c r="C2060" i="2" l="1"/>
  <c r="L2060" i="2" s="1"/>
  <c r="F2061" i="2"/>
  <c r="C2061" i="2" l="1"/>
  <c r="L2061" i="2" s="1"/>
  <c r="F2062" i="2"/>
  <c r="F2063" i="2" l="1"/>
  <c r="C2062" i="2"/>
  <c r="L2062" i="2" s="1"/>
  <c r="C2063" i="2" l="1"/>
  <c r="L2063" i="2" s="1"/>
  <c r="F2064" i="2"/>
  <c r="C2064" i="2" l="1"/>
  <c r="L2064" i="2" s="1"/>
  <c r="F2065" i="2"/>
  <c r="F2066" i="2" l="1"/>
  <c r="C2065" i="2"/>
  <c r="L2065" i="2" s="1"/>
  <c r="C2066" i="2" l="1"/>
  <c r="L2066" i="2" s="1"/>
  <c r="F2067" i="2"/>
  <c r="C2067" i="2" l="1"/>
  <c r="L2067" i="2" s="1"/>
  <c r="F2068" i="2"/>
  <c r="C2068" i="2" l="1"/>
  <c r="L2068" i="2" s="1"/>
  <c r="F2069" i="2"/>
  <c r="F2070" i="2" l="1"/>
  <c r="C2069" i="2"/>
  <c r="L2069" i="2" s="1"/>
  <c r="F2071" i="2" l="1"/>
  <c r="C2070" i="2"/>
  <c r="L2070" i="2" s="1"/>
  <c r="C2071" i="2" l="1"/>
  <c r="L2071" i="2" s="1"/>
  <c r="F2072" i="2"/>
  <c r="C2072" i="2" l="1"/>
  <c r="L2072" i="2" s="1"/>
  <c r="F2073" i="2"/>
  <c r="C2073" i="2" l="1"/>
  <c r="L2073" i="2" s="1"/>
  <c r="F2074" i="2"/>
  <c r="F2075" i="2" l="1"/>
  <c r="C2074" i="2"/>
  <c r="L2074" i="2" s="1"/>
  <c r="C2075" i="2" l="1"/>
  <c r="L2075" i="2" s="1"/>
  <c r="F2076" i="2"/>
  <c r="F2077" i="2" l="1"/>
  <c r="C2076" i="2"/>
  <c r="L2076" i="2" s="1"/>
  <c r="C2077" i="2" l="1"/>
  <c r="L2077" i="2" s="1"/>
  <c r="F2078" i="2"/>
  <c r="C2078" i="2" l="1"/>
  <c r="L2078" i="2" s="1"/>
  <c r="F2079" i="2"/>
  <c r="C2079" i="2" l="1"/>
  <c r="L2079" i="2" s="1"/>
  <c r="F2080" i="2"/>
  <c r="F2081" i="2" l="1"/>
  <c r="C2080" i="2"/>
  <c r="L2080" i="2" s="1"/>
  <c r="C2081" i="2" l="1"/>
  <c r="L2081" i="2" s="1"/>
  <c r="F2082" i="2"/>
  <c r="C2082" i="2" l="1"/>
  <c r="L2082" i="2" s="1"/>
  <c r="F2083" i="2"/>
  <c r="F2084" i="2" l="1"/>
  <c r="C2083" i="2"/>
  <c r="L2083" i="2" s="1"/>
  <c r="C2084" i="2" l="1"/>
  <c r="L2084" i="2" s="1"/>
  <c r="F2085" i="2"/>
  <c r="C2085" i="2" l="1"/>
  <c r="L2085" i="2" s="1"/>
  <c r="F2086" i="2"/>
  <c r="C2086" i="2" l="1"/>
  <c r="L2086" i="2" s="1"/>
  <c r="F2087" i="2"/>
  <c r="F2088" i="2" l="1"/>
  <c r="C2087" i="2"/>
  <c r="L2087" i="2" s="1"/>
  <c r="F2089" i="2" l="1"/>
  <c r="C2088" i="2"/>
  <c r="L2088" i="2" s="1"/>
  <c r="C2089" i="2" l="1"/>
  <c r="L2089" i="2" s="1"/>
  <c r="F2090" i="2"/>
  <c r="C2090" i="2" l="1"/>
  <c r="L2090" i="2" s="1"/>
  <c r="F2091" i="2"/>
  <c r="C2091" i="2" l="1"/>
  <c r="L2091" i="2" s="1"/>
  <c r="F2092" i="2"/>
  <c r="F2093" i="2" l="1"/>
  <c r="C2092" i="2"/>
  <c r="L2092" i="2" s="1"/>
  <c r="C2093" i="2" l="1"/>
  <c r="L2093" i="2" s="1"/>
  <c r="F2094" i="2"/>
  <c r="C2094" i="2" l="1"/>
  <c r="L2094" i="2" s="1"/>
  <c r="F2095" i="2"/>
  <c r="C2095" i="2" l="1"/>
  <c r="L2095" i="2" s="1"/>
  <c r="F2096" i="2"/>
  <c r="F2097" i="2" l="1"/>
  <c r="C2096" i="2"/>
  <c r="L2096" i="2" s="1"/>
  <c r="C2097" i="2" l="1"/>
  <c r="L2097" i="2" s="1"/>
  <c r="F2098" i="2"/>
  <c r="C2098" i="2" l="1"/>
  <c r="L2098" i="2" s="1"/>
  <c r="F2099" i="2"/>
  <c r="F2100" i="2" l="1"/>
  <c r="C2099" i="2"/>
  <c r="L2099" i="2" s="1"/>
  <c r="C2100" i="2" l="1"/>
  <c r="L2100" i="2" s="1"/>
  <c r="F2101" i="2"/>
  <c r="C2101" i="2" l="1"/>
  <c r="L2101" i="2" s="1"/>
  <c r="F2102" i="2"/>
  <c r="C2102" i="2" l="1"/>
  <c r="L2102" i="2" s="1"/>
  <c r="F2103" i="2"/>
  <c r="F2104" i="2" l="1"/>
  <c r="C2103" i="2"/>
  <c r="L2103" i="2" s="1"/>
  <c r="C2104" i="2" l="1"/>
  <c r="L2104" i="2" s="1"/>
  <c r="F2105" i="2"/>
  <c r="F2106" i="2" l="1"/>
  <c r="C2105" i="2"/>
  <c r="L2105" i="2" s="1"/>
  <c r="C2106" i="2" l="1"/>
  <c r="L2106" i="2" s="1"/>
  <c r="F2107" i="2"/>
  <c r="F2108" i="2" l="1"/>
  <c r="C2107" i="2"/>
  <c r="L2107" i="2" s="1"/>
  <c r="C2108" i="2" l="1"/>
  <c r="L2108" i="2" s="1"/>
  <c r="F2109" i="2"/>
  <c r="C2109" i="2" l="1"/>
  <c r="L2109" i="2" s="1"/>
  <c r="F2110" i="2"/>
  <c r="F2111" i="2" l="1"/>
  <c r="C2110" i="2"/>
  <c r="L2110" i="2" s="1"/>
  <c r="C2111" i="2" l="1"/>
  <c r="L2111" i="2" s="1"/>
  <c r="F2112" i="2"/>
  <c r="C2112" i="2" l="1"/>
  <c r="L2112" i="2" s="1"/>
  <c r="F2113" i="2"/>
  <c r="F2114" i="2" l="1"/>
  <c r="C2113" i="2"/>
  <c r="L2113" i="2" s="1"/>
  <c r="F2115" i="2" l="1"/>
  <c r="C2114" i="2"/>
  <c r="L2114" i="2" s="1"/>
  <c r="C2115" i="2" l="1"/>
  <c r="L2115" i="2" s="1"/>
  <c r="F2116" i="2"/>
  <c r="C2116" i="2" l="1"/>
  <c r="L2116" i="2" s="1"/>
  <c r="F2117" i="2"/>
  <c r="C2117" i="2" l="1"/>
  <c r="L2117" i="2" s="1"/>
  <c r="F2118" i="2"/>
  <c r="F2119" i="2" l="1"/>
  <c r="C2118" i="2"/>
  <c r="L2118" i="2" s="1"/>
  <c r="C2119" i="2" l="1"/>
  <c r="L2119" i="2" s="1"/>
  <c r="F2120" i="2"/>
  <c r="F2121" i="2" l="1"/>
  <c r="C2120" i="2"/>
  <c r="L2120" i="2" s="1"/>
  <c r="C2121" i="2" l="1"/>
  <c r="L2121" i="2" s="1"/>
  <c r="F2122" i="2"/>
  <c r="C2122" i="2" l="1"/>
  <c r="L2122" i="2" s="1"/>
  <c r="F2123" i="2"/>
  <c r="C2123" i="2" l="1"/>
  <c r="L2123" i="2" s="1"/>
  <c r="F2124" i="2"/>
  <c r="F2125" i="2" l="1"/>
  <c r="C2124" i="2"/>
  <c r="L2124" i="2" s="1"/>
  <c r="C2125" i="2" l="1"/>
  <c r="L2125" i="2" s="1"/>
  <c r="F2126" i="2"/>
  <c r="F2127" i="2" l="1"/>
  <c r="C2126" i="2"/>
  <c r="L2126" i="2" s="1"/>
  <c r="C2127" i="2" l="1"/>
  <c r="L2127" i="2" s="1"/>
  <c r="F2128" i="2"/>
  <c r="C2128" i="2" l="1"/>
  <c r="L2128" i="2" s="1"/>
  <c r="F2129" i="2"/>
  <c r="C2129" i="2" l="1"/>
  <c r="L2129" i="2" s="1"/>
  <c r="F2130" i="2"/>
  <c r="C2130" i="2" l="1"/>
  <c r="L2130" i="2" s="1"/>
  <c r="F2131" i="2"/>
  <c r="F2132" i="2" l="1"/>
  <c r="C2131" i="2"/>
  <c r="L2131" i="2" s="1"/>
  <c r="C2132" i="2" l="1"/>
  <c r="L2132" i="2" s="1"/>
  <c r="F2133" i="2"/>
  <c r="C2133" i="2" l="1"/>
  <c r="L2133" i="2" s="1"/>
  <c r="F2134" i="2"/>
  <c r="C2134" i="2" l="1"/>
  <c r="L2134" i="2" s="1"/>
  <c r="F2135" i="2"/>
  <c r="F2136" i="2" l="1"/>
  <c r="C2135" i="2"/>
  <c r="L2135" i="2" s="1"/>
  <c r="F2137" i="2" l="1"/>
  <c r="C2136" i="2"/>
  <c r="L2136" i="2" s="1"/>
  <c r="C2137" i="2" l="1"/>
  <c r="L2137" i="2" s="1"/>
  <c r="F2138" i="2"/>
  <c r="F2139" i="2" l="1"/>
  <c r="C2138" i="2"/>
  <c r="L2138" i="2" s="1"/>
  <c r="C2139" i="2" l="1"/>
  <c r="L2139" i="2" s="1"/>
  <c r="F2140" i="2"/>
  <c r="F2141" i="2" l="1"/>
  <c r="C2140" i="2"/>
  <c r="L2140" i="2" s="1"/>
  <c r="C2141" i="2" l="1"/>
  <c r="L2141" i="2" s="1"/>
  <c r="F2142" i="2"/>
  <c r="C2142" i="2" l="1"/>
  <c r="L2142" i="2" s="1"/>
  <c r="F2143" i="2"/>
  <c r="C2143" i="2" l="1"/>
  <c r="L2143" i="2" s="1"/>
  <c r="F2144" i="2"/>
  <c r="C2144" i="2" l="1"/>
  <c r="L2144" i="2" s="1"/>
  <c r="F2145" i="2"/>
  <c r="C2145" i="2" l="1"/>
  <c r="L2145" i="2" s="1"/>
  <c r="F2146" i="2"/>
  <c r="C2146" i="2" l="1"/>
  <c r="L2146" i="2" s="1"/>
  <c r="F2147" i="2"/>
  <c r="C2147" i="2" l="1"/>
  <c r="L2147" i="2" s="1"/>
  <c r="F2148" i="2"/>
  <c r="C2148" i="2" l="1"/>
  <c r="L2148" i="2" s="1"/>
  <c r="F2149" i="2"/>
  <c r="C2149" i="2" l="1"/>
  <c r="L2149" i="2" s="1"/>
  <c r="F2150" i="2"/>
  <c r="F2151" i="2" l="1"/>
  <c r="C2150" i="2"/>
  <c r="L2150" i="2" s="1"/>
  <c r="C2151" i="2" l="1"/>
  <c r="L2151" i="2" s="1"/>
  <c r="F2152" i="2"/>
  <c r="F2153" i="2" l="1"/>
  <c r="C2152" i="2"/>
  <c r="L2152" i="2" s="1"/>
  <c r="C2153" i="2" l="1"/>
  <c r="L2153" i="2" s="1"/>
  <c r="F2154" i="2"/>
  <c r="C2154" i="2" l="1"/>
  <c r="L2154" i="2" s="1"/>
  <c r="F2155" i="2"/>
  <c r="C2155" i="2" l="1"/>
  <c r="L2155" i="2" s="1"/>
  <c r="F2156" i="2"/>
  <c r="C2156" i="2" l="1"/>
  <c r="L2156" i="2" s="1"/>
  <c r="F2157" i="2"/>
  <c r="C2157" i="2" l="1"/>
  <c r="L2157" i="2" s="1"/>
  <c r="F2158" i="2"/>
  <c r="F2159" i="2" l="1"/>
  <c r="C2158" i="2"/>
  <c r="L2158" i="2" s="1"/>
  <c r="F2160" i="2" l="1"/>
  <c r="C2159" i="2"/>
  <c r="L2159" i="2" s="1"/>
  <c r="F2161" i="2" l="1"/>
  <c r="C2160" i="2"/>
  <c r="L2160" i="2" s="1"/>
  <c r="C2161" i="2" l="1"/>
  <c r="L2161" i="2" s="1"/>
  <c r="F2162" i="2"/>
  <c r="C2162" i="2" l="1"/>
  <c r="L2162" i="2" s="1"/>
  <c r="F2163" i="2"/>
  <c r="F2164" i="2" l="1"/>
  <c r="C2163" i="2"/>
  <c r="L2163" i="2" s="1"/>
  <c r="C2164" i="2" l="1"/>
  <c r="L2164" i="2" s="1"/>
  <c r="F2165" i="2"/>
  <c r="C2165" i="2" l="1"/>
  <c r="L2165" i="2" s="1"/>
  <c r="F2166" i="2"/>
  <c r="C2166" i="2" l="1"/>
  <c r="L2166" i="2" s="1"/>
  <c r="F2167" i="2"/>
  <c r="F2168" i="2" l="1"/>
  <c r="C2167" i="2"/>
  <c r="L2167" i="2" s="1"/>
  <c r="C2168" i="2" l="1"/>
  <c r="L2168" i="2" s="1"/>
  <c r="F2169" i="2"/>
  <c r="C2169" i="2" l="1"/>
  <c r="L2169" i="2" s="1"/>
  <c r="F2170" i="2"/>
  <c r="F2171" i="2" l="1"/>
  <c r="C2170" i="2"/>
  <c r="L2170" i="2" s="1"/>
  <c r="C2171" i="2" l="1"/>
  <c r="L2171" i="2" s="1"/>
  <c r="F2172" i="2"/>
  <c r="C2172" i="2" l="1"/>
  <c r="L2172" i="2" s="1"/>
  <c r="F2173" i="2"/>
  <c r="F2174" i="2" l="1"/>
  <c r="C2173" i="2"/>
  <c r="L2173" i="2" s="1"/>
  <c r="C2174" i="2" l="1"/>
  <c r="L2174" i="2" s="1"/>
  <c r="F2175" i="2"/>
  <c r="F2176" i="2" l="1"/>
  <c r="C2175" i="2"/>
  <c r="L2175" i="2" s="1"/>
  <c r="F2177" i="2" l="1"/>
  <c r="C2176" i="2"/>
  <c r="L2176" i="2" s="1"/>
  <c r="F2178" i="2" l="1"/>
  <c r="C2177" i="2"/>
  <c r="L2177" i="2" s="1"/>
  <c r="C2178" i="2" l="1"/>
  <c r="L2178" i="2" s="1"/>
  <c r="F2179" i="2"/>
  <c r="F2180" i="2" l="1"/>
  <c r="C2179" i="2"/>
  <c r="L2179" i="2" s="1"/>
  <c r="C2180" i="2" l="1"/>
  <c r="L2180" i="2" s="1"/>
  <c r="F2181" i="2"/>
  <c r="C2181" i="2" l="1"/>
  <c r="L2181" i="2" s="1"/>
  <c r="F2182" i="2"/>
  <c r="C2182" i="2" l="1"/>
  <c r="L2182" i="2" s="1"/>
  <c r="F2183" i="2"/>
  <c r="C2183" i="2" l="1"/>
  <c r="L2183" i="2" s="1"/>
  <c r="F2184" i="2"/>
  <c r="C2184" i="2" l="1"/>
  <c r="L2184" i="2" s="1"/>
  <c r="F2185" i="2"/>
  <c r="F2186" i="2" l="1"/>
  <c r="C2185" i="2"/>
  <c r="L2185" i="2" s="1"/>
  <c r="C2186" i="2" l="1"/>
  <c r="L2186" i="2" s="1"/>
  <c r="F2187" i="2"/>
  <c r="C2187" i="2" l="1"/>
  <c r="L2187" i="2" s="1"/>
  <c r="F2188" i="2"/>
  <c r="C2188" i="2" l="1"/>
  <c r="L2188" i="2" s="1"/>
  <c r="F2189" i="2"/>
  <c r="C2189" i="2" l="1"/>
  <c r="L2189" i="2" s="1"/>
  <c r="F2190" i="2"/>
  <c r="F2191" i="2" l="1"/>
  <c r="C2190" i="2"/>
  <c r="L2190" i="2" s="1"/>
  <c r="C2191" i="2" l="1"/>
  <c r="L2191" i="2" s="1"/>
  <c r="F2192" i="2"/>
  <c r="F2193" i="2" l="1"/>
  <c r="C2192" i="2"/>
  <c r="L2192" i="2" s="1"/>
  <c r="C2193" i="2" l="1"/>
  <c r="L2193" i="2" s="1"/>
  <c r="F2194" i="2"/>
  <c r="C2194" i="2" l="1"/>
  <c r="L2194" i="2" s="1"/>
  <c r="F2195" i="2"/>
  <c r="F2196" i="2" l="1"/>
  <c r="C2195" i="2"/>
  <c r="L2195" i="2" s="1"/>
  <c r="C2196" i="2" l="1"/>
  <c r="L2196" i="2" s="1"/>
  <c r="F2197" i="2"/>
  <c r="C2197" i="2" l="1"/>
  <c r="L2197" i="2" s="1"/>
  <c r="F2198" i="2"/>
  <c r="C2198" i="2" l="1"/>
  <c r="L2198" i="2" s="1"/>
  <c r="F2199" i="2"/>
  <c r="F2200" i="2" l="1"/>
  <c r="C2199" i="2"/>
  <c r="L2199" i="2" s="1"/>
  <c r="F2201" i="2" l="1"/>
  <c r="C2200" i="2"/>
  <c r="L2200" i="2" s="1"/>
  <c r="C2201" i="2" l="1"/>
  <c r="L2201" i="2" s="1"/>
  <c r="F2202" i="2"/>
  <c r="C2202" i="2" l="1"/>
  <c r="L2202" i="2" s="1"/>
  <c r="F2203" i="2"/>
  <c r="F2204" i="2" l="1"/>
  <c r="C2203" i="2"/>
  <c r="L2203" i="2" s="1"/>
  <c r="F2205" i="2" l="1"/>
  <c r="C2204" i="2"/>
  <c r="L2204" i="2" s="1"/>
  <c r="C2205" i="2" l="1"/>
  <c r="L2205" i="2" s="1"/>
  <c r="F2206" i="2"/>
  <c r="F2207" i="2" l="1"/>
  <c r="C2206" i="2"/>
  <c r="L2206" i="2" s="1"/>
  <c r="F2208" i="2" l="1"/>
  <c r="C2207" i="2"/>
  <c r="L2207" i="2" s="1"/>
  <c r="C2208" i="2" l="1"/>
  <c r="L2208" i="2" s="1"/>
  <c r="F2209" i="2"/>
  <c r="F2210" i="2" l="1"/>
  <c r="C2209" i="2"/>
  <c r="L2209" i="2" s="1"/>
  <c r="F2211" i="2" l="1"/>
  <c r="C2210" i="2"/>
  <c r="L2210" i="2" s="1"/>
  <c r="C2211" i="2" l="1"/>
  <c r="L2211" i="2" s="1"/>
  <c r="F2212" i="2"/>
  <c r="C2212" i="2" l="1"/>
  <c r="L2212" i="2" s="1"/>
  <c r="F2213" i="2"/>
  <c r="C2213" i="2" l="1"/>
  <c r="L2213" i="2" s="1"/>
  <c r="F2214" i="2"/>
  <c r="C2214" i="2" l="1"/>
  <c r="L2214" i="2" s="1"/>
  <c r="F2215" i="2"/>
  <c r="F2216" i="2" l="1"/>
  <c r="C2215" i="2"/>
  <c r="L2215" i="2" s="1"/>
  <c r="C2216" i="2" l="1"/>
  <c r="L2216" i="2" s="1"/>
  <c r="F2217" i="2"/>
  <c r="C2217" i="2" l="1"/>
  <c r="L2217" i="2" s="1"/>
  <c r="F2218" i="2"/>
  <c r="F2219" i="2" l="1"/>
  <c r="C2218" i="2"/>
  <c r="L2218" i="2" s="1"/>
  <c r="F2220" i="2" l="1"/>
  <c r="C2219" i="2"/>
  <c r="L2219" i="2" s="1"/>
  <c r="C2220" i="2" l="1"/>
  <c r="L2220" i="2" s="1"/>
  <c r="F2221" i="2"/>
  <c r="F2222" i="2" l="1"/>
  <c r="C2221" i="2"/>
  <c r="L2221" i="2" s="1"/>
  <c r="F2223" i="2" l="1"/>
  <c r="C2222" i="2"/>
  <c r="L2222" i="2" s="1"/>
  <c r="F2224" i="2" l="1"/>
  <c r="C2223" i="2"/>
  <c r="L2223" i="2" s="1"/>
  <c r="F2225" i="2" l="1"/>
  <c r="C2224" i="2"/>
  <c r="L2224" i="2" s="1"/>
  <c r="F2226" i="2" l="1"/>
  <c r="C2225" i="2"/>
  <c r="L2225" i="2" s="1"/>
  <c r="C2226" i="2" l="1"/>
  <c r="L2226" i="2" s="1"/>
  <c r="F2227" i="2"/>
  <c r="C2227" i="2" l="1"/>
  <c r="L2227" i="2" s="1"/>
  <c r="F2228" i="2"/>
  <c r="C2228" i="2" l="1"/>
  <c r="L2228" i="2" s="1"/>
  <c r="F2229" i="2"/>
  <c r="C2229" i="2" l="1"/>
  <c r="L2229" i="2" s="1"/>
  <c r="F2230" i="2"/>
  <c r="C2230" i="2" l="1"/>
  <c r="L2230" i="2" s="1"/>
  <c r="F2231" i="2"/>
  <c r="C2231" i="2" l="1"/>
  <c r="L2231" i="2" s="1"/>
  <c r="F2232" i="2"/>
  <c r="C2232" i="2" l="1"/>
  <c r="L2232" i="2" s="1"/>
  <c r="F2233" i="2"/>
  <c r="C2233" i="2" l="1"/>
  <c r="L2233" i="2" s="1"/>
  <c r="F2234" i="2"/>
  <c r="F2235" i="2" l="1"/>
  <c r="C2234" i="2"/>
  <c r="L2234" i="2" s="1"/>
  <c r="C2235" i="2" l="1"/>
  <c r="L2235" i="2" s="1"/>
  <c r="F2236" i="2"/>
  <c r="C2236" i="2" l="1"/>
  <c r="L2236" i="2" s="1"/>
  <c r="F2237" i="2"/>
  <c r="C2237" i="2" l="1"/>
  <c r="L2237" i="2" s="1"/>
  <c r="F2238" i="2"/>
  <c r="C2238" i="2" l="1"/>
  <c r="L2238" i="2" s="1"/>
  <c r="F2239" i="2"/>
  <c r="C2239" i="2" l="1"/>
  <c r="L2239" i="2" s="1"/>
  <c r="F2240" i="2"/>
  <c r="C2240" i="2" l="1"/>
  <c r="L2240" i="2" s="1"/>
  <c r="F2241" i="2"/>
  <c r="C2241" i="2" l="1"/>
  <c r="L2241" i="2" s="1"/>
  <c r="F2242" i="2"/>
  <c r="C2242" i="2" l="1"/>
  <c r="L2242" i="2" s="1"/>
  <c r="F2243" i="2"/>
  <c r="C2243" i="2" l="1"/>
  <c r="L2243" i="2" s="1"/>
  <c r="F2244" i="2"/>
  <c r="C2244" i="2" l="1"/>
  <c r="L2244" i="2" s="1"/>
  <c r="F2245" i="2"/>
  <c r="F2246" i="2" l="1"/>
  <c r="C2245" i="2"/>
  <c r="L2245" i="2" s="1"/>
  <c r="C2246" i="2" l="1"/>
  <c r="L2246" i="2" s="1"/>
  <c r="F2247" i="2"/>
  <c r="C2247" i="2" l="1"/>
  <c r="L2247" i="2" s="1"/>
  <c r="F2248" i="2"/>
  <c r="C2248" i="2" l="1"/>
  <c r="L2248" i="2" s="1"/>
  <c r="F2249" i="2"/>
  <c r="F2250" i="2" l="1"/>
  <c r="C2249" i="2"/>
  <c r="L2249" i="2" s="1"/>
  <c r="F2251" i="2" l="1"/>
  <c r="C2250" i="2"/>
  <c r="L2250" i="2" s="1"/>
  <c r="F2252" i="2" l="1"/>
  <c r="C2251" i="2"/>
  <c r="L2251" i="2" s="1"/>
  <c r="F2253" i="2" l="1"/>
  <c r="C2252" i="2"/>
  <c r="L2252" i="2" s="1"/>
  <c r="C2253" i="2" l="1"/>
  <c r="L2253" i="2" s="1"/>
  <c r="F2254" i="2"/>
  <c r="C2254" i="2" l="1"/>
  <c r="L2254" i="2" s="1"/>
  <c r="F2255" i="2"/>
  <c r="C2255" i="2" l="1"/>
  <c r="L2255" i="2" s="1"/>
  <c r="F2256" i="2"/>
  <c r="C2256" i="2" l="1"/>
  <c r="L2256" i="2" s="1"/>
  <c r="F2257" i="2"/>
  <c r="C2257" i="2" l="1"/>
  <c r="L2257" i="2" s="1"/>
  <c r="F2258" i="2"/>
  <c r="F2259" i="2" l="1"/>
  <c r="C2258" i="2"/>
  <c r="L2258" i="2" s="1"/>
  <c r="C2259" i="2" l="1"/>
  <c r="L2259" i="2" s="1"/>
  <c r="F2260" i="2"/>
  <c r="C2260" i="2" l="1"/>
  <c r="L2260" i="2" s="1"/>
  <c r="F2261" i="2"/>
  <c r="C2261" i="2" l="1"/>
  <c r="L2261" i="2" s="1"/>
  <c r="F2262" i="2"/>
  <c r="F2263" i="2" l="1"/>
  <c r="C2262" i="2"/>
  <c r="L2262" i="2" s="1"/>
  <c r="F2264" i="2" l="1"/>
  <c r="C2263" i="2"/>
  <c r="L2263" i="2" s="1"/>
  <c r="C2264" i="2" l="1"/>
  <c r="L2264" i="2" s="1"/>
  <c r="F2265" i="2"/>
  <c r="C2265" i="2" l="1"/>
  <c r="L2265" i="2" s="1"/>
  <c r="F2266" i="2"/>
  <c r="F2267" i="2" l="1"/>
  <c r="C2266" i="2"/>
  <c r="L2266" i="2" s="1"/>
  <c r="C2267" i="2" l="1"/>
  <c r="L2267" i="2" s="1"/>
  <c r="F2268" i="2"/>
  <c r="C2268" i="2" l="1"/>
  <c r="L2268" i="2" s="1"/>
  <c r="F2269" i="2"/>
  <c r="C2269" i="2" l="1"/>
  <c r="L2269" i="2" s="1"/>
  <c r="F2270" i="2"/>
  <c r="F2271" i="2" l="1"/>
  <c r="C2270" i="2"/>
  <c r="L2270" i="2" s="1"/>
  <c r="F2272" i="2" l="1"/>
  <c r="C2271" i="2"/>
  <c r="L2271" i="2" s="1"/>
  <c r="F2273" i="2" l="1"/>
  <c r="C2272" i="2"/>
  <c r="L2272" i="2" s="1"/>
  <c r="F2274" i="2" l="1"/>
  <c r="C2273" i="2"/>
  <c r="L2273" i="2" s="1"/>
  <c r="C2274" i="2" l="1"/>
  <c r="L2274" i="2" s="1"/>
  <c r="F2275" i="2"/>
  <c r="C2275" i="2" l="1"/>
  <c r="L2275" i="2" s="1"/>
  <c r="F2276" i="2"/>
  <c r="C2276" i="2" l="1"/>
  <c r="L2276" i="2" s="1"/>
  <c r="F2277" i="2"/>
  <c r="C2277" i="2" l="1"/>
  <c r="L2277" i="2" s="1"/>
  <c r="F2278" i="2"/>
  <c r="F2279" i="2" l="1"/>
  <c r="C2278" i="2"/>
  <c r="L2278" i="2" s="1"/>
  <c r="C2279" i="2" l="1"/>
  <c r="L2279" i="2" s="1"/>
  <c r="F2280" i="2"/>
  <c r="F2281" i="2" l="1"/>
  <c r="C2280" i="2"/>
  <c r="L2280" i="2" s="1"/>
  <c r="F2282" i="2" l="1"/>
  <c r="C2281" i="2"/>
  <c r="L2281" i="2" s="1"/>
  <c r="F2283" i="2" l="1"/>
  <c r="C2282" i="2"/>
  <c r="L2282" i="2" s="1"/>
  <c r="C2283" i="2" l="1"/>
  <c r="L2283" i="2" s="1"/>
  <c r="F2284" i="2"/>
  <c r="C2284" i="2" l="1"/>
  <c r="L2284" i="2" s="1"/>
  <c r="F2285" i="2"/>
  <c r="F2286" i="2" l="1"/>
  <c r="C2285" i="2"/>
  <c r="L2285" i="2" s="1"/>
  <c r="F2287" i="2" l="1"/>
  <c r="C2286" i="2"/>
  <c r="L2286" i="2" s="1"/>
  <c r="C2287" i="2" l="1"/>
  <c r="L2287" i="2" s="1"/>
  <c r="F2288" i="2"/>
  <c r="F2289" i="2" l="1"/>
  <c r="C2288" i="2"/>
  <c r="L2288" i="2" s="1"/>
  <c r="F2290" i="2" l="1"/>
  <c r="C2289" i="2"/>
  <c r="L2289" i="2" s="1"/>
  <c r="F2291" i="2" l="1"/>
  <c r="C2290" i="2"/>
  <c r="L2290" i="2" s="1"/>
  <c r="F2292" i="2" l="1"/>
  <c r="C2291" i="2"/>
  <c r="L2291" i="2" s="1"/>
  <c r="C2292" i="2" l="1"/>
  <c r="L2292" i="2" s="1"/>
  <c r="F2293" i="2"/>
  <c r="C2293" i="2" l="1"/>
  <c r="L2293" i="2" s="1"/>
  <c r="F2294" i="2"/>
  <c r="F2295" i="2" l="1"/>
  <c r="C2294" i="2"/>
  <c r="L2294" i="2" s="1"/>
  <c r="C2295" i="2" l="1"/>
  <c r="L2295" i="2" s="1"/>
  <c r="F2296" i="2"/>
  <c r="C2296" i="2" l="1"/>
  <c r="L2296" i="2" s="1"/>
  <c r="F2297" i="2"/>
  <c r="C2297" i="2" l="1"/>
  <c r="L2297" i="2" s="1"/>
  <c r="F2298" i="2"/>
  <c r="C2298" i="2" l="1"/>
  <c r="L2298" i="2" s="1"/>
  <c r="F2299" i="2"/>
  <c r="C2299" i="2" l="1"/>
  <c r="L2299" i="2" s="1"/>
  <c r="F2300" i="2"/>
  <c r="F2301" i="2" l="1"/>
  <c r="C2300" i="2"/>
  <c r="L2300" i="2" s="1"/>
  <c r="C2301" i="2" l="1"/>
  <c r="L2301" i="2" s="1"/>
  <c r="F2302" i="2"/>
  <c r="C2302" i="2" l="1"/>
  <c r="L2302" i="2" s="1"/>
  <c r="F2303" i="2"/>
  <c r="C2303" i="2" l="1"/>
  <c r="L2303" i="2" s="1"/>
  <c r="F2304" i="2"/>
  <c r="C2304" i="2" l="1"/>
  <c r="L2304" i="2" s="1"/>
  <c r="F2305" i="2"/>
  <c r="C2305" i="2" l="1"/>
  <c r="L2305" i="2" s="1"/>
  <c r="F2306" i="2"/>
  <c r="C2306" i="2" l="1"/>
  <c r="L2306" i="2" s="1"/>
  <c r="F2307" i="2"/>
  <c r="C2307" i="2" l="1"/>
  <c r="L2307" i="2" s="1"/>
  <c r="F2308" i="2"/>
  <c r="C2308" i="2" l="1"/>
  <c r="L2308" i="2" s="1"/>
  <c r="F2309" i="2"/>
  <c r="C2309" i="2" l="1"/>
  <c r="L2309" i="2" s="1"/>
  <c r="F2310" i="2"/>
  <c r="C2310" i="2" l="1"/>
  <c r="L2310" i="2" s="1"/>
  <c r="F2311" i="2"/>
  <c r="F2312" i="2" l="1"/>
  <c r="C2311" i="2"/>
  <c r="L2311" i="2" s="1"/>
  <c r="F2313" i="2" l="1"/>
  <c r="C2312" i="2"/>
  <c r="L2312" i="2" s="1"/>
  <c r="F2314" i="2" l="1"/>
  <c r="C2313" i="2"/>
  <c r="L2313" i="2" s="1"/>
  <c r="C2314" i="2" l="1"/>
  <c r="L2314" i="2" s="1"/>
  <c r="F2315" i="2"/>
  <c r="C2315" i="2" l="1"/>
  <c r="L2315" i="2" s="1"/>
  <c r="F2316" i="2"/>
  <c r="C2316" i="2" l="1"/>
  <c r="L2316" i="2" s="1"/>
  <c r="F2317" i="2"/>
  <c r="F2318" i="2" l="1"/>
  <c r="C2317" i="2"/>
  <c r="L2317" i="2" s="1"/>
  <c r="F2319" i="2" l="1"/>
  <c r="C2318" i="2"/>
  <c r="L2318" i="2" s="1"/>
  <c r="C2319" i="2" l="1"/>
  <c r="L2319" i="2" s="1"/>
  <c r="F2320" i="2"/>
  <c r="F2321" i="2" l="1"/>
  <c r="C2320" i="2"/>
  <c r="L2320" i="2" s="1"/>
  <c r="C2321" i="2" l="1"/>
  <c r="L2321" i="2" s="1"/>
  <c r="F2322" i="2"/>
  <c r="C2322" i="2" l="1"/>
  <c r="L2322" i="2" s="1"/>
  <c r="F2323" i="2"/>
  <c r="C2323" i="2" l="1"/>
  <c r="L2323" i="2" s="1"/>
  <c r="F2324" i="2"/>
  <c r="C2324" i="2" l="1"/>
  <c r="L2324" i="2" s="1"/>
  <c r="F2325" i="2"/>
  <c r="C2325" i="2" l="1"/>
  <c r="L2325" i="2" s="1"/>
  <c r="F2326" i="2"/>
  <c r="C2326" i="2" l="1"/>
  <c r="L2326" i="2" s="1"/>
  <c r="F2327" i="2"/>
  <c r="C2327" i="2" l="1"/>
  <c r="L2327" i="2" s="1"/>
  <c r="F2328" i="2"/>
  <c r="C2328" i="2" l="1"/>
  <c r="L2328" i="2" s="1"/>
  <c r="F2329" i="2"/>
  <c r="C2329" i="2" l="1"/>
  <c r="L2329" i="2" s="1"/>
  <c r="F2330" i="2"/>
  <c r="C2330" i="2" l="1"/>
  <c r="L2330" i="2" s="1"/>
  <c r="F2331" i="2"/>
  <c r="C2331" i="2" l="1"/>
  <c r="L2331" i="2" s="1"/>
  <c r="F2332" i="2"/>
  <c r="C2332" i="2" l="1"/>
  <c r="L2332" i="2" s="1"/>
  <c r="F2333" i="2"/>
  <c r="F2334" i="2" l="1"/>
  <c r="C2333" i="2"/>
  <c r="L2333" i="2" s="1"/>
  <c r="C2334" i="2" l="1"/>
  <c r="L2334" i="2" s="1"/>
  <c r="F2335" i="2"/>
  <c r="C2335" i="2" l="1"/>
  <c r="L2335" i="2" s="1"/>
  <c r="F2336" i="2"/>
  <c r="C2336" i="2" l="1"/>
  <c r="L2336" i="2" s="1"/>
  <c r="F2337" i="2"/>
  <c r="C2337" i="2" l="1"/>
  <c r="L2337" i="2" s="1"/>
  <c r="F2338" i="2"/>
  <c r="C2338" i="2" l="1"/>
  <c r="L2338" i="2" s="1"/>
  <c r="F2339" i="2"/>
  <c r="C2339" i="2" l="1"/>
  <c r="L2339" i="2" s="1"/>
  <c r="F2340" i="2"/>
  <c r="C2340" i="2" l="1"/>
  <c r="L2340" i="2" s="1"/>
  <c r="F2341" i="2"/>
  <c r="C2341" i="2" l="1"/>
  <c r="L2341" i="2" s="1"/>
  <c r="F2342" i="2"/>
  <c r="C2342" i="2" l="1"/>
  <c r="L2342" i="2" s="1"/>
  <c r="F2343" i="2"/>
  <c r="F2344" i="2" l="1"/>
  <c r="C2343" i="2"/>
  <c r="L2343" i="2" s="1"/>
  <c r="C2344" i="2" l="1"/>
  <c r="L2344" i="2" s="1"/>
  <c r="F2345" i="2"/>
  <c r="C2345" i="2" l="1"/>
  <c r="L2345" i="2" s="1"/>
  <c r="F2346" i="2"/>
  <c r="F2347" i="2" l="1"/>
  <c r="C2346" i="2"/>
  <c r="L2346" i="2" s="1"/>
  <c r="F2348" i="2" l="1"/>
  <c r="C2347" i="2"/>
  <c r="L2347" i="2" s="1"/>
  <c r="C2348" i="2" l="1"/>
  <c r="L2348" i="2" s="1"/>
  <c r="F2349" i="2"/>
  <c r="C2349" i="2" l="1"/>
  <c r="L2349" i="2" s="1"/>
  <c r="F2350" i="2"/>
  <c r="F2351" i="2" l="1"/>
  <c r="C2350" i="2"/>
  <c r="L2350" i="2" s="1"/>
  <c r="F2352" i="2" l="1"/>
  <c r="C2351" i="2"/>
  <c r="L2351" i="2" s="1"/>
  <c r="C2352" i="2" l="1"/>
  <c r="L2352" i="2" s="1"/>
  <c r="F2353" i="2"/>
  <c r="F2354" i="2" l="1"/>
  <c r="C2353" i="2"/>
  <c r="L2353" i="2" s="1"/>
  <c r="F2355" i="2" l="1"/>
  <c r="C2354" i="2"/>
  <c r="L2354" i="2" s="1"/>
  <c r="C2355" i="2" l="1"/>
  <c r="L2355" i="2" s="1"/>
  <c r="F2356" i="2"/>
  <c r="C2356" i="2" l="1"/>
  <c r="L2356" i="2" s="1"/>
  <c r="F2357" i="2"/>
  <c r="F2358" i="2" l="1"/>
  <c r="C2357" i="2"/>
  <c r="L2357" i="2" s="1"/>
  <c r="F2359" i="2" l="1"/>
  <c r="C2358" i="2"/>
  <c r="L2358" i="2" s="1"/>
  <c r="C2359" i="2" l="1"/>
  <c r="L2359" i="2" s="1"/>
  <c r="F2360" i="2"/>
  <c r="C2360" i="2" l="1"/>
  <c r="L2360" i="2" s="1"/>
  <c r="F2361" i="2"/>
  <c r="C2361" i="2" l="1"/>
  <c r="L2361" i="2" s="1"/>
  <c r="F2362" i="2"/>
  <c r="C2362" i="2" l="1"/>
  <c r="L2362" i="2" s="1"/>
  <c r="F2363" i="2"/>
  <c r="C2363" i="2" l="1"/>
  <c r="L2363" i="2" s="1"/>
  <c r="F2364" i="2"/>
  <c r="C2364" i="2" l="1"/>
  <c r="L2364" i="2" s="1"/>
  <c r="F2365" i="2"/>
  <c r="C2365" i="2" l="1"/>
  <c r="L2365" i="2" s="1"/>
  <c r="F2366" i="2"/>
  <c r="C2366" i="2" l="1"/>
  <c r="L2366" i="2" s="1"/>
  <c r="F2367" i="2"/>
  <c r="C2367" i="2" l="1"/>
  <c r="L2367" i="2" s="1"/>
  <c r="F2368" i="2"/>
  <c r="C2368" i="2" l="1"/>
  <c r="L2368" i="2" s="1"/>
  <c r="F2369" i="2"/>
  <c r="C2369" i="2" l="1"/>
  <c r="L2369" i="2" s="1"/>
  <c r="F2370" i="2"/>
  <c r="F2371" i="2" l="1"/>
  <c r="C2370" i="2"/>
  <c r="L2370" i="2" s="1"/>
  <c r="C2371" i="2" l="1"/>
  <c r="L2371" i="2" s="1"/>
  <c r="F2372" i="2"/>
  <c r="F2373" i="2" l="1"/>
  <c r="C2372" i="2"/>
  <c r="L2372" i="2" s="1"/>
  <c r="C2373" i="2" l="1"/>
  <c r="L2373" i="2" s="1"/>
  <c r="F2374" i="2"/>
  <c r="C2374" i="2" l="1"/>
  <c r="L2374" i="2" s="1"/>
  <c r="F2375" i="2"/>
  <c r="C2375" i="2" l="1"/>
  <c r="L2375" i="2" s="1"/>
  <c r="F2376" i="2"/>
  <c r="C2376" i="2" l="1"/>
  <c r="L2376" i="2" s="1"/>
  <c r="F2377" i="2"/>
  <c r="C2377" i="2" l="1"/>
  <c r="L2377" i="2" s="1"/>
  <c r="F2378" i="2"/>
  <c r="C2378" i="2" l="1"/>
  <c r="L2378" i="2" s="1"/>
  <c r="F2379" i="2"/>
  <c r="C2379" i="2" l="1"/>
  <c r="L2379" i="2" s="1"/>
  <c r="F2380" i="2"/>
  <c r="C2380" i="2" l="1"/>
  <c r="L2380" i="2" s="1"/>
  <c r="F2381" i="2"/>
  <c r="C2381" i="2" l="1"/>
  <c r="L2381" i="2" s="1"/>
  <c r="F2382" i="2"/>
  <c r="C2382" i="2" l="1"/>
  <c r="L2382" i="2" s="1"/>
  <c r="F2383" i="2"/>
  <c r="C2383" i="2" l="1"/>
  <c r="L2383" i="2" s="1"/>
  <c r="F2384" i="2"/>
  <c r="C2384" i="2" l="1"/>
  <c r="L2384" i="2" s="1"/>
  <c r="F2385" i="2"/>
  <c r="C2385" i="2" l="1"/>
  <c r="L2385" i="2" s="1"/>
  <c r="F2386" i="2"/>
  <c r="C2386" i="2" l="1"/>
  <c r="L2386" i="2" s="1"/>
  <c r="F2387" i="2"/>
  <c r="C2387" i="2" l="1"/>
  <c r="L2387" i="2" s="1"/>
  <c r="F2388" i="2"/>
  <c r="F2389" i="2" l="1"/>
  <c r="C2388" i="2"/>
  <c r="L2388" i="2" s="1"/>
  <c r="C2389" i="2" l="1"/>
  <c r="L2389" i="2" s="1"/>
  <c r="F2390" i="2"/>
  <c r="C2390" i="2" l="1"/>
  <c r="L2390" i="2" s="1"/>
  <c r="F2391" i="2"/>
  <c r="C2391" i="2" l="1"/>
  <c r="L2391" i="2" s="1"/>
  <c r="F2392" i="2"/>
  <c r="F2393" i="2" l="1"/>
  <c r="C2392" i="2"/>
  <c r="L2392" i="2" s="1"/>
  <c r="F2394" i="2" l="1"/>
  <c r="C2393" i="2"/>
  <c r="L2393" i="2" s="1"/>
  <c r="C2394" i="2" l="1"/>
  <c r="L2394" i="2" s="1"/>
  <c r="F2395" i="2"/>
  <c r="C2395" i="2" l="1"/>
  <c r="L2395" i="2" s="1"/>
  <c r="F2396" i="2"/>
  <c r="F2397" i="2" l="1"/>
  <c r="C2396" i="2"/>
  <c r="L2396" i="2" s="1"/>
  <c r="F2398" i="2" l="1"/>
  <c r="C2397" i="2"/>
  <c r="L2397" i="2" s="1"/>
  <c r="F2399" i="2" l="1"/>
  <c r="C2398" i="2"/>
  <c r="L2398" i="2" s="1"/>
  <c r="C2399" i="2" l="1"/>
  <c r="L2399" i="2" s="1"/>
  <c r="F2400" i="2"/>
  <c r="F2401" i="2" l="1"/>
  <c r="C2400" i="2"/>
  <c r="L2400" i="2" s="1"/>
  <c r="C2401" i="2" l="1"/>
  <c r="L2401" i="2" s="1"/>
  <c r="F2402" i="2"/>
  <c r="C2402" i="2" l="1"/>
  <c r="L2402" i="2" s="1"/>
  <c r="F2403" i="2"/>
  <c r="F2404" i="2" l="1"/>
  <c r="C2403" i="2"/>
  <c r="L2403" i="2" s="1"/>
  <c r="F2405" i="2" l="1"/>
  <c r="C2404" i="2"/>
  <c r="L2404" i="2" s="1"/>
  <c r="F2406" i="2" l="1"/>
  <c r="C2405" i="2"/>
  <c r="L2405" i="2" s="1"/>
  <c r="F2407" i="2" l="1"/>
  <c r="C2406" i="2"/>
  <c r="L2406" i="2" s="1"/>
  <c r="C2407" i="2" l="1"/>
  <c r="L2407" i="2" s="1"/>
  <c r="F2408" i="2"/>
  <c r="C2408" i="2" l="1"/>
  <c r="L2408" i="2" s="1"/>
  <c r="F2409" i="2"/>
  <c r="C2409" i="2" l="1"/>
  <c r="L2409" i="2" s="1"/>
  <c r="F2410" i="2"/>
  <c r="C2410" i="2" l="1"/>
  <c r="L2410" i="2" s="1"/>
  <c r="F2411" i="2"/>
  <c r="C2411" i="2" l="1"/>
  <c r="L2411" i="2" s="1"/>
  <c r="F2412" i="2"/>
  <c r="C2412" i="2" l="1"/>
  <c r="L2412" i="2" s="1"/>
  <c r="F2413" i="2"/>
  <c r="C2413" i="2" l="1"/>
  <c r="L2413" i="2" s="1"/>
  <c r="F2414" i="2"/>
  <c r="C2414" i="2" l="1"/>
  <c r="L2414" i="2" s="1"/>
  <c r="F2415" i="2"/>
  <c r="C2415" i="2" l="1"/>
  <c r="L2415" i="2" s="1"/>
  <c r="F2416" i="2"/>
  <c r="C2416" i="2" l="1"/>
  <c r="L2416" i="2" s="1"/>
  <c r="F2417" i="2"/>
  <c r="C2417" i="2" l="1"/>
  <c r="L2417" i="2" s="1"/>
  <c r="F2418" i="2"/>
  <c r="C2418" i="2" l="1"/>
  <c r="L2418" i="2" s="1"/>
  <c r="F2419" i="2"/>
  <c r="F2420" i="2" l="1"/>
  <c r="C2419" i="2"/>
  <c r="L2419" i="2" s="1"/>
  <c r="C2420" i="2" l="1"/>
  <c r="L2420" i="2" s="1"/>
  <c r="F2421" i="2"/>
  <c r="C2421" i="2" l="1"/>
  <c r="L2421" i="2" s="1"/>
  <c r="F2422" i="2"/>
  <c r="C2422" i="2" l="1"/>
  <c r="L2422" i="2" s="1"/>
  <c r="F2423" i="2"/>
  <c r="F2424" i="2" l="1"/>
  <c r="C2423" i="2"/>
  <c r="L2423" i="2" s="1"/>
  <c r="F2425" i="2" l="1"/>
  <c r="C2424" i="2"/>
  <c r="L2424" i="2" s="1"/>
  <c r="C2425" i="2" l="1"/>
  <c r="L2425" i="2" s="1"/>
  <c r="F2426" i="2"/>
  <c r="C2426" i="2" l="1"/>
  <c r="L2426" i="2" s="1"/>
  <c r="F2427" i="2"/>
  <c r="F2428" i="2" l="1"/>
  <c r="C2427" i="2"/>
  <c r="L2427" i="2" s="1"/>
  <c r="C2428" i="2" l="1"/>
  <c r="L2428" i="2" s="1"/>
  <c r="F2429" i="2"/>
  <c r="C2429" i="2" l="1"/>
  <c r="L2429" i="2" s="1"/>
  <c r="F2430" i="2"/>
  <c r="C2430" i="2" l="1"/>
  <c r="L2430" i="2" s="1"/>
  <c r="F2431" i="2"/>
  <c r="C2431" i="2" l="1"/>
  <c r="L2431" i="2" s="1"/>
  <c r="F2432" i="2"/>
  <c r="C2432" i="2" l="1"/>
  <c r="L2432" i="2" s="1"/>
  <c r="F2433" i="2"/>
  <c r="C2433" i="2" l="1"/>
  <c r="L2433" i="2" s="1"/>
  <c r="F2434" i="2"/>
  <c r="C2434" i="2" l="1"/>
  <c r="L2434" i="2" s="1"/>
  <c r="F2435" i="2"/>
  <c r="C2435" i="2" l="1"/>
  <c r="L2435" i="2" s="1"/>
  <c r="F2436" i="2"/>
  <c r="C2436" i="2" l="1"/>
  <c r="L2436" i="2" s="1"/>
  <c r="F2437" i="2"/>
  <c r="C2437" i="2" l="1"/>
  <c r="L2437" i="2" s="1"/>
  <c r="F2438" i="2"/>
  <c r="C2438" i="2" l="1"/>
  <c r="L2438" i="2" s="1"/>
  <c r="F2439" i="2"/>
  <c r="C2439" i="2" l="1"/>
  <c r="L2439" i="2" s="1"/>
  <c r="F2440" i="2"/>
  <c r="F2441" i="2" l="1"/>
  <c r="C2440" i="2"/>
  <c r="L2440" i="2" s="1"/>
  <c r="F2442" i="2" l="1"/>
  <c r="C2441" i="2"/>
  <c r="L2441" i="2" s="1"/>
  <c r="C2442" i="2" l="1"/>
  <c r="L2442" i="2" s="1"/>
  <c r="F2443" i="2"/>
  <c r="C2443" i="2" l="1"/>
  <c r="L2443" i="2" s="1"/>
  <c r="F2444" i="2"/>
  <c r="C2444" i="2" l="1"/>
  <c r="L2444" i="2" s="1"/>
  <c r="F2445" i="2"/>
  <c r="C2445" i="2" l="1"/>
  <c r="L2445" i="2" s="1"/>
  <c r="F2446" i="2"/>
  <c r="C2446" i="2" l="1"/>
  <c r="L2446" i="2" s="1"/>
  <c r="F2447" i="2"/>
  <c r="C2447" i="2" l="1"/>
  <c r="L2447" i="2" s="1"/>
  <c r="F2448" i="2"/>
  <c r="C2448" i="2" l="1"/>
  <c r="L2448" i="2" s="1"/>
  <c r="F2449" i="2"/>
  <c r="C2449" i="2" l="1"/>
  <c r="L2449" i="2" s="1"/>
  <c r="F2450" i="2"/>
  <c r="C2450" i="2" l="1"/>
  <c r="L2450" i="2" s="1"/>
  <c r="F2451" i="2"/>
  <c r="C2451" i="2" l="1"/>
  <c r="L2451" i="2" s="1"/>
  <c r="F2452" i="2"/>
  <c r="C2452" i="2" l="1"/>
  <c r="L2452" i="2" s="1"/>
  <c r="F2453" i="2"/>
  <c r="C2453" i="2" l="1"/>
  <c r="L2453" i="2" s="1"/>
  <c r="F2454" i="2"/>
  <c r="C2454" i="2" l="1"/>
  <c r="L2454" i="2" s="1"/>
  <c r="F2455" i="2"/>
  <c r="C2455" i="2" l="1"/>
  <c r="L2455" i="2" s="1"/>
  <c r="F2456" i="2"/>
  <c r="C2456" i="2" l="1"/>
  <c r="L2456" i="2" s="1"/>
  <c r="F2457" i="2"/>
  <c r="C2457" i="2" l="1"/>
  <c r="L2457" i="2" s="1"/>
  <c r="F2458" i="2"/>
  <c r="C2458" i="2" l="1"/>
  <c r="L2458" i="2" s="1"/>
  <c r="F2459" i="2"/>
  <c r="C2459" i="2" l="1"/>
  <c r="L2459" i="2" s="1"/>
  <c r="F2460" i="2"/>
  <c r="C2460" i="2" l="1"/>
  <c r="L2460" i="2" s="1"/>
  <c r="F2461" i="2"/>
  <c r="C2461" i="2" l="1"/>
  <c r="L2461" i="2" s="1"/>
  <c r="F2462" i="2"/>
  <c r="C2462" i="2" l="1"/>
  <c r="L2462" i="2" s="1"/>
  <c r="F2463" i="2"/>
  <c r="F2464" i="2" l="1"/>
  <c r="C2463" i="2"/>
  <c r="L2463" i="2" s="1"/>
  <c r="C2464" i="2" l="1"/>
  <c r="L2464" i="2" s="1"/>
  <c r="F2465" i="2"/>
  <c r="C2465" i="2" l="1"/>
  <c r="L2465" i="2" s="1"/>
  <c r="F2466" i="2"/>
  <c r="F2467" i="2" l="1"/>
  <c r="C2466" i="2"/>
  <c r="L2466" i="2" s="1"/>
  <c r="C2467" i="2" l="1"/>
  <c r="L2467" i="2" s="1"/>
  <c r="F2468" i="2"/>
  <c r="C2468" i="2" l="1"/>
  <c r="L2468" i="2" s="1"/>
  <c r="F2469" i="2"/>
  <c r="F2470" i="2" l="1"/>
  <c r="C2469" i="2"/>
  <c r="L2469" i="2" s="1"/>
  <c r="F2471" i="2" l="1"/>
  <c r="C2470" i="2"/>
  <c r="L2470" i="2" s="1"/>
  <c r="C2471" i="2" l="1"/>
  <c r="L2471" i="2" s="1"/>
  <c r="F2472" i="2"/>
  <c r="C2472" i="2" l="1"/>
  <c r="L2472" i="2" s="1"/>
  <c r="F2473" i="2"/>
  <c r="C2473" i="2" l="1"/>
  <c r="L2473" i="2" s="1"/>
  <c r="F2474" i="2"/>
  <c r="C2474" i="2" l="1"/>
  <c r="L2474" i="2" s="1"/>
  <c r="F2475" i="2"/>
  <c r="C2475" i="2" s="1"/>
  <c r="L2475" i="2" s="1"/>
</calcChain>
</file>

<file path=xl/sharedStrings.xml><?xml version="1.0" encoding="utf-8"?>
<sst xmlns="http://schemas.openxmlformats.org/spreadsheetml/2006/main" count="3164" uniqueCount="656">
  <si>
    <t>Informe Interactivo 4</t>
  </si>
  <si>
    <t>Link</t>
  </si>
  <si>
    <t>Tipo Gráfico</t>
  </si>
  <si>
    <t>FILTRO1</t>
  </si>
  <si>
    <t>MOVIL</t>
  </si>
  <si>
    <t>Membrillo</t>
  </si>
  <si>
    <t>Olivo</t>
  </si>
  <si>
    <t>Kiwi</t>
  </si>
  <si>
    <t>Pistacho</t>
  </si>
  <si>
    <t>Pomelo</t>
  </si>
  <si>
    <t>Mango</t>
  </si>
  <si>
    <t>Damasco</t>
  </si>
  <si>
    <t>Frambuesa</t>
  </si>
  <si>
    <t>Frutilla</t>
  </si>
  <si>
    <t>Plátano</t>
  </si>
  <si>
    <t>Tabla Madre</t>
  </si>
  <si>
    <t>Fruta Exportada (t)</t>
  </si>
  <si>
    <t>Categoría</t>
  </si>
  <si>
    <t>Arándano</t>
  </si>
  <si>
    <t>Higo</t>
  </si>
  <si>
    <t>Mora</t>
  </si>
  <si>
    <t>Otros berries</t>
  </si>
  <si>
    <t>Limón</t>
  </si>
  <si>
    <t>Mandarina</t>
  </si>
  <si>
    <t>Naranja</t>
  </si>
  <si>
    <t>Otros cítricos</t>
  </si>
  <si>
    <t>Cereza</t>
  </si>
  <si>
    <t>Ciruela</t>
  </si>
  <si>
    <t>Durazno</t>
  </si>
  <si>
    <t>Nectarín</t>
  </si>
  <si>
    <t>Manzana</t>
  </si>
  <si>
    <t>Pera</t>
  </si>
  <si>
    <t>Almendra</t>
  </si>
  <si>
    <t>Avellana</t>
  </si>
  <si>
    <t>Castaña</t>
  </si>
  <si>
    <t>Nuez</t>
  </si>
  <si>
    <t>Otros frutos secos</t>
  </si>
  <si>
    <t>Palta</t>
  </si>
  <si>
    <t>Chirimoya</t>
  </si>
  <si>
    <t>Otros frutos</t>
  </si>
  <si>
    <t>Plumcots</t>
  </si>
  <si>
    <t>Papaya</t>
  </si>
  <si>
    <t>Piña</t>
  </si>
  <si>
    <t>Coco</t>
  </si>
  <si>
    <t>Uva</t>
  </si>
  <si>
    <t>Informe Interactivo 2</t>
  </si>
  <si>
    <t>n</t>
  </si>
  <si>
    <t>Informe</t>
  </si>
  <si>
    <t>LINK COPIADO COMO TEXTO</t>
  </si>
  <si>
    <t>Informe Interactivo 1</t>
  </si>
  <si>
    <t>Región de Origen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</si>
  <si>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</si>
  <si>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</si>
  <si>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</si>
  <si>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</si>
  <si>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</si>
  <si>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</si>
  <si>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</si>
  <si>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</si>
  <si>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</si>
  <si>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</si>
  <si>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</si>
  <si>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</si>
  <si>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</si>
  <si>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</si>
  <si>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</si>
  <si>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</si>
  <si>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</si>
  <si>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</si>
  <si>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Mercadería extranjera nacionalizada</t>
  </si>
  <si>
    <t>Corr</t>
  </si>
  <si>
    <t>Informe Interactivo 3</t>
  </si>
  <si>
    <t>País de Destino</t>
  </si>
  <si>
    <t>DOM</t>
  </si>
  <si>
    <t>República Dominicana</t>
  </si>
  <si>
    <t>MAR</t>
  </si>
  <si>
    <t>Marruecos</t>
  </si>
  <si>
    <t>ABW</t>
  </si>
  <si>
    <t>Aruba</t>
  </si>
  <si>
    <t>ARE</t>
  </si>
  <si>
    <t>Emiratos Árabes Unidos</t>
  </si>
  <si>
    <t>ARG</t>
  </si>
  <si>
    <t>Argentina</t>
  </si>
  <si>
    <t>AUS</t>
  </si>
  <si>
    <t>Australia</t>
  </si>
  <si>
    <t>AUT</t>
  </si>
  <si>
    <t>Austria</t>
  </si>
  <si>
    <t>AZE</t>
  </si>
  <si>
    <t>Azerbaiyán</t>
  </si>
  <si>
    <t>BEL</t>
  </si>
  <si>
    <t>Bélgica</t>
  </si>
  <si>
    <t>BHR</t>
  </si>
  <si>
    <t>Baréin</t>
  </si>
  <si>
    <t>BLR</t>
  </si>
  <si>
    <t>Bielorrusia</t>
  </si>
  <si>
    <t>BOL</t>
  </si>
  <si>
    <t>Bolivia</t>
  </si>
  <si>
    <t>BRA</t>
  </si>
  <si>
    <t>Brasil</t>
  </si>
  <si>
    <t>CAN</t>
  </si>
  <si>
    <t>Canadá</t>
  </si>
  <si>
    <t>CHE</t>
  </si>
  <si>
    <t>Suiza</t>
  </si>
  <si>
    <t>CHN</t>
  </si>
  <si>
    <t>China</t>
  </si>
  <si>
    <t>COL</t>
  </si>
  <si>
    <t>Colombia</t>
  </si>
  <si>
    <t>CRI</t>
  </si>
  <si>
    <t>Costa Rica</t>
  </si>
  <si>
    <t>CUB</t>
  </si>
  <si>
    <t>Cuba</t>
  </si>
  <si>
    <t>CZE</t>
  </si>
  <si>
    <t>República Checa</t>
  </si>
  <si>
    <t>DEU</t>
  </si>
  <si>
    <t>Alemania</t>
  </si>
  <si>
    <t>DNK</t>
  </si>
  <si>
    <t>Dinamarca</t>
  </si>
  <si>
    <t>DZA</t>
  </si>
  <si>
    <t>Argelia</t>
  </si>
  <si>
    <t>ECU</t>
  </si>
  <si>
    <t>Ecuador</t>
  </si>
  <si>
    <t>EGY</t>
  </si>
  <si>
    <t>Egipto</t>
  </si>
  <si>
    <t>ESP</t>
  </si>
  <si>
    <t>España</t>
  </si>
  <si>
    <t>EST</t>
  </si>
  <si>
    <t>Estonia</t>
  </si>
  <si>
    <t>FIN</t>
  </si>
  <si>
    <t>Finlandia</t>
  </si>
  <si>
    <t>FRA</t>
  </si>
  <si>
    <t>Francia</t>
  </si>
  <si>
    <t>GBR</t>
  </si>
  <si>
    <t>Reino Unido</t>
  </si>
  <si>
    <t>GRC</t>
  </si>
  <si>
    <t>Grecia</t>
  </si>
  <si>
    <t>GTM</t>
  </si>
  <si>
    <t>Guatemala</t>
  </si>
  <si>
    <t>HKG</t>
  </si>
  <si>
    <t>Hong Kong</t>
  </si>
  <si>
    <t>HND</t>
  </si>
  <si>
    <t>Honduras</t>
  </si>
  <si>
    <t>HTI</t>
  </si>
  <si>
    <t>Haití</t>
  </si>
  <si>
    <t>HUN</t>
  </si>
  <si>
    <t>Hungría</t>
  </si>
  <si>
    <t>IDN</t>
  </si>
  <si>
    <t>Indonesia</t>
  </si>
  <si>
    <t>IND</t>
  </si>
  <si>
    <t>India</t>
  </si>
  <si>
    <t>IRL</t>
  </si>
  <si>
    <t>Irlanda</t>
  </si>
  <si>
    <t>ISR</t>
  </si>
  <si>
    <t>Israel</t>
  </si>
  <si>
    <t>ITA</t>
  </si>
  <si>
    <t>Italia</t>
  </si>
  <si>
    <t>JOR</t>
  </si>
  <si>
    <t>Jordania</t>
  </si>
  <si>
    <t>JPN</t>
  </si>
  <si>
    <t>Japón</t>
  </si>
  <si>
    <t>KAZ</t>
  </si>
  <si>
    <t>Kazajistán</t>
  </si>
  <si>
    <t>KOR</t>
  </si>
  <si>
    <t>Corea del Sur</t>
  </si>
  <si>
    <t>KWT</t>
  </si>
  <si>
    <t>Kuwait</t>
  </si>
  <si>
    <t>LBN</t>
  </si>
  <si>
    <t>Líbano</t>
  </si>
  <si>
    <t>LBY</t>
  </si>
  <si>
    <t>Libia</t>
  </si>
  <si>
    <t>LKA</t>
  </si>
  <si>
    <t>Sri Lanka</t>
  </si>
  <si>
    <t>LTU</t>
  </si>
  <si>
    <t>Lituania</t>
  </si>
  <si>
    <t>LVA</t>
  </si>
  <si>
    <t>Letonia</t>
  </si>
  <si>
    <t>MAC</t>
  </si>
  <si>
    <t>Macao</t>
  </si>
  <si>
    <t>MEX</t>
  </si>
  <si>
    <t>México</t>
  </si>
  <si>
    <t>MTQ</t>
  </si>
  <si>
    <t>Martinica</t>
  </si>
  <si>
    <t>MWI</t>
  </si>
  <si>
    <t>Malaui</t>
  </si>
  <si>
    <t>MYS</t>
  </si>
  <si>
    <t>Malasia</t>
  </si>
  <si>
    <t>NCL</t>
  </si>
  <si>
    <t>Nueva Caledonia</t>
  </si>
  <si>
    <t>NIC</t>
  </si>
  <si>
    <t>Nicaragua</t>
  </si>
  <si>
    <t>NLD</t>
  </si>
  <si>
    <t>Países Bajos</t>
  </si>
  <si>
    <t>NOR</t>
  </si>
  <si>
    <t>Noruega</t>
  </si>
  <si>
    <t>NZL</t>
  </si>
  <si>
    <t>Nueva Zelanda</t>
  </si>
  <si>
    <t>OMN</t>
  </si>
  <si>
    <t>Omán</t>
  </si>
  <si>
    <t>PAN</t>
  </si>
  <si>
    <t>Panamá</t>
  </si>
  <si>
    <t>PER</t>
  </si>
  <si>
    <t>Perú</t>
  </si>
  <si>
    <t>PHL</t>
  </si>
  <si>
    <t>Filipinas</t>
  </si>
  <si>
    <t>POL</t>
  </si>
  <si>
    <t>Polonia</t>
  </si>
  <si>
    <t>PRI</t>
  </si>
  <si>
    <t>Puerto Rico</t>
  </si>
  <si>
    <t>PRT</t>
  </si>
  <si>
    <t>Portugal</t>
  </si>
  <si>
    <t>PRY</t>
  </si>
  <si>
    <t>Paraguay</t>
  </si>
  <si>
    <t>ROU</t>
  </si>
  <si>
    <t>Rumania</t>
  </si>
  <si>
    <t>RUS</t>
  </si>
  <si>
    <t>Rusia</t>
  </si>
  <si>
    <t>SAU</t>
  </si>
  <si>
    <t>Arabia Saudita</t>
  </si>
  <si>
    <t>SGP</t>
  </si>
  <si>
    <t>Singapur</t>
  </si>
  <si>
    <t>SLV</t>
  </si>
  <si>
    <t>El Salvador</t>
  </si>
  <si>
    <t>SVK</t>
  </si>
  <si>
    <t>Eslovaquia</t>
  </si>
  <si>
    <t>SVN</t>
  </si>
  <si>
    <t>Eslovenia</t>
  </si>
  <si>
    <t>SWE</t>
  </si>
  <si>
    <t>Suecia</t>
  </si>
  <si>
    <t>THA</t>
  </si>
  <si>
    <t>Tailandia</t>
  </si>
  <si>
    <t>TUR</t>
  </si>
  <si>
    <t>Turquía</t>
  </si>
  <si>
    <t>TWN</t>
  </si>
  <si>
    <t>Taiwán</t>
  </si>
  <si>
    <t>UKR</t>
  </si>
  <si>
    <t>Ucrania</t>
  </si>
  <si>
    <t>URY</t>
  </si>
  <si>
    <t>Uruguay</t>
  </si>
  <si>
    <t>USA</t>
  </si>
  <si>
    <t>Estados Unidos</t>
  </si>
  <si>
    <t>VEN</t>
  </si>
  <si>
    <t>Venezuela</t>
  </si>
  <si>
    <t>VNM</t>
  </si>
  <si>
    <t>Vietnam</t>
  </si>
  <si>
    <t>ZAF</t>
  </si>
  <si>
    <t>Sudáfrica</t>
  </si>
  <si>
    <t>Procesamiento</t>
  </si>
  <si>
    <t>Aceites</t>
  </si>
  <si>
    <t>Congelados</t>
  </si>
  <si>
    <t>Conservas</t>
  </si>
  <si>
    <t>Deshidratados</t>
  </si>
  <si>
    <t>Fresca</t>
  </si>
  <si>
    <t>Frutos secos</t>
  </si>
  <si>
    <t>Jugos</t>
  </si>
  <si>
    <t>Informe Interactivo 5</t>
  </si>
  <si>
    <t>Informe Interactivo 6</t>
  </si>
  <si>
    <t>Informe Interactivo 7</t>
  </si>
  <si>
    <t>Informe Interactivo 8</t>
  </si>
  <si>
    <t>Región</t>
  </si>
  <si>
    <t>Valor de exportación (USD)</t>
  </si>
  <si>
    <t>Destino</t>
  </si>
  <si>
    <t>Otros</t>
  </si>
  <si>
    <t>Producto</t>
  </si>
  <si>
    <t>Berries</t>
  </si>
  <si>
    <t>Cítricos</t>
  </si>
  <si>
    <t>Frutos de hueso (carozo)</t>
  </si>
  <si>
    <t>Frutos de pepita</t>
  </si>
  <si>
    <t>Frutos oleaginosos</t>
  </si>
  <si>
    <t>Tropicales y subtropicales</t>
  </si>
  <si>
    <t>Industrial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</si>
  <si>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</si>
  <si>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</si>
  <si>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</si>
  <si>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</si>
  <si>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</si>
  <si>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</si>
  <si>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</si>
  <si>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</si>
  <si>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</si>
  <si>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</si>
  <si>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</si>
  <si>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Informe Interactivo 9</t>
  </si>
  <si>
    <t>Informe Interactivo 10</t>
  </si>
  <si>
    <t>PAIS: Link con letra, Filtro con número.</t>
  </si>
  <si>
    <t>País de Origen</t>
  </si>
  <si>
    <t>Fruta Importada (t) periodo 2012-2020</t>
  </si>
  <si>
    <t>AFG</t>
  </si>
  <si>
    <t>Afganistán</t>
  </si>
  <si>
    <t>BGR</t>
  </si>
  <si>
    <t>Bulgaria</t>
  </si>
  <si>
    <t>BIH</t>
  </si>
  <si>
    <t>Bosnia-Herzegovina</t>
  </si>
  <si>
    <t>GHA</t>
  </si>
  <si>
    <t>Ghana</t>
  </si>
  <si>
    <t>HRV</t>
  </si>
  <si>
    <t>Croacia</t>
  </si>
  <si>
    <t>IRN</t>
  </si>
  <si>
    <t>Irán</t>
  </si>
  <si>
    <t>ISL</t>
  </si>
  <si>
    <t>Islandia</t>
  </si>
  <si>
    <t>JAM</t>
  </si>
  <si>
    <t>Jamaica</t>
  </si>
  <si>
    <t>MLI</t>
  </si>
  <si>
    <t>Malí</t>
  </si>
  <si>
    <t>NGA</t>
  </si>
  <si>
    <t>Nigeria</t>
  </si>
  <si>
    <t>PAK</t>
  </si>
  <si>
    <t>Pakistán</t>
  </si>
  <si>
    <t>SRB</t>
  </si>
  <si>
    <t>Serbia</t>
  </si>
  <si>
    <t>SYR</t>
  </si>
  <si>
    <t>Siria</t>
  </si>
  <si>
    <t>TTO</t>
  </si>
  <si>
    <t>Trinidad y Tobago</t>
  </si>
  <si>
    <t>TUN</t>
  </si>
  <si>
    <t>Túnez</t>
  </si>
  <si>
    <t>Fruta Importada (t) año 2020</t>
  </si>
  <si>
    <t>Importaciones en USD</t>
  </si>
  <si>
    <t>Categoria</t>
  </si>
  <si>
    <t>Mangos y guayabas</t>
  </si>
  <si>
    <t>Legumbres</t>
  </si>
  <si>
    <t>Cereales</t>
  </si>
  <si>
    <t>Hortalizas</t>
  </si>
  <si>
    <t>Industriales</t>
  </si>
  <si>
    <t>Tubérculos</t>
  </si>
  <si>
    <t>Cantidad de fruta (kg)</t>
  </si>
  <si>
    <t>Comuna</t>
  </si>
  <si>
    <t>Pica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</si>
  <si>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</si>
  <si>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</si>
  <si>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</si>
  <si>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</si>
  <si>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</si>
  <si>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</si>
  <si>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</si>
  <si>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</si>
  <si>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</si>
  <si>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</si>
  <si>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</si>
  <si>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</si>
  <si>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</si>
  <si>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</si>
  <si>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</si>
  <si>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</si>
  <si>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</si>
  <si>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</si>
  <si>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</si>
  <si>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Casablanca</t>
  </si>
  <si>
    <t>Quintero</t>
  </si>
  <si>
    <t>Los Andes</t>
  </si>
  <si>
    <t>Calle Larga</t>
  </si>
  <si>
    <t>Rinconada</t>
  </si>
  <si>
    <t>San Esteban</t>
  </si>
  <si>
    <t>La Ligua</t>
  </si>
  <si>
    <t>Cabildo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</si>
  <si>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</si>
  <si>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</si>
  <si>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</si>
  <si>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</si>
  <si>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</si>
  <si>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</si>
  <si>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</si>
  <si>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</si>
  <si>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</si>
  <si>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</si>
  <si>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</si>
  <si>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</si>
  <si>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</si>
  <si>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</si>
  <si>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</si>
  <si>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</si>
  <si>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</si>
  <si>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</si>
  <si>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</si>
  <si>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</si>
  <si>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</si>
  <si>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</si>
  <si>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Coltauco</t>
  </si>
  <si>
    <t>Graneros</t>
  </si>
  <si>
    <t>Las Cabras</t>
  </si>
  <si>
    <t>Machalí</t>
  </si>
  <si>
    <t>Malloa</t>
  </si>
  <si>
    <t>Olivar</t>
  </si>
  <si>
    <t>Peumo</t>
  </si>
  <si>
    <t>Pichidegua</t>
  </si>
  <si>
    <t>Quinta de Tilcoco</t>
  </si>
  <si>
    <t>Rengo</t>
  </si>
  <si>
    <t>Requínoa</t>
  </si>
  <si>
    <t>San Vicente</t>
  </si>
  <si>
    <t>La Estrella</t>
  </si>
  <si>
    <t>Litueche</t>
  </si>
  <si>
    <t>Marchihue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</si>
  <si>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</si>
  <si>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</si>
  <si>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</si>
  <si>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</si>
  <si>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</si>
  <si>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</si>
  <si>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</si>
  <si>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</si>
  <si>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</si>
  <si>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</si>
  <si>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</si>
  <si>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Pencahue</t>
  </si>
  <si>
    <t>Río Claro</t>
  </si>
  <si>
    <t>San Clemente</t>
  </si>
  <si>
    <t>San Rafael</t>
  </si>
  <si>
    <t>Cauquenes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</si>
  <si>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</si>
  <si>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</si>
  <si>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</si>
  <si>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</si>
  <si>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</si>
  <si>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</si>
  <si>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</si>
  <si>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</si>
  <si>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</si>
  <si>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</si>
  <si>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</si>
  <si>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</si>
  <si>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</si>
  <si>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Retiro</t>
  </si>
  <si>
    <t>San Javier</t>
  </si>
  <si>
    <t>Villa Alegre</t>
  </si>
  <si>
    <t>Yerbas Buenas</t>
  </si>
  <si>
    <t>Florida</t>
  </si>
  <si>
    <t>Santa Juana</t>
  </si>
  <si>
    <t>Contulmo</t>
  </si>
  <si>
    <t>Los Angeles</t>
  </si>
  <si>
    <t>Cabrero</t>
  </si>
  <si>
    <t>Mulchén</t>
  </si>
  <si>
    <t>Quilaco</t>
  </si>
  <si>
    <t>Yumbel</t>
  </si>
  <si>
    <t>Temuco</t>
  </si>
  <si>
    <t>Cunco</t>
  </si>
  <si>
    <t>Freire</t>
  </si>
  <si>
    <t>Galvarino</t>
  </si>
  <si>
    <t>Gorbea</t>
  </si>
  <si>
    <t>Loncoche</t>
  </si>
  <si>
    <t>Nueva Imperial</t>
  </si>
  <si>
    <t>Perquenco</t>
  </si>
  <si>
    <t>Pitrufquén</t>
  </si>
  <si>
    <t>Teodoro Schmidt</t>
  </si>
  <si>
    <t>Vilcún</t>
  </si>
  <si>
    <t>Villarrica</t>
  </si>
  <si>
    <t>Angol</t>
  </si>
  <si>
    <t>Collipulli</t>
  </si>
  <si>
    <t>Ercilla</t>
  </si>
  <si>
    <t>Los Sauces</t>
  </si>
  <si>
    <t>Renaico</t>
  </si>
  <si>
    <t>Victoria</t>
  </si>
  <si>
    <t>Frutillar</t>
  </si>
  <si>
    <t>Los Muermos</t>
  </si>
  <si>
    <t>Llanquihue</t>
  </si>
  <si>
    <t>Purranque</t>
  </si>
  <si>
    <t>Puyehue</t>
  </si>
  <si>
    <t>Río Negro</t>
  </si>
  <si>
    <t>San Pablo</t>
  </si>
  <si>
    <t>Cerro Navia</t>
  </si>
  <si>
    <t>Maipú</t>
  </si>
  <si>
    <t>Pudahuel</t>
  </si>
  <si>
    <t>Quilicura</t>
  </si>
  <si>
    <t>Renca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</si>
  <si>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</si>
  <si>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</si>
  <si>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</si>
  <si>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</si>
  <si>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</si>
  <si>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</si>
  <si>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</si>
  <si>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</si>
  <si>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</si>
  <si>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</si>
  <si>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</si>
  <si>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</si>
  <si>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</si>
  <si>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</si>
  <si>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</si>
  <si>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</si>
  <si>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</si>
  <si>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</si>
  <si>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</si>
  <si>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</si>
  <si>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</si>
  <si>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</si>
  <si>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Mariquina</t>
  </si>
  <si>
    <t>La Unión</t>
  </si>
  <si>
    <t>Arica</t>
  </si>
  <si>
    <t>Chillán</t>
  </si>
  <si>
    <t>Bulnes</t>
  </si>
  <si>
    <t>Chillán Viejo</t>
  </si>
  <si>
    <t>El Carmen</t>
  </si>
  <si>
    <t>Pinto</t>
  </si>
  <si>
    <t>Quillón</t>
  </si>
  <si>
    <t>San Ignacio</t>
  </si>
  <si>
    <t>Yungay</t>
  </si>
  <si>
    <t>Cobquecura</t>
  </si>
  <si>
    <t>Ninhue</t>
  </si>
  <si>
    <t>Ránquil</t>
  </si>
  <si>
    <t>San Carlos</t>
  </si>
  <si>
    <t>Coihueco</t>
  </si>
  <si>
    <t>Ñiquén</t>
  </si>
  <si>
    <t>Calafate</t>
  </si>
  <si>
    <t>Cranberry</t>
  </si>
  <si>
    <t>Murtilla</t>
  </si>
  <si>
    <t>Lima</t>
  </si>
  <si>
    <t>Tangelo</t>
  </si>
  <si>
    <t>Granada</t>
  </si>
  <si>
    <t>Níspero</t>
  </si>
  <si>
    <t>Rosa mosqueta</t>
  </si>
  <si>
    <t>Maqui</t>
  </si>
  <si>
    <t>Michay</t>
  </si>
  <si>
    <t>Tuna</t>
  </si>
  <si>
    <t>Guayaba</t>
  </si>
  <si>
    <t>Maracuyá</t>
  </si>
  <si>
    <t>Superficie Plantada de Hortalizas (ha)</t>
  </si>
  <si>
    <t>Resto del País</t>
  </si>
  <si>
    <t>Número de Empleados periodo 2017-2019</t>
  </si>
  <si>
    <t>Mano de Obra en Industria Frutícola</t>
  </si>
  <si>
    <t>Mano de Obra en Predios Frutícolas</t>
  </si>
  <si>
    <t>Superficie cosechada (ha)</t>
  </si>
  <si>
    <t xml:space="preserve">O'Higgins </t>
  </si>
  <si>
    <t xml:space="preserve">Biobío </t>
  </si>
  <si>
    <t>Resto País</t>
  </si>
  <si>
    <t>4.10</t>
  </si>
  <si>
    <t>Producción (t) periodo 2019-2020</t>
  </si>
  <si>
    <t>Bíobío</t>
  </si>
  <si>
    <t>Producción (t) periodo 1979-2020</t>
  </si>
  <si>
    <t>Número de empresas</t>
  </si>
  <si>
    <t>Aceite</t>
  </si>
  <si>
    <t>Descascarado</t>
  </si>
  <si>
    <t>Pasta</t>
  </si>
  <si>
    <t>Mermelada</t>
  </si>
  <si>
    <t>Pulpa</t>
  </si>
  <si>
    <t>Mercado</t>
  </si>
  <si>
    <t>Precios</t>
  </si>
  <si>
    <t>Agrícola del Norte S.A. de Arica</t>
  </si>
  <si>
    <t>Comercializadora del Agro de Limarí</t>
  </si>
  <si>
    <t>Femacal de La Calera</t>
  </si>
  <si>
    <t>Feria Lagunitas de Puerto Montt</t>
  </si>
  <si>
    <t>Macroferia Regional de Talca</t>
  </si>
  <si>
    <t>Mercado Mayorista Lo Valledor de Santiago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</si>
  <si>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</si>
  <si>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</si>
  <si>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</si>
  <si>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</si>
  <si>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</si>
  <si>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Caqui</t>
  </si>
  <si>
    <t>Tumbo</t>
  </si>
  <si>
    <t>Arándano (blue)</t>
  </si>
  <si>
    <t>Breva</t>
  </si>
  <si>
    <t>Pera asiática</t>
  </si>
  <si>
    <t>Mapocho Venta Directa de Santiago</t>
  </si>
  <si>
    <t>Berenjena</t>
  </si>
  <si>
    <t>Pimiento</t>
  </si>
  <si>
    <t>Ajo</t>
  </si>
  <si>
    <t>Cebolla</t>
  </si>
  <si>
    <t>Puerro</t>
  </si>
  <si>
    <t>Repollo</t>
  </si>
  <si>
    <t>Coliflor</t>
  </si>
  <si>
    <t>Acelga</t>
  </si>
  <si>
    <t>Achicoria</t>
  </si>
  <si>
    <t>Espinaca</t>
  </si>
  <si>
    <t>Alcachofa</t>
  </si>
  <si>
    <t>Apio</t>
  </si>
  <si>
    <t>Tomate</t>
  </si>
  <si>
    <t>Ají</t>
  </si>
  <si>
    <t>Arveja Verde</t>
  </si>
  <si>
    <t>Brócoli</t>
  </si>
  <si>
    <t>Choclo</t>
  </si>
  <si>
    <t>Melón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</si>
  <si>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</si>
  <si>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</si>
  <si>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</si>
  <si>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</si>
  <si>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</si>
  <si>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</si>
  <si>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</si>
  <si>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</si>
  <si>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</si>
  <si>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</si>
  <si>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</si>
  <si>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</si>
  <si>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</si>
  <si>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</si>
  <si>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</si>
  <si>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</si>
  <si>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</si>
  <si>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Papa</t>
  </si>
  <si>
    <t>Camote</t>
  </si>
  <si>
    <t>Jengibre</t>
  </si>
  <si>
    <t>Zanahoria</t>
  </si>
  <si>
    <t>Betarraga</t>
  </si>
  <si>
    <t>Papayo</t>
  </si>
  <si>
    <t>Peral</t>
  </si>
  <si>
    <t>Duraznero tipo conservero</t>
  </si>
  <si>
    <t>Cerezo</t>
  </si>
  <si>
    <t>Higuera</t>
  </si>
  <si>
    <t>Castaño</t>
  </si>
  <si>
    <t>Ciruelo europeo</t>
  </si>
  <si>
    <t>Vid de mesa</t>
  </si>
  <si>
    <t>Manzano rojo</t>
  </si>
  <si>
    <t>Manzano verde</t>
  </si>
  <si>
    <t>Arándano americano</t>
  </si>
  <si>
    <t>Guayabo</t>
  </si>
  <si>
    <t>Maracuya</t>
  </si>
  <si>
    <t>Naranjo</t>
  </si>
  <si>
    <t>Ciruelo japonés</t>
  </si>
  <si>
    <t>Duraznero consumo fresco</t>
  </si>
  <si>
    <t>Moras cultivadas e híbridos</t>
  </si>
  <si>
    <t>Nectarino</t>
  </si>
  <si>
    <t>Chirimoyo</t>
  </si>
  <si>
    <t>Limonero</t>
  </si>
  <si>
    <t>Mandarino</t>
  </si>
  <si>
    <t>Palto</t>
  </si>
  <si>
    <t>Granado</t>
  </si>
  <si>
    <t>Mora silvestre</t>
  </si>
  <si>
    <t>Guindo agrio</t>
  </si>
  <si>
    <t>Nogal</t>
  </si>
  <si>
    <t>Almendro</t>
  </si>
  <si>
    <t>Avellano</t>
  </si>
  <si>
    <t>Nuez de macadamia</t>
  </si>
  <si>
    <t>Lúcumo</t>
  </si>
  <si>
    <t>Grosella</t>
  </si>
  <si>
    <t>Opciones de descarga</t>
  </si>
  <si>
    <t>Karen</t>
  </si>
  <si>
    <t>Está raro, creo que no aplica hacer 2 variantes.</t>
  </si>
  <si>
    <t>Rendimiento (qqm/ha) 1979-2020</t>
  </si>
  <si>
    <t>Rendimiento (qqm/ha) 2019-2020</t>
  </si>
  <si>
    <t>Columna1</t>
  </si>
  <si>
    <t>sí</t>
  </si>
  <si>
    <t>ah</t>
  </si>
  <si>
    <t>ok</t>
  </si>
  <si>
    <t>no</t>
  </si>
  <si>
    <t>widges</t>
  </si>
  <si>
    <t>Filtro tipo de gráfico</t>
  </si>
  <si>
    <t>La categoría frutos Oleaginosos está repetida una con mayuscula y la otra sin.  No cambia el valor total de fruta exportada total del 2012-2020 en el widges. Existe un gráfico con decimales</t>
  </si>
  <si>
    <r>
      <t xml:space="preserve">La categoría frutos Oleaginosos está repetida una con mayuscula y la otra sin. 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</si>
  <si>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</si>
  <si>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</si>
  <si>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</si>
  <si>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</si>
  <si>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</si>
  <si>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</si>
  <si>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</si>
  <si>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 xml:space="preserve">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</si>
  <si>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widges. Existe un gráfico con decimales</t>
    </r>
  </si>
  <si>
    <r>
      <t xml:space="preserve">Notita al widget principal.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</si>
  <si>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rPr>
        <b/>
        <sz val="10"/>
        <color rgb="FF00B0F0"/>
        <rFont val="Calibri"/>
        <family val="2"/>
        <scheme val="minor"/>
      </rPr>
      <t>0 EN LOS GRÁFICOS</t>
    </r>
    <r>
      <rPr>
        <sz val="10"/>
        <color theme="1"/>
        <rFont val="Calibri"/>
        <family val="2"/>
        <scheme val="minor"/>
      </rPr>
      <t>. No cambia el valor total de fruta exportada pais 2012-2020  en el widges</t>
    </r>
  </si>
  <si>
    <t>Algo en el gráfico volumen de fruta exportada por país de destino</t>
  </si>
  <si>
    <t>Gráficos con NO HAY INFORMACIÓN y Gráficos de un solo "punto"</t>
  </si>
  <si>
    <t>Gráficos con NO HAY INFORMACIÓN y Gráficos de un solo "punto". Ver ppt</t>
  </si>
  <si>
    <t>El filtro de país de destino registra más países que la leyenda del gráfico. Tabla debe incluir el total que coincida con el widges</t>
  </si>
  <si>
    <t xml:space="preserve">El filtro de regiones de origen y  país de destino registra más que la leyenda del gráfico.  </t>
  </si>
  <si>
    <t>Tabla debe incluir el total que coincida con el widges</t>
  </si>
  <si>
    <t>El filtro de regiones de origen y  país de destino registra más que la leyenda del gráfico.  Duda con porcentaje ver ppt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</si>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</sst>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4" fillId="0" borderId="0" xfId="0" applyFont="1" applyFill="1" applyAlignment="1">
      <alignment horizontal="left" vertical="top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5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2" fillId="0" borderId="0" xfId="1" applyFill="1"/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3" borderId="0" xfId="0" applyFill="1"/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quotePrefix="1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5" fillId="6" borderId="0" xfId="0" applyFont="1" applyFill="1" applyAlignment="1">
      <alignment horizontal="center" vertical="top"/>
    </xf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7" fillId="8" borderId="0" xfId="0" applyFont="1" applyFill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20" borderId="0" xfId="0" applyFont="1" applyFill="1" applyAlignment="1">
      <alignment wrapText="1"/>
    </xf>
    <xf numFmtId="0" fontId="6" fillId="21" borderId="0" xfId="0" applyFont="1" applyFill="1" applyAlignment="1">
      <alignment wrapText="1"/>
    </xf>
    <xf numFmtId="0" fontId="0" fillId="21" borderId="0" xfId="0" applyFill="1"/>
    <xf numFmtId="0" fontId="4" fillId="20" borderId="0" xfId="0" applyFont="1" applyFill="1" applyAlignment="1">
      <alignment horizontal="left" vertical="top"/>
    </xf>
  </cellXfs>
  <cellStyles count="2">
    <cellStyle name="Hipervínculo" xfId="1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CCFF99"/>
      <color rgb="FF00FFFF"/>
      <color rgb="FFFF99CC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10</xdr:col>
      <xdr:colOff>1245235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2475" totalsRowShown="0" headerRowDxfId="7">
  <autoFilter ref="A10:Z2475" xr:uid="{1EB939B5-BF13-4485-8A96-D15199EA19E6}">
    <filterColumn colId="1">
      <filters>
        <filter val="4.9"/>
      </filters>
    </filterColumn>
  </autoFilter>
  <tableColumns count="26">
    <tableColumn id="1" xr3:uid="{9405359C-2D08-4927-8309-AD9E156D9026}" name="Corr" dataDxfId="6">
      <calculatedColumnFormula>+A10+1</calculatedColumnFormula>
    </tableColumn>
    <tableColumn id="2" xr3:uid="{6916B56A-1FFB-47BD-AB36-C9A1F4A1884F}" name="Tabla Madre" dataDxfId="5">
      <calculatedColumnFormula>+B10</calculatedColumnFormula>
    </tableColumn>
    <tableColumn id="3" xr3:uid="{B08D57A8-E4F6-4FC0-AA6C-FF06B6F6F3AD}" name="Informe" dataDxfId="4">
      <calculatedColumnFormula>+F11&amp;" - "&amp;J11</calculatedColumnFormula>
    </tableColumn>
    <tableColumn id="4" xr3:uid="{4492D037-8C82-4A30-94B4-E87C336E7F84}" name="Link" dataDxfId="3">
      <calculatedColumnFormula>+"AQUÍ SE COPIA EL LINK SIN EL ID DE FILTRO"&amp;I11</calculatedColumnFormula>
    </tableColumn>
    <tableColumn id="5" xr3:uid="{D01B13B5-7D0C-4839-9CEA-E2750FCB0A15}" name="n" dataDxfId="2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1"/>
    <tableColumn id="10" xr3:uid="{301DB08E-353F-4613-B84F-C3785CA0ECB2}" name="DESCRIPCION FILTRO"/>
    <tableColumn id="24" xr3:uid="{E2E0E145-C64C-46D1-A0D3-B4110A165F85}" name="Columna1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2475"/>
  <sheetViews>
    <sheetView showGridLines="0" tabSelected="1" zoomScale="80" zoomScaleNormal="80" workbookViewId="0">
      <pane xSplit="2" ySplit="10" topLeftCell="C11" activePane="bottomRight" state="frozen"/>
      <selection pane="topRight" activeCell="C1" sqref="C1"/>
      <selection pane="bottomLeft" activeCell="A5" sqref="A5"/>
      <selection pane="bottomRight" activeCell="L1416" sqref="L1416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1" width="20.5429687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94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20" t="s">
        <v>51</v>
      </c>
      <c r="J10" s="19" t="s">
        <v>52</v>
      </c>
      <c r="K10" s="19" t="s">
        <v>628</v>
      </c>
      <c r="L10" s="15" t="s">
        <v>48</v>
      </c>
      <c r="M10" s="26" t="s">
        <v>269</v>
      </c>
      <c r="N10" s="26" t="s">
        <v>270</v>
      </c>
      <c r="O10" s="28" t="s">
        <v>275</v>
      </c>
      <c r="P10" s="28" t="s">
        <v>277</v>
      </c>
      <c r="Q10" s="28" t="s">
        <v>276</v>
      </c>
      <c r="R10" s="28" t="s">
        <v>278</v>
      </c>
      <c r="S10" s="28" t="s">
        <v>279</v>
      </c>
      <c r="T10" s="28" t="s">
        <v>623</v>
      </c>
      <c r="U10" s="28" t="s">
        <v>634</v>
      </c>
      <c r="V10" s="27" t="s">
        <v>271</v>
      </c>
      <c r="W10" s="27" t="s">
        <v>272</v>
      </c>
      <c r="X10" s="27" t="s">
        <v>273</v>
      </c>
      <c r="Y10" s="27" t="s">
        <v>633</v>
      </c>
      <c r="Z10" s="93" t="s">
        <v>274</v>
      </c>
    </row>
    <row r="11" spans="1:26" ht="31.5" hidden="1" customHeight="1" x14ac:dyDescent="0.35">
      <c r="A11" s="8">
        <v>1</v>
      </c>
      <c r="B11" s="8">
        <v>4.0999999999999996</v>
      </c>
      <c r="C11" s="9" t="str">
        <f>+F11&amp;" - "&amp;J11</f>
        <v>Informe Interactivo 1 - Tarapacá</v>
      </c>
      <c r="D11" s="10" t="str">
        <f>+"https://analytics.zoho.com/open-view/2395394000005875355?ZOHO_CRITERIA=%22Trasposicion_4.1%22.%22C%C3%B3digo_Regi%C3%B3n%22%20%3D%20"&amp;I11</f>
        <v>https://analytics.zoho.com/open-view/2395394000005875355?ZOHO_CRITERIA=%22Trasposicion_4.1%22.%22C%C3%B3digo_Regi%C3%B3n%22%20%3D%201</v>
      </c>
      <c r="E11" s="11">
        <v>17</v>
      </c>
      <c r="F11" s="7" t="s">
        <v>49</v>
      </c>
      <c r="G11" s="7" t="s">
        <v>50</v>
      </c>
      <c r="H11" s="7" t="s">
        <v>16</v>
      </c>
      <c r="I11" s="4">
        <v>1</v>
      </c>
      <c r="J11" s="3" t="s">
        <v>53</v>
      </c>
      <c r="K11" s="3"/>
      <c r="L11" s="1" t="str">
        <f>+HYPERLINK(D11,C11)</f>
        <v>Informe Interactivo 1 - Tarapacá</v>
      </c>
      <c r="M11" t="s">
        <v>629</v>
      </c>
      <c r="N11" s="98" t="s">
        <v>630</v>
      </c>
      <c r="O11" t="s">
        <v>631</v>
      </c>
      <c r="P11" t="s">
        <v>631</v>
      </c>
      <c r="Q11" t="s">
        <v>631</v>
      </c>
      <c r="R11" t="s">
        <v>631</v>
      </c>
      <c r="S11" t="s">
        <v>631</v>
      </c>
      <c r="T11" t="s">
        <v>632</v>
      </c>
      <c r="U11" t="s">
        <v>632</v>
      </c>
      <c r="V11" t="s">
        <v>631</v>
      </c>
      <c r="W11" t="s">
        <v>631</v>
      </c>
      <c r="X11" t="s">
        <v>631</v>
      </c>
      <c r="Y11" t="s">
        <v>631</v>
      </c>
      <c r="Z11" s="96" t="s">
        <v>653</v>
      </c>
    </row>
    <row r="12" spans="1:26" ht="39.5" hidden="1" x14ac:dyDescent="0.35">
      <c r="A12" s="2">
        <f>+A11+1</f>
        <v>2</v>
      </c>
      <c r="B12" s="2">
        <f>+B11</f>
        <v>4.0999999999999996</v>
      </c>
      <c r="C12" s="5" t="str">
        <f t="shared" ref="C12:C47" si="0">+F12&amp;" - "&amp;J12</f>
        <v>Informe Interactivo 1 - Antofagasta</v>
      </c>
      <c r="D12" s="34" t="str">
        <f t="shared" ref="D12:D27" si="1">+"https://analytics.zoho.com/open-view/2395394000005875355?ZOHO_CRITERIA=%22Trasposicion_4.1%22.%22C%C3%B3digo_Regi%C3%B3n%22%20%3D%20"&amp;I12</f>
        <v>https://analytics.zoho.com/open-view/2395394000005875355?ZOHO_CRITERIA=%22Trasposicion_4.1%22.%22C%C3%B3digo_Regi%C3%B3n%22%20%3D%202</v>
      </c>
      <c r="E12" s="4">
        <f>+E11</f>
        <v>17</v>
      </c>
      <c r="F12" t="str">
        <f>+F11</f>
        <v>Informe Interactivo 1</v>
      </c>
      <c r="G12" t="str">
        <f>+G11</f>
        <v>Región de Origen</v>
      </c>
      <c r="H12" t="str">
        <f>+H11</f>
        <v>Fruta Exportada (t)</v>
      </c>
      <c r="I12" s="4">
        <v>2</v>
      </c>
      <c r="J12" s="3" t="s">
        <v>54</v>
      </c>
      <c r="K12" s="3"/>
      <c r="L12" s="1" t="str">
        <f t="shared" ref="L12:L75" si="2">+HYPERLINK(D12,C12)</f>
        <v>Informe Interactivo 1 - Antofagasta</v>
      </c>
      <c r="M12" t="s">
        <v>629</v>
      </c>
      <c r="N12" t="s">
        <v>630</v>
      </c>
      <c r="O12" t="s">
        <v>631</v>
      </c>
      <c r="P12" t="s">
        <v>631</v>
      </c>
      <c r="Q12" t="s">
        <v>631</v>
      </c>
      <c r="R12" t="s">
        <v>631</v>
      </c>
      <c r="S12" t="s">
        <v>631</v>
      </c>
      <c r="T12" t="s">
        <v>632</v>
      </c>
      <c r="U12" t="s">
        <v>632</v>
      </c>
      <c r="V12" t="s">
        <v>631</v>
      </c>
      <c r="W12" t="s">
        <v>631</v>
      </c>
      <c r="X12" t="s">
        <v>631</v>
      </c>
      <c r="Y12" t="s">
        <v>631</v>
      </c>
      <c r="Z12" s="94" t="s">
        <v>641</v>
      </c>
    </row>
    <row r="13" spans="1:26" ht="65.5" hidden="1" x14ac:dyDescent="0.35">
      <c r="A13" s="2">
        <f t="shared" ref="A13:A76" si="3">+A12+1</f>
        <v>3</v>
      </c>
      <c r="B13" s="2">
        <f t="shared" ref="B13:B27" si="4">+B12</f>
        <v>4.0999999999999996</v>
      </c>
      <c r="C13" s="5" t="str">
        <f t="shared" si="0"/>
        <v>Informe Interactivo 1 - Atacama</v>
      </c>
      <c r="D13" s="34" t="str">
        <f t="shared" si="1"/>
        <v>https://analytics.zoho.com/open-view/2395394000005875355?ZOHO_CRITERIA=%22Trasposicion_4.1%22.%22C%C3%B3digo_Regi%C3%B3n%22%20%3D%203</v>
      </c>
      <c r="E13" s="4">
        <f t="shared" ref="E13:E27" si="5">+E12</f>
        <v>17</v>
      </c>
      <c r="F13" t="str">
        <f t="shared" ref="F13:F27" si="6">+F12</f>
        <v>Informe Interactivo 1</v>
      </c>
      <c r="G13" t="str">
        <f t="shared" ref="G13:G27" si="7">+G12</f>
        <v>Región de Origen</v>
      </c>
      <c r="H13" t="str">
        <f t="shared" ref="H13:H27" si="8">+H12</f>
        <v>Fruta Exportada (t)</v>
      </c>
      <c r="I13" s="4">
        <v>3</v>
      </c>
      <c r="J13" s="3" t="s">
        <v>55</v>
      </c>
      <c r="K13" s="3"/>
      <c r="L13" s="1" t="str">
        <f t="shared" si="2"/>
        <v>Informe Interactivo 1 - Atacama</v>
      </c>
      <c r="M13" t="s">
        <v>629</v>
      </c>
      <c r="N13" t="s">
        <v>630</v>
      </c>
      <c r="O13" t="s">
        <v>631</v>
      </c>
      <c r="P13" t="s">
        <v>631</v>
      </c>
      <c r="Q13" t="s">
        <v>631</v>
      </c>
      <c r="R13" t="s">
        <v>631</v>
      </c>
      <c r="S13" t="s">
        <v>631</v>
      </c>
      <c r="T13" t="s">
        <v>632</v>
      </c>
      <c r="U13" t="s">
        <v>632</v>
      </c>
      <c r="V13" t="s">
        <v>631</v>
      </c>
      <c r="W13" t="s">
        <v>631</v>
      </c>
      <c r="X13" t="s">
        <v>631</v>
      </c>
      <c r="Y13" t="s">
        <v>631</v>
      </c>
      <c r="Z13" s="94" t="s">
        <v>640</v>
      </c>
    </row>
    <row r="14" spans="1:26" ht="65.5" hidden="1" x14ac:dyDescent="0.35">
      <c r="A14" s="2">
        <f t="shared" si="3"/>
        <v>4</v>
      </c>
      <c r="B14" s="2">
        <f t="shared" si="4"/>
        <v>4.0999999999999996</v>
      </c>
      <c r="C14" s="5" t="str">
        <f t="shared" si="0"/>
        <v>Informe Interactivo 1 - Coquimbo</v>
      </c>
      <c r="D14" s="34" t="str">
        <f t="shared" si="1"/>
        <v>https://analytics.zoho.com/open-view/2395394000005875355?ZOHO_CRITERIA=%22Trasposicion_4.1%22.%22C%C3%B3digo_Regi%C3%B3n%22%20%3D%204</v>
      </c>
      <c r="E14" s="4">
        <f t="shared" si="5"/>
        <v>17</v>
      </c>
      <c r="F14" t="str">
        <f t="shared" si="6"/>
        <v>Informe Interactivo 1</v>
      </c>
      <c r="G14" t="str">
        <f t="shared" si="7"/>
        <v>Región de Origen</v>
      </c>
      <c r="H14" t="str">
        <f t="shared" si="8"/>
        <v>Fruta Exportada (t)</v>
      </c>
      <c r="I14" s="4">
        <v>4</v>
      </c>
      <c r="J14" s="3" t="s">
        <v>56</v>
      </c>
      <c r="K14" s="3"/>
      <c r="L14" s="1" t="str">
        <f t="shared" si="2"/>
        <v>Informe Interactivo 1 - Coquimbo</v>
      </c>
      <c r="M14" t="s">
        <v>629</v>
      </c>
      <c r="N14" t="s">
        <v>630</v>
      </c>
      <c r="O14" t="s">
        <v>631</v>
      </c>
      <c r="P14" t="s">
        <v>632</v>
      </c>
      <c r="Q14" t="s">
        <v>631</v>
      </c>
      <c r="R14" t="s">
        <v>631</v>
      </c>
      <c r="S14" t="s">
        <v>632</v>
      </c>
      <c r="T14" t="s">
        <v>632</v>
      </c>
      <c r="U14" t="s">
        <v>632</v>
      </c>
      <c r="V14" t="s">
        <v>631</v>
      </c>
      <c r="W14" t="s">
        <v>631</v>
      </c>
      <c r="X14" t="s">
        <v>631</v>
      </c>
      <c r="Y14" t="s">
        <v>632</v>
      </c>
      <c r="Z14" s="94" t="s">
        <v>639</v>
      </c>
    </row>
    <row r="15" spans="1:26" ht="65.5" hidden="1" x14ac:dyDescent="0.35">
      <c r="A15" s="2">
        <f t="shared" si="3"/>
        <v>5</v>
      </c>
      <c r="B15" s="2">
        <f t="shared" si="4"/>
        <v>4.0999999999999996</v>
      </c>
      <c r="C15" s="5" t="str">
        <f t="shared" si="0"/>
        <v>Informe Interactivo 1 - Valparaíso</v>
      </c>
      <c r="D15" s="34" t="str">
        <f t="shared" si="1"/>
        <v>https://analytics.zoho.com/open-view/2395394000005875355?ZOHO_CRITERIA=%22Trasposicion_4.1%22.%22C%C3%B3digo_Regi%C3%B3n%22%20%3D%205</v>
      </c>
      <c r="E15" s="4">
        <f t="shared" si="5"/>
        <v>17</v>
      </c>
      <c r="F15" t="str">
        <f t="shared" si="6"/>
        <v>Informe Interactivo 1</v>
      </c>
      <c r="G15" t="str">
        <f t="shared" si="7"/>
        <v>Región de Origen</v>
      </c>
      <c r="H15" t="str">
        <f t="shared" si="8"/>
        <v>Fruta Exportada (t)</v>
      </c>
      <c r="I15" s="4">
        <v>5</v>
      </c>
      <c r="J15" s="3" t="s">
        <v>57</v>
      </c>
      <c r="K15" s="3"/>
      <c r="L15" s="1" t="str">
        <f t="shared" si="2"/>
        <v>Informe Interactivo 1 - Valparaíso</v>
      </c>
      <c r="M15" t="s">
        <v>629</v>
      </c>
      <c r="N15" t="s">
        <v>630</v>
      </c>
      <c r="O15" t="s">
        <v>631</v>
      </c>
      <c r="P15" t="s">
        <v>632</v>
      </c>
      <c r="Q15" t="s">
        <v>631</v>
      </c>
      <c r="R15" t="s">
        <v>631</v>
      </c>
      <c r="S15" t="s">
        <v>632</v>
      </c>
      <c r="T15" t="s">
        <v>632</v>
      </c>
      <c r="U15" t="s">
        <v>632</v>
      </c>
      <c r="V15" t="s">
        <v>631</v>
      </c>
      <c r="W15" t="s">
        <v>631</v>
      </c>
      <c r="X15" t="s">
        <v>631</v>
      </c>
      <c r="Y15" t="s">
        <v>632</v>
      </c>
      <c r="Z15" s="94" t="s">
        <v>638</v>
      </c>
    </row>
    <row r="16" spans="1:26" ht="65.5" hidden="1" x14ac:dyDescent="0.35">
      <c r="A16" s="2">
        <f t="shared" si="3"/>
        <v>6</v>
      </c>
      <c r="B16" s="2">
        <f t="shared" si="4"/>
        <v>4.0999999999999996</v>
      </c>
      <c r="C16" s="5" t="str">
        <f t="shared" si="0"/>
        <v>Informe Interactivo 1 - O'Higgins</v>
      </c>
      <c r="D16" s="34" t="str">
        <f t="shared" si="1"/>
        <v>https://analytics.zoho.com/open-view/2395394000005875355?ZOHO_CRITERIA=%22Trasposicion_4.1%22.%22C%C3%B3digo_Regi%C3%B3n%22%20%3D%206</v>
      </c>
      <c r="E16" s="4">
        <f t="shared" si="5"/>
        <v>17</v>
      </c>
      <c r="F16" t="str">
        <f t="shared" si="6"/>
        <v>Informe Interactivo 1</v>
      </c>
      <c r="G16" t="str">
        <f t="shared" si="7"/>
        <v>Región de Origen</v>
      </c>
      <c r="H16" t="str">
        <f t="shared" si="8"/>
        <v>Fruta Exportada (t)</v>
      </c>
      <c r="I16" s="4">
        <v>6</v>
      </c>
      <c r="J16" s="3" t="s">
        <v>58</v>
      </c>
      <c r="K16" s="3"/>
      <c r="L16" s="1" t="str">
        <f t="shared" si="2"/>
        <v>Informe Interactivo 1 - O'Higgins</v>
      </c>
      <c r="M16" t="s">
        <v>629</v>
      </c>
      <c r="N16" t="s">
        <v>630</v>
      </c>
      <c r="O16" t="s">
        <v>631</v>
      </c>
      <c r="P16" t="s">
        <v>632</v>
      </c>
      <c r="Q16" t="s">
        <v>631</v>
      </c>
      <c r="R16" t="s">
        <v>631</v>
      </c>
      <c r="S16" t="s">
        <v>632</v>
      </c>
      <c r="T16" t="s">
        <v>632</v>
      </c>
      <c r="U16" t="s">
        <v>632</v>
      </c>
      <c r="V16" t="s">
        <v>631</v>
      </c>
      <c r="W16" t="s">
        <v>631</v>
      </c>
      <c r="X16" t="s">
        <v>631</v>
      </c>
      <c r="Y16" t="s">
        <v>632</v>
      </c>
      <c r="Z16" s="94" t="s">
        <v>637</v>
      </c>
    </row>
    <row r="17" spans="1:26" ht="65.5" hidden="1" x14ac:dyDescent="0.35">
      <c r="A17" s="2">
        <f t="shared" si="3"/>
        <v>7</v>
      </c>
      <c r="B17" s="2">
        <f t="shared" si="4"/>
        <v>4.0999999999999996</v>
      </c>
      <c r="C17" s="5" t="str">
        <f t="shared" si="0"/>
        <v>Informe Interactivo 1 - Maule</v>
      </c>
      <c r="D17" s="34" t="str">
        <f t="shared" si="1"/>
        <v>https://analytics.zoho.com/open-view/2395394000005875355?ZOHO_CRITERIA=%22Trasposicion_4.1%22.%22C%C3%B3digo_Regi%C3%B3n%22%20%3D%207</v>
      </c>
      <c r="E17" s="4">
        <f t="shared" si="5"/>
        <v>17</v>
      </c>
      <c r="F17" t="str">
        <f t="shared" si="6"/>
        <v>Informe Interactivo 1</v>
      </c>
      <c r="G17" t="str">
        <f t="shared" si="7"/>
        <v>Región de Origen</v>
      </c>
      <c r="H17" t="str">
        <f t="shared" si="8"/>
        <v>Fruta Exportada (t)</v>
      </c>
      <c r="I17" s="4">
        <v>7</v>
      </c>
      <c r="J17" s="3" t="s">
        <v>59</v>
      </c>
      <c r="K17" s="3"/>
      <c r="L17" s="1" t="str">
        <f t="shared" si="2"/>
        <v>Informe Interactivo 1 - Maule</v>
      </c>
      <c r="M17" t="s">
        <v>629</v>
      </c>
      <c r="N17" t="s">
        <v>630</v>
      </c>
      <c r="O17" t="s">
        <v>631</v>
      </c>
      <c r="P17" t="s">
        <v>632</v>
      </c>
      <c r="Q17" t="s">
        <v>631</v>
      </c>
      <c r="R17" t="s">
        <v>631</v>
      </c>
      <c r="S17" t="s">
        <v>632</v>
      </c>
      <c r="T17" t="s">
        <v>632</v>
      </c>
      <c r="U17" t="s">
        <v>632</v>
      </c>
      <c r="V17" t="s">
        <v>631</v>
      </c>
      <c r="W17" t="s">
        <v>631</v>
      </c>
      <c r="X17" t="s">
        <v>631</v>
      </c>
      <c r="Y17" t="s">
        <v>632</v>
      </c>
      <c r="Z17" s="94" t="s">
        <v>636</v>
      </c>
    </row>
    <row r="18" spans="1:26" ht="65.5" hidden="1" x14ac:dyDescent="0.35">
      <c r="A18" s="2">
        <f t="shared" si="3"/>
        <v>8</v>
      </c>
      <c r="B18" s="2">
        <f t="shared" si="4"/>
        <v>4.0999999999999996</v>
      </c>
      <c r="C18" s="5" t="str">
        <f t="shared" si="0"/>
        <v>Informe Interactivo 1 - Biobío</v>
      </c>
      <c r="D18" s="34" t="str">
        <f t="shared" si="1"/>
        <v>https://analytics.zoho.com/open-view/2395394000005875355?ZOHO_CRITERIA=%22Trasposicion_4.1%22.%22C%C3%B3digo_Regi%C3%B3n%22%20%3D%208</v>
      </c>
      <c r="E18" s="4">
        <f t="shared" si="5"/>
        <v>17</v>
      </c>
      <c r="F18" t="str">
        <f t="shared" si="6"/>
        <v>Informe Interactivo 1</v>
      </c>
      <c r="G18" t="str">
        <f t="shared" si="7"/>
        <v>Región de Origen</v>
      </c>
      <c r="H18" t="str">
        <f t="shared" si="8"/>
        <v>Fruta Exportada (t)</v>
      </c>
      <c r="I18" s="4">
        <v>8</v>
      </c>
      <c r="J18" s="3" t="s">
        <v>60</v>
      </c>
      <c r="K18" s="3"/>
      <c r="L18" s="1" t="str">
        <f t="shared" si="2"/>
        <v>Informe Interactivo 1 - Biobío</v>
      </c>
      <c r="M18" t="s">
        <v>629</v>
      </c>
      <c r="N18" t="s">
        <v>630</v>
      </c>
      <c r="O18" t="s">
        <v>631</v>
      </c>
      <c r="P18" t="s">
        <v>632</v>
      </c>
      <c r="Q18" t="s">
        <v>631</v>
      </c>
      <c r="R18" t="s">
        <v>631</v>
      </c>
      <c r="S18" t="s">
        <v>632</v>
      </c>
      <c r="T18" t="s">
        <v>632</v>
      </c>
      <c r="U18" t="s">
        <v>632</v>
      </c>
      <c r="V18" t="s">
        <v>631</v>
      </c>
      <c r="W18" t="s">
        <v>631</v>
      </c>
      <c r="X18" t="s">
        <v>631</v>
      </c>
      <c r="Y18" t="s">
        <v>632</v>
      </c>
      <c r="Z18" s="94" t="s">
        <v>642</v>
      </c>
    </row>
    <row r="19" spans="1:26" ht="65.5" hidden="1" x14ac:dyDescent="0.35">
      <c r="A19" s="2">
        <f t="shared" si="3"/>
        <v>9</v>
      </c>
      <c r="B19" s="2">
        <f t="shared" si="4"/>
        <v>4.0999999999999996</v>
      </c>
      <c r="C19" s="5" t="str">
        <f t="shared" si="0"/>
        <v>Informe Interactivo 1 - Araucanía</v>
      </c>
      <c r="D19" s="34" t="str">
        <f t="shared" si="1"/>
        <v>https://analytics.zoho.com/open-view/2395394000005875355?ZOHO_CRITERIA=%22Trasposicion_4.1%22.%22C%C3%B3digo_Regi%C3%B3n%22%20%3D%209</v>
      </c>
      <c r="E19" s="4">
        <f t="shared" si="5"/>
        <v>17</v>
      </c>
      <c r="F19" t="str">
        <f t="shared" si="6"/>
        <v>Informe Interactivo 1</v>
      </c>
      <c r="G19" t="str">
        <f t="shared" si="7"/>
        <v>Región de Origen</v>
      </c>
      <c r="H19" t="str">
        <f t="shared" si="8"/>
        <v>Fruta Exportada (t)</v>
      </c>
      <c r="I19" s="4">
        <v>9</v>
      </c>
      <c r="J19" s="3" t="s">
        <v>61</v>
      </c>
      <c r="K19" s="3"/>
      <c r="L19" s="1" t="str">
        <f t="shared" si="2"/>
        <v>Informe Interactivo 1 - Araucanía</v>
      </c>
      <c r="M19" t="s">
        <v>629</v>
      </c>
      <c r="N19" t="s">
        <v>630</v>
      </c>
      <c r="O19" t="s">
        <v>631</v>
      </c>
      <c r="P19" t="s">
        <v>632</v>
      </c>
      <c r="Q19" t="s">
        <v>631</v>
      </c>
      <c r="R19" t="s">
        <v>631</v>
      </c>
      <c r="S19" t="s">
        <v>632</v>
      </c>
      <c r="T19" t="s">
        <v>632</v>
      </c>
      <c r="U19" t="s">
        <v>632</v>
      </c>
      <c r="V19" t="s">
        <v>631</v>
      </c>
      <c r="W19" t="s">
        <v>631</v>
      </c>
      <c r="X19" t="s">
        <v>631</v>
      </c>
      <c r="Y19" t="s">
        <v>631</v>
      </c>
      <c r="Z19" s="94" t="s">
        <v>642</v>
      </c>
    </row>
    <row r="20" spans="1:26" ht="39.5" hidden="1" x14ac:dyDescent="0.35">
      <c r="A20" s="2">
        <f t="shared" si="3"/>
        <v>10</v>
      </c>
      <c r="B20" s="2">
        <f t="shared" si="4"/>
        <v>4.0999999999999996</v>
      </c>
      <c r="C20" s="5" t="str">
        <f t="shared" si="0"/>
        <v>Informe Interactivo 1 - Los Lagos</v>
      </c>
      <c r="D20" s="34" t="str">
        <f t="shared" si="1"/>
        <v>https://analytics.zoho.com/open-view/2395394000005875355?ZOHO_CRITERIA=%22Trasposicion_4.1%22.%22C%C3%B3digo_Regi%C3%B3n%22%20%3D%2010</v>
      </c>
      <c r="E20" s="4">
        <f t="shared" si="5"/>
        <v>17</v>
      </c>
      <c r="F20" t="str">
        <f t="shared" si="6"/>
        <v>Informe Interactivo 1</v>
      </c>
      <c r="G20" t="str">
        <f t="shared" si="7"/>
        <v>Región de Origen</v>
      </c>
      <c r="H20" t="str">
        <f t="shared" si="8"/>
        <v>Fruta Exportada (t)</v>
      </c>
      <c r="I20" s="4">
        <v>10</v>
      </c>
      <c r="J20" s="3" t="s">
        <v>62</v>
      </c>
      <c r="K20" s="3"/>
      <c r="L20" s="1" t="str">
        <f t="shared" si="2"/>
        <v>Informe Interactivo 1 - Los Lagos</v>
      </c>
      <c r="M20" t="s">
        <v>629</v>
      </c>
      <c r="N20" t="s">
        <v>630</v>
      </c>
      <c r="O20" t="s">
        <v>631</v>
      </c>
      <c r="P20" t="s">
        <v>631</v>
      </c>
      <c r="Q20" t="s">
        <v>631</v>
      </c>
      <c r="R20" t="s">
        <v>631</v>
      </c>
      <c r="S20" t="s">
        <v>632</v>
      </c>
      <c r="T20" t="s">
        <v>632</v>
      </c>
      <c r="U20" t="s">
        <v>632</v>
      </c>
      <c r="V20" t="s">
        <v>631</v>
      </c>
      <c r="W20" t="s">
        <v>631</v>
      </c>
      <c r="X20" t="s">
        <v>631</v>
      </c>
      <c r="Y20" t="s">
        <v>631</v>
      </c>
      <c r="Z20" s="94" t="s">
        <v>643</v>
      </c>
    </row>
    <row r="21" spans="1:26" ht="39.5" hidden="1" x14ac:dyDescent="0.35">
      <c r="A21" s="2">
        <f t="shared" si="3"/>
        <v>11</v>
      </c>
      <c r="B21" s="2">
        <f t="shared" si="4"/>
        <v>4.0999999999999996</v>
      </c>
      <c r="C21" s="5" t="str">
        <f t="shared" si="0"/>
        <v>Informe Interactivo 1 - Aysén</v>
      </c>
      <c r="D21" s="34" t="str">
        <f t="shared" si="1"/>
        <v>https://analytics.zoho.com/open-view/2395394000005875355?ZOHO_CRITERIA=%22Trasposicion_4.1%22.%22C%C3%B3digo_Regi%C3%B3n%22%20%3D%2011</v>
      </c>
      <c r="E21" s="4">
        <f t="shared" si="5"/>
        <v>17</v>
      </c>
      <c r="F21" t="str">
        <f t="shared" si="6"/>
        <v>Informe Interactivo 1</v>
      </c>
      <c r="G21" t="str">
        <f t="shared" si="7"/>
        <v>Región de Origen</v>
      </c>
      <c r="H21" t="str">
        <f t="shared" si="8"/>
        <v>Fruta Exportada (t)</v>
      </c>
      <c r="I21" s="4">
        <v>11</v>
      </c>
      <c r="J21" s="3" t="s">
        <v>63</v>
      </c>
      <c r="K21" s="3"/>
      <c r="L21" s="1" t="str">
        <f t="shared" si="2"/>
        <v>Informe Interactivo 1 - Aysén</v>
      </c>
      <c r="M21" t="s">
        <v>629</v>
      </c>
      <c r="N21" t="s">
        <v>630</v>
      </c>
      <c r="O21" t="s">
        <v>631</v>
      </c>
      <c r="P21" t="s">
        <v>631</v>
      </c>
      <c r="Q21" t="s">
        <v>631</v>
      </c>
      <c r="R21" t="s">
        <v>631</v>
      </c>
      <c r="S21" t="s">
        <v>632</v>
      </c>
      <c r="T21" t="s">
        <v>632</v>
      </c>
      <c r="U21" t="s">
        <v>632</v>
      </c>
      <c r="V21" t="s">
        <v>631</v>
      </c>
      <c r="W21" t="s">
        <v>631</v>
      </c>
      <c r="X21" t="s">
        <v>631</v>
      </c>
      <c r="Y21" t="s">
        <v>631</v>
      </c>
      <c r="Z21" s="94" t="s">
        <v>644</v>
      </c>
    </row>
    <row r="22" spans="1:26" ht="52.5" hidden="1" x14ac:dyDescent="0.35">
      <c r="A22" s="2">
        <f t="shared" si="3"/>
        <v>12</v>
      </c>
      <c r="B22" s="2">
        <f t="shared" si="4"/>
        <v>4.0999999999999996</v>
      </c>
      <c r="C22" s="5" t="str">
        <f t="shared" si="0"/>
        <v>Informe Interactivo 1 - Magallanes</v>
      </c>
      <c r="D22" s="34" t="str">
        <f t="shared" si="1"/>
        <v>https://analytics.zoho.com/open-view/2395394000005875355?ZOHO_CRITERIA=%22Trasposicion_4.1%22.%22C%C3%B3digo_Regi%C3%B3n%22%20%3D%2012</v>
      </c>
      <c r="E22" s="4">
        <f t="shared" si="5"/>
        <v>17</v>
      </c>
      <c r="F22" t="str">
        <f t="shared" si="6"/>
        <v>Informe Interactivo 1</v>
      </c>
      <c r="G22" t="str">
        <f t="shared" si="7"/>
        <v>Región de Origen</v>
      </c>
      <c r="H22" t="str">
        <f t="shared" si="8"/>
        <v>Fruta Exportada (t)</v>
      </c>
      <c r="I22" s="4">
        <v>12</v>
      </c>
      <c r="J22" s="3" t="s">
        <v>64</v>
      </c>
      <c r="K22" s="3"/>
      <c r="L22" s="1" t="str">
        <f t="shared" si="2"/>
        <v>Informe Interactivo 1 - Magallanes</v>
      </c>
      <c r="M22" t="s">
        <v>629</v>
      </c>
      <c r="N22" t="s">
        <v>630</v>
      </c>
      <c r="O22" t="s">
        <v>631</v>
      </c>
      <c r="P22" t="s">
        <v>631</v>
      </c>
      <c r="Q22" t="s">
        <v>631</v>
      </c>
      <c r="R22" t="s">
        <v>631</v>
      </c>
      <c r="S22" t="s">
        <v>631</v>
      </c>
      <c r="T22" t="s">
        <v>632</v>
      </c>
      <c r="U22" t="s">
        <v>632</v>
      </c>
      <c r="V22" t="s">
        <v>631</v>
      </c>
      <c r="W22" t="s">
        <v>631</v>
      </c>
      <c r="X22" t="s">
        <v>631</v>
      </c>
      <c r="Y22" t="s">
        <v>631</v>
      </c>
      <c r="Z22" s="94" t="s">
        <v>635</v>
      </c>
    </row>
    <row r="23" spans="1:26" ht="65.5" hidden="1" x14ac:dyDescent="0.35">
      <c r="A23" s="2">
        <f t="shared" si="3"/>
        <v>13</v>
      </c>
      <c r="B23" s="2">
        <f t="shared" si="4"/>
        <v>4.0999999999999996</v>
      </c>
      <c r="C23" s="5" t="str">
        <f t="shared" si="0"/>
        <v>Informe Interactivo 1 - Metropolitana</v>
      </c>
      <c r="D23" s="34" t="str">
        <f t="shared" si="1"/>
        <v>https://analytics.zoho.com/open-view/2395394000005875355?ZOHO_CRITERIA=%22Trasposicion_4.1%22.%22C%C3%B3digo_Regi%C3%B3n%22%20%3D%2013</v>
      </c>
      <c r="E23" s="4">
        <f t="shared" si="5"/>
        <v>17</v>
      </c>
      <c r="F23" t="str">
        <f t="shared" si="6"/>
        <v>Informe Interactivo 1</v>
      </c>
      <c r="G23" t="str">
        <f t="shared" si="7"/>
        <v>Región de Origen</v>
      </c>
      <c r="H23" t="str">
        <f t="shared" si="8"/>
        <v>Fruta Exportada (t)</v>
      </c>
      <c r="I23" s="4">
        <v>13</v>
      </c>
      <c r="J23" s="3" t="s">
        <v>65</v>
      </c>
      <c r="K23" s="3"/>
      <c r="L23" s="1" t="str">
        <f t="shared" si="2"/>
        <v>Informe Interactivo 1 - Metropolitana</v>
      </c>
      <c r="M23" t="s">
        <v>629</v>
      </c>
      <c r="N23" t="s">
        <v>630</v>
      </c>
      <c r="O23" t="s">
        <v>631</v>
      </c>
      <c r="P23" t="s">
        <v>632</v>
      </c>
      <c r="Q23" t="s">
        <v>631</v>
      </c>
      <c r="R23" t="s">
        <v>632</v>
      </c>
      <c r="S23" t="s">
        <v>632</v>
      </c>
      <c r="T23" t="s">
        <v>632</v>
      </c>
      <c r="U23" t="s">
        <v>632</v>
      </c>
      <c r="V23" t="s">
        <v>631</v>
      </c>
      <c r="W23" t="s">
        <v>631</v>
      </c>
      <c r="X23" t="s">
        <v>632</v>
      </c>
      <c r="Y23" t="s">
        <v>632</v>
      </c>
      <c r="Z23" s="94" t="s">
        <v>645</v>
      </c>
    </row>
    <row r="24" spans="1:26" ht="39.5" hidden="1" x14ac:dyDescent="0.35">
      <c r="A24" s="2">
        <f t="shared" si="3"/>
        <v>14</v>
      </c>
      <c r="B24" s="2">
        <f t="shared" si="4"/>
        <v>4.0999999999999996</v>
      </c>
      <c r="C24" s="5" t="str">
        <f t="shared" si="0"/>
        <v>Informe Interactivo 1 - Los Ríos</v>
      </c>
      <c r="D24" s="34" t="str">
        <f t="shared" si="1"/>
        <v>https://analytics.zoho.com/open-view/2395394000005875355?ZOHO_CRITERIA=%22Trasposicion_4.1%22.%22C%C3%B3digo_Regi%C3%B3n%22%20%3D%2014</v>
      </c>
      <c r="E24" s="4">
        <f t="shared" si="5"/>
        <v>17</v>
      </c>
      <c r="F24" t="str">
        <f t="shared" si="6"/>
        <v>Informe Interactivo 1</v>
      </c>
      <c r="G24" t="str">
        <f t="shared" si="7"/>
        <v>Región de Origen</v>
      </c>
      <c r="H24" t="str">
        <f t="shared" si="8"/>
        <v>Fruta Exportada (t)</v>
      </c>
      <c r="I24" s="4">
        <v>14</v>
      </c>
      <c r="J24" s="3" t="s">
        <v>66</v>
      </c>
      <c r="K24" s="3"/>
      <c r="L24" s="1" t="str">
        <f t="shared" si="2"/>
        <v>Informe Interactivo 1 - Los Ríos</v>
      </c>
      <c r="M24" t="s">
        <v>629</v>
      </c>
      <c r="N24" t="s">
        <v>630</v>
      </c>
      <c r="O24" t="s">
        <v>631</v>
      </c>
      <c r="P24" t="s">
        <v>631</v>
      </c>
      <c r="Q24" t="s">
        <v>631</v>
      </c>
      <c r="R24" t="s">
        <v>631</v>
      </c>
      <c r="S24" t="s">
        <v>632</v>
      </c>
      <c r="T24" t="s">
        <v>632</v>
      </c>
      <c r="U24" t="s">
        <v>632</v>
      </c>
      <c r="V24" t="s">
        <v>631</v>
      </c>
      <c r="W24" t="s">
        <v>631</v>
      </c>
      <c r="X24" t="s">
        <v>631</v>
      </c>
      <c r="Y24" t="s">
        <v>632</v>
      </c>
      <c r="Z24" s="94" t="s">
        <v>644</v>
      </c>
    </row>
    <row r="25" spans="1:26" ht="39.5" hidden="1" x14ac:dyDescent="0.35">
      <c r="A25" s="2">
        <f t="shared" si="3"/>
        <v>15</v>
      </c>
      <c r="B25" s="2">
        <f t="shared" si="4"/>
        <v>4.0999999999999996</v>
      </c>
      <c r="C25" s="5" t="str">
        <f t="shared" si="0"/>
        <v>Informe Interactivo 1 - Arica y Parinacota</v>
      </c>
      <c r="D25" s="34" t="str">
        <f t="shared" si="1"/>
        <v>https://analytics.zoho.com/open-view/2395394000005875355?ZOHO_CRITERIA=%22Trasposicion_4.1%22.%22C%C3%B3digo_Regi%C3%B3n%22%20%3D%2015</v>
      </c>
      <c r="E25" s="4">
        <f t="shared" si="5"/>
        <v>17</v>
      </c>
      <c r="F25" t="str">
        <f t="shared" si="6"/>
        <v>Informe Interactivo 1</v>
      </c>
      <c r="G25" t="str">
        <f t="shared" si="7"/>
        <v>Región de Origen</v>
      </c>
      <c r="H25" t="str">
        <f t="shared" si="8"/>
        <v>Fruta Exportada (t)</v>
      </c>
      <c r="I25" s="4">
        <v>15</v>
      </c>
      <c r="J25" s="3" t="s">
        <v>67</v>
      </c>
      <c r="K25" s="3"/>
      <c r="L25" s="1" t="str">
        <f t="shared" si="2"/>
        <v>Informe Interactivo 1 - Arica y Parinacota</v>
      </c>
      <c r="M25" t="s">
        <v>629</v>
      </c>
      <c r="N25" t="s">
        <v>630</v>
      </c>
      <c r="O25" t="s">
        <v>631</v>
      </c>
      <c r="P25" t="s">
        <v>632</v>
      </c>
      <c r="Q25" t="s">
        <v>631</v>
      </c>
      <c r="R25" t="s">
        <v>631</v>
      </c>
      <c r="S25" t="s">
        <v>632</v>
      </c>
      <c r="T25" t="s">
        <v>632</v>
      </c>
      <c r="U25" t="s">
        <v>632</v>
      </c>
      <c r="V25" t="s">
        <v>631</v>
      </c>
      <c r="W25" t="s">
        <v>631</v>
      </c>
      <c r="X25" t="s">
        <v>631</v>
      </c>
      <c r="Y25" t="s">
        <v>632</v>
      </c>
      <c r="Z25" s="94" t="s">
        <v>643</v>
      </c>
    </row>
    <row r="26" spans="1:26" ht="39.5" hidden="1" x14ac:dyDescent="0.35">
      <c r="A26" s="2">
        <f t="shared" si="3"/>
        <v>16</v>
      </c>
      <c r="B26" s="2">
        <f t="shared" si="4"/>
        <v>4.0999999999999996</v>
      </c>
      <c r="C26" s="5" t="str">
        <f t="shared" si="0"/>
        <v>Informe Interactivo 1 - Ñuble</v>
      </c>
      <c r="D26" s="34" t="str">
        <f t="shared" si="1"/>
        <v>https://analytics.zoho.com/open-view/2395394000005875355?ZOHO_CRITERIA=%22Trasposicion_4.1%22.%22C%C3%B3digo_Regi%C3%B3n%22%20%3D%2016</v>
      </c>
      <c r="E26" s="4">
        <f t="shared" si="5"/>
        <v>17</v>
      </c>
      <c r="F26" t="str">
        <f t="shared" si="6"/>
        <v>Informe Interactivo 1</v>
      </c>
      <c r="G26" t="str">
        <f t="shared" si="7"/>
        <v>Región de Origen</v>
      </c>
      <c r="H26" t="str">
        <f t="shared" si="8"/>
        <v>Fruta Exportada (t)</v>
      </c>
      <c r="I26" s="4">
        <v>16</v>
      </c>
      <c r="J26" s="3" t="s">
        <v>68</v>
      </c>
      <c r="K26" s="3"/>
      <c r="L26" s="1" t="str">
        <f t="shared" si="2"/>
        <v>Informe Interactivo 1 - Ñuble</v>
      </c>
      <c r="M26" t="s">
        <v>629</v>
      </c>
      <c r="N26" t="s">
        <v>630</v>
      </c>
      <c r="O26" t="s">
        <v>631</v>
      </c>
      <c r="P26" t="s">
        <v>631</v>
      </c>
      <c r="Q26" t="s">
        <v>631</v>
      </c>
      <c r="R26" t="s">
        <v>631</v>
      </c>
      <c r="S26" t="s">
        <v>632</v>
      </c>
      <c r="T26" t="s">
        <v>632</v>
      </c>
      <c r="U26" t="s">
        <v>632</v>
      </c>
      <c r="V26" t="s">
        <v>631</v>
      </c>
      <c r="W26" t="s">
        <v>631</v>
      </c>
      <c r="X26" t="s">
        <v>631</v>
      </c>
      <c r="Y26" t="s">
        <v>632</v>
      </c>
      <c r="Z26" s="94" t="s">
        <v>643</v>
      </c>
    </row>
    <row r="27" spans="1:26" ht="52.5" hidden="1" x14ac:dyDescent="0.35">
      <c r="A27" s="2">
        <f t="shared" si="3"/>
        <v>17</v>
      </c>
      <c r="B27" s="2">
        <f t="shared" si="4"/>
        <v>4.0999999999999996</v>
      </c>
      <c r="C27" s="5" t="str">
        <f t="shared" si="0"/>
        <v>Informe Interactivo 1 - Mercadería extranjera nacionalizada</v>
      </c>
      <c r="D27" s="34" t="str">
        <f t="shared" si="1"/>
        <v>https://analytics.zoho.com/open-view/2395394000005875355?ZOHO_CRITERIA=%22Trasposicion_4.1%22.%22C%C3%B3digo_Regi%C3%B3n%22%20%3D%2020</v>
      </c>
      <c r="E27" s="4">
        <f t="shared" si="5"/>
        <v>17</v>
      </c>
      <c r="F27" t="str">
        <f t="shared" si="6"/>
        <v>Informe Interactivo 1</v>
      </c>
      <c r="G27" t="str">
        <f t="shared" si="7"/>
        <v>Región de Origen</v>
      </c>
      <c r="H27" t="str">
        <f t="shared" si="8"/>
        <v>Fruta Exportada (t)</v>
      </c>
      <c r="I27" s="4">
        <v>20</v>
      </c>
      <c r="J27" s="3" t="s">
        <v>69</v>
      </c>
      <c r="K27" s="3"/>
      <c r="L27" s="1" t="str">
        <f t="shared" si="2"/>
        <v>Informe Interactivo 1 - Mercadería extranjera nacionalizada</v>
      </c>
      <c r="M27" t="s">
        <v>629</v>
      </c>
      <c r="N27" t="s">
        <v>630</v>
      </c>
      <c r="O27" t="s">
        <v>631</v>
      </c>
      <c r="P27" t="s">
        <v>631</v>
      </c>
      <c r="Q27" t="s">
        <v>631</v>
      </c>
      <c r="R27" t="s">
        <v>631</v>
      </c>
      <c r="S27" t="s">
        <v>632</v>
      </c>
      <c r="T27" t="s">
        <v>632</v>
      </c>
      <c r="U27" t="s">
        <v>632</v>
      </c>
      <c r="V27" t="s">
        <v>631</v>
      </c>
      <c r="W27" t="s">
        <v>631</v>
      </c>
      <c r="X27" t="s">
        <v>631</v>
      </c>
      <c r="Y27" t="s">
        <v>632</v>
      </c>
      <c r="Z27" s="94" t="s">
        <v>646</v>
      </c>
    </row>
    <row r="28" spans="1:26" ht="26.5" hidden="1" x14ac:dyDescent="0.35">
      <c r="A28" s="8">
        <v>1</v>
      </c>
      <c r="B28" s="8">
        <f t="shared" ref="B28:B91" si="9">+B27</f>
        <v>4.0999999999999996</v>
      </c>
      <c r="C28" s="9" t="str">
        <f t="shared" si="0"/>
        <v>Informe Interactivo 2 - Arándano</v>
      </c>
      <c r="D28" s="10" t="str">
        <f>+"https://analytics.zoho.com/open-view/2395394000005884714?ZOHO_CRITERIA=%22Trasposicion_4.1%22.%22Id_Categor%C3%ADa%22%20%3D%20"&amp;I28</f>
        <v>https://analytics.zoho.com/open-view/2395394000005884714?ZOHO_CRITERIA=%22Trasposicion_4.1%22.%22Id_Categor%C3%ADa%22%20%3D%20100101001</v>
      </c>
      <c r="E28" s="11">
        <v>37</v>
      </c>
      <c r="F28" s="7" t="s">
        <v>45</v>
      </c>
      <c r="G28" s="7" t="s">
        <v>17</v>
      </c>
      <c r="H28" s="7" t="s">
        <v>16</v>
      </c>
      <c r="I28" s="2">
        <v>100101001</v>
      </c>
      <c r="J28" t="s">
        <v>18</v>
      </c>
      <c r="L28" s="1" t="str">
        <f t="shared" si="2"/>
        <v>Informe Interactivo 2 - Arándano</v>
      </c>
      <c r="M28" t="s">
        <v>629</v>
      </c>
      <c r="N28" t="s">
        <v>630</v>
      </c>
      <c r="O28" t="s">
        <v>631</v>
      </c>
      <c r="P28" t="s">
        <v>631</v>
      </c>
      <c r="Q28" t="s">
        <v>631</v>
      </c>
      <c r="R28" t="s">
        <v>631</v>
      </c>
      <c r="S28" t="s">
        <v>631</v>
      </c>
      <c r="T28" t="s">
        <v>632</v>
      </c>
      <c r="U28" t="s">
        <v>632</v>
      </c>
      <c r="V28" t="s">
        <v>631</v>
      </c>
      <c r="W28" t="s">
        <v>631</v>
      </c>
      <c r="X28" t="s">
        <v>631</v>
      </c>
      <c r="Y28" t="s">
        <v>632</v>
      </c>
      <c r="Z28" s="94" t="s">
        <v>647</v>
      </c>
    </row>
    <row r="29" spans="1:26" ht="26.5" hidden="1" x14ac:dyDescent="0.35">
      <c r="A29" s="2">
        <f t="shared" si="3"/>
        <v>2</v>
      </c>
      <c r="B29" s="2">
        <f t="shared" si="9"/>
        <v>4.0999999999999996</v>
      </c>
      <c r="C29" s="5" t="str">
        <f t="shared" si="0"/>
        <v>Informe Interactivo 2 - Frambuesa</v>
      </c>
      <c r="D29" s="34" t="str">
        <f t="shared" ref="D29:D64" si="10">+"https://analytics.zoho.com/open-view/2395394000005884714?ZOHO_CRITERIA=%22Trasposicion_4.1%22.%22Id_Categor%C3%ADa%22%20%3D%20"&amp;I29</f>
        <v>https://analytics.zoho.com/open-view/2395394000005884714?ZOHO_CRITERIA=%22Trasposicion_4.1%22.%22Id_Categor%C3%ADa%22%20%3D%20100101004</v>
      </c>
      <c r="E29" s="4">
        <f t="shared" ref="E29:E91" si="11">+E28</f>
        <v>37</v>
      </c>
      <c r="F29" t="str">
        <f t="shared" ref="F29:F91" si="12">+F28</f>
        <v>Informe Interactivo 2</v>
      </c>
      <c r="G29" t="str">
        <f t="shared" ref="G29:G91" si="13">+G28</f>
        <v>Categoría</v>
      </c>
      <c r="H29" t="str">
        <f t="shared" ref="H29:H91" si="14">+H28</f>
        <v>Fruta Exportada (t)</v>
      </c>
      <c r="I29" s="2">
        <v>100101004</v>
      </c>
      <c r="J29" t="s">
        <v>12</v>
      </c>
      <c r="L29" s="1" t="str">
        <f t="shared" si="2"/>
        <v>Informe Interactivo 2 - Frambuesa</v>
      </c>
      <c r="M29" t="s">
        <v>629</v>
      </c>
      <c r="N29" t="s">
        <v>630</v>
      </c>
      <c r="O29" t="s">
        <v>631</v>
      </c>
      <c r="P29" t="s">
        <v>631</v>
      </c>
      <c r="Q29" t="s">
        <v>631</v>
      </c>
      <c r="R29" t="s">
        <v>631</v>
      </c>
      <c r="S29" t="s">
        <v>631</v>
      </c>
      <c r="T29" t="s">
        <v>632</v>
      </c>
      <c r="U29" t="s">
        <v>632</v>
      </c>
      <c r="V29" t="s">
        <v>631</v>
      </c>
      <c r="W29" t="s">
        <v>631</v>
      </c>
      <c r="X29" t="s">
        <v>631</v>
      </c>
      <c r="Y29" t="s">
        <v>632</v>
      </c>
      <c r="Z29" s="94" t="s">
        <v>647</v>
      </c>
    </row>
    <row r="30" spans="1:26" ht="26.5" hidden="1" x14ac:dyDescent="0.35">
      <c r="A30" s="2">
        <f t="shared" si="3"/>
        <v>3</v>
      </c>
      <c r="B30" s="2">
        <f t="shared" si="9"/>
        <v>4.0999999999999996</v>
      </c>
      <c r="C30" s="5" t="str">
        <f t="shared" si="0"/>
        <v>Informe Interactivo 2 - Higo</v>
      </c>
      <c r="D30" s="34" t="str">
        <f t="shared" si="10"/>
        <v>https://analytics.zoho.com/open-view/2395394000005884714?ZOHO_CRITERIA=%22Trasposicion_4.1%22.%22Id_Categor%C3%ADa%22%20%3D%20100101006</v>
      </c>
      <c r="E30" s="4">
        <f t="shared" si="11"/>
        <v>37</v>
      </c>
      <c r="F30" t="str">
        <f t="shared" si="12"/>
        <v>Informe Interactivo 2</v>
      </c>
      <c r="G30" t="str">
        <f t="shared" si="13"/>
        <v>Categoría</v>
      </c>
      <c r="H30" t="str">
        <f t="shared" si="14"/>
        <v>Fruta Exportada (t)</v>
      </c>
      <c r="I30" s="2">
        <v>100101006</v>
      </c>
      <c r="J30" t="s">
        <v>19</v>
      </c>
      <c r="L30" s="1" t="str">
        <f t="shared" si="2"/>
        <v>Informe Interactivo 2 - Higo</v>
      </c>
      <c r="M30" t="s">
        <v>629</v>
      </c>
      <c r="N30" t="s">
        <v>630</v>
      </c>
      <c r="O30" t="s">
        <v>631</v>
      </c>
      <c r="P30" t="s">
        <v>631</v>
      </c>
      <c r="Q30" t="s">
        <v>631</v>
      </c>
      <c r="R30" t="s">
        <v>631</v>
      </c>
      <c r="S30" t="s">
        <v>631</v>
      </c>
      <c r="T30" t="s">
        <v>632</v>
      </c>
      <c r="U30" t="s">
        <v>632</v>
      </c>
      <c r="V30" t="s">
        <v>631</v>
      </c>
      <c r="W30" t="s">
        <v>631</v>
      </c>
      <c r="X30" t="s">
        <v>631</v>
      </c>
      <c r="Y30" t="s">
        <v>632</v>
      </c>
      <c r="Z30" s="94" t="s">
        <v>647</v>
      </c>
    </row>
    <row r="31" spans="1:26" ht="26.5" hidden="1" x14ac:dyDescent="0.35">
      <c r="A31" s="2">
        <f t="shared" si="3"/>
        <v>4</v>
      </c>
      <c r="B31" s="2">
        <f t="shared" si="9"/>
        <v>4.0999999999999996</v>
      </c>
      <c r="C31" s="5" t="str">
        <f t="shared" si="0"/>
        <v>Informe Interactivo 2 - Kiwi</v>
      </c>
      <c r="D31" s="34" t="str">
        <f t="shared" si="10"/>
        <v>https://analytics.zoho.com/open-view/2395394000005884714?ZOHO_CRITERIA=%22Trasposicion_4.1%22.%22Id_Categor%C3%ADa%22%20%3D%20100101007</v>
      </c>
      <c r="E31" s="4">
        <f t="shared" si="11"/>
        <v>37</v>
      </c>
      <c r="F31" t="str">
        <f t="shared" si="12"/>
        <v>Informe Interactivo 2</v>
      </c>
      <c r="G31" t="str">
        <f t="shared" si="13"/>
        <v>Categoría</v>
      </c>
      <c r="H31" t="str">
        <f t="shared" si="14"/>
        <v>Fruta Exportada (t)</v>
      </c>
      <c r="I31" s="2">
        <v>100101007</v>
      </c>
      <c r="J31" t="s">
        <v>7</v>
      </c>
      <c r="L31" s="1" t="str">
        <f t="shared" si="2"/>
        <v>Informe Interactivo 2 - Kiwi</v>
      </c>
      <c r="M31" t="s">
        <v>629</v>
      </c>
      <c r="N31" t="s">
        <v>630</v>
      </c>
      <c r="O31" t="s">
        <v>631</v>
      </c>
      <c r="P31" t="s">
        <v>631</v>
      </c>
      <c r="Q31" t="s">
        <v>631</v>
      </c>
      <c r="R31" t="s">
        <v>631</v>
      </c>
      <c r="S31" t="s">
        <v>631</v>
      </c>
      <c r="T31" t="s">
        <v>632</v>
      </c>
      <c r="U31" t="s">
        <v>632</v>
      </c>
      <c r="V31" t="s">
        <v>631</v>
      </c>
      <c r="W31" t="s">
        <v>631</v>
      </c>
      <c r="X31" t="s">
        <v>631</v>
      </c>
      <c r="Y31" t="s">
        <v>632</v>
      </c>
      <c r="Z31" s="94" t="s">
        <v>647</v>
      </c>
    </row>
    <row r="32" spans="1:26" ht="26.5" hidden="1" x14ac:dyDescent="0.35">
      <c r="A32" s="2">
        <f t="shared" si="3"/>
        <v>5</v>
      </c>
      <c r="B32" s="2">
        <f t="shared" si="9"/>
        <v>4.0999999999999996</v>
      </c>
      <c r="C32" s="5" t="str">
        <f t="shared" si="0"/>
        <v>Informe Interactivo 2 - Mora</v>
      </c>
      <c r="D32" s="34" t="str">
        <f t="shared" si="10"/>
        <v>https://analytics.zoho.com/open-view/2395394000005884714?ZOHO_CRITERIA=%22Trasposicion_4.1%22.%22Id_Categor%C3%ADa%22%20%3D%20100101008</v>
      </c>
      <c r="E32" s="4">
        <f t="shared" si="11"/>
        <v>37</v>
      </c>
      <c r="F32" t="str">
        <f t="shared" si="12"/>
        <v>Informe Interactivo 2</v>
      </c>
      <c r="G32" t="str">
        <f t="shared" si="13"/>
        <v>Categoría</v>
      </c>
      <c r="H32" t="str">
        <f t="shared" si="14"/>
        <v>Fruta Exportada (t)</v>
      </c>
      <c r="I32" s="2">
        <v>100101008</v>
      </c>
      <c r="J32" t="s">
        <v>20</v>
      </c>
      <c r="L32" s="1" t="str">
        <f t="shared" si="2"/>
        <v>Informe Interactivo 2 - Mora</v>
      </c>
      <c r="M32" t="s">
        <v>629</v>
      </c>
      <c r="N32" t="s">
        <v>630</v>
      </c>
      <c r="O32" t="s">
        <v>631</v>
      </c>
      <c r="P32" t="s">
        <v>631</v>
      </c>
      <c r="Q32" t="s">
        <v>631</v>
      </c>
      <c r="R32" t="s">
        <v>631</v>
      </c>
      <c r="S32" t="s">
        <v>631</v>
      </c>
      <c r="T32" t="s">
        <v>632</v>
      </c>
      <c r="U32" t="s">
        <v>632</v>
      </c>
      <c r="V32" t="s">
        <v>631</v>
      </c>
      <c r="W32" t="s">
        <v>631</v>
      </c>
      <c r="X32" t="s">
        <v>631</v>
      </c>
      <c r="Y32" t="s">
        <v>632</v>
      </c>
      <c r="Z32" s="94" t="s">
        <v>647</v>
      </c>
    </row>
    <row r="33" spans="1:26" ht="26.5" hidden="1" x14ac:dyDescent="0.35">
      <c r="A33" s="2">
        <f t="shared" si="3"/>
        <v>6</v>
      </c>
      <c r="B33" s="2">
        <f t="shared" si="9"/>
        <v>4.0999999999999996</v>
      </c>
      <c r="C33" s="5" t="str">
        <f t="shared" si="0"/>
        <v>Informe Interactivo 2 - Otros berries</v>
      </c>
      <c r="D33" s="34" t="str">
        <f t="shared" si="10"/>
        <v>https://analytics.zoho.com/open-view/2395394000005884714?ZOHO_CRITERIA=%22Trasposicion_4.1%22.%22Id_Categor%C3%ADa%22%20%3D%20100101011</v>
      </c>
      <c r="E33" s="4">
        <f t="shared" si="11"/>
        <v>37</v>
      </c>
      <c r="F33" t="str">
        <f t="shared" si="12"/>
        <v>Informe Interactivo 2</v>
      </c>
      <c r="G33" t="str">
        <f t="shared" si="13"/>
        <v>Categoría</v>
      </c>
      <c r="H33" t="str">
        <f t="shared" si="14"/>
        <v>Fruta Exportada (t)</v>
      </c>
      <c r="I33" s="2">
        <v>100101011</v>
      </c>
      <c r="J33" t="s">
        <v>21</v>
      </c>
      <c r="L33" s="1" t="str">
        <f t="shared" si="2"/>
        <v>Informe Interactivo 2 - Otros berries</v>
      </c>
      <c r="M33" t="s">
        <v>629</v>
      </c>
      <c r="N33" t="s">
        <v>630</v>
      </c>
      <c r="O33" t="s">
        <v>631</v>
      </c>
      <c r="P33" t="s">
        <v>631</v>
      </c>
      <c r="Q33" t="s">
        <v>631</v>
      </c>
      <c r="R33" t="s">
        <v>631</v>
      </c>
      <c r="S33" t="s">
        <v>631</v>
      </c>
      <c r="T33" t="s">
        <v>632</v>
      </c>
      <c r="U33" t="s">
        <v>632</v>
      </c>
      <c r="V33" t="s">
        <v>631</v>
      </c>
      <c r="W33" t="s">
        <v>631</v>
      </c>
      <c r="X33" t="s">
        <v>631</v>
      </c>
      <c r="Y33" t="s">
        <v>631</v>
      </c>
      <c r="Z33" s="94" t="s">
        <v>649</v>
      </c>
    </row>
    <row r="34" spans="1:26" ht="26.5" hidden="1" x14ac:dyDescent="0.35">
      <c r="A34" s="2">
        <f t="shared" si="3"/>
        <v>7</v>
      </c>
      <c r="B34" s="2">
        <f t="shared" si="9"/>
        <v>4.0999999999999996</v>
      </c>
      <c r="C34" s="5" t="str">
        <f t="shared" si="0"/>
        <v>Informe Interactivo 2 - Limón</v>
      </c>
      <c r="D34" s="34" t="str">
        <f t="shared" si="10"/>
        <v>https://analytics.zoho.com/open-view/2395394000005884714?ZOHO_CRITERIA=%22Trasposicion_4.1%22.%22Id_Categor%C3%ADa%22%20%3D%20100102003</v>
      </c>
      <c r="E34" s="4">
        <f t="shared" si="11"/>
        <v>37</v>
      </c>
      <c r="F34" t="str">
        <f t="shared" si="12"/>
        <v>Informe Interactivo 2</v>
      </c>
      <c r="G34" t="str">
        <f t="shared" si="13"/>
        <v>Categoría</v>
      </c>
      <c r="H34" t="str">
        <f t="shared" si="14"/>
        <v>Fruta Exportada (t)</v>
      </c>
      <c r="I34" s="2">
        <v>100102003</v>
      </c>
      <c r="J34" t="s">
        <v>22</v>
      </c>
      <c r="L34" s="1" t="str">
        <f t="shared" si="2"/>
        <v>Informe Interactivo 2 - Limón</v>
      </c>
      <c r="M34" t="s">
        <v>629</v>
      </c>
      <c r="N34" t="s">
        <v>630</v>
      </c>
      <c r="O34" t="s">
        <v>631</v>
      </c>
      <c r="P34" t="s">
        <v>631</v>
      </c>
      <c r="Q34" t="s">
        <v>631</v>
      </c>
      <c r="R34" t="s">
        <v>631</v>
      </c>
      <c r="S34" t="s">
        <v>631</v>
      </c>
      <c r="T34" t="s">
        <v>632</v>
      </c>
      <c r="U34" t="s">
        <v>632</v>
      </c>
      <c r="V34" t="s">
        <v>631</v>
      </c>
      <c r="W34" t="s">
        <v>631</v>
      </c>
      <c r="X34" t="s">
        <v>631</v>
      </c>
      <c r="Y34" t="s">
        <v>631</v>
      </c>
      <c r="Z34" s="94" t="s">
        <v>649</v>
      </c>
    </row>
    <row r="35" spans="1:26" ht="26.5" hidden="1" x14ac:dyDescent="0.35">
      <c r="A35" s="2">
        <f t="shared" si="3"/>
        <v>8</v>
      </c>
      <c r="B35" s="2">
        <f t="shared" si="9"/>
        <v>4.0999999999999996</v>
      </c>
      <c r="C35" s="5" t="str">
        <f t="shared" si="0"/>
        <v>Informe Interactivo 2 - Mandarina</v>
      </c>
      <c r="D35" s="34" t="str">
        <f t="shared" si="10"/>
        <v>https://analytics.zoho.com/open-view/2395394000005884714?ZOHO_CRITERIA=%22Trasposicion_4.1%22.%22Id_Categor%C3%ADa%22%20%3D%20100102004</v>
      </c>
      <c r="E35" s="4">
        <f t="shared" si="11"/>
        <v>37</v>
      </c>
      <c r="F35" t="str">
        <f t="shared" si="12"/>
        <v>Informe Interactivo 2</v>
      </c>
      <c r="G35" t="str">
        <f t="shared" si="13"/>
        <v>Categoría</v>
      </c>
      <c r="H35" t="str">
        <f t="shared" si="14"/>
        <v>Fruta Exportada (t)</v>
      </c>
      <c r="I35" s="2">
        <v>100102004</v>
      </c>
      <c r="J35" t="s">
        <v>23</v>
      </c>
      <c r="L35" s="1" t="str">
        <f t="shared" si="2"/>
        <v>Informe Interactivo 2 - Mandarina</v>
      </c>
      <c r="M35" t="s">
        <v>629</v>
      </c>
      <c r="N35" t="s">
        <v>630</v>
      </c>
      <c r="O35" t="s">
        <v>631</v>
      </c>
      <c r="P35" t="s">
        <v>631</v>
      </c>
      <c r="Q35" t="s">
        <v>631</v>
      </c>
      <c r="R35" t="s">
        <v>631</v>
      </c>
      <c r="S35" t="s">
        <v>631</v>
      </c>
      <c r="T35" t="s">
        <v>632</v>
      </c>
      <c r="U35" t="s">
        <v>632</v>
      </c>
      <c r="V35" t="s">
        <v>631</v>
      </c>
      <c r="W35" t="s">
        <v>631</v>
      </c>
      <c r="X35" t="s">
        <v>631</v>
      </c>
      <c r="Y35" t="s">
        <v>631</v>
      </c>
      <c r="Z35" s="94" t="s">
        <v>650</v>
      </c>
    </row>
    <row r="36" spans="1:26" ht="26.5" hidden="1" x14ac:dyDescent="0.35">
      <c r="A36" s="2">
        <f t="shared" si="3"/>
        <v>9</v>
      </c>
      <c r="B36" s="2">
        <f t="shared" si="9"/>
        <v>4.0999999999999996</v>
      </c>
      <c r="C36" s="5" t="str">
        <f t="shared" si="0"/>
        <v>Informe Interactivo 2 - Naranja</v>
      </c>
      <c r="D36" s="34" t="str">
        <f t="shared" si="10"/>
        <v>https://analytics.zoho.com/open-view/2395394000005884714?ZOHO_CRITERIA=%22Trasposicion_4.1%22.%22Id_Categor%C3%ADa%22%20%3D%20100102005</v>
      </c>
      <c r="E36" s="4">
        <f t="shared" si="11"/>
        <v>37</v>
      </c>
      <c r="F36" t="str">
        <f t="shared" si="12"/>
        <v>Informe Interactivo 2</v>
      </c>
      <c r="G36" t="str">
        <f t="shared" si="13"/>
        <v>Categoría</v>
      </c>
      <c r="H36" t="str">
        <f t="shared" si="14"/>
        <v>Fruta Exportada (t)</v>
      </c>
      <c r="I36" s="2">
        <v>100102005</v>
      </c>
      <c r="J36" t="s">
        <v>24</v>
      </c>
      <c r="L36" s="1" t="str">
        <f t="shared" si="2"/>
        <v>Informe Interactivo 2 - Naranja</v>
      </c>
      <c r="M36" t="s">
        <v>629</v>
      </c>
      <c r="N36" t="s">
        <v>630</v>
      </c>
      <c r="O36" t="s">
        <v>631</v>
      </c>
      <c r="P36" t="s">
        <v>631</v>
      </c>
      <c r="Q36" t="s">
        <v>631</v>
      </c>
      <c r="R36" t="s">
        <v>631</v>
      </c>
      <c r="S36" t="s">
        <v>631</v>
      </c>
      <c r="T36" t="s">
        <v>632</v>
      </c>
      <c r="U36" t="s">
        <v>632</v>
      </c>
      <c r="V36" t="s">
        <v>631</v>
      </c>
      <c r="W36" t="s">
        <v>631</v>
      </c>
      <c r="X36" t="s">
        <v>631</v>
      </c>
      <c r="Y36" t="s">
        <v>631</v>
      </c>
      <c r="Z36" s="94" t="s">
        <v>648</v>
      </c>
    </row>
    <row r="37" spans="1:26" ht="39.5" hidden="1" x14ac:dyDescent="0.35">
      <c r="A37" s="2">
        <f t="shared" si="3"/>
        <v>10</v>
      </c>
      <c r="B37" s="2">
        <f t="shared" si="9"/>
        <v>4.0999999999999996</v>
      </c>
      <c r="C37" s="5" t="str">
        <f t="shared" si="0"/>
        <v>Informe Interactivo 2 - Pomelo</v>
      </c>
      <c r="D37" s="34" t="str">
        <f t="shared" si="10"/>
        <v>https://analytics.zoho.com/open-view/2395394000005884714?ZOHO_CRITERIA=%22Trasposicion_4.1%22.%22Id_Categor%C3%ADa%22%20%3D%20100102006</v>
      </c>
      <c r="E37" s="4">
        <f t="shared" si="11"/>
        <v>37</v>
      </c>
      <c r="F37" t="str">
        <f t="shared" si="12"/>
        <v>Informe Interactivo 2</v>
      </c>
      <c r="G37" t="str">
        <f t="shared" si="13"/>
        <v>Categoría</v>
      </c>
      <c r="H37" t="str">
        <f t="shared" si="14"/>
        <v>Fruta Exportada (t)</v>
      </c>
      <c r="I37" s="2">
        <v>100102006</v>
      </c>
      <c r="J37" t="s">
        <v>9</v>
      </c>
      <c r="L37" s="1" t="str">
        <f t="shared" si="2"/>
        <v>Informe Interactivo 2 - Pomelo</v>
      </c>
      <c r="M37" t="s">
        <v>629</v>
      </c>
      <c r="N37" s="98" t="s">
        <v>630</v>
      </c>
      <c r="O37" t="s">
        <v>631</v>
      </c>
      <c r="P37" t="s">
        <v>632</v>
      </c>
      <c r="Q37" t="s">
        <v>631</v>
      </c>
      <c r="R37" t="s">
        <v>632</v>
      </c>
      <c r="S37" t="s">
        <v>632</v>
      </c>
      <c r="T37" t="s">
        <v>632</v>
      </c>
      <c r="U37" t="s">
        <v>631</v>
      </c>
      <c r="V37" t="s">
        <v>631</v>
      </c>
      <c r="W37" t="s">
        <v>631</v>
      </c>
      <c r="X37" t="s">
        <v>631</v>
      </c>
      <c r="Y37" t="s">
        <v>631</v>
      </c>
      <c r="Z37" s="97" t="s">
        <v>654</v>
      </c>
    </row>
    <row r="38" spans="1:26" ht="26.5" hidden="1" x14ac:dyDescent="0.35">
      <c r="A38" s="2">
        <f t="shared" si="3"/>
        <v>11</v>
      </c>
      <c r="B38" s="2">
        <f t="shared" si="9"/>
        <v>4.0999999999999996</v>
      </c>
      <c r="C38" s="5" t="str">
        <f t="shared" si="0"/>
        <v>Informe Interactivo 2 - Otros cítricos</v>
      </c>
      <c r="D38" s="34" t="str">
        <f t="shared" si="10"/>
        <v>https://analytics.zoho.com/open-view/2395394000005884714?ZOHO_CRITERIA=%22Trasposicion_4.1%22.%22Id_Categor%C3%ADa%22%20%3D%20100102008</v>
      </c>
      <c r="E38" s="4">
        <f t="shared" si="11"/>
        <v>37</v>
      </c>
      <c r="F38" t="str">
        <f t="shared" si="12"/>
        <v>Informe Interactivo 2</v>
      </c>
      <c r="G38" t="str">
        <f t="shared" si="13"/>
        <v>Categoría</v>
      </c>
      <c r="H38" t="str">
        <f t="shared" si="14"/>
        <v>Fruta Exportada (t)</v>
      </c>
      <c r="I38" s="2">
        <v>100102008</v>
      </c>
      <c r="J38" t="s">
        <v>25</v>
      </c>
      <c r="L38" s="1" t="str">
        <f t="shared" si="2"/>
        <v>Informe Interactivo 2 - Otros cítricos</v>
      </c>
      <c r="M38" t="s">
        <v>629</v>
      </c>
      <c r="N38" t="s">
        <v>630</v>
      </c>
      <c r="O38" t="s">
        <v>631</v>
      </c>
      <c r="P38" t="s">
        <v>631</v>
      </c>
      <c r="Q38" t="s">
        <v>631</v>
      </c>
      <c r="R38" t="s">
        <v>631</v>
      </c>
      <c r="S38" t="s">
        <v>631</v>
      </c>
      <c r="T38" t="s">
        <v>632</v>
      </c>
      <c r="U38" t="s">
        <v>631</v>
      </c>
      <c r="V38" t="s">
        <v>631</v>
      </c>
      <c r="W38" t="s">
        <v>631</v>
      </c>
      <c r="X38" t="s">
        <v>631</v>
      </c>
      <c r="Y38" t="s">
        <v>631</v>
      </c>
      <c r="Z38" s="94" t="s">
        <v>648</v>
      </c>
    </row>
    <row r="39" spans="1:26" ht="26.5" hidden="1" x14ac:dyDescent="0.35">
      <c r="A39" s="2">
        <f t="shared" si="3"/>
        <v>12</v>
      </c>
      <c r="B39" s="2">
        <f t="shared" si="9"/>
        <v>4.0999999999999996</v>
      </c>
      <c r="C39" s="5" t="str">
        <f t="shared" si="0"/>
        <v>Informe Interactivo 2 - Cereza</v>
      </c>
      <c r="D39" s="34" t="str">
        <f t="shared" si="10"/>
        <v>https://analytics.zoho.com/open-view/2395394000005884714?ZOHO_CRITERIA=%22Trasposicion_4.1%22.%22Id_Categor%C3%ADa%22%20%3D%20100103001</v>
      </c>
      <c r="E39" s="4">
        <f t="shared" si="11"/>
        <v>37</v>
      </c>
      <c r="F39" t="str">
        <f t="shared" si="12"/>
        <v>Informe Interactivo 2</v>
      </c>
      <c r="G39" t="str">
        <f t="shared" si="13"/>
        <v>Categoría</v>
      </c>
      <c r="H39" t="str">
        <f t="shared" si="14"/>
        <v>Fruta Exportada (t)</v>
      </c>
      <c r="I39" s="2">
        <v>100103001</v>
      </c>
      <c r="J39" t="s">
        <v>26</v>
      </c>
      <c r="L39" s="1" t="str">
        <f t="shared" si="2"/>
        <v>Informe Interactivo 2 - Cereza</v>
      </c>
      <c r="M39" t="s">
        <v>629</v>
      </c>
      <c r="N39" t="s">
        <v>630</v>
      </c>
      <c r="O39" t="s">
        <v>631</v>
      </c>
      <c r="P39" t="s">
        <v>631</v>
      </c>
      <c r="Q39" t="s">
        <v>631</v>
      </c>
      <c r="R39" t="s">
        <v>631</v>
      </c>
      <c r="S39" t="s">
        <v>631</v>
      </c>
      <c r="T39" t="s">
        <v>632</v>
      </c>
      <c r="U39" t="s">
        <v>631</v>
      </c>
      <c r="V39" t="s">
        <v>631</v>
      </c>
      <c r="W39" t="s">
        <v>631</v>
      </c>
      <c r="X39" t="s">
        <v>631</v>
      </c>
      <c r="Y39" t="s">
        <v>631</v>
      </c>
      <c r="Z39" s="94" t="s">
        <v>648</v>
      </c>
    </row>
    <row r="40" spans="1:26" ht="39.5" hidden="1" x14ac:dyDescent="0.35">
      <c r="A40" s="2">
        <f t="shared" si="3"/>
        <v>13</v>
      </c>
      <c r="B40" s="2">
        <f t="shared" si="9"/>
        <v>4.0999999999999996</v>
      </c>
      <c r="C40" s="5" t="str">
        <f t="shared" si="0"/>
        <v>Informe Interactivo 2 - Ciruela</v>
      </c>
      <c r="D40" s="34" t="str">
        <f t="shared" si="10"/>
        <v>https://analytics.zoho.com/open-view/2395394000005884714?ZOHO_CRITERIA=%22Trasposicion_4.1%22.%22Id_Categor%C3%ADa%22%20%3D%20100103002</v>
      </c>
      <c r="E40" s="4">
        <f t="shared" si="11"/>
        <v>37</v>
      </c>
      <c r="F40" t="str">
        <f t="shared" si="12"/>
        <v>Informe Interactivo 2</v>
      </c>
      <c r="G40" t="str">
        <f t="shared" si="13"/>
        <v>Categoría</v>
      </c>
      <c r="H40" t="str">
        <f t="shared" si="14"/>
        <v>Fruta Exportada (t)</v>
      </c>
      <c r="I40" s="2">
        <v>100103002</v>
      </c>
      <c r="J40" t="s">
        <v>27</v>
      </c>
      <c r="L40" s="1" t="str">
        <f t="shared" si="2"/>
        <v>Informe Interactivo 2 - Ciruela</v>
      </c>
      <c r="M40" t="s">
        <v>629</v>
      </c>
      <c r="N40" t="s">
        <v>630</v>
      </c>
      <c r="O40" t="s">
        <v>631</v>
      </c>
      <c r="P40" t="s">
        <v>632</v>
      </c>
      <c r="Q40" t="s">
        <v>631</v>
      </c>
      <c r="R40" t="s">
        <v>631</v>
      </c>
      <c r="S40" t="s">
        <v>632</v>
      </c>
      <c r="T40" t="s">
        <v>632</v>
      </c>
      <c r="U40" t="s">
        <v>631</v>
      </c>
      <c r="V40" t="s">
        <v>631</v>
      </c>
      <c r="W40" t="s">
        <v>631</v>
      </c>
      <c r="X40" t="s">
        <v>631</v>
      </c>
      <c r="Y40" t="s">
        <v>632</v>
      </c>
      <c r="Z40" s="94" t="s">
        <v>651</v>
      </c>
    </row>
    <row r="41" spans="1:26" ht="26.5" hidden="1" customHeight="1" x14ac:dyDescent="0.35">
      <c r="A41" s="2">
        <f t="shared" si="3"/>
        <v>14</v>
      </c>
      <c r="B41" s="2">
        <f t="shared" si="9"/>
        <v>4.0999999999999996</v>
      </c>
      <c r="C41" s="5" t="str">
        <f t="shared" si="0"/>
        <v>Informe Interactivo 2 - Damasco</v>
      </c>
      <c r="D41" s="34" t="str">
        <f t="shared" si="10"/>
        <v>https://analytics.zoho.com/open-view/2395394000005884714?ZOHO_CRITERIA=%22Trasposicion_4.1%22.%22Id_Categor%C3%ADa%22%20%3D%20100103003</v>
      </c>
      <c r="E41" s="4">
        <f t="shared" si="11"/>
        <v>37</v>
      </c>
      <c r="F41" t="str">
        <f t="shared" si="12"/>
        <v>Informe Interactivo 2</v>
      </c>
      <c r="G41" t="str">
        <f t="shared" si="13"/>
        <v>Categoría</v>
      </c>
      <c r="H41" t="str">
        <f t="shared" si="14"/>
        <v>Fruta Exportada (t)</v>
      </c>
      <c r="I41" s="2">
        <v>100103003</v>
      </c>
      <c r="J41" t="s">
        <v>11</v>
      </c>
      <c r="L41" s="1" t="str">
        <f t="shared" si="2"/>
        <v>Informe Interactivo 2 - Damasco</v>
      </c>
      <c r="M41" t="s">
        <v>629</v>
      </c>
      <c r="N41" t="s">
        <v>630</v>
      </c>
      <c r="O41" t="s">
        <v>631</v>
      </c>
      <c r="P41" t="s">
        <v>632</v>
      </c>
      <c r="Q41" t="s">
        <v>631</v>
      </c>
      <c r="R41" t="s">
        <v>631</v>
      </c>
      <c r="S41" t="s">
        <v>631</v>
      </c>
      <c r="T41" t="s">
        <v>632</v>
      </c>
      <c r="U41" t="s">
        <v>631</v>
      </c>
      <c r="V41" t="s">
        <v>631</v>
      </c>
      <c r="W41" t="s">
        <v>631</v>
      </c>
      <c r="X41" t="s">
        <v>631</v>
      </c>
      <c r="Y41" t="s">
        <v>632</v>
      </c>
      <c r="Z41" s="94" t="s">
        <v>651</v>
      </c>
    </row>
    <row r="42" spans="1:26" hidden="1" x14ac:dyDescent="0.35">
      <c r="A42" s="2">
        <f t="shared" si="3"/>
        <v>15</v>
      </c>
      <c r="B42" s="2">
        <f t="shared" si="9"/>
        <v>4.0999999999999996</v>
      </c>
      <c r="C42" s="5" t="str">
        <f t="shared" si="0"/>
        <v>Informe Interactivo 2 - Durazno</v>
      </c>
      <c r="D42" s="34" t="str">
        <f t="shared" si="10"/>
        <v>https://analytics.zoho.com/open-view/2395394000005884714?ZOHO_CRITERIA=%22Trasposicion_4.1%22.%22Id_Categor%C3%ADa%22%20%3D%20100103004</v>
      </c>
      <c r="E42" s="4">
        <f t="shared" si="11"/>
        <v>37</v>
      </c>
      <c r="F42" t="str">
        <f t="shared" si="12"/>
        <v>Informe Interactivo 2</v>
      </c>
      <c r="G42" t="str">
        <f t="shared" si="13"/>
        <v>Categoría</v>
      </c>
      <c r="H42" t="str">
        <f t="shared" si="14"/>
        <v>Fruta Exportada (t)</v>
      </c>
      <c r="I42" s="2">
        <v>100103004</v>
      </c>
      <c r="J42" t="s">
        <v>28</v>
      </c>
      <c r="L42" s="1" t="str">
        <f t="shared" si="2"/>
        <v>Informe Interactivo 2 - Durazno</v>
      </c>
      <c r="M42" t="s">
        <v>629</v>
      </c>
    </row>
    <row r="43" spans="1:26" hidden="1" x14ac:dyDescent="0.35">
      <c r="A43" s="2">
        <f t="shared" si="3"/>
        <v>16</v>
      </c>
      <c r="B43" s="2">
        <f t="shared" si="9"/>
        <v>4.0999999999999996</v>
      </c>
      <c r="C43" s="5" t="str">
        <f t="shared" si="0"/>
        <v>Informe Interactivo 2 - Nectarín</v>
      </c>
      <c r="D43" s="34" t="str">
        <f t="shared" si="10"/>
        <v>https://analytics.zoho.com/open-view/2395394000005884714?ZOHO_CRITERIA=%22Trasposicion_4.1%22.%22Id_Categor%C3%ADa%22%20%3D%20100103006</v>
      </c>
      <c r="E43" s="4">
        <f t="shared" si="11"/>
        <v>37</v>
      </c>
      <c r="F43" t="str">
        <f t="shared" si="12"/>
        <v>Informe Interactivo 2</v>
      </c>
      <c r="G43" t="str">
        <f t="shared" si="13"/>
        <v>Categoría</v>
      </c>
      <c r="H43" t="str">
        <f t="shared" si="14"/>
        <v>Fruta Exportada (t)</v>
      </c>
      <c r="I43" s="2">
        <v>100103006</v>
      </c>
      <c r="J43" t="s">
        <v>29</v>
      </c>
      <c r="L43" s="1" t="str">
        <f t="shared" si="2"/>
        <v>Informe Interactivo 2 - Nectarín</v>
      </c>
      <c r="M43" t="s">
        <v>629</v>
      </c>
    </row>
    <row r="44" spans="1:26" hidden="1" x14ac:dyDescent="0.35">
      <c r="A44" s="2">
        <f t="shared" si="3"/>
        <v>17</v>
      </c>
      <c r="B44" s="2">
        <f t="shared" si="9"/>
        <v>4.0999999999999996</v>
      </c>
      <c r="C44" s="5" t="str">
        <f t="shared" si="0"/>
        <v>Informe Interactivo 2 - Manzana</v>
      </c>
      <c r="D44" s="34" t="str">
        <f t="shared" si="10"/>
        <v>https://analytics.zoho.com/open-view/2395394000005884714?ZOHO_CRITERIA=%22Trasposicion_4.1%22.%22Id_Categor%C3%ADa%22%20%3D%20100104002</v>
      </c>
      <c r="E44" s="4">
        <f t="shared" si="11"/>
        <v>37</v>
      </c>
      <c r="F44" t="str">
        <f t="shared" si="12"/>
        <v>Informe Interactivo 2</v>
      </c>
      <c r="G44" t="str">
        <f t="shared" si="13"/>
        <v>Categoría</v>
      </c>
      <c r="H44" t="str">
        <f t="shared" si="14"/>
        <v>Fruta Exportada (t)</v>
      </c>
      <c r="I44" s="2">
        <v>100104002</v>
      </c>
      <c r="J44" t="s">
        <v>30</v>
      </c>
      <c r="L44" s="1" t="str">
        <f>+HYPERLINK(D44,C44)</f>
        <v>Informe Interactivo 2 - Manzana</v>
      </c>
      <c r="M44" t="s">
        <v>629</v>
      </c>
    </row>
    <row r="45" spans="1:26" ht="26.5" hidden="1" x14ac:dyDescent="0.35">
      <c r="A45" s="2">
        <f t="shared" si="3"/>
        <v>18</v>
      </c>
      <c r="B45" s="2">
        <f t="shared" si="9"/>
        <v>4.0999999999999996</v>
      </c>
      <c r="C45" s="5" t="str">
        <f t="shared" si="0"/>
        <v>Informe Interactivo 2 - Membrillo</v>
      </c>
      <c r="D45" s="34" t="str">
        <f t="shared" si="10"/>
        <v>https://analytics.zoho.com/open-view/2395394000005884714?ZOHO_CRITERIA=%22Trasposicion_4.1%22.%22Id_Categor%C3%ADa%22%20%3D%20100104003</v>
      </c>
      <c r="E45" s="4">
        <f t="shared" si="11"/>
        <v>37</v>
      </c>
      <c r="F45" t="str">
        <f t="shared" si="12"/>
        <v>Informe Interactivo 2</v>
      </c>
      <c r="G45" t="str">
        <f t="shared" si="13"/>
        <v>Categoría</v>
      </c>
      <c r="H45" t="str">
        <f t="shared" si="14"/>
        <v>Fruta Exportada (t)</v>
      </c>
      <c r="I45" s="2">
        <v>100104003</v>
      </c>
      <c r="J45" t="s">
        <v>5</v>
      </c>
      <c r="L45" s="1" t="str">
        <f t="shared" si="2"/>
        <v>Informe Interactivo 2 - Membrillo</v>
      </c>
      <c r="M45" t="s">
        <v>629</v>
      </c>
      <c r="N45" t="s">
        <v>630</v>
      </c>
      <c r="O45" t="s">
        <v>631</v>
      </c>
      <c r="P45" t="s">
        <v>631</v>
      </c>
      <c r="Q45" t="s">
        <v>631</v>
      </c>
      <c r="R45" t="s">
        <v>631</v>
      </c>
      <c r="S45" t="s">
        <v>631</v>
      </c>
      <c r="T45" t="s">
        <v>632</v>
      </c>
      <c r="U45" t="s">
        <v>632</v>
      </c>
      <c r="V45" t="s">
        <v>631</v>
      </c>
      <c r="W45" t="s">
        <v>631</v>
      </c>
      <c r="X45" t="s">
        <v>631</v>
      </c>
      <c r="Y45" t="s">
        <v>631</v>
      </c>
      <c r="Z45" s="94" t="s">
        <v>648</v>
      </c>
    </row>
    <row r="46" spans="1:26" ht="26.5" hidden="1" x14ac:dyDescent="0.35">
      <c r="A46" s="2">
        <f t="shared" si="3"/>
        <v>19</v>
      </c>
      <c r="B46" s="2">
        <f t="shared" si="9"/>
        <v>4.0999999999999996</v>
      </c>
      <c r="C46" s="5" t="str">
        <f t="shared" si="0"/>
        <v>Informe Interactivo 2 - Pera</v>
      </c>
      <c r="D46" s="34" t="str">
        <f t="shared" si="10"/>
        <v>https://analytics.zoho.com/open-view/2395394000005884714?ZOHO_CRITERIA=%22Trasposicion_4.1%22.%22Id_Categor%C3%ADa%22%20%3D%20100104005</v>
      </c>
      <c r="E46" s="4">
        <f t="shared" si="11"/>
        <v>37</v>
      </c>
      <c r="F46" t="str">
        <f t="shared" si="12"/>
        <v>Informe Interactivo 2</v>
      </c>
      <c r="G46" t="str">
        <f t="shared" si="13"/>
        <v>Categoría</v>
      </c>
      <c r="H46" t="str">
        <f t="shared" si="14"/>
        <v>Fruta Exportada (t)</v>
      </c>
      <c r="I46" s="2">
        <v>100104005</v>
      </c>
      <c r="J46" t="s">
        <v>31</v>
      </c>
      <c r="L46" s="1" t="str">
        <f t="shared" si="2"/>
        <v>Informe Interactivo 2 - Pera</v>
      </c>
      <c r="M46" t="s">
        <v>629</v>
      </c>
      <c r="N46" t="s">
        <v>630</v>
      </c>
      <c r="O46" t="s">
        <v>631</v>
      </c>
      <c r="P46" t="s">
        <v>631</v>
      </c>
      <c r="Q46" t="s">
        <v>631</v>
      </c>
      <c r="R46" t="s">
        <v>631</v>
      </c>
      <c r="S46" t="s">
        <v>631</v>
      </c>
      <c r="T46" t="s">
        <v>632</v>
      </c>
      <c r="U46" t="s">
        <v>632</v>
      </c>
      <c r="V46" t="s">
        <v>631</v>
      </c>
      <c r="W46" t="s">
        <v>631</v>
      </c>
      <c r="X46" t="s">
        <v>631</v>
      </c>
      <c r="Y46" t="s">
        <v>631</v>
      </c>
      <c r="Z46" s="94" t="s">
        <v>648</v>
      </c>
    </row>
    <row r="47" spans="1:26" ht="26.5" hidden="1" x14ac:dyDescent="0.35">
      <c r="A47" s="2">
        <f t="shared" si="3"/>
        <v>20</v>
      </c>
      <c r="B47" s="2">
        <f t="shared" si="9"/>
        <v>4.0999999999999996</v>
      </c>
      <c r="C47" s="5" t="str">
        <f t="shared" si="0"/>
        <v>Informe Interactivo 2 - Almendra</v>
      </c>
      <c r="D47" s="34" t="str">
        <f t="shared" si="10"/>
        <v>https://analytics.zoho.com/open-view/2395394000005884714?ZOHO_CRITERIA=%22Trasposicion_4.1%22.%22Id_Categor%C3%ADa%22%20%3D%20100105001</v>
      </c>
      <c r="E47" s="4">
        <f t="shared" si="11"/>
        <v>37</v>
      </c>
      <c r="F47" t="str">
        <f t="shared" si="12"/>
        <v>Informe Interactivo 2</v>
      </c>
      <c r="G47" t="str">
        <f t="shared" si="13"/>
        <v>Categoría</v>
      </c>
      <c r="H47" t="str">
        <f t="shared" si="14"/>
        <v>Fruta Exportada (t)</v>
      </c>
      <c r="I47" s="2">
        <v>100105001</v>
      </c>
      <c r="J47" t="s">
        <v>32</v>
      </c>
      <c r="L47" s="1" t="str">
        <f t="shared" si="2"/>
        <v>Informe Interactivo 2 - Almendra</v>
      </c>
      <c r="M47" t="s">
        <v>629</v>
      </c>
      <c r="N47" t="s">
        <v>630</v>
      </c>
      <c r="O47" t="s">
        <v>631</v>
      </c>
      <c r="P47" t="s">
        <v>631</v>
      </c>
      <c r="Q47" t="s">
        <v>631</v>
      </c>
      <c r="R47" t="s">
        <v>631</v>
      </c>
      <c r="S47" t="s">
        <v>631</v>
      </c>
      <c r="T47" t="s">
        <v>632</v>
      </c>
      <c r="U47" t="s">
        <v>631</v>
      </c>
      <c r="V47" t="s">
        <v>631</v>
      </c>
      <c r="W47" t="s">
        <v>631</v>
      </c>
      <c r="X47" t="s">
        <v>631</v>
      </c>
      <c r="Y47" t="s">
        <v>631</v>
      </c>
      <c r="Z47" s="94" t="s">
        <v>648</v>
      </c>
    </row>
    <row r="48" spans="1:26" hidden="1" x14ac:dyDescent="0.35">
      <c r="A48" s="2">
        <f t="shared" si="3"/>
        <v>21</v>
      </c>
      <c r="B48" s="2">
        <f t="shared" si="9"/>
        <v>4.0999999999999996</v>
      </c>
      <c r="C48" s="5" t="str">
        <f t="shared" ref="C48:C111" si="15">+F48&amp;" - "&amp;J48</f>
        <v>Informe Interactivo 2 - Avellana</v>
      </c>
      <c r="D48" s="34" t="str">
        <f t="shared" si="10"/>
        <v>https://analytics.zoho.com/open-view/2395394000005884714?ZOHO_CRITERIA=%22Trasposicion_4.1%22.%22Id_Categor%C3%ADa%22%20%3D%20100105002</v>
      </c>
      <c r="E48" s="4">
        <f t="shared" si="11"/>
        <v>37</v>
      </c>
      <c r="F48" t="str">
        <f t="shared" si="12"/>
        <v>Informe Interactivo 2</v>
      </c>
      <c r="G48" t="str">
        <f t="shared" si="13"/>
        <v>Categoría</v>
      </c>
      <c r="H48" t="str">
        <f t="shared" si="14"/>
        <v>Fruta Exportada (t)</v>
      </c>
      <c r="I48" s="2">
        <v>100105002</v>
      </c>
      <c r="J48" t="s">
        <v>33</v>
      </c>
      <c r="L48" s="1" t="str">
        <f t="shared" si="2"/>
        <v>Informe Interactivo 2 - Avellana</v>
      </c>
    </row>
    <row r="49" spans="1:26" hidden="1" x14ac:dyDescent="0.35">
      <c r="A49" s="2">
        <f t="shared" si="3"/>
        <v>22</v>
      </c>
      <c r="B49" s="2">
        <f t="shared" si="9"/>
        <v>4.0999999999999996</v>
      </c>
      <c r="C49" s="5" t="str">
        <f t="shared" si="15"/>
        <v>Informe Interactivo 2 - Castaña</v>
      </c>
      <c r="D49" s="34" t="str">
        <f t="shared" si="10"/>
        <v>https://analytics.zoho.com/open-view/2395394000005884714?ZOHO_CRITERIA=%22Trasposicion_4.1%22.%22Id_Categor%C3%ADa%22%20%3D%20100105003</v>
      </c>
      <c r="E49" s="4">
        <f t="shared" si="11"/>
        <v>37</v>
      </c>
      <c r="F49" t="str">
        <f t="shared" si="12"/>
        <v>Informe Interactivo 2</v>
      </c>
      <c r="G49" t="str">
        <f t="shared" si="13"/>
        <v>Categoría</v>
      </c>
      <c r="H49" t="str">
        <f t="shared" si="14"/>
        <v>Fruta Exportada (t)</v>
      </c>
      <c r="I49" s="2">
        <v>100105003</v>
      </c>
      <c r="J49" t="s">
        <v>34</v>
      </c>
      <c r="L49" s="1" t="str">
        <f t="shared" si="2"/>
        <v>Informe Interactivo 2 - Castaña</v>
      </c>
    </row>
    <row r="50" spans="1:26" hidden="1" x14ac:dyDescent="0.35">
      <c r="A50" s="2">
        <f t="shared" si="3"/>
        <v>23</v>
      </c>
      <c r="B50" s="2">
        <f t="shared" si="9"/>
        <v>4.0999999999999996</v>
      </c>
      <c r="C50" s="5" t="str">
        <f t="shared" si="15"/>
        <v>Informe Interactivo 2 - Nuez</v>
      </c>
      <c r="D50" s="34" t="str">
        <f t="shared" si="10"/>
        <v>https://analytics.zoho.com/open-view/2395394000005884714?ZOHO_CRITERIA=%22Trasposicion_4.1%22.%22Id_Categor%C3%ADa%22%20%3D%20100105004</v>
      </c>
      <c r="E50" s="4">
        <f t="shared" si="11"/>
        <v>37</v>
      </c>
      <c r="F50" t="str">
        <f t="shared" si="12"/>
        <v>Informe Interactivo 2</v>
      </c>
      <c r="G50" t="str">
        <f t="shared" si="13"/>
        <v>Categoría</v>
      </c>
      <c r="H50" t="str">
        <f t="shared" si="14"/>
        <v>Fruta Exportada (t)</v>
      </c>
      <c r="I50" s="2">
        <v>100105004</v>
      </c>
      <c r="J50" t="s">
        <v>35</v>
      </c>
      <c r="L50" s="1" t="str">
        <f t="shared" si="2"/>
        <v>Informe Interactivo 2 - Nuez</v>
      </c>
    </row>
    <row r="51" spans="1:26" ht="39.5" hidden="1" x14ac:dyDescent="0.35">
      <c r="A51" s="2">
        <f t="shared" si="3"/>
        <v>24</v>
      </c>
      <c r="B51" s="2">
        <f t="shared" si="9"/>
        <v>4.0999999999999996</v>
      </c>
      <c r="C51" s="5" t="str">
        <f t="shared" si="15"/>
        <v>Informe Interactivo 2 - Pistacho</v>
      </c>
      <c r="D51" s="34" t="str">
        <f t="shared" si="10"/>
        <v>https://analytics.zoho.com/open-view/2395394000005884714?ZOHO_CRITERIA=%22Trasposicion_4.1%22.%22Id_Categor%C3%ADa%22%20%3D%20100105005</v>
      </c>
      <c r="E51" s="4">
        <f t="shared" si="11"/>
        <v>37</v>
      </c>
      <c r="F51" t="str">
        <f t="shared" si="12"/>
        <v>Informe Interactivo 2</v>
      </c>
      <c r="G51" t="str">
        <f t="shared" si="13"/>
        <v>Categoría</v>
      </c>
      <c r="H51" t="str">
        <f t="shared" si="14"/>
        <v>Fruta Exportada (t)</v>
      </c>
      <c r="I51" s="2">
        <v>100105005</v>
      </c>
      <c r="J51" t="s">
        <v>8</v>
      </c>
      <c r="L51" s="1" t="str">
        <f t="shared" si="2"/>
        <v>Informe Interactivo 2 - Pistacho</v>
      </c>
      <c r="M51" t="s">
        <v>629</v>
      </c>
      <c r="N51" t="s">
        <v>630</v>
      </c>
      <c r="O51" t="s">
        <v>631</v>
      </c>
      <c r="P51" t="s">
        <v>632</v>
      </c>
      <c r="Q51" t="s">
        <v>631</v>
      </c>
      <c r="R51" t="s">
        <v>631</v>
      </c>
      <c r="S51" t="s">
        <v>632</v>
      </c>
      <c r="T51" t="s">
        <v>632</v>
      </c>
      <c r="U51" t="s">
        <v>631</v>
      </c>
      <c r="V51" t="s">
        <v>631</v>
      </c>
      <c r="W51" t="s">
        <v>631</v>
      </c>
      <c r="X51" t="s">
        <v>631</v>
      </c>
      <c r="Y51" t="s">
        <v>631</v>
      </c>
      <c r="Z51" s="94" t="s">
        <v>651</v>
      </c>
    </row>
    <row r="52" spans="1:26" ht="26.5" hidden="1" x14ac:dyDescent="0.35">
      <c r="A52" s="2">
        <f t="shared" si="3"/>
        <v>25</v>
      </c>
      <c r="B52" s="2">
        <f t="shared" si="9"/>
        <v>4.0999999999999996</v>
      </c>
      <c r="C52" s="5" t="str">
        <f t="shared" si="15"/>
        <v>Informe Interactivo 2 - Otros frutos secos</v>
      </c>
      <c r="D52" s="34" t="str">
        <f t="shared" si="10"/>
        <v>https://analytics.zoho.com/open-view/2395394000005884714?ZOHO_CRITERIA=%22Trasposicion_4.1%22.%22Id_Categor%C3%ADa%22%20%3D%20100105006</v>
      </c>
      <c r="E52" s="4">
        <f t="shared" si="11"/>
        <v>37</v>
      </c>
      <c r="F52" t="str">
        <f t="shared" si="12"/>
        <v>Informe Interactivo 2</v>
      </c>
      <c r="G52" t="str">
        <f t="shared" si="13"/>
        <v>Categoría</v>
      </c>
      <c r="H52" t="str">
        <f t="shared" si="14"/>
        <v>Fruta Exportada (t)</v>
      </c>
      <c r="I52" s="2">
        <v>100105006</v>
      </c>
      <c r="J52" t="s">
        <v>36</v>
      </c>
      <c r="L52" s="1" t="str">
        <f t="shared" si="2"/>
        <v>Informe Interactivo 2 - Otros frutos secos</v>
      </c>
      <c r="M52" t="s">
        <v>629</v>
      </c>
      <c r="N52" t="s">
        <v>630</v>
      </c>
      <c r="O52" t="s">
        <v>631</v>
      </c>
      <c r="P52" t="s">
        <v>632</v>
      </c>
      <c r="Q52" t="s">
        <v>631</v>
      </c>
      <c r="R52" t="s">
        <v>631</v>
      </c>
      <c r="S52" t="s">
        <v>632</v>
      </c>
      <c r="T52" t="s">
        <v>632</v>
      </c>
      <c r="U52" t="s">
        <v>631</v>
      </c>
      <c r="V52" t="s">
        <v>631</v>
      </c>
      <c r="W52" t="s">
        <v>631</v>
      </c>
      <c r="X52" t="s">
        <v>631</v>
      </c>
      <c r="Y52" t="s">
        <v>631</v>
      </c>
      <c r="Z52" s="94" t="s">
        <v>652</v>
      </c>
    </row>
    <row r="53" spans="1:26" hidden="1" x14ac:dyDescent="0.35">
      <c r="A53" s="2">
        <f t="shared" si="3"/>
        <v>26</v>
      </c>
      <c r="B53" s="2">
        <f t="shared" si="9"/>
        <v>4.0999999999999996</v>
      </c>
      <c r="C53" s="5" t="str">
        <f t="shared" si="15"/>
        <v>Informe Interactivo 2 - Olivo</v>
      </c>
      <c r="D53" s="34" t="str">
        <f t="shared" si="10"/>
        <v>https://analytics.zoho.com/open-view/2395394000005884714?ZOHO_CRITERIA=%22Trasposicion_4.1%22.%22Id_Categor%C3%ADa%22%20%3D%20100106001</v>
      </c>
      <c r="E53" s="4">
        <f t="shared" si="11"/>
        <v>37</v>
      </c>
      <c r="F53" t="str">
        <f t="shared" si="12"/>
        <v>Informe Interactivo 2</v>
      </c>
      <c r="G53" t="str">
        <f t="shared" si="13"/>
        <v>Categoría</v>
      </c>
      <c r="H53" t="str">
        <f t="shared" si="14"/>
        <v>Fruta Exportada (t)</v>
      </c>
      <c r="I53" s="2">
        <v>100106001</v>
      </c>
      <c r="J53" t="s">
        <v>6</v>
      </c>
      <c r="L53" s="1" t="str">
        <f t="shared" si="2"/>
        <v>Informe Interactivo 2 - Olivo</v>
      </c>
    </row>
    <row r="54" spans="1:26" hidden="1" x14ac:dyDescent="0.35">
      <c r="A54" s="2">
        <f t="shared" si="3"/>
        <v>27</v>
      </c>
      <c r="B54" s="2">
        <f t="shared" si="9"/>
        <v>4.0999999999999996</v>
      </c>
      <c r="C54" s="5" t="str">
        <f t="shared" si="15"/>
        <v>Informe Interactivo 2 - Palta</v>
      </c>
      <c r="D54" s="34" t="str">
        <f t="shared" si="10"/>
        <v>https://analytics.zoho.com/open-view/2395394000005884714?ZOHO_CRITERIA=%22Trasposicion_4.1%22.%22Id_Categor%C3%ADa%22%20%3D%20100106002</v>
      </c>
      <c r="E54" s="4">
        <f t="shared" si="11"/>
        <v>37</v>
      </c>
      <c r="F54" t="str">
        <f t="shared" si="12"/>
        <v>Informe Interactivo 2</v>
      </c>
      <c r="G54" t="str">
        <f t="shared" si="13"/>
        <v>Categoría</v>
      </c>
      <c r="H54" t="str">
        <f t="shared" si="14"/>
        <v>Fruta Exportada (t)</v>
      </c>
      <c r="I54" s="2">
        <v>100106002</v>
      </c>
      <c r="J54" t="s">
        <v>37</v>
      </c>
      <c r="L54" s="1" t="str">
        <f t="shared" si="2"/>
        <v>Informe Interactivo 2 - Palta</v>
      </c>
    </row>
    <row r="55" spans="1:26" hidden="1" x14ac:dyDescent="0.35">
      <c r="A55" s="2">
        <f t="shared" si="3"/>
        <v>28</v>
      </c>
      <c r="B55" s="2">
        <f t="shared" si="9"/>
        <v>4.0999999999999996</v>
      </c>
      <c r="C55" s="5" t="str">
        <f t="shared" si="15"/>
        <v>Informe Interactivo 2 - Chirimoya</v>
      </c>
      <c r="D55" s="34" t="str">
        <f t="shared" si="10"/>
        <v>https://analytics.zoho.com/open-view/2395394000005884714?ZOHO_CRITERIA=%22Trasposicion_4.1%22.%22Id_Categor%C3%ADa%22%20%3D%20100107002</v>
      </c>
      <c r="E55" s="4">
        <f t="shared" si="11"/>
        <v>37</v>
      </c>
      <c r="F55" t="str">
        <f t="shared" si="12"/>
        <v>Informe Interactivo 2</v>
      </c>
      <c r="G55" t="str">
        <f t="shared" si="13"/>
        <v>Categoría</v>
      </c>
      <c r="H55" t="str">
        <f t="shared" si="14"/>
        <v>Fruta Exportada (t)</v>
      </c>
      <c r="I55" s="2">
        <v>100107002</v>
      </c>
      <c r="J55" t="s">
        <v>38</v>
      </c>
      <c r="L55" s="1" t="str">
        <f t="shared" si="2"/>
        <v>Informe Interactivo 2 - Chirimoya</v>
      </c>
    </row>
    <row r="56" spans="1:26" hidden="1" x14ac:dyDescent="0.35">
      <c r="A56" s="2">
        <f t="shared" si="3"/>
        <v>29</v>
      </c>
      <c r="B56" s="2">
        <f t="shared" si="9"/>
        <v>4.0999999999999996</v>
      </c>
      <c r="C56" s="5" t="str">
        <f t="shared" si="15"/>
        <v>Informe Interactivo 2 - Otros frutos</v>
      </c>
      <c r="D56" s="34" t="str">
        <f t="shared" si="10"/>
        <v>https://analytics.zoho.com/open-view/2395394000005884714?ZOHO_CRITERIA=%22Trasposicion_4.1%22.%22Id_Categor%C3%ADa%22%20%3D%20100107012</v>
      </c>
      <c r="E56" s="4">
        <f t="shared" si="11"/>
        <v>37</v>
      </c>
      <c r="F56" t="str">
        <f t="shared" si="12"/>
        <v>Informe Interactivo 2</v>
      </c>
      <c r="G56" t="str">
        <f t="shared" si="13"/>
        <v>Categoría</v>
      </c>
      <c r="H56" t="str">
        <f t="shared" si="14"/>
        <v>Fruta Exportada (t)</v>
      </c>
      <c r="I56" s="2">
        <v>100107012</v>
      </c>
      <c r="J56" t="s">
        <v>39</v>
      </c>
      <c r="L56" s="1" t="str">
        <f t="shared" si="2"/>
        <v>Informe Interactivo 2 - Otros frutos</v>
      </c>
    </row>
    <row r="57" spans="1:26" hidden="1" x14ac:dyDescent="0.35">
      <c r="A57" s="2">
        <f t="shared" si="3"/>
        <v>30</v>
      </c>
      <c r="B57" s="2">
        <f t="shared" si="9"/>
        <v>4.0999999999999996</v>
      </c>
      <c r="C57" s="5" t="str">
        <f t="shared" si="15"/>
        <v>Informe Interactivo 2 - Plumcots</v>
      </c>
      <c r="D57" s="34" t="str">
        <f t="shared" si="10"/>
        <v>https://analytics.zoho.com/open-view/2395394000005884714?ZOHO_CRITERIA=%22Trasposicion_4.1%22.%22Id_Categor%C3%ADa%22%20%3D%20100107013</v>
      </c>
      <c r="E57" s="4">
        <f t="shared" si="11"/>
        <v>37</v>
      </c>
      <c r="F57" t="str">
        <f t="shared" si="12"/>
        <v>Informe Interactivo 2</v>
      </c>
      <c r="G57" t="str">
        <f t="shared" si="13"/>
        <v>Categoría</v>
      </c>
      <c r="H57" t="str">
        <f t="shared" si="14"/>
        <v>Fruta Exportada (t)</v>
      </c>
      <c r="I57" s="2">
        <v>100107013</v>
      </c>
      <c r="J57" t="s">
        <v>40</v>
      </c>
      <c r="L57" s="1" t="str">
        <f t="shared" si="2"/>
        <v>Informe Interactivo 2 - Plumcots</v>
      </c>
    </row>
    <row r="58" spans="1:26" hidden="1" x14ac:dyDescent="0.35">
      <c r="A58" s="2">
        <f t="shared" si="3"/>
        <v>31</v>
      </c>
      <c r="B58" s="2">
        <f t="shared" si="9"/>
        <v>4.0999999999999996</v>
      </c>
      <c r="C58" s="5" t="str">
        <f t="shared" si="15"/>
        <v>Informe Interactivo 2 - Mango</v>
      </c>
      <c r="D58" s="34" t="str">
        <f t="shared" si="10"/>
        <v>https://analytics.zoho.com/open-view/2395394000005884714?ZOHO_CRITERIA=%22Trasposicion_4.1%22.%22Id_Categor%C3%ADa%22%20%3D%20100108002</v>
      </c>
      <c r="E58" s="4">
        <f t="shared" si="11"/>
        <v>37</v>
      </c>
      <c r="F58" t="str">
        <f t="shared" si="12"/>
        <v>Informe Interactivo 2</v>
      </c>
      <c r="G58" t="str">
        <f t="shared" si="13"/>
        <v>Categoría</v>
      </c>
      <c r="H58" t="str">
        <f t="shared" si="14"/>
        <v>Fruta Exportada (t)</v>
      </c>
      <c r="I58" s="2">
        <v>100108002</v>
      </c>
      <c r="J58" t="s">
        <v>10</v>
      </c>
      <c r="L58" s="1" t="str">
        <f t="shared" si="2"/>
        <v>Informe Interactivo 2 - Mango</v>
      </c>
    </row>
    <row r="59" spans="1:26" hidden="1" x14ac:dyDescent="0.35">
      <c r="A59" s="2">
        <f t="shared" si="3"/>
        <v>32</v>
      </c>
      <c r="B59" s="2">
        <f t="shared" si="9"/>
        <v>4.0999999999999996</v>
      </c>
      <c r="C59" s="5" t="str">
        <f t="shared" si="15"/>
        <v>Informe Interactivo 2 - Papaya</v>
      </c>
      <c r="D59" s="34" t="str">
        <f t="shared" si="10"/>
        <v>https://analytics.zoho.com/open-view/2395394000005884714?ZOHO_CRITERIA=%22Trasposicion_4.1%22.%22Id_Categor%C3%ADa%22%20%3D%20100108004</v>
      </c>
      <c r="E59" s="4">
        <f t="shared" si="11"/>
        <v>37</v>
      </c>
      <c r="F59" t="str">
        <f t="shared" si="12"/>
        <v>Informe Interactivo 2</v>
      </c>
      <c r="G59" t="str">
        <f t="shared" si="13"/>
        <v>Categoría</v>
      </c>
      <c r="H59" t="str">
        <f t="shared" si="14"/>
        <v>Fruta Exportada (t)</v>
      </c>
      <c r="I59" s="2">
        <v>100108004</v>
      </c>
      <c r="J59" t="s">
        <v>41</v>
      </c>
      <c r="L59" s="1" t="str">
        <f t="shared" si="2"/>
        <v>Informe Interactivo 2 - Papaya</v>
      </c>
    </row>
    <row r="60" spans="1:26" hidden="1" x14ac:dyDescent="0.35">
      <c r="A60" s="2">
        <f t="shared" si="3"/>
        <v>33</v>
      </c>
      <c r="B60" s="2">
        <f t="shared" si="9"/>
        <v>4.0999999999999996</v>
      </c>
      <c r="C60" s="5" t="str">
        <f t="shared" si="15"/>
        <v>Informe Interactivo 2 - Piña</v>
      </c>
      <c r="D60" s="34" t="str">
        <f t="shared" si="10"/>
        <v>https://analytics.zoho.com/open-view/2395394000005884714?ZOHO_CRITERIA=%22Trasposicion_4.1%22.%22Id_Categor%C3%ADa%22%20%3D%20100108005</v>
      </c>
      <c r="E60" s="4">
        <f t="shared" si="11"/>
        <v>37</v>
      </c>
      <c r="F60" t="str">
        <f t="shared" si="12"/>
        <v>Informe Interactivo 2</v>
      </c>
      <c r="G60" t="str">
        <f t="shared" si="13"/>
        <v>Categoría</v>
      </c>
      <c r="H60" t="str">
        <f t="shared" si="14"/>
        <v>Fruta Exportada (t)</v>
      </c>
      <c r="I60" s="2">
        <v>100108005</v>
      </c>
      <c r="J60" t="s">
        <v>42</v>
      </c>
      <c r="L60" s="1" t="str">
        <f t="shared" si="2"/>
        <v>Informe Interactivo 2 - Piña</v>
      </c>
    </row>
    <row r="61" spans="1:26" hidden="1" x14ac:dyDescent="0.35">
      <c r="A61" s="2">
        <f t="shared" si="3"/>
        <v>34</v>
      </c>
      <c r="B61" s="2">
        <f t="shared" si="9"/>
        <v>4.0999999999999996</v>
      </c>
      <c r="C61" s="5" t="str">
        <f t="shared" si="15"/>
        <v>Informe Interactivo 2 - Plátano</v>
      </c>
      <c r="D61" s="34" t="str">
        <f t="shared" si="10"/>
        <v>https://analytics.zoho.com/open-view/2395394000005884714?ZOHO_CRITERIA=%22Trasposicion_4.1%22.%22Id_Categor%C3%ADa%22%20%3D%20100108006</v>
      </c>
      <c r="E61" s="4">
        <f t="shared" si="11"/>
        <v>37</v>
      </c>
      <c r="F61" t="str">
        <f t="shared" si="12"/>
        <v>Informe Interactivo 2</v>
      </c>
      <c r="G61" t="str">
        <f t="shared" si="13"/>
        <v>Categoría</v>
      </c>
      <c r="H61" t="str">
        <f t="shared" si="14"/>
        <v>Fruta Exportada (t)</v>
      </c>
      <c r="I61" s="2">
        <v>100108006</v>
      </c>
      <c r="J61" t="s">
        <v>14</v>
      </c>
      <c r="L61" s="1" t="str">
        <f t="shared" si="2"/>
        <v>Informe Interactivo 2 - Plátano</v>
      </c>
    </row>
    <row r="62" spans="1:26" hidden="1" x14ac:dyDescent="0.35">
      <c r="A62" s="2">
        <f t="shared" si="3"/>
        <v>35</v>
      </c>
      <c r="B62" s="2">
        <f t="shared" si="9"/>
        <v>4.0999999999999996</v>
      </c>
      <c r="C62" s="5" t="str">
        <f t="shared" si="15"/>
        <v>Informe Interactivo 2 - Coco</v>
      </c>
      <c r="D62" s="34" t="str">
        <f t="shared" si="10"/>
        <v>https://analytics.zoho.com/open-view/2395394000005884714?ZOHO_CRITERIA=%22Trasposicion_4.1%22.%22Id_Categor%C3%ADa%22%20%3D%20100108007</v>
      </c>
      <c r="E62" s="4">
        <f t="shared" si="11"/>
        <v>37</v>
      </c>
      <c r="F62" t="str">
        <f t="shared" si="12"/>
        <v>Informe Interactivo 2</v>
      </c>
      <c r="G62" t="str">
        <f t="shared" si="13"/>
        <v>Categoría</v>
      </c>
      <c r="H62" t="str">
        <f t="shared" si="14"/>
        <v>Fruta Exportada (t)</v>
      </c>
      <c r="I62" s="2">
        <v>100108007</v>
      </c>
      <c r="J62" t="s">
        <v>43</v>
      </c>
      <c r="L62" s="1" t="str">
        <f t="shared" si="2"/>
        <v>Informe Interactivo 2 - Coco</v>
      </c>
    </row>
    <row r="63" spans="1:26" hidden="1" x14ac:dyDescent="0.35">
      <c r="A63" s="2">
        <f t="shared" si="3"/>
        <v>36</v>
      </c>
      <c r="B63" s="2">
        <f t="shared" si="9"/>
        <v>4.0999999999999996</v>
      </c>
      <c r="C63" s="5" t="str">
        <f t="shared" si="15"/>
        <v>Informe Interactivo 2 - Uva</v>
      </c>
      <c r="D63" s="34" t="str">
        <f t="shared" si="10"/>
        <v>https://analytics.zoho.com/open-view/2395394000005884714?ZOHO_CRITERIA=%22Trasposicion_4.1%22.%22Id_Categor%C3%ADa%22%20%3D%20100109001</v>
      </c>
      <c r="E63" s="4">
        <f t="shared" si="11"/>
        <v>37</v>
      </c>
      <c r="F63" t="str">
        <f t="shared" si="12"/>
        <v>Informe Interactivo 2</v>
      </c>
      <c r="G63" t="str">
        <f t="shared" si="13"/>
        <v>Categoría</v>
      </c>
      <c r="H63" t="str">
        <f t="shared" si="14"/>
        <v>Fruta Exportada (t)</v>
      </c>
      <c r="I63" s="2">
        <v>100109001</v>
      </c>
      <c r="J63" t="s">
        <v>44</v>
      </c>
      <c r="L63" s="1" t="str">
        <f t="shared" si="2"/>
        <v>Informe Interactivo 2 - Uva</v>
      </c>
      <c r="M63" t="s">
        <v>629</v>
      </c>
      <c r="N63" t="s">
        <v>630</v>
      </c>
      <c r="O63" t="s">
        <v>631</v>
      </c>
      <c r="P63" t="s">
        <v>631</v>
      </c>
      <c r="Q63" t="s">
        <v>631</v>
      </c>
      <c r="R63" t="s">
        <v>631</v>
      </c>
      <c r="S63" t="s">
        <v>631</v>
      </c>
      <c r="T63" t="s">
        <v>632</v>
      </c>
      <c r="U63" t="s">
        <v>631</v>
      </c>
      <c r="V63" t="s">
        <v>631</v>
      </c>
      <c r="W63" t="s">
        <v>631</v>
      </c>
      <c r="X63" t="s">
        <v>631</v>
      </c>
      <c r="Y63" t="s">
        <v>631</v>
      </c>
    </row>
    <row r="64" spans="1:26" hidden="1" x14ac:dyDescent="0.35">
      <c r="A64" s="2">
        <f t="shared" si="3"/>
        <v>37</v>
      </c>
      <c r="B64" s="2">
        <f t="shared" si="9"/>
        <v>4.0999999999999996</v>
      </c>
      <c r="C64" s="5" t="str">
        <f t="shared" si="15"/>
        <v>Informe Interactivo 2 - Frutilla</v>
      </c>
      <c r="D64" s="34" t="str">
        <f t="shared" si="10"/>
        <v>https://analytics.zoho.com/open-view/2395394000005884714?ZOHO_CRITERIA=%22Trasposicion_4.1%22.%22Id_Categor%C3%ADa%22%20%3D%20100112025</v>
      </c>
      <c r="E64" s="4">
        <f t="shared" si="11"/>
        <v>37</v>
      </c>
      <c r="F64" t="str">
        <f t="shared" si="12"/>
        <v>Informe Interactivo 2</v>
      </c>
      <c r="G64" t="str">
        <f t="shared" si="13"/>
        <v>Categoría</v>
      </c>
      <c r="H64" t="str">
        <f t="shared" si="14"/>
        <v>Fruta Exportada (t)</v>
      </c>
      <c r="I64" s="2">
        <v>100112025</v>
      </c>
      <c r="J64" t="s">
        <v>13</v>
      </c>
      <c r="L64" s="1" t="str">
        <f t="shared" si="2"/>
        <v>Informe Interactivo 2 - Frutilla</v>
      </c>
    </row>
    <row r="65" spans="1:25" hidden="1" x14ac:dyDescent="0.35">
      <c r="A65" s="8">
        <v>1</v>
      </c>
      <c r="B65" s="8">
        <f t="shared" si="9"/>
        <v>4.0999999999999996</v>
      </c>
      <c r="C65" s="9" t="str">
        <f t="shared" si="15"/>
        <v>Informe Interactivo 3 - República Dominicana</v>
      </c>
      <c r="D65" s="10" t="str">
        <f>+"https://analytics.zoho.com/open-view/2395394000005886391?ZOHO_CRITERIA=%22Trasposicion_4.1%22.%22C%C3%B3digo_Pa%C3%ADs%22%20%3D%20'"&amp;I65&amp;"'"</f>
        <v>https://analytics.zoho.com/open-view/2395394000005886391?ZOHO_CRITERIA=%22Trasposicion_4.1%22.%22C%C3%B3digo_Pa%C3%ADs%22%20%3D%20'DOM'</v>
      </c>
      <c r="E65" s="11">
        <v>86</v>
      </c>
      <c r="F65" s="7" t="s">
        <v>71</v>
      </c>
      <c r="G65" s="7" t="s">
        <v>72</v>
      </c>
      <c r="H65" s="7" t="s">
        <v>16</v>
      </c>
      <c r="I65" s="8" t="s">
        <v>73</v>
      </c>
      <c r="J65" s="7" t="s">
        <v>74</v>
      </c>
      <c r="K65" s="7"/>
      <c r="L65" s="1" t="str">
        <f>+HYPERLINK(D65,C65)</f>
        <v>Informe Interactivo 3 - República Dominicana</v>
      </c>
      <c r="M65" t="s">
        <v>655</v>
      </c>
      <c r="N65" t="s">
        <v>630</v>
      </c>
      <c r="O65" t="s">
        <v>631</v>
      </c>
      <c r="P65" t="s">
        <v>631</v>
      </c>
      <c r="Q65" t="s">
        <v>631</v>
      </c>
      <c r="R65" t="s">
        <v>631</v>
      </c>
      <c r="S65" t="s">
        <v>631</v>
      </c>
      <c r="T65" t="s">
        <v>632</v>
      </c>
      <c r="U65" t="s">
        <v>631</v>
      </c>
      <c r="V65" t="s">
        <v>631</v>
      </c>
      <c r="W65" t="s">
        <v>631</v>
      </c>
      <c r="X65" t="s">
        <v>631</v>
      </c>
      <c r="Y65" t="s">
        <v>631</v>
      </c>
    </row>
    <row r="66" spans="1:25" hidden="1" x14ac:dyDescent="0.35">
      <c r="A66" s="2">
        <f t="shared" si="3"/>
        <v>2</v>
      </c>
      <c r="B66" s="2">
        <f t="shared" si="9"/>
        <v>4.0999999999999996</v>
      </c>
      <c r="C66" s="5" t="str">
        <f t="shared" si="15"/>
        <v>Informe Interactivo 3 - Marruecos</v>
      </c>
      <c r="D66" s="6" t="str">
        <f t="shared" ref="D66:D129" si="16">+"https://analytics.zoho.com/open-view/2395394000005886391?ZOHO_CRITERIA=%22Trasposicion_4.1%22.%22C%C3%B3digo_Pa%C3%ADs%22%20%3D%20'"&amp;I66&amp;"'"</f>
        <v>https://analytics.zoho.com/open-view/2395394000005886391?ZOHO_CRITERIA=%22Trasposicion_4.1%22.%22C%C3%B3digo_Pa%C3%ADs%22%20%3D%20'MAR'</v>
      </c>
      <c r="E66" s="4">
        <f t="shared" si="11"/>
        <v>86</v>
      </c>
      <c r="F66" t="str">
        <f t="shared" si="12"/>
        <v>Informe Interactivo 3</v>
      </c>
      <c r="G66" t="str">
        <f t="shared" si="13"/>
        <v>País de Destino</v>
      </c>
      <c r="H66" t="str">
        <f t="shared" si="14"/>
        <v>Fruta Exportada (t)</v>
      </c>
      <c r="I66" s="2" t="s">
        <v>75</v>
      </c>
      <c r="J66" t="s">
        <v>76</v>
      </c>
      <c r="L66" s="1" t="str">
        <f t="shared" si="2"/>
        <v>Informe Interactivo 3 - Marruecos</v>
      </c>
    </row>
    <row r="67" spans="1:25" hidden="1" x14ac:dyDescent="0.35">
      <c r="A67" s="2">
        <f t="shared" si="3"/>
        <v>3</v>
      </c>
      <c r="B67" s="2">
        <f t="shared" si="9"/>
        <v>4.0999999999999996</v>
      </c>
      <c r="C67" s="5" t="str">
        <f t="shared" si="15"/>
        <v>Informe Interactivo 3 - Aruba</v>
      </c>
      <c r="D67" s="6" t="str">
        <f t="shared" si="16"/>
        <v>https://analytics.zoho.com/open-view/2395394000005886391?ZOHO_CRITERIA=%22Trasposicion_4.1%22.%22C%C3%B3digo_Pa%C3%ADs%22%20%3D%20'ABW'</v>
      </c>
      <c r="E67" s="4">
        <f t="shared" si="11"/>
        <v>86</v>
      </c>
      <c r="F67" t="str">
        <f t="shared" si="12"/>
        <v>Informe Interactivo 3</v>
      </c>
      <c r="G67" t="str">
        <f t="shared" si="13"/>
        <v>País de Destino</v>
      </c>
      <c r="H67" t="str">
        <f t="shared" si="14"/>
        <v>Fruta Exportada (t)</v>
      </c>
      <c r="I67" s="2" t="s">
        <v>77</v>
      </c>
      <c r="J67" t="s">
        <v>78</v>
      </c>
      <c r="L67" s="1" t="str">
        <f t="shared" si="2"/>
        <v>Informe Interactivo 3 - Aruba</v>
      </c>
    </row>
    <row r="68" spans="1:25" hidden="1" x14ac:dyDescent="0.35">
      <c r="A68" s="2">
        <f t="shared" si="3"/>
        <v>4</v>
      </c>
      <c r="B68" s="2">
        <f t="shared" si="9"/>
        <v>4.0999999999999996</v>
      </c>
      <c r="C68" s="5" t="str">
        <f t="shared" si="15"/>
        <v>Informe Interactivo 3 - Emiratos Árabes Unidos</v>
      </c>
      <c r="D68" s="6" t="str">
        <f t="shared" si="16"/>
        <v>https://analytics.zoho.com/open-view/2395394000005886391?ZOHO_CRITERIA=%22Trasposicion_4.1%22.%22C%C3%B3digo_Pa%C3%ADs%22%20%3D%20'ARE'</v>
      </c>
      <c r="E68" s="4">
        <f t="shared" si="11"/>
        <v>86</v>
      </c>
      <c r="F68" t="str">
        <f t="shared" si="12"/>
        <v>Informe Interactivo 3</v>
      </c>
      <c r="G68" t="str">
        <f t="shared" si="13"/>
        <v>País de Destino</v>
      </c>
      <c r="H68" t="str">
        <f t="shared" si="14"/>
        <v>Fruta Exportada (t)</v>
      </c>
      <c r="I68" s="2" t="s">
        <v>79</v>
      </c>
      <c r="J68" t="s">
        <v>80</v>
      </c>
      <c r="L68" s="1" t="str">
        <f t="shared" si="2"/>
        <v>Informe Interactivo 3 - Emiratos Árabes Unidos</v>
      </c>
    </row>
    <row r="69" spans="1:25" hidden="1" x14ac:dyDescent="0.35">
      <c r="A69" s="2">
        <f t="shared" si="3"/>
        <v>5</v>
      </c>
      <c r="B69" s="2">
        <f t="shared" si="9"/>
        <v>4.0999999999999996</v>
      </c>
      <c r="C69" s="5" t="str">
        <f t="shared" si="15"/>
        <v>Informe Interactivo 3 - Argentina</v>
      </c>
      <c r="D69" s="6" t="str">
        <f t="shared" si="16"/>
        <v>https://analytics.zoho.com/open-view/2395394000005886391?ZOHO_CRITERIA=%22Trasposicion_4.1%22.%22C%C3%B3digo_Pa%C3%ADs%22%20%3D%20'ARG'</v>
      </c>
      <c r="E69" s="4">
        <f t="shared" si="11"/>
        <v>86</v>
      </c>
      <c r="F69" t="str">
        <f t="shared" si="12"/>
        <v>Informe Interactivo 3</v>
      </c>
      <c r="G69" t="str">
        <f t="shared" si="13"/>
        <v>País de Destino</v>
      </c>
      <c r="H69" t="str">
        <f t="shared" si="14"/>
        <v>Fruta Exportada (t)</v>
      </c>
      <c r="I69" s="2" t="s">
        <v>81</v>
      </c>
      <c r="J69" t="s">
        <v>82</v>
      </c>
      <c r="L69" s="1" t="str">
        <f t="shared" si="2"/>
        <v>Informe Interactivo 3 - Argentina</v>
      </c>
    </row>
    <row r="70" spans="1:25" hidden="1" x14ac:dyDescent="0.35">
      <c r="A70" s="2">
        <f t="shared" si="3"/>
        <v>6</v>
      </c>
      <c r="B70" s="2">
        <f t="shared" si="9"/>
        <v>4.0999999999999996</v>
      </c>
      <c r="C70" s="5" t="str">
        <f t="shared" si="15"/>
        <v>Informe Interactivo 3 - Australia</v>
      </c>
      <c r="D70" s="6" t="str">
        <f t="shared" si="16"/>
        <v>https://analytics.zoho.com/open-view/2395394000005886391?ZOHO_CRITERIA=%22Trasposicion_4.1%22.%22C%C3%B3digo_Pa%C3%ADs%22%20%3D%20'AUS'</v>
      </c>
      <c r="E70" s="4">
        <f t="shared" si="11"/>
        <v>86</v>
      </c>
      <c r="F70" t="str">
        <f t="shared" si="12"/>
        <v>Informe Interactivo 3</v>
      </c>
      <c r="G70" t="str">
        <f t="shared" si="13"/>
        <v>País de Destino</v>
      </c>
      <c r="H70" t="str">
        <f t="shared" si="14"/>
        <v>Fruta Exportada (t)</v>
      </c>
      <c r="I70" s="2" t="s">
        <v>83</v>
      </c>
      <c r="J70" t="s">
        <v>84</v>
      </c>
      <c r="L70" s="1" t="str">
        <f t="shared" si="2"/>
        <v>Informe Interactivo 3 - Australia</v>
      </c>
    </row>
    <row r="71" spans="1:25" hidden="1" x14ac:dyDescent="0.35">
      <c r="A71" s="2">
        <f t="shared" si="3"/>
        <v>7</v>
      </c>
      <c r="B71" s="2">
        <f t="shared" si="9"/>
        <v>4.0999999999999996</v>
      </c>
      <c r="C71" s="5" t="str">
        <f t="shared" si="15"/>
        <v>Informe Interactivo 3 - Austria</v>
      </c>
      <c r="D71" s="6" t="str">
        <f t="shared" si="16"/>
        <v>https://analytics.zoho.com/open-view/2395394000005886391?ZOHO_CRITERIA=%22Trasposicion_4.1%22.%22C%C3%B3digo_Pa%C3%ADs%22%20%3D%20'AUT'</v>
      </c>
      <c r="E71" s="4">
        <f t="shared" si="11"/>
        <v>86</v>
      </c>
      <c r="F71" t="str">
        <f t="shared" si="12"/>
        <v>Informe Interactivo 3</v>
      </c>
      <c r="G71" t="str">
        <f t="shared" si="13"/>
        <v>País de Destino</v>
      </c>
      <c r="H71" t="str">
        <f t="shared" si="14"/>
        <v>Fruta Exportada (t)</v>
      </c>
      <c r="I71" s="2" t="s">
        <v>85</v>
      </c>
      <c r="J71" t="s">
        <v>86</v>
      </c>
      <c r="L71" s="1" t="str">
        <f t="shared" si="2"/>
        <v>Informe Interactivo 3 - Austria</v>
      </c>
    </row>
    <row r="72" spans="1:25" hidden="1" x14ac:dyDescent="0.35">
      <c r="A72" s="2">
        <f t="shared" si="3"/>
        <v>8</v>
      </c>
      <c r="B72" s="2">
        <f t="shared" si="9"/>
        <v>4.0999999999999996</v>
      </c>
      <c r="C72" s="5" t="str">
        <f t="shared" si="15"/>
        <v>Informe Interactivo 3 - Azerbaiyán</v>
      </c>
      <c r="D72" s="6" t="str">
        <f t="shared" si="16"/>
        <v>https://analytics.zoho.com/open-view/2395394000005886391?ZOHO_CRITERIA=%22Trasposicion_4.1%22.%22C%C3%B3digo_Pa%C3%ADs%22%20%3D%20'AZE'</v>
      </c>
      <c r="E72" s="4">
        <f t="shared" si="11"/>
        <v>86</v>
      </c>
      <c r="F72" t="str">
        <f t="shared" si="12"/>
        <v>Informe Interactivo 3</v>
      </c>
      <c r="G72" t="str">
        <f t="shared" si="13"/>
        <v>País de Destino</v>
      </c>
      <c r="H72" t="str">
        <f t="shared" si="14"/>
        <v>Fruta Exportada (t)</v>
      </c>
      <c r="I72" s="2" t="s">
        <v>87</v>
      </c>
      <c r="J72" t="s">
        <v>88</v>
      </c>
      <c r="L72" s="1" t="str">
        <f t="shared" si="2"/>
        <v>Informe Interactivo 3 - Azerbaiyán</v>
      </c>
    </row>
    <row r="73" spans="1:25" hidden="1" x14ac:dyDescent="0.35">
      <c r="A73" s="2">
        <f t="shared" si="3"/>
        <v>9</v>
      </c>
      <c r="B73" s="2">
        <f t="shared" si="9"/>
        <v>4.0999999999999996</v>
      </c>
      <c r="C73" s="5" t="str">
        <f t="shared" si="15"/>
        <v>Informe Interactivo 3 - Bélgica</v>
      </c>
      <c r="D73" s="6" t="str">
        <f t="shared" si="16"/>
        <v>https://analytics.zoho.com/open-view/2395394000005886391?ZOHO_CRITERIA=%22Trasposicion_4.1%22.%22C%C3%B3digo_Pa%C3%ADs%22%20%3D%20'BEL'</v>
      </c>
      <c r="E73" s="4">
        <f t="shared" si="11"/>
        <v>86</v>
      </c>
      <c r="F73" t="str">
        <f t="shared" si="12"/>
        <v>Informe Interactivo 3</v>
      </c>
      <c r="G73" t="str">
        <f t="shared" si="13"/>
        <v>País de Destino</v>
      </c>
      <c r="H73" t="str">
        <f t="shared" si="14"/>
        <v>Fruta Exportada (t)</v>
      </c>
      <c r="I73" s="2" t="s">
        <v>89</v>
      </c>
      <c r="J73" t="s">
        <v>90</v>
      </c>
      <c r="L73" s="1" t="str">
        <f t="shared" si="2"/>
        <v>Informe Interactivo 3 - Bélgica</v>
      </c>
    </row>
    <row r="74" spans="1:25" hidden="1" x14ac:dyDescent="0.35">
      <c r="A74" s="2">
        <f t="shared" si="3"/>
        <v>10</v>
      </c>
      <c r="B74" s="2">
        <f t="shared" si="9"/>
        <v>4.0999999999999996</v>
      </c>
      <c r="C74" s="5" t="str">
        <f t="shared" si="15"/>
        <v>Informe Interactivo 3 - Baréin</v>
      </c>
      <c r="D74" s="6" t="str">
        <f t="shared" si="16"/>
        <v>https://analytics.zoho.com/open-view/2395394000005886391?ZOHO_CRITERIA=%22Trasposicion_4.1%22.%22C%C3%B3digo_Pa%C3%ADs%22%20%3D%20'BHR'</v>
      </c>
      <c r="E74" s="4">
        <f t="shared" si="11"/>
        <v>86</v>
      </c>
      <c r="F74" t="str">
        <f t="shared" si="12"/>
        <v>Informe Interactivo 3</v>
      </c>
      <c r="G74" t="str">
        <f t="shared" si="13"/>
        <v>País de Destino</v>
      </c>
      <c r="H74" t="str">
        <f t="shared" si="14"/>
        <v>Fruta Exportada (t)</v>
      </c>
      <c r="I74" s="2" t="s">
        <v>91</v>
      </c>
      <c r="J74" t="s">
        <v>92</v>
      </c>
      <c r="L74" s="1" t="str">
        <f t="shared" si="2"/>
        <v>Informe Interactivo 3 - Baréin</v>
      </c>
    </row>
    <row r="75" spans="1:25" hidden="1" x14ac:dyDescent="0.35">
      <c r="A75" s="2">
        <f t="shared" si="3"/>
        <v>11</v>
      </c>
      <c r="B75" s="2">
        <f t="shared" si="9"/>
        <v>4.0999999999999996</v>
      </c>
      <c r="C75" s="5" t="str">
        <f t="shared" si="15"/>
        <v>Informe Interactivo 3 - Bielorrusia</v>
      </c>
      <c r="D75" s="6" t="str">
        <f t="shared" si="16"/>
        <v>https://analytics.zoho.com/open-view/2395394000005886391?ZOHO_CRITERIA=%22Trasposicion_4.1%22.%22C%C3%B3digo_Pa%C3%ADs%22%20%3D%20'BLR'</v>
      </c>
      <c r="E75" s="4">
        <f t="shared" si="11"/>
        <v>86</v>
      </c>
      <c r="F75" t="str">
        <f t="shared" si="12"/>
        <v>Informe Interactivo 3</v>
      </c>
      <c r="G75" t="str">
        <f t="shared" si="13"/>
        <v>País de Destino</v>
      </c>
      <c r="H75" t="str">
        <f t="shared" si="14"/>
        <v>Fruta Exportada (t)</v>
      </c>
      <c r="I75" s="2" t="s">
        <v>93</v>
      </c>
      <c r="J75" t="s">
        <v>94</v>
      </c>
      <c r="L75" s="1" t="str">
        <f t="shared" si="2"/>
        <v>Informe Interactivo 3 - Bielorrusia</v>
      </c>
    </row>
    <row r="76" spans="1:25" hidden="1" x14ac:dyDescent="0.35">
      <c r="A76" s="2">
        <f t="shared" si="3"/>
        <v>12</v>
      </c>
      <c r="B76" s="2">
        <f t="shared" si="9"/>
        <v>4.0999999999999996</v>
      </c>
      <c r="C76" s="5" t="str">
        <f t="shared" si="15"/>
        <v>Informe Interactivo 3 - Bolivia</v>
      </c>
      <c r="D76" s="6" t="str">
        <f t="shared" si="16"/>
        <v>https://analytics.zoho.com/open-view/2395394000005886391?ZOHO_CRITERIA=%22Trasposicion_4.1%22.%22C%C3%B3digo_Pa%C3%ADs%22%20%3D%20'BOL'</v>
      </c>
      <c r="E76" s="4">
        <f t="shared" si="11"/>
        <v>86</v>
      </c>
      <c r="F76" t="str">
        <f t="shared" si="12"/>
        <v>Informe Interactivo 3</v>
      </c>
      <c r="G76" t="str">
        <f t="shared" si="13"/>
        <v>País de Destino</v>
      </c>
      <c r="H76" t="str">
        <f t="shared" si="14"/>
        <v>Fruta Exportada (t)</v>
      </c>
      <c r="I76" s="2" t="s">
        <v>95</v>
      </c>
      <c r="J76" t="s">
        <v>96</v>
      </c>
      <c r="L76" s="1" t="str">
        <f t="shared" ref="L76:L139" si="17">+HYPERLINK(D76,C76)</f>
        <v>Informe Interactivo 3 - Bolivia</v>
      </c>
    </row>
    <row r="77" spans="1:25" hidden="1" x14ac:dyDescent="0.35">
      <c r="A77" s="2">
        <f t="shared" ref="A77:A140" si="18">+A76+1</f>
        <v>13</v>
      </c>
      <c r="B77" s="2">
        <f t="shared" si="9"/>
        <v>4.0999999999999996</v>
      </c>
      <c r="C77" s="5" t="str">
        <f t="shared" si="15"/>
        <v>Informe Interactivo 3 - Brasil</v>
      </c>
      <c r="D77" s="6" t="str">
        <f t="shared" si="16"/>
        <v>https://analytics.zoho.com/open-view/2395394000005886391?ZOHO_CRITERIA=%22Trasposicion_4.1%22.%22C%C3%B3digo_Pa%C3%ADs%22%20%3D%20'BRA'</v>
      </c>
      <c r="E77" s="4">
        <f t="shared" si="11"/>
        <v>86</v>
      </c>
      <c r="F77" t="str">
        <f t="shared" si="12"/>
        <v>Informe Interactivo 3</v>
      </c>
      <c r="G77" t="str">
        <f t="shared" si="13"/>
        <v>País de Destino</v>
      </c>
      <c r="H77" t="str">
        <f t="shared" si="14"/>
        <v>Fruta Exportada (t)</v>
      </c>
      <c r="I77" s="2" t="s">
        <v>97</v>
      </c>
      <c r="J77" t="s">
        <v>98</v>
      </c>
      <c r="L77" s="1" t="str">
        <f t="shared" si="17"/>
        <v>Informe Interactivo 3 - Brasil</v>
      </c>
    </row>
    <row r="78" spans="1:25" hidden="1" x14ac:dyDescent="0.35">
      <c r="A78" s="2">
        <f t="shared" si="18"/>
        <v>14</v>
      </c>
      <c r="B78" s="2">
        <f t="shared" si="9"/>
        <v>4.0999999999999996</v>
      </c>
      <c r="C78" s="5" t="str">
        <f t="shared" si="15"/>
        <v>Informe Interactivo 3 - Canadá</v>
      </c>
      <c r="D78" s="6" t="str">
        <f t="shared" si="16"/>
        <v>https://analytics.zoho.com/open-view/2395394000005886391?ZOHO_CRITERIA=%22Trasposicion_4.1%22.%22C%C3%B3digo_Pa%C3%ADs%22%20%3D%20'CAN'</v>
      </c>
      <c r="E78" s="4">
        <f t="shared" si="11"/>
        <v>86</v>
      </c>
      <c r="F78" t="str">
        <f t="shared" si="12"/>
        <v>Informe Interactivo 3</v>
      </c>
      <c r="G78" t="str">
        <f t="shared" si="13"/>
        <v>País de Destino</v>
      </c>
      <c r="H78" t="str">
        <f t="shared" si="14"/>
        <v>Fruta Exportada (t)</v>
      </c>
      <c r="I78" s="2" t="s">
        <v>99</v>
      </c>
      <c r="J78" t="s">
        <v>100</v>
      </c>
      <c r="L78" s="1" t="str">
        <f t="shared" si="17"/>
        <v>Informe Interactivo 3 - Canadá</v>
      </c>
    </row>
    <row r="79" spans="1:25" hidden="1" x14ac:dyDescent="0.35">
      <c r="A79" s="2">
        <f t="shared" si="18"/>
        <v>15</v>
      </c>
      <c r="B79" s="2">
        <f t="shared" si="9"/>
        <v>4.0999999999999996</v>
      </c>
      <c r="C79" s="5" t="str">
        <f t="shared" si="15"/>
        <v>Informe Interactivo 3 - Suiza</v>
      </c>
      <c r="D79" s="6" t="str">
        <f t="shared" si="16"/>
        <v>https://analytics.zoho.com/open-view/2395394000005886391?ZOHO_CRITERIA=%22Trasposicion_4.1%22.%22C%C3%B3digo_Pa%C3%ADs%22%20%3D%20'CHE'</v>
      </c>
      <c r="E79" s="4">
        <f t="shared" si="11"/>
        <v>86</v>
      </c>
      <c r="F79" t="str">
        <f t="shared" si="12"/>
        <v>Informe Interactivo 3</v>
      </c>
      <c r="G79" t="str">
        <f t="shared" si="13"/>
        <v>País de Destino</v>
      </c>
      <c r="H79" t="str">
        <f t="shared" si="14"/>
        <v>Fruta Exportada (t)</v>
      </c>
      <c r="I79" s="2" t="s">
        <v>101</v>
      </c>
      <c r="J79" t="s">
        <v>102</v>
      </c>
      <c r="L79" s="1" t="str">
        <f t="shared" si="17"/>
        <v>Informe Interactivo 3 - Suiza</v>
      </c>
    </row>
    <row r="80" spans="1:25" hidden="1" x14ac:dyDescent="0.35">
      <c r="A80" s="2">
        <f t="shared" si="18"/>
        <v>16</v>
      </c>
      <c r="B80" s="2">
        <f t="shared" si="9"/>
        <v>4.0999999999999996</v>
      </c>
      <c r="C80" s="5" t="str">
        <f t="shared" si="15"/>
        <v>Informe Interactivo 3 - China</v>
      </c>
      <c r="D80" s="6" t="str">
        <f t="shared" si="16"/>
        <v>https://analytics.zoho.com/open-view/2395394000005886391?ZOHO_CRITERIA=%22Trasposicion_4.1%22.%22C%C3%B3digo_Pa%C3%ADs%22%20%3D%20'CHN'</v>
      </c>
      <c r="E80" s="4">
        <f t="shared" si="11"/>
        <v>86</v>
      </c>
      <c r="F80" t="str">
        <f t="shared" si="12"/>
        <v>Informe Interactivo 3</v>
      </c>
      <c r="G80" t="str">
        <f t="shared" si="13"/>
        <v>País de Destino</v>
      </c>
      <c r="H80" t="str">
        <f t="shared" si="14"/>
        <v>Fruta Exportada (t)</v>
      </c>
      <c r="I80" s="2" t="s">
        <v>103</v>
      </c>
      <c r="J80" t="s">
        <v>104</v>
      </c>
      <c r="L80" s="1" t="str">
        <f t="shared" si="17"/>
        <v>Informe Interactivo 3 - China</v>
      </c>
    </row>
    <row r="81" spans="1:12" hidden="1" x14ac:dyDescent="0.35">
      <c r="A81" s="2">
        <f t="shared" si="18"/>
        <v>17</v>
      </c>
      <c r="B81" s="2">
        <f t="shared" si="9"/>
        <v>4.0999999999999996</v>
      </c>
      <c r="C81" s="5" t="str">
        <f t="shared" si="15"/>
        <v>Informe Interactivo 3 - Colombia</v>
      </c>
      <c r="D81" s="6" t="str">
        <f t="shared" si="16"/>
        <v>https://analytics.zoho.com/open-view/2395394000005886391?ZOHO_CRITERIA=%22Trasposicion_4.1%22.%22C%C3%B3digo_Pa%C3%ADs%22%20%3D%20'COL'</v>
      </c>
      <c r="E81" s="4">
        <f t="shared" si="11"/>
        <v>86</v>
      </c>
      <c r="F81" t="str">
        <f t="shared" si="12"/>
        <v>Informe Interactivo 3</v>
      </c>
      <c r="G81" t="str">
        <f t="shared" si="13"/>
        <v>País de Destino</v>
      </c>
      <c r="H81" t="str">
        <f t="shared" si="14"/>
        <v>Fruta Exportada (t)</v>
      </c>
      <c r="I81" s="2" t="s">
        <v>105</v>
      </c>
      <c r="J81" t="s">
        <v>106</v>
      </c>
      <c r="L81" s="1" t="str">
        <f t="shared" si="17"/>
        <v>Informe Interactivo 3 - Colombia</v>
      </c>
    </row>
    <row r="82" spans="1:12" hidden="1" x14ac:dyDescent="0.35">
      <c r="A82" s="2">
        <f t="shared" si="18"/>
        <v>18</v>
      </c>
      <c r="B82" s="2">
        <f t="shared" si="9"/>
        <v>4.0999999999999996</v>
      </c>
      <c r="C82" s="5" t="str">
        <f t="shared" si="15"/>
        <v>Informe Interactivo 3 - Costa Rica</v>
      </c>
      <c r="D82" s="6" t="str">
        <f t="shared" si="16"/>
        <v>https://analytics.zoho.com/open-view/2395394000005886391?ZOHO_CRITERIA=%22Trasposicion_4.1%22.%22C%C3%B3digo_Pa%C3%ADs%22%20%3D%20'CRI'</v>
      </c>
      <c r="E82" s="4">
        <f t="shared" si="11"/>
        <v>86</v>
      </c>
      <c r="F82" t="str">
        <f t="shared" si="12"/>
        <v>Informe Interactivo 3</v>
      </c>
      <c r="G82" t="str">
        <f t="shared" si="13"/>
        <v>País de Destino</v>
      </c>
      <c r="H82" t="str">
        <f t="shared" si="14"/>
        <v>Fruta Exportada (t)</v>
      </c>
      <c r="I82" s="2" t="s">
        <v>107</v>
      </c>
      <c r="J82" t="s">
        <v>108</v>
      </c>
      <c r="L82" s="1" t="str">
        <f t="shared" si="17"/>
        <v>Informe Interactivo 3 - Costa Rica</v>
      </c>
    </row>
    <row r="83" spans="1:12" hidden="1" x14ac:dyDescent="0.35">
      <c r="A83" s="2">
        <f t="shared" si="18"/>
        <v>19</v>
      </c>
      <c r="B83" s="2">
        <f t="shared" si="9"/>
        <v>4.0999999999999996</v>
      </c>
      <c r="C83" s="5" t="str">
        <f t="shared" si="15"/>
        <v>Informe Interactivo 3 - Cuba</v>
      </c>
      <c r="D83" s="6" t="str">
        <f t="shared" si="16"/>
        <v>https://analytics.zoho.com/open-view/2395394000005886391?ZOHO_CRITERIA=%22Trasposicion_4.1%22.%22C%C3%B3digo_Pa%C3%ADs%22%20%3D%20'CUB'</v>
      </c>
      <c r="E83" s="4">
        <f t="shared" si="11"/>
        <v>86</v>
      </c>
      <c r="F83" t="str">
        <f t="shared" si="12"/>
        <v>Informe Interactivo 3</v>
      </c>
      <c r="G83" t="str">
        <f t="shared" si="13"/>
        <v>País de Destino</v>
      </c>
      <c r="H83" t="str">
        <f t="shared" si="14"/>
        <v>Fruta Exportada (t)</v>
      </c>
      <c r="I83" s="2" t="s">
        <v>109</v>
      </c>
      <c r="J83" t="s">
        <v>110</v>
      </c>
      <c r="L83" s="1" t="str">
        <f t="shared" si="17"/>
        <v>Informe Interactivo 3 - Cuba</v>
      </c>
    </row>
    <row r="84" spans="1:12" hidden="1" x14ac:dyDescent="0.35">
      <c r="A84" s="2">
        <f t="shared" si="18"/>
        <v>20</v>
      </c>
      <c r="B84" s="2">
        <f t="shared" si="9"/>
        <v>4.0999999999999996</v>
      </c>
      <c r="C84" s="5" t="str">
        <f t="shared" si="15"/>
        <v>Informe Interactivo 3 - República Checa</v>
      </c>
      <c r="D84" s="6" t="str">
        <f t="shared" si="16"/>
        <v>https://analytics.zoho.com/open-view/2395394000005886391?ZOHO_CRITERIA=%22Trasposicion_4.1%22.%22C%C3%B3digo_Pa%C3%ADs%22%20%3D%20'CZE'</v>
      </c>
      <c r="E84" s="4">
        <f t="shared" si="11"/>
        <v>86</v>
      </c>
      <c r="F84" t="str">
        <f t="shared" si="12"/>
        <v>Informe Interactivo 3</v>
      </c>
      <c r="G84" t="str">
        <f t="shared" si="13"/>
        <v>País de Destino</v>
      </c>
      <c r="H84" t="str">
        <f t="shared" si="14"/>
        <v>Fruta Exportada (t)</v>
      </c>
      <c r="I84" s="2" t="s">
        <v>111</v>
      </c>
      <c r="J84" t="s">
        <v>112</v>
      </c>
      <c r="L84" s="1" t="str">
        <f t="shared" si="17"/>
        <v>Informe Interactivo 3 - República Checa</v>
      </c>
    </row>
    <row r="85" spans="1:12" hidden="1" x14ac:dyDescent="0.35">
      <c r="A85" s="2">
        <f t="shared" si="18"/>
        <v>21</v>
      </c>
      <c r="B85" s="2">
        <f t="shared" si="9"/>
        <v>4.0999999999999996</v>
      </c>
      <c r="C85" s="5" t="str">
        <f t="shared" si="15"/>
        <v>Informe Interactivo 3 - Alemania</v>
      </c>
      <c r="D85" s="6" t="str">
        <f t="shared" si="16"/>
        <v>https://analytics.zoho.com/open-view/2395394000005886391?ZOHO_CRITERIA=%22Trasposicion_4.1%22.%22C%C3%B3digo_Pa%C3%ADs%22%20%3D%20'DEU'</v>
      </c>
      <c r="E85" s="4">
        <f t="shared" si="11"/>
        <v>86</v>
      </c>
      <c r="F85" t="str">
        <f t="shared" si="12"/>
        <v>Informe Interactivo 3</v>
      </c>
      <c r="G85" t="str">
        <f t="shared" si="13"/>
        <v>País de Destino</v>
      </c>
      <c r="H85" t="str">
        <f t="shared" si="14"/>
        <v>Fruta Exportada (t)</v>
      </c>
      <c r="I85" s="2" t="s">
        <v>113</v>
      </c>
      <c r="J85" t="s">
        <v>114</v>
      </c>
      <c r="L85" s="1" t="str">
        <f t="shared" si="17"/>
        <v>Informe Interactivo 3 - Alemania</v>
      </c>
    </row>
    <row r="86" spans="1:12" hidden="1" x14ac:dyDescent="0.35">
      <c r="A86" s="2">
        <f t="shared" si="18"/>
        <v>22</v>
      </c>
      <c r="B86" s="2">
        <f t="shared" si="9"/>
        <v>4.0999999999999996</v>
      </c>
      <c r="C86" s="5" t="str">
        <f t="shared" si="15"/>
        <v>Informe Interactivo 3 - Dinamarca</v>
      </c>
      <c r="D86" s="6" t="str">
        <f t="shared" si="16"/>
        <v>https://analytics.zoho.com/open-view/2395394000005886391?ZOHO_CRITERIA=%22Trasposicion_4.1%22.%22C%C3%B3digo_Pa%C3%ADs%22%20%3D%20'DNK'</v>
      </c>
      <c r="E86" s="4">
        <f t="shared" si="11"/>
        <v>86</v>
      </c>
      <c r="F86" t="str">
        <f t="shared" si="12"/>
        <v>Informe Interactivo 3</v>
      </c>
      <c r="G86" t="str">
        <f t="shared" si="13"/>
        <v>País de Destino</v>
      </c>
      <c r="H86" t="str">
        <f t="shared" si="14"/>
        <v>Fruta Exportada (t)</v>
      </c>
      <c r="I86" s="2" t="s">
        <v>115</v>
      </c>
      <c r="J86" t="s">
        <v>116</v>
      </c>
      <c r="L86" s="1" t="str">
        <f t="shared" si="17"/>
        <v>Informe Interactivo 3 - Dinamarca</v>
      </c>
    </row>
    <row r="87" spans="1:12" hidden="1" x14ac:dyDescent="0.35">
      <c r="A87" s="2">
        <f t="shared" si="18"/>
        <v>23</v>
      </c>
      <c r="B87" s="2">
        <f t="shared" si="9"/>
        <v>4.0999999999999996</v>
      </c>
      <c r="C87" s="5" t="str">
        <f t="shared" si="15"/>
        <v>Informe Interactivo 3 - Argelia</v>
      </c>
      <c r="D87" s="6" t="str">
        <f t="shared" si="16"/>
        <v>https://analytics.zoho.com/open-view/2395394000005886391?ZOHO_CRITERIA=%22Trasposicion_4.1%22.%22C%C3%B3digo_Pa%C3%ADs%22%20%3D%20'DZA'</v>
      </c>
      <c r="E87" s="4">
        <f t="shared" si="11"/>
        <v>86</v>
      </c>
      <c r="F87" t="str">
        <f t="shared" si="12"/>
        <v>Informe Interactivo 3</v>
      </c>
      <c r="G87" t="str">
        <f t="shared" si="13"/>
        <v>País de Destino</v>
      </c>
      <c r="H87" t="str">
        <f t="shared" si="14"/>
        <v>Fruta Exportada (t)</v>
      </c>
      <c r="I87" s="2" t="s">
        <v>117</v>
      </c>
      <c r="J87" t="s">
        <v>118</v>
      </c>
      <c r="L87" s="1" t="str">
        <f t="shared" si="17"/>
        <v>Informe Interactivo 3 - Argelia</v>
      </c>
    </row>
    <row r="88" spans="1:12" hidden="1" x14ac:dyDescent="0.35">
      <c r="A88" s="2">
        <f t="shared" si="18"/>
        <v>24</v>
      </c>
      <c r="B88" s="2">
        <f t="shared" si="9"/>
        <v>4.0999999999999996</v>
      </c>
      <c r="C88" s="5" t="str">
        <f t="shared" si="15"/>
        <v>Informe Interactivo 3 - Ecuador</v>
      </c>
      <c r="D88" s="6" t="str">
        <f t="shared" si="16"/>
        <v>https://analytics.zoho.com/open-view/2395394000005886391?ZOHO_CRITERIA=%22Trasposicion_4.1%22.%22C%C3%B3digo_Pa%C3%ADs%22%20%3D%20'ECU'</v>
      </c>
      <c r="E88" s="4">
        <f t="shared" si="11"/>
        <v>86</v>
      </c>
      <c r="F88" t="str">
        <f t="shared" si="12"/>
        <v>Informe Interactivo 3</v>
      </c>
      <c r="G88" t="str">
        <f t="shared" si="13"/>
        <v>País de Destino</v>
      </c>
      <c r="H88" t="str">
        <f t="shared" si="14"/>
        <v>Fruta Exportada (t)</v>
      </c>
      <c r="I88" s="2" t="s">
        <v>119</v>
      </c>
      <c r="J88" t="s">
        <v>120</v>
      </c>
      <c r="L88" s="1" t="str">
        <f t="shared" si="17"/>
        <v>Informe Interactivo 3 - Ecuador</v>
      </c>
    </row>
    <row r="89" spans="1:12" hidden="1" x14ac:dyDescent="0.35">
      <c r="A89" s="2">
        <f t="shared" si="18"/>
        <v>25</v>
      </c>
      <c r="B89" s="2">
        <f t="shared" si="9"/>
        <v>4.0999999999999996</v>
      </c>
      <c r="C89" s="5" t="str">
        <f t="shared" si="15"/>
        <v>Informe Interactivo 3 - Egipto</v>
      </c>
      <c r="D89" s="6" t="str">
        <f t="shared" si="16"/>
        <v>https://analytics.zoho.com/open-view/2395394000005886391?ZOHO_CRITERIA=%22Trasposicion_4.1%22.%22C%C3%B3digo_Pa%C3%ADs%22%20%3D%20'EGY'</v>
      </c>
      <c r="E89" s="4">
        <f t="shared" si="11"/>
        <v>86</v>
      </c>
      <c r="F89" t="str">
        <f t="shared" si="12"/>
        <v>Informe Interactivo 3</v>
      </c>
      <c r="G89" t="str">
        <f t="shared" si="13"/>
        <v>País de Destino</v>
      </c>
      <c r="H89" t="str">
        <f t="shared" si="14"/>
        <v>Fruta Exportada (t)</v>
      </c>
      <c r="I89" s="2" t="s">
        <v>121</v>
      </c>
      <c r="J89" t="s">
        <v>122</v>
      </c>
      <c r="L89" s="1" t="str">
        <f t="shared" si="17"/>
        <v>Informe Interactivo 3 - Egipto</v>
      </c>
    </row>
    <row r="90" spans="1:12" hidden="1" x14ac:dyDescent="0.35">
      <c r="A90" s="2">
        <f t="shared" si="18"/>
        <v>26</v>
      </c>
      <c r="B90" s="2">
        <f t="shared" si="9"/>
        <v>4.0999999999999996</v>
      </c>
      <c r="C90" s="5" t="str">
        <f t="shared" si="15"/>
        <v>Informe Interactivo 3 - España</v>
      </c>
      <c r="D90" s="6" t="str">
        <f t="shared" si="16"/>
        <v>https://analytics.zoho.com/open-view/2395394000005886391?ZOHO_CRITERIA=%22Trasposicion_4.1%22.%22C%C3%B3digo_Pa%C3%ADs%22%20%3D%20'ESP'</v>
      </c>
      <c r="E90" s="4">
        <f t="shared" si="11"/>
        <v>86</v>
      </c>
      <c r="F90" t="str">
        <f t="shared" si="12"/>
        <v>Informe Interactivo 3</v>
      </c>
      <c r="G90" t="str">
        <f t="shared" si="13"/>
        <v>País de Destino</v>
      </c>
      <c r="H90" t="str">
        <f t="shared" si="14"/>
        <v>Fruta Exportada (t)</v>
      </c>
      <c r="I90" s="2" t="s">
        <v>123</v>
      </c>
      <c r="J90" t="s">
        <v>124</v>
      </c>
      <c r="L90" s="1" t="str">
        <f t="shared" si="17"/>
        <v>Informe Interactivo 3 - España</v>
      </c>
    </row>
    <row r="91" spans="1:12" hidden="1" x14ac:dyDescent="0.35">
      <c r="A91" s="2">
        <f t="shared" si="18"/>
        <v>27</v>
      </c>
      <c r="B91" s="2">
        <f t="shared" si="9"/>
        <v>4.0999999999999996</v>
      </c>
      <c r="C91" s="5" t="str">
        <f t="shared" si="15"/>
        <v>Informe Interactivo 3 - Estonia</v>
      </c>
      <c r="D91" s="6" t="str">
        <f t="shared" si="16"/>
        <v>https://analytics.zoho.com/open-view/2395394000005886391?ZOHO_CRITERIA=%22Trasposicion_4.1%22.%22C%C3%B3digo_Pa%C3%ADs%22%20%3D%20'EST'</v>
      </c>
      <c r="E91" s="4">
        <f t="shared" si="11"/>
        <v>86</v>
      </c>
      <c r="F91" t="str">
        <f t="shared" si="12"/>
        <v>Informe Interactivo 3</v>
      </c>
      <c r="G91" t="str">
        <f t="shared" si="13"/>
        <v>País de Destino</v>
      </c>
      <c r="H91" t="str">
        <f t="shared" si="14"/>
        <v>Fruta Exportada (t)</v>
      </c>
      <c r="I91" s="2" t="s">
        <v>125</v>
      </c>
      <c r="J91" t="s">
        <v>126</v>
      </c>
      <c r="L91" s="1" t="str">
        <f t="shared" si="17"/>
        <v>Informe Interactivo 3 - Estonia</v>
      </c>
    </row>
    <row r="92" spans="1:12" hidden="1" x14ac:dyDescent="0.35">
      <c r="A92" s="2">
        <f t="shared" si="18"/>
        <v>28</v>
      </c>
      <c r="B92" s="2">
        <f t="shared" ref="B92:B155" si="19">+B91</f>
        <v>4.0999999999999996</v>
      </c>
      <c r="C92" s="5" t="str">
        <f t="shared" si="15"/>
        <v>Informe Interactivo 3 - Finlandia</v>
      </c>
      <c r="D92" s="6" t="str">
        <f t="shared" si="16"/>
        <v>https://analytics.zoho.com/open-view/2395394000005886391?ZOHO_CRITERIA=%22Trasposicion_4.1%22.%22C%C3%B3digo_Pa%C3%ADs%22%20%3D%20'FIN'</v>
      </c>
      <c r="E92" s="4">
        <f t="shared" ref="E92:H107" si="20">+E91</f>
        <v>86</v>
      </c>
      <c r="F92" t="str">
        <f t="shared" si="20"/>
        <v>Informe Interactivo 3</v>
      </c>
      <c r="G92" t="str">
        <f t="shared" si="20"/>
        <v>País de Destino</v>
      </c>
      <c r="H92" t="str">
        <f t="shared" si="20"/>
        <v>Fruta Exportada (t)</v>
      </c>
      <c r="I92" s="2" t="s">
        <v>127</v>
      </c>
      <c r="J92" t="s">
        <v>128</v>
      </c>
      <c r="L92" s="1" t="str">
        <f t="shared" si="17"/>
        <v>Informe Interactivo 3 - Finlandia</v>
      </c>
    </row>
    <row r="93" spans="1:12" hidden="1" x14ac:dyDescent="0.35">
      <c r="A93" s="2">
        <f t="shared" si="18"/>
        <v>29</v>
      </c>
      <c r="B93" s="2">
        <f t="shared" si="19"/>
        <v>4.0999999999999996</v>
      </c>
      <c r="C93" s="5" t="str">
        <f t="shared" si="15"/>
        <v>Informe Interactivo 3 - Francia</v>
      </c>
      <c r="D93" s="6" t="str">
        <f t="shared" si="16"/>
        <v>https://analytics.zoho.com/open-view/2395394000005886391?ZOHO_CRITERIA=%22Trasposicion_4.1%22.%22C%C3%B3digo_Pa%C3%ADs%22%20%3D%20'FRA'</v>
      </c>
      <c r="E93" s="4">
        <f t="shared" si="20"/>
        <v>86</v>
      </c>
      <c r="F93" t="str">
        <f t="shared" si="20"/>
        <v>Informe Interactivo 3</v>
      </c>
      <c r="G93" t="str">
        <f t="shared" si="20"/>
        <v>País de Destino</v>
      </c>
      <c r="H93" t="str">
        <f t="shared" si="20"/>
        <v>Fruta Exportada (t)</v>
      </c>
      <c r="I93" s="2" t="s">
        <v>129</v>
      </c>
      <c r="J93" t="s">
        <v>130</v>
      </c>
      <c r="L93" s="1" t="str">
        <f t="shared" si="17"/>
        <v>Informe Interactivo 3 - Francia</v>
      </c>
    </row>
    <row r="94" spans="1:12" hidden="1" x14ac:dyDescent="0.35">
      <c r="A94" s="2">
        <f t="shared" si="18"/>
        <v>30</v>
      </c>
      <c r="B94" s="2">
        <f t="shared" si="19"/>
        <v>4.0999999999999996</v>
      </c>
      <c r="C94" s="5" t="str">
        <f t="shared" si="15"/>
        <v>Informe Interactivo 3 - Reino Unido</v>
      </c>
      <c r="D94" s="6" t="str">
        <f t="shared" si="16"/>
        <v>https://analytics.zoho.com/open-view/2395394000005886391?ZOHO_CRITERIA=%22Trasposicion_4.1%22.%22C%C3%B3digo_Pa%C3%ADs%22%20%3D%20'GBR'</v>
      </c>
      <c r="E94" s="4">
        <f t="shared" si="20"/>
        <v>86</v>
      </c>
      <c r="F94" t="str">
        <f t="shared" si="20"/>
        <v>Informe Interactivo 3</v>
      </c>
      <c r="G94" t="str">
        <f t="shared" si="20"/>
        <v>País de Destino</v>
      </c>
      <c r="H94" t="str">
        <f t="shared" si="20"/>
        <v>Fruta Exportada (t)</v>
      </c>
      <c r="I94" s="2" t="s">
        <v>131</v>
      </c>
      <c r="J94" t="s">
        <v>132</v>
      </c>
      <c r="L94" s="1" t="str">
        <f t="shared" si="17"/>
        <v>Informe Interactivo 3 - Reino Unido</v>
      </c>
    </row>
    <row r="95" spans="1:12" hidden="1" x14ac:dyDescent="0.35">
      <c r="A95" s="2">
        <f t="shared" si="18"/>
        <v>31</v>
      </c>
      <c r="B95" s="2">
        <f t="shared" si="19"/>
        <v>4.0999999999999996</v>
      </c>
      <c r="C95" s="5" t="str">
        <f t="shared" si="15"/>
        <v>Informe Interactivo 3 - Grecia</v>
      </c>
      <c r="D95" s="6" t="str">
        <f t="shared" si="16"/>
        <v>https://analytics.zoho.com/open-view/2395394000005886391?ZOHO_CRITERIA=%22Trasposicion_4.1%22.%22C%C3%B3digo_Pa%C3%ADs%22%20%3D%20'GRC'</v>
      </c>
      <c r="E95" s="4">
        <f t="shared" si="20"/>
        <v>86</v>
      </c>
      <c r="F95" t="str">
        <f t="shared" si="20"/>
        <v>Informe Interactivo 3</v>
      </c>
      <c r="G95" t="str">
        <f t="shared" si="20"/>
        <v>País de Destino</v>
      </c>
      <c r="H95" t="str">
        <f t="shared" si="20"/>
        <v>Fruta Exportada (t)</v>
      </c>
      <c r="I95" s="2" t="s">
        <v>133</v>
      </c>
      <c r="J95" t="s">
        <v>134</v>
      </c>
      <c r="L95" s="1" t="str">
        <f t="shared" si="17"/>
        <v>Informe Interactivo 3 - Grecia</v>
      </c>
    </row>
    <row r="96" spans="1:12" hidden="1" x14ac:dyDescent="0.35">
      <c r="A96" s="2">
        <f t="shared" si="18"/>
        <v>32</v>
      </c>
      <c r="B96" s="2">
        <f t="shared" si="19"/>
        <v>4.0999999999999996</v>
      </c>
      <c r="C96" s="5" t="str">
        <f t="shared" si="15"/>
        <v>Informe Interactivo 3 - Guatemala</v>
      </c>
      <c r="D96" s="6" t="str">
        <f t="shared" si="16"/>
        <v>https://analytics.zoho.com/open-view/2395394000005886391?ZOHO_CRITERIA=%22Trasposicion_4.1%22.%22C%C3%B3digo_Pa%C3%ADs%22%20%3D%20'GTM'</v>
      </c>
      <c r="E96" s="4">
        <f t="shared" si="20"/>
        <v>86</v>
      </c>
      <c r="F96" t="str">
        <f t="shared" si="20"/>
        <v>Informe Interactivo 3</v>
      </c>
      <c r="G96" t="str">
        <f t="shared" si="20"/>
        <v>País de Destino</v>
      </c>
      <c r="H96" t="str">
        <f t="shared" si="20"/>
        <v>Fruta Exportada (t)</v>
      </c>
      <c r="I96" s="2" t="s">
        <v>135</v>
      </c>
      <c r="J96" t="s">
        <v>136</v>
      </c>
      <c r="L96" s="1" t="str">
        <f t="shared" si="17"/>
        <v>Informe Interactivo 3 - Guatemala</v>
      </c>
    </row>
    <row r="97" spans="1:12" hidden="1" x14ac:dyDescent="0.35">
      <c r="A97" s="2">
        <f t="shared" si="18"/>
        <v>33</v>
      </c>
      <c r="B97" s="2">
        <f t="shared" si="19"/>
        <v>4.0999999999999996</v>
      </c>
      <c r="C97" s="5" t="str">
        <f t="shared" si="15"/>
        <v>Informe Interactivo 3 - Hong Kong</v>
      </c>
      <c r="D97" s="6" t="str">
        <f t="shared" si="16"/>
        <v>https://analytics.zoho.com/open-view/2395394000005886391?ZOHO_CRITERIA=%22Trasposicion_4.1%22.%22C%C3%B3digo_Pa%C3%ADs%22%20%3D%20'HKG'</v>
      </c>
      <c r="E97" s="4">
        <f t="shared" si="20"/>
        <v>86</v>
      </c>
      <c r="F97" t="str">
        <f t="shared" si="20"/>
        <v>Informe Interactivo 3</v>
      </c>
      <c r="G97" t="str">
        <f t="shared" si="20"/>
        <v>País de Destino</v>
      </c>
      <c r="H97" t="str">
        <f t="shared" si="20"/>
        <v>Fruta Exportada (t)</v>
      </c>
      <c r="I97" s="2" t="s">
        <v>137</v>
      </c>
      <c r="J97" t="s">
        <v>138</v>
      </c>
      <c r="L97" s="1" t="str">
        <f t="shared" si="17"/>
        <v>Informe Interactivo 3 - Hong Kong</v>
      </c>
    </row>
    <row r="98" spans="1:12" hidden="1" x14ac:dyDescent="0.35">
      <c r="A98" s="2">
        <f t="shared" si="18"/>
        <v>34</v>
      </c>
      <c r="B98" s="2">
        <f t="shared" si="19"/>
        <v>4.0999999999999996</v>
      </c>
      <c r="C98" s="5" t="str">
        <f t="shared" si="15"/>
        <v>Informe Interactivo 3 - Honduras</v>
      </c>
      <c r="D98" s="6" t="str">
        <f t="shared" si="16"/>
        <v>https://analytics.zoho.com/open-view/2395394000005886391?ZOHO_CRITERIA=%22Trasposicion_4.1%22.%22C%C3%B3digo_Pa%C3%ADs%22%20%3D%20'HND'</v>
      </c>
      <c r="E98" s="4">
        <f t="shared" si="20"/>
        <v>86</v>
      </c>
      <c r="F98" t="str">
        <f t="shared" si="20"/>
        <v>Informe Interactivo 3</v>
      </c>
      <c r="G98" t="str">
        <f t="shared" si="20"/>
        <v>País de Destino</v>
      </c>
      <c r="H98" t="str">
        <f t="shared" si="20"/>
        <v>Fruta Exportada (t)</v>
      </c>
      <c r="I98" s="2" t="s">
        <v>139</v>
      </c>
      <c r="J98" t="s">
        <v>140</v>
      </c>
      <c r="L98" s="1" t="str">
        <f t="shared" si="17"/>
        <v>Informe Interactivo 3 - Honduras</v>
      </c>
    </row>
    <row r="99" spans="1:12" hidden="1" x14ac:dyDescent="0.35">
      <c r="A99" s="2">
        <f t="shared" si="18"/>
        <v>35</v>
      </c>
      <c r="B99" s="2">
        <f t="shared" si="19"/>
        <v>4.0999999999999996</v>
      </c>
      <c r="C99" s="5" t="str">
        <f t="shared" si="15"/>
        <v>Informe Interactivo 3 - Haití</v>
      </c>
      <c r="D99" s="6" t="str">
        <f t="shared" si="16"/>
        <v>https://analytics.zoho.com/open-view/2395394000005886391?ZOHO_CRITERIA=%22Trasposicion_4.1%22.%22C%C3%B3digo_Pa%C3%ADs%22%20%3D%20'HTI'</v>
      </c>
      <c r="E99" s="4">
        <f t="shared" si="20"/>
        <v>86</v>
      </c>
      <c r="F99" t="str">
        <f t="shared" si="20"/>
        <v>Informe Interactivo 3</v>
      </c>
      <c r="G99" t="str">
        <f t="shared" si="20"/>
        <v>País de Destino</v>
      </c>
      <c r="H99" t="str">
        <f t="shared" si="20"/>
        <v>Fruta Exportada (t)</v>
      </c>
      <c r="I99" s="2" t="s">
        <v>141</v>
      </c>
      <c r="J99" t="s">
        <v>142</v>
      </c>
      <c r="L99" s="1" t="str">
        <f t="shared" si="17"/>
        <v>Informe Interactivo 3 - Haití</v>
      </c>
    </row>
    <row r="100" spans="1:12" hidden="1" x14ac:dyDescent="0.35">
      <c r="A100" s="2">
        <f t="shared" si="18"/>
        <v>36</v>
      </c>
      <c r="B100" s="2">
        <f t="shared" si="19"/>
        <v>4.0999999999999996</v>
      </c>
      <c r="C100" s="5" t="str">
        <f t="shared" si="15"/>
        <v>Informe Interactivo 3 - Hungría</v>
      </c>
      <c r="D100" s="6" t="str">
        <f t="shared" si="16"/>
        <v>https://analytics.zoho.com/open-view/2395394000005886391?ZOHO_CRITERIA=%22Trasposicion_4.1%22.%22C%C3%B3digo_Pa%C3%ADs%22%20%3D%20'HUN'</v>
      </c>
      <c r="E100" s="4">
        <f t="shared" si="20"/>
        <v>86</v>
      </c>
      <c r="F100" t="str">
        <f t="shared" si="20"/>
        <v>Informe Interactivo 3</v>
      </c>
      <c r="G100" t="str">
        <f t="shared" si="20"/>
        <v>País de Destino</v>
      </c>
      <c r="H100" t="str">
        <f t="shared" si="20"/>
        <v>Fruta Exportada (t)</v>
      </c>
      <c r="I100" s="2" t="s">
        <v>143</v>
      </c>
      <c r="J100" t="s">
        <v>144</v>
      </c>
      <c r="L100" s="1" t="str">
        <f t="shared" si="17"/>
        <v>Informe Interactivo 3 - Hungría</v>
      </c>
    </row>
    <row r="101" spans="1:12" hidden="1" x14ac:dyDescent="0.35">
      <c r="A101" s="2">
        <f t="shared" si="18"/>
        <v>37</v>
      </c>
      <c r="B101" s="2">
        <f t="shared" si="19"/>
        <v>4.0999999999999996</v>
      </c>
      <c r="C101" s="5" t="str">
        <f t="shared" si="15"/>
        <v>Informe Interactivo 3 - Indonesia</v>
      </c>
      <c r="D101" s="6" t="str">
        <f t="shared" si="16"/>
        <v>https://analytics.zoho.com/open-view/2395394000005886391?ZOHO_CRITERIA=%22Trasposicion_4.1%22.%22C%C3%B3digo_Pa%C3%ADs%22%20%3D%20'IDN'</v>
      </c>
      <c r="E101" s="4">
        <f t="shared" si="20"/>
        <v>86</v>
      </c>
      <c r="F101" t="str">
        <f t="shared" si="20"/>
        <v>Informe Interactivo 3</v>
      </c>
      <c r="G101" t="str">
        <f t="shared" si="20"/>
        <v>País de Destino</v>
      </c>
      <c r="H101" t="str">
        <f t="shared" si="20"/>
        <v>Fruta Exportada (t)</v>
      </c>
      <c r="I101" s="2" t="s">
        <v>145</v>
      </c>
      <c r="J101" t="s">
        <v>146</v>
      </c>
      <c r="L101" s="1" t="str">
        <f t="shared" si="17"/>
        <v>Informe Interactivo 3 - Indonesia</v>
      </c>
    </row>
    <row r="102" spans="1:12" hidden="1" x14ac:dyDescent="0.35">
      <c r="A102" s="2">
        <f t="shared" si="18"/>
        <v>38</v>
      </c>
      <c r="B102" s="2">
        <f t="shared" si="19"/>
        <v>4.0999999999999996</v>
      </c>
      <c r="C102" s="5" t="str">
        <f t="shared" si="15"/>
        <v>Informe Interactivo 3 - India</v>
      </c>
      <c r="D102" s="6" t="str">
        <f t="shared" si="16"/>
        <v>https://analytics.zoho.com/open-view/2395394000005886391?ZOHO_CRITERIA=%22Trasposicion_4.1%22.%22C%C3%B3digo_Pa%C3%ADs%22%20%3D%20'IND'</v>
      </c>
      <c r="E102" s="4">
        <f t="shared" si="20"/>
        <v>86</v>
      </c>
      <c r="F102" t="str">
        <f t="shared" si="20"/>
        <v>Informe Interactivo 3</v>
      </c>
      <c r="G102" t="str">
        <f t="shared" si="20"/>
        <v>País de Destino</v>
      </c>
      <c r="H102" t="str">
        <f t="shared" si="20"/>
        <v>Fruta Exportada (t)</v>
      </c>
      <c r="I102" s="2" t="s">
        <v>147</v>
      </c>
      <c r="J102" t="s">
        <v>148</v>
      </c>
      <c r="L102" s="1" t="str">
        <f t="shared" si="17"/>
        <v>Informe Interactivo 3 - India</v>
      </c>
    </row>
    <row r="103" spans="1:12" hidden="1" x14ac:dyDescent="0.35">
      <c r="A103" s="2">
        <f t="shared" si="18"/>
        <v>39</v>
      </c>
      <c r="B103" s="2">
        <f t="shared" si="19"/>
        <v>4.0999999999999996</v>
      </c>
      <c r="C103" s="5" t="str">
        <f t="shared" si="15"/>
        <v>Informe Interactivo 3 - Irlanda</v>
      </c>
      <c r="D103" s="6" t="str">
        <f t="shared" si="16"/>
        <v>https://analytics.zoho.com/open-view/2395394000005886391?ZOHO_CRITERIA=%22Trasposicion_4.1%22.%22C%C3%B3digo_Pa%C3%ADs%22%20%3D%20'IRL'</v>
      </c>
      <c r="E103" s="4">
        <f t="shared" si="20"/>
        <v>86</v>
      </c>
      <c r="F103" t="str">
        <f t="shared" si="20"/>
        <v>Informe Interactivo 3</v>
      </c>
      <c r="G103" t="str">
        <f t="shared" si="20"/>
        <v>País de Destino</v>
      </c>
      <c r="H103" t="str">
        <f t="shared" si="20"/>
        <v>Fruta Exportada (t)</v>
      </c>
      <c r="I103" s="2" t="s">
        <v>149</v>
      </c>
      <c r="J103" t="s">
        <v>150</v>
      </c>
      <c r="L103" s="1" t="str">
        <f t="shared" si="17"/>
        <v>Informe Interactivo 3 - Irlanda</v>
      </c>
    </row>
    <row r="104" spans="1:12" hidden="1" x14ac:dyDescent="0.35">
      <c r="A104" s="2">
        <f t="shared" si="18"/>
        <v>40</v>
      </c>
      <c r="B104" s="2">
        <f t="shared" si="19"/>
        <v>4.0999999999999996</v>
      </c>
      <c r="C104" s="5" t="str">
        <f t="shared" si="15"/>
        <v>Informe Interactivo 3 - Israel</v>
      </c>
      <c r="D104" s="6" t="str">
        <f t="shared" si="16"/>
        <v>https://analytics.zoho.com/open-view/2395394000005886391?ZOHO_CRITERIA=%22Trasposicion_4.1%22.%22C%C3%B3digo_Pa%C3%ADs%22%20%3D%20'ISR'</v>
      </c>
      <c r="E104" s="4">
        <f t="shared" si="20"/>
        <v>86</v>
      </c>
      <c r="F104" t="str">
        <f t="shared" si="20"/>
        <v>Informe Interactivo 3</v>
      </c>
      <c r="G104" t="str">
        <f t="shared" si="20"/>
        <v>País de Destino</v>
      </c>
      <c r="H104" t="str">
        <f t="shared" si="20"/>
        <v>Fruta Exportada (t)</v>
      </c>
      <c r="I104" s="2" t="s">
        <v>151</v>
      </c>
      <c r="J104" t="s">
        <v>152</v>
      </c>
      <c r="L104" s="1" t="str">
        <f t="shared" si="17"/>
        <v>Informe Interactivo 3 - Israel</v>
      </c>
    </row>
    <row r="105" spans="1:12" hidden="1" x14ac:dyDescent="0.35">
      <c r="A105" s="2">
        <f t="shared" si="18"/>
        <v>41</v>
      </c>
      <c r="B105" s="2">
        <f t="shared" si="19"/>
        <v>4.0999999999999996</v>
      </c>
      <c r="C105" s="5" t="str">
        <f t="shared" si="15"/>
        <v>Informe Interactivo 3 - Italia</v>
      </c>
      <c r="D105" s="6" t="str">
        <f t="shared" si="16"/>
        <v>https://analytics.zoho.com/open-view/2395394000005886391?ZOHO_CRITERIA=%22Trasposicion_4.1%22.%22C%C3%B3digo_Pa%C3%ADs%22%20%3D%20'ITA'</v>
      </c>
      <c r="E105" s="4">
        <f t="shared" si="20"/>
        <v>86</v>
      </c>
      <c r="F105" t="str">
        <f t="shared" si="20"/>
        <v>Informe Interactivo 3</v>
      </c>
      <c r="G105" t="str">
        <f t="shared" si="20"/>
        <v>País de Destino</v>
      </c>
      <c r="H105" t="str">
        <f t="shared" si="20"/>
        <v>Fruta Exportada (t)</v>
      </c>
      <c r="I105" s="2" t="s">
        <v>153</v>
      </c>
      <c r="J105" t="s">
        <v>154</v>
      </c>
      <c r="L105" s="1" t="str">
        <f t="shared" si="17"/>
        <v>Informe Interactivo 3 - Italia</v>
      </c>
    </row>
    <row r="106" spans="1:12" hidden="1" x14ac:dyDescent="0.35">
      <c r="A106" s="2">
        <f t="shared" si="18"/>
        <v>42</v>
      </c>
      <c r="B106" s="2">
        <f t="shared" si="19"/>
        <v>4.0999999999999996</v>
      </c>
      <c r="C106" s="5" t="str">
        <f t="shared" si="15"/>
        <v>Informe Interactivo 3 - Jordania</v>
      </c>
      <c r="D106" s="6" t="str">
        <f t="shared" si="16"/>
        <v>https://analytics.zoho.com/open-view/2395394000005886391?ZOHO_CRITERIA=%22Trasposicion_4.1%22.%22C%C3%B3digo_Pa%C3%ADs%22%20%3D%20'JOR'</v>
      </c>
      <c r="E106" s="4">
        <f t="shared" si="20"/>
        <v>86</v>
      </c>
      <c r="F106" t="str">
        <f t="shared" si="20"/>
        <v>Informe Interactivo 3</v>
      </c>
      <c r="G106" t="str">
        <f t="shared" si="20"/>
        <v>País de Destino</v>
      </c>
      <c r="H106" t="str">
        <f t="shared" si="20"/>
        <v>Fruta Exportada (t)</v>
      </c>
      <c r="I106" s="2" t="s">
        <v>155</v>
      </c>
      <c r="J106" t="s">
        <v>156</v>
      </c>
      <c r="L106" s="1" t="str">
        <f t="shared" si="17"/>
        <v>Informe Interactivo 3 - Jordania</v>
      </c>
    </row>
    <row r="107" spans="1:12" hidden="1" x14ac:dyDescent="0.35">
      <c r="A107" s="2">
        <f t="shared" si="18"/>
        <v>43</v>
      </c>
      <c r="B107" s="2">
        <f t="shared" si="19"/>
        <v>4.0999999999999996</v>
      </c>
      <c r="C107" s="5" t="str">
        <f t="shared" si="15"/>
        <v>Informe Interactivo 3 - Japón</v>
      </c>
      <c r="D107" s="6" t="str">
        <f t="shared" si="16"/>
        <v>https://analytics.zoho.com/open-view/2395394000005886391?ZOHO_CRITERIA=%22Trasposicion_4.1%22.%22C%C3%B3digo_Pa%C3%ADs%22%20%3D%20'JPN'</v>
      </c>
      <c r="E107" s="4">
        <f t="shared" si="20"/>
        <v>86</v>
      </c>
      <c r="F107" t="str">
        <f t="shared" si="20"/>
        <v>Informe Interactivo 3</v>
      </c>
      <c r="G107" t="str">
        <f t="shared" si="20"/>
        <v>País de Destino</v>
      </c>
      <c r="H107" t="str">
        <f t="shared" si="20"/>
        <v>Fruta Exportada (t)</v>
      </c>
      <c r="I107" s="2" t="s">
        <v>157</v>
      </c>
      <c r="J107" t="s">
        <v>158</v>
      </c>
      <c r="L107" s="1" t="str">
        <f t="shared" si="17"/>
        <v>Informe Interactivo 3 - Japón</v>
      </c>
    </row>
    <row r="108" spans="1:12" hidden="1" x14ac:dyDescent="0.35">
      <c r="A108" s="2">
        <f t="shared" si="18"/>
        <v>44</v>
      </c>
      <c r="B108" s="2">
        <f t="shared" si="19"/>
        <v>4.0999999999999996</v>
      </c>
      <c r="C108" s="5" t="str">
        <f t="shared" si="15"/>
        <v>Informe Interactivo 3 - Kazajistán</v>
      </c>
      <c r="D108" s="6" t="str">
        <f t="shared" si="16"/>
        <v>https://analytics.zoho.com/open-view/2395394000005886391?ZOHO_CRITERIA=%22Trasposicion_4.1%22.%22C%C3%B3digo_Pa%C3%ADs%22%20%3D%20'KAZ'</v>
      </c>
      <c r="E108" s="4">
        <f t="shared" ref="E108:H123" si="21">+E107</f>
        <v>86</v>
      </c>
      <c r="F108" t="str">
        <f t="shared" si="21"/>
        <v>Informe Interactivo 3</v>
      </c>
      <c r="G108" t="str">
        <f t="shared" si="21"/>
        <v>País de Destino</v>
      </c>
      <c r="H108" t="str">
        <f t="shared" si="21"/>
        <v>Fruta Exportada (t)</v>
      </c>
      <c r="I108" s="2" t="s">
        <v>159</v>
      </c>
      <c r="J108" t="s">
        <v>160</v>
      </c>
      <c r="L108" s="1" t="str">
        <f t="shared" si="17"/>
        <v>Informe Interactivo 3 - Kazajistán</v>
      </c>
    </row>
    <row r="109" spans="1:12" hidden="1" x14ac:dyDescent="0.35">
      <c r="A109" s="2">
        <f t="shared" si="18"/>
        <v>45</v>
      </c>
      <c r="B109" s="2">
        <f t="shared" si="19"/>
        <v>4.0999999999999996</v>
      </c>
      <c r="C109" s="5" t="str">
        <f t="shared" si="15"/>
        <v>Informe Interactivo 3 - Corea del Sur</v>
      </c>
      <c r="D109" s="6" t="str">
        <f t="shared" si="16"/>
        <v>https://analytics.zoho.com/open-view/2395394000005886391?ZOHO_CRITERIA=%22Trasposicion_4.1%22.%22C%C3%B3digo_Pa%C3%ADs%22%20%3D%20'KOR'</v>
      </c>
      <c r="E109" s="4">
        <f t="shared" si="21"/>
        <v>86</v>
      </c>
      <c r="F109" t="str">
        <f t="shared" si="21"/>
        <v>Informe Interactivo 3</v>
      </c>
      <c r="G109" t="str">
        <f t="shared" si="21"/>
        <v>País de Destino</v>
      </c>
      <c r="H109" t="str">
        <f t="shared" si="21"/>
        <v>Fruta Exportada (t)</v>
      </c>
      <c r="I109" s="2" t="s">
        <v>161</v>
      </c>
      <c r="J109" t="s">
        <v>162</v>
      </c>
      <c r="L109" s="1" t="str">
        <f t="shared" si="17"/>
        <v>Informe Interactivo 3 - Corea del Sur</v>
      </c>
    </row>
    <row r="110" spans="1:12" hidden="1" x14ac:dyDescent="0.35">
      <c r="A110" s="2">
        <f t="shared" si="18"/>
        <v>46</v>
      </c>
      <c r="B110" s="2">
        <f t="shared" si="19"/>
        <v>4.0999999999999996</v>
      </c>
      <c r="C110" s="5" t="str">
        <f t="shared" si="15"/>
        <v>Informe Interactivo 3 - Kuwait</v>
      </c>
      <c r="D110" s="6" t="str">
        <f t="shared" si="16"/>
        <v>https://analytics.zoho.com/open-view/2395394000005886391?ZOHO_CRITERIA=%22Trasposicion_4.1%22.%22C%C3%B3digo_Pa%C3%ADs%22%20%3D%20'KWT'</v>
      </c>
      <c r="E110" s="4">
        <f t="shared" si="21"/>
        <v>86</v>
      </c>
      <c r="F110" t="str">
        <f t="shared" si="21"/>
        <v>Informe Interactivo 3</v>
      </c>
      <c r="G110" t="str">
        <f t="shared" si="21"/>
        <v>País de Destino</v>
      </c>
      <c r="H110" t="str">
        <f t="shared" si="21"/>
        <v>Fruta Exportada (t)</v>
      </c>
      <c r="I110" s="2" t="s">
        <v>163</v>
      </c>
      <c r="J110" t="s">
        <v>164</v>
      </c>
      <c r="L110" s="1" t="str">
        <f t="shared" si="17"/>
        <v>Informe Interactivo 3 - Kuwait</v>
      </c>
    </row>
    <row r="111" spans="1:12" hidden="1" x14ac:dyDescent="0.35">
      <c r="A111" s="2">
        <f t="shared" si="18"/>
        <v>47</v>
      </c>
      <c r="B111" s="2">
        <f t="shared" si="19"/>
        <v>4.0999999999999996</v>
      </c>
      <c r="C111" s="5" t="str">
        <f t="shared" si="15"/>
        <v>Informe Interactivo 3 - Líbano</v>
      </c>
      <c r="D111" s="6" t="str">
        <f t="shared" si="16"/>
        <v>https://analytics.zoho.com/open-view/2395394000005886391?ZOHO_CRITERIA=%22Trasposicion_4.1%22.%22C%C3%B3digo_Pa%C3%ADs%22%20%3D%20'LBN'</v>
      </c>
      <c r="E111" s="4">
        <f t="shared" si="21"/>
        <v>86</v>
      </c>
      <c r="F111" t="str">
        <f t="shared" si="21"/>
        <v>Informe Interactivo 3</v>
      </c>
      <c r="G111" t="str">
        <f t="shared" si="21"/>
        <v>País de Destino</v>
      </c>
      <c r="H111" t="str">
        <f t="shared" si="21"/>
        <v>Fruta Exportada (t)</v>
      </c>
      <c r="I111" s="2" t="s">
        <v>165</v>
      </c>
      <c r="J111" t="s">
        <v>166</v>
      </c>
      <c r="L111" s="1" t="str">
        <f t="shared" si="17"/>
        <v>Informe Interactivo 3 - Líbano</v>
      </c>
    </row>
    <row r="112" spans="1:12" hidden="1" x14ac:dyDescent="0.35">
      <c r="A112" s="2">
        <f t="shared" si="18"/>
        <v>48</v>
      </c>
      <c r="B112" s="2">
        <f t="shared" si="19"/>
        <v>4.0999999999999996</v>
      </c>
      <c r="C112" s="5" t="str">
        <f t="shared" ref="C112:C175" si="22">+F112&amp;" - "&amp;J112</f>
        <v>Informe Interactivo 3 - Libia</v>
      </c>
      <c r="D112" s="6" t="str">
        <f t="shared" si="16"/>
        <v>https://analytics.zoho.com/open-view/2395394000005886391?ZOHO_CRITERIA=%22Trasposicion_4.1%22.%22C%C3%B3digo_Pa%C3%ADs%22%20%3D%20'LBY'</v>
      </c>
      <c r="E112" s="4">
        <f t="shared" si="21"/>
        <v>86</v>
      </c>
      <c r="F112" t="str">
        <f t="shared" si="21"/>
        <v>Informe Interactivo 3</v>
      </c>
      <c r="G112" t="str">
        <f t="shared" si="21"/>
        <v>País de Destino</v>
      </c>
      <c r="H112" t="str">
        <f t="shared" si="21"/>
        <v>Fruta Exportada (t)</v>
      </c>
      <c r="I112" s="2" t="s">
        <v>167</v>
      </c>
      <c r="J112" t="s">
        <v>168</v>
      </c>
      <c r="L112" s="1" t="str">
        <f t="shared" si="17"/>
        <v>Informe Interactivo 3 - Libia</v>
      </c>
    </row>
    <row r="113" spans="1:12" hidden="1" x14ac:dyDescent="0.35">
      <c r="A113" s="2">
        <f t="shared" si="18"/>
        <v>49</v>
      </c>
      <c r="B113" s="2">
        <f t="shared" si="19"/>
        <v>4.0999999999999996</v>
      </c>
      <c r="C113" s="5" t="str">
        <f t="shared" si="22"/>
        <v>Informe Interactivo 3 - Sri Lanka</v>
      </c>
      <c r="D113" s="6" t="str">
        <f t="shared" si="16"/>
        <v>https://analytics.zoho.com/open-view/2395394000005886391?ZOHO_CRITERIA=%22Trasposicion_4.1%22.%22C%C3%B3digo_Pa%C3%ADs%22%20%3D%20'LKA'</v>
      </c>
      <c r="E113" s="4">
        <f t="shared" si="21"/>
        <v>86</v>
      </c>
      <c r="F113" t="str">
        <f t="shared" si="21"/>
        <v>Informe Interactivo 3</v>
      </c>
      <c r="G113" t="str">
        <f t="shared" si="21"/>
        <v>País de Destino</v>
      </c>
      <c r="H113" t="str">
        <f t="shared" si="21"/>
        <v>Fruta Exportada (t)</v>
      </c>
      <c r="I113" s="2" t="s">
        <v>169</v>
      </c>
      <c r="J113" t="s">
        <v>170</v>
      </c>
      <c r="L113" s="1" t="str">
        <f t="shared" si="17"/>
        <v>Informe Interactivo 3 - Sri Lanka</v>
      </c>
    </row>
    <row r="114" spans="1:12" hidden="1" x14ac:dyDescent="0.35">
      <c r="A114" s="2">
        <f t="shared" si="18"/>
        <v>50</v>
      </c>
      <c r="B114" s="2">
        <f t="shared" si="19"/>
        <v>4.0999999999999996</v>
      </c>
      <c r="C114" s="5" t="str">
        <f t="shared" si="22"/>
        <v>Informe Interactivo 3 - Lituania</v>
      </c>
      <c r="D114" s="6" t="str">
        <f t="shared" si="16"/>
        <v>https://analytics.zoho.com/open-view/2395394000005886391?ZOHO_CRITERIA=%22Trasposicion_4.1%22.%22C%C3%B3digo_Pa%C3%ADs%22%20%3D%20'LTU'</v>
      </c>
      <c r="E114" s="4">
        <f t="shared" si="21"/>
        <v>86</v>
      </c>
      <c r="F114" t="str">
        <f t="shared" si="21"/>
        <v>Informe Interactivo 3</v>
      </c>
      <c r="G114" t="str">
        <f t="shared" si="21"/>
        <v>País de Destino</v>
      </c>
      <c r="H114" t="str">
        <f t="shared" si="21"/>
        <v>Fruta Exportada (t)</v>
      </c>
      <c r="I114" s="2" t="s">
        <v>171</v>
      </c>
      <c r="J114" t="s">
        <v>172</v>
      </c>
      <c r="L114" s="1" t="str">
        <f t="shared" si="17"/>
        <v>Informe Interactivo 3 - Lituania</v>
      </c>
    </row>
    <row r="115" spans="1:12" hidden="1" x14ac:dyDescent="0.35">
      <c r="A115" s="2">
        <f t="shared" si="18"/>
        <v>51</v>
      </c>
      <c r="B115" s="2">
        <f t="shared" si="19"/>
        <v>4.0999999999999996</v>
      </c>
      <c r="C115" s="5" t="str">
        <f t="shared" si="22"/>
        <v>Informe Interactivo 3 - Letonia</v>
      </c>
      <c r="D115" s="6" t="str">
        <f t="shared" si="16"/>
        <v>https://analytics.zoho.com/open-view/2395394000005886391?ZOHO_CRITERIA=%22Trasposicion_4.1%22.%22C%C3%B3digo_Pa%C3%ADs%22%20%3D%20'LVA'</v>
      </c>
      <c r="E115" s="4">
        <f t="shared" si="21"/>
        <v>86</v>
      </c>
      <c r="F115" t="str">
        <f t="shared" si="21"/>
        <v>Informe Interactivo 3</v>
      </c>
      <c r="G115" t="str">
        <f t="shared" si="21"/>
        <v>País de Destino</v>
      </c>
      <c r="H115" t="str">
        <f t="shared" si="21"/>
        <v>Fruta Exportada (t)</v>
      </c>
      <c r="I115" s="2" t="s">
        <v>173</v>
      </c>
      <c r="J115" t="s">
        <v>174</v>
      </c>
      <c r="L115" s="1" t="str">
        <f t="shared" si="17"/>
        <v>Informe Interactivo 3 - Letonia</v>
      </c>
    </row>
    <row r="116" spans="1:12" hidden="1" x14ac:dyDescent="0.35">
      <c r="A116" s="2">
        <f t="shared" si="18"/>
        <v>52</v>
      </c>
      <c r="B116" s="2">
        <f t="shared" si="19"/>
        <v>4.0999999999999996</v>
      </c>
      <c r="C116" s="5" t="str">
        <f t="shared" si="22"/>
        <v>Informe Interactivo 3 - Macao</v>
      </c>
      <c r="D116" s="6" t="str">
        <f t="shared" si="16"/>
        <v>https://analytics.zoho.com/open-view/2395394000005886391?ZOHO_CRITERIA=%22Trasposicion_4.1%22.%22C%C3%B3digo_Pa%C3%ADs%22%20%3D%20'MAC'</v>
      </c>
      <c r="E116" s="4">
        <f t="shared" si="21"/>
        <v>86</v>
      </c>
      <c r="F116" t="str">
        <f t="shared" si="21"/>
        <v>Informe Interactivo 3</v>
      </c>
      <c r="G116" t="str">
        <f t="shared" si="21"/>
        <v>País de Destino</v>
      </c>
      <c r="H116" t="str">
        <f t="shared" si="21"/>
        <v>Fruta Exportada (t)</v>
      </c>
      <c r="I116" s="2" t="s">
        <v>175</v>
      </c>
      <c r="J116" t="s">
        <v>176</v>
      </c>
      <c r="L116" s="1" t="str">
        <f t="shared" si="17"/>
        <v>Informe Interactivo 3 - Macao</v>
      </c>
    </row>
    <row r="117" spans="1:12" hidden="1" x14ac:dyDescent="0.35">
      <c r="A117" s="2">
        <f t="shared" si="18"/>
        <v>53</v>
      </c>
      <c r="B117" s="2">
        <f t="shared" si="19"/>
        <v>4.0999999999999996</v>
      </c>
      <c r="C117" s="5" t="str">
        <f t="shared" si="22"/>
        <v>Informe Interactivo 3 - México</v>
      </c>
      <c r="D117" s="6" t="str">
        <f t="shared" si="16"/>
        <v>https://analytics.zoho.com/open-view/2395394000005886391?ZOHO_CRITERIA=%22Trasposicion_4.1%22.%22C%C3%B3digo_Pa%C3%ADs%22%20%3D%20'MEX'</v>
      </c>
      <c r="E117" s="4">
        <f t="shared" si="21"/>
        <v>86</v>
      </c>
      <c r="F117" t="str">
        <f t="shared" si="21"/>
        <v>Informe Interactivo 3</v>
      </c>
      <c r="G117" t="str">
        <f t="shared" si="21"/>
        <v>País de Destino</v>
      </c>
      <c r="H117" t="str">
        <f t="shared" si="21"/>
        <v>Fruta Exportada (t)</v>
      </c>
      <c r="I117" s="2" t="s">
        <v>177</v>
      </c>
      <c r="J117" t="s">
        <v>178</v>
      </c>
      <c r="L117" s="1" t="str">
        <f t="shared" si="17"/>
        <v>Informe Interactivo 3 - México</v>
      </c>
    </row>
    <row r="118" spans="1:12" hidden="1" x14ac:dyDescent="0.35">
      <c r="A118" s="2">
        <f t="shared" si="18"/>
        <v>54</v>
      </c>
      <c r="B118" s="2">
        <f t="shared" si="19"/>
        <v>4.0999999999999996</v>
      </c>
      <c r="C118" s="5" t="str">
        <f t="shared" si="22"/>
        <v>Informe Interactivo 3 - Martinica</v>
      </c>
      <c r="D118" s="6" t="str">
        <f t="shared" si="16"/>
        <v>https://analytics.zoho.com/open-view/2395394000005886391?ZOHO_CRITERIA=%22Trasposicion_4.1%22.%22C%C3%B3digo_Pa%C3%ADs%22%20%3D%20'MTQ'</v>
      </c>
      <c r="E118" s="4">
        <f t="shared" si="21"/>
        <v>86</v>
      </c>
      <c r="F118" t="str">
        <f t="shared" si="21"/>
        <v>Informe Interactivo 3</v>
      </c>
      <c r="G118" t="str">
        <f t="shared" si="21"/>
        <v>País de Destino</v>
      </c>
      <c r="H118" t="str">
        <f t="shared" si="21"/>
        <v>Fruta Exportada (t)</v>
      </c>
      <c r="I118" s="2" t="s">
        <v>179</v>
      </c>
      <c r="J118" t="s">
        <v>180</v>
      </c>
      <c r="L118" s="1" t="str">
        <f t="shared" si="17"/>
        <v>Informe Interactivo 3 - Martinica</v>
      </c>
    </row>
    <row r="119" spans="1:12" hidden="1" x14ac:dyDescent="0.35">
      <c r="A119" s="2">
        <f t="shared" si="18"/>
        <v>55</v>
      </c>
      <c r="B119" s="2">
        <f t="shared" si="19"/>
        <v>4.0999999999999996</v>
      </c>
      <c r="C119" s="5" t="str">
        <f t="shared" si="22"/>
        <v>Informe Interactivo 3 - Malaui</v>
      </c>
      <c r="D119" s="6" t="str">
        <f t="shared" si="16"/>
        <v>https://analytics.zoho.com/open-view/2395394000005886391?ZOHO_CRITERIA=%22Trasposicion_4.1%22.%22C%C3%B3digo_Pa%C3%ADs%22%20%3D%20'MWI'</v>
      </c>
      <c r="E119" s="4">
        <f t="shared" si="21"/>
        <v>86</v>
      </c>
      <c r="F119" t="str">
        <f t="shared" si="21"/>
        <v>Informe Interactivo 3</v>
      </c>
      <c r="G119" t="str">
        <f t="shared" si="21"/>
        <v>País de Destino</v>
      </c>
      <c r="H119" t="str">
        <f t="shared" si="21"/>
        <v>Fruta Exportada (t)</v>
      </c>
      <c r="I119" s="2" t="s">
        <v>181</v>
      </c>
      <c r="J119" t="s">
        <v>182</v>
      </c>
      <c r="L119" s="1" t="str">
        <f t="shared" si="17"/>
        <v>Informe Interactivo 3 - Malaui</v>
      </c>
    </row>
    <row r="120" spans="1:12" hidden="1" x14ac:dyDescent="0.35">
      <c r="A120" s="2">
        <f t="shared" si="18"/>
        <v>56</v>
      </c>
      <c r="B120" s="2">
        <f t="shared" si="19"/>
        <v>4.0999999999999996</v>
      </c>
      <c r="C120" s="5" t="str">
        <f t="shared" si="22"/>
        <v>Informe Interactivo 3 - Malasia</v>
      </c>
      <c r="D120" s="6" t="str">
        <f t="shared" si="16"/>
        <v>https://analytics.zoho.com/open-view/2395394000005886391?ZOHO_CRITERIA=%22Trasposicion_4.1%22.%22C%C3%B3digo_Pa%C3%ADs%22%20%3D%20'MYS'</v>
      </c>
      <c r="E120" s="4">
        <f t="shared" si="21"/>
        <v>86</v>
      </c>
      <c r="F120" t="str">
        <f t="shared" si="21"/>
        <v>Informe Interactivo 3</v>
      </c>
      <c r="G120" t="str">
        <f t="shared" si="21"/>
        <v>País de Destino</v>
      </c>
      <c r="H120" t="str">
        <f t="shared" si="21"/>
        <v>Fruta Exportada (t)</v>
      </c>
      <c r="I120" s="2" t="s">
        <v>183</v>
      </c>
      <c r="J120" t="s">
        <v>184</v>
      </c>
      <c r="L120" s="1" t="str">
        <f t="shared" si="17"/>
        <v>Informe Interactivo 3 - Malasia</v>
      </c>
    </row>
    <row r="121" spans="1:12" hidden="1" x14ac:dyDescent="0.35">
      <c r="A121" s="2">
        <f t="shared" si="18"/>
        <v>57</v>
      </c>
      <c r="B121" s="2">
        <f t="shared" si="19"/>
        <v>4.0999999999999996</v>
      </c>
      <c r="C121" s="5" t="str">
        <f t="shared" si="22"/>
        <v>Informe Interactivo 3 - Nueva Caledonia</v>
      </c>
      <c r="D121" s="6" t="str">
        <f t="shared" si="16"/>
        <v>https://analytics.zoho.com/open-view/2395394000005886391?ZOHO_CRITERIA=%22Trasposicion_4.1%22.%22C%C3%B3digo_Pa%C3%ADs%22%20%3D%20'NCL'</v>
      </c>
      <c r="E121" s="4">
        <f t="shared" si="21"/>
        <v>86</v>
      </c>
      <c r="F121" t="str">
        <f t="shared" si="21"/>
        <v>Informe Interactivo 3</v>
      </c>
      <c r="G121" t="str">
        <f t="shared" si="21"/>
        <v>País de Destino</v>
      </c>
      <c r="H121" t="str">
        <f t="shared" si="21"/>
        <v>Fruta Exportada (t)</v>
      </c>
      <c r="I121" s="2" t="s">
        <v>185</v>
      </c>
      <c r="J121" t="s">
        <v>186</v>
      </c>
      <c r="L121" s="1" t="str">
        <f t="shared" si="17"/>
        <v>Informe Interactivo 3 - Nueva Caledonia</v>
      </c>
    </row>
    <row r="122" spans="1:12" hidden="1" x14ac:dyDescent="0.35">
      <c r="A122" s="2">
        <f t="shared" si="18"/>
        <v>58</v>
      </c>
      <c r="B122" s="2">
        <f t="shared" si="19"/>
        <v>4.0999999999999996</v>
      </c>
      <c r="C122" s="5" t="str">
        <f t="shared" si="22"/>
        <v>Informe Interactivo 3 - Nicaragua</v>
      </c>
      <c r="D122" s="6" t="str">
        <f t="shared" si="16"/>
        <v>https://analytics.zoho.com/open-view/2395394000005886391?ZOHO_CRITERIA=%22Trasposicion_4.1%22.%22C%C3%B3digo_Pa%C3%ADs%22%20%3D%20'NIC'</v>
      </c>
      <c r="E122" s="4">
        <f t="shared" si="21"/>
        <v>86</v>
      </c>
      <c r="F122" t="str">
        <f t="shared" si="21"/>
        <v>Informe Interactivo 3</v>
      </c>
      <c r="G122" t="str">
        <f t="shared" si="21"/>
        <v>País de Destino</v>
      </c>
      <c r="H122" t="str">
        <f t="shared" si="21"/>
        <v>Fruta Exportada (t)</v>
      </c>
      <c r="I122" s="2" t="s">
        <v>187</v>
      </c>
      <c r="J122" t="s">
        <v>188</v>
      </c>
      <c r="L122" s="1" t="str">
        <f t="shared" si="17"/>
        <v>Informe Interactivo 3 - Nicaragua</v>
      </c>
    </row>
    <row r="123" spans="1:12" hidden="1" x14ac:dyDescent="0.35">
      <c r="A123" s="2">
        <f t="shared" si="18"/>
        <v>59</v>
      </c>
      <c r="B123" s="2">
        <f t="shared" si="19"/>
        <v>4.0999999999999996</v>
      </c>
      <c r="C123" s="5" t="str">
        <f t="shared" si="22"/>
        <v>Informe Interactivo 3 - Países Bajos</v>
      </c>
      <c r="D123" s="6" t="str">
        <f t="shared" si="16"/>
        <v>https://analytics.zoho.com/open-view/2395394000005886391?ZOHO_CRITERIA=%22Trasposicion_4.1%22.%22C%C3%B3digo_Pa%C3%ADs%22%20%3D%20'NLD'</v>
      </c>
      <c r="E123" s="4">
        <f t="shared" si="21"/>
        <v>86</v>
      </c>
      <c r="F123" t="str">
        <f t="shared" si="21"/>
        <v>Informe Interactivo 3</v>
      </c>
      <c r="G123" t="str">
        <f t="shared" si="21"/>
        <v>País de Destino</v>
      </c>
      <c r="H123" t="str">
        <f t="shared" si="21"/>
        <v>Fruta Exportada (t)</v>
      </c>
      <c r="I123" s="2" t="s">
        <v>189</v>
      </c>
      <c r="J123" t="s">
        <v>190</v>
      </c>
      <c r="L123" s="1" t="str">
        <f t="shared" si="17"/>
        <v>Informe Interactivo 3 - Países Bajos</v>
      </c>
    </row>
    <row r="124" spans="1:12" hidden="1" x14ac:dyDescent="0.35">
      <c r="A124" s="2">
        <f t="shared" si="18"/>
        <v>60</v>
      </c>
      <c r="B124" s="2">
        <f t="shared" si="19"/>
        <v>4.0999999999999996</v>
      </c>
      <c r="C124" s="5" t="str">
        <f t="shared" si="22"/>
        <v>Informe Interactivo 3 - Noruega</v>
      </c>
      <c r="D124" s="6" t="str">
        <f t="shared" si="16"/>
        <v>https://analytics.zoho.com/open-view/2395394000005886391?ZOHO_CRITERIA=%22Trasposicion_4.1%22.%22C%C3%B3digo_Pa%C3%ADs%22%20%3D%20'NOR'</v>
      </c>
      <c r="E124" s="4">
        <f t="shared" ref="E124:H139" si="23">+E123</f>
        <v>86</v>
      </c>
      <c r="F124" t="str">
        <f t="shared" si="23"/>
        <v>Informe Interactivo 3</v>
      </c>
      <c r="G124" t="str">
        <f t="shared" si="23"/>
        <v>País de Destino</v>
      </c>
      <c r="H124" t="str">
        <f t="shared" si="23"/>
        <v>Fruta Exportada (t)</v>
      </c>
      <c r="I124" s="2" t="s">
        <v>191</v>
      </c>
      <c r="J124" t="s">
        <v>192</v>
      </c>
      <c r="L124" s="1" t="str">
        <f t="shared" si="17"/>
        <v>Informe Interactivo 3 - Noruega</v>
      </c>
    </row>
    <row r="125" spans="1:12" hidden="1" x14ac:dyDescent="0.35">
      <c r="A125" s="2">
        <f t="shared" si="18"/>
        <v>61</v>
      </c>
      <c r="B125" s="2">
        <f t="shared" si="19"/>
        <v>4.0999999999999996</v>
      </c>
      <c r="C125" s="5" t="str">
        <f t="shared" si="22"/>
        <v>Informe Interactivo 3 - Nueva Zelanda</v>
      </c>
      <c r="D125" s="6" t="str">
        <f t="shared" si="16"/>
        <v>https://analytics.zoho.com/open-view/2395394000005886391?ZOHO_CRITERIA=%22Trasposicion_4.1%22.%22C%C3%B3digo_Pa%C3%ADs%22%20%3D%20'NZL'</v>
      </c>
      <c r="E125" s="4">
        <f t="shared" si="23"/>
        <v>86</v>
      </c>
      <c r="F125" t="str">
        <f t="shared" si="23"/>
        <v>Informe Interactivo 3</v>
      </c>
      <c r="G125" t="str">
        <f t="shared" si="23"/>
        <v>País de Destino</v>
      </c>
      <c r="H125" t="str">
        <f t="shared" si="23"/>
        <v>Fruta Exportada (t)</v>
      </c>
      <c r="I125" s="2" t="s">
        <v>193</v>
      </c>
      <c r="J125" t="s">
        <v>194</v>
      </c>
      <c r="L125" s="1" t="str">
        <f t="shared" si="17"/>
        <v>Informe Interactivo 3 - Nueva Zelanda</v>
      </c>
    </row>
    <row r="126" spans="1:12" hidden="1" x14ac:dyDescent="0.35">
      <c r="A126" s="2">
        <f t="shared" si="18"/>
        <v>62</v>
      </c>
      <c r="B126" s="2">
        <f t="shared" si="19"/>
        <v>4.0999999999999996</v>
      </c>
      <c r="C126" s="5" t="str">
        <f t="shared" si="22"/>
        <v>Informe Interactivo 3 - Omán</v>
      </c>
      <c r="D126" s="6" t="str">
        <f t="shared" si="16"/>
        <v>https://analytics.zoho.com/open-view/2395394000005886391?ZOHO_CRITERIA=%22Trasposicion_4.1%22.%22C%C3%B3digo_Pa%C3%ADs%22%20%3D%20'OMN'</v>
      </c>
      <c r="E126" s="4">
        <f t="shared" si="23"/>
        <v>86</v>
      </c>
      <c r="F126" t="str">
        <f t="shared" si="23"/>
        <v>Informe Interactivo 3</v>
      </c>
      <c r="G126" t="str">
        <f t="shared" si="23"/>
        <v>País de Destino</v>
      </c>
      <c r="H126" t="str">
        <f t="shared" si="23"/>
        <v>Fruta Exportada (t)</v>
      </c>
      <c r="I126" s="2" t="s">
        <v>195</v>
      </c>
      <c r="J126" t="s">
        <v>196</v>
      </c>
      <c r="L126" s="1" t="str">
        <f t="shared" si="17"/>
        <v>Informe Interactivo 3 - Omán</v>
      </c>
    </row>
    <row r="127" spans="1:12" hidden="1" x14ac:dyDescent="0.35">
      <c r="A127" s="2">
        <f t="shared" si="18"/>
        <v>63</v>
      </c>
      <c r="B127" s="2">
        <f t="shared" si="19"/>
        <v>4.0999999999999996</v>
      </c>
      <c r="C127" s="5" t="str">
        <f t="shared" si="22"/>
        <v>Informe Interactivo 3 - Panamá</v>
      </c>
      <c r="D127" s="6" t="str">
        <f t="shared" si="16"/>
        <v>https://analytics.zoho.com/open-view/2395394000005886391?ZOHO_CRITERIA=%22Trasposicion_4.1%22.%22C%C3%B3digo_Pa%C3%ADs%22%20%3D%20'PAN'</v>
      </c>
      <c r="E127" s="4">
        <f t="shared" si="23"/>
        <v>86</v>
      </c>
      <c r="F127" t="str">
        <f t="shared" si="23"/>
        <v>Informe Interactivo 3</v>
      </c>
      <c r="G127" t="str">
        <f t="shared" si="23"/>
        <v>País de Destino</v>
      </c>
      <c r="H127" t="str">
        <f t="shared" si="23"/>
        <v>Fruta Exportada (t)</v>
      </c>
      <c r="I127" s="2" t="s">
        <v>197</v>
      </c>
      <c r="J127" t="s">
        <v>198</v>
      </c>
      <c r="L127" s="1" t="str">
        <f t="shared" si="17"/>
        <v>Informe Interactivo 3 - Panamá</v>
      </c>
    </row>
    <row r="128" spans="1:12" hidden="1" x14ac:dyDescent="0.35">
      <c r="A128" s="2">
        <f t="shared" si="18"/>
        <v>64</v>
      </c>
      <c r="B128" s="2">
        <f t="shared" si="19"/>
        <v>4.0999999999999996</v>
      </c>
      <c r="C128" s="5" t="str">
        <f t="shared" si="22"/>
        <v>Informe Interactivo 3 - Perú</v>
      </c>
      <c r="D128" s="6" t="str">
        <f t="shared" si="16"/>
        <v>https://analytics.zoho.com/open-view/2395394000005886391?ZOHO_CRITERIA=%22Trasposicion_4.1%22.%22C%C3%B3digo_Pa%C3%ADs%22%20%3D%20'PER'</v>
      </c>
      <c r="E128" s="4">
        <f t="shared" si="23"/>
        <v>86</v>
      </c>
      <c r="F128" t="str">
        <f t="shared" si="23"/>
        <v>Informe Interactivo 3</v>
      </c>
      <c r="G128" t="str">
        <f t="shared" si="23"/>
        <v>País de Destino</v>
      </c>
      <c r="H128" t="str">
        <f t="shared" si="23"/>
        <v>Fruta Exportada (t)</v>
      </c>
      <c r="I128" s="2" t="s">
        <v>199</v>
      </c>
      <c r="J128" t="s">
        <v>200</v>
      </c>
      <c r="L128" s="1" t="str">
        <f t="shared" si="17"/>
        <v>Informe Interactivo 3 - Perú</v>
      </c>
    </row>
    <row r="129" spans="1:12" hidden="1" x14ac:dyDescent="0.35">
      <c r="A129" s="2">
        <f t="shared" si="18"/>
        <v>65</v>
      </c>
      <c r="B129" s="2">
        <f t="shared" si="19"/>
        <v>4.0999999999999996</v>
      </c>
      <c r="C129" s="5" t="str">
        <f t="shared" si="22"/>
        <v>Informe Interactivo 3 - Filipinas</v>
      </c>
      <c r="D129" s="6" t="str">
        <f t="shared" si="16"/>
        <v>https://analytics.zoho.com/open-view/2395394000005886391?ZOHO_CRITERIA=%22Trasposicion_4.1%22.%22C%C3%B3digo_Pa%C3%ADs%22%20%3D%20'PHL'</v>
      </c>
      <c r="E129" s="4">
        <f t="shared" si="23"/>
        <v>86</v>
      </c>
      <c r="F129" t="str">
        <f t="shared" si="23"/>
        <v>Informe Interactivo 3</v>
      </c>
      <c r="G129" t="str">
        <f t="shared" si="23"/>
        <v>País de Destino</v>
      </c>
      <c r="H129" t="str">
        <f t="shared" si="23"/>
        <v>Fruta Exportada (t)</v>
      </c>
      <c r="I129" s="2" t="s">
        <v>201</v>
      </c>
      <c r="J129" t="s">
        <v>202</v>
      </c>
      <c r="L129" s="1" t="str">
        <f t="shared" si="17"/>
        <v>Informe Interactivo 3 - Filipinas</v>
      </c>
    </row>
    <row r="130" spans="1:12" hidden="1" x14ac:dyDescent="0.35">
      <c r="A130" s="2">
        <f t="shared" si="18"/>
        <v>66</v>
      </c>
      <c r="B130" s="2">
        <f t="shared" si="19"/>
        <v>4.0999999999999996</v>
      </c>
      <c r="C130" s="5" t="str">
        <f t="shared" si="22"/>
        <v>Informe Interactivo 3 - Polonia</v>
      </c>
      <c r="D130" s="6" t="str">
        <f t="shared" ref="D130:D150" si="24">+"https://analytics.zoho.com/open-view/2395394000005886391?ZOHO_CRITERIA=%22Trasposicion_4.1%22.%22C%C3%B3digo_Pa%C3%ADs%22%20%3D%20'"&amp;I130&amp;"'"</f>
        <v>https://analytics.zoho.com/open-view/2395394000005886391?ZOHO_CRITERIA=%22Trasposicion_4.1%22.%22C%C3%B3digo_Pa%C3%ADs%22%20%3D%20'POL'</v>
      </c>
      <c r="E130" s="4">
        <f t="shared" si="23"/>
        <v>86</v>
      </c>
      <c r="F130" t="str">
        <f t="shared" si="23"/>
        <v>Informe Interactivo 3</v>
      </c>
      <c r="G130" t="str">
        <f t="shared" si="23"/>
        <v>País de Destino</v>
      </c>
      <c r="H130" t="str">
        <f t="shared" si="23"/>
        <v>Fruta Exportada (t)</v>
      </c>
      <c r="I130" s="2" t="s">
        <v>203</v>
      </c>
      <c r="J130" t="s">
        <v>204</v>
      </c>
      <c r="L130" s="1" t="str">
        <f t="shared" si="17"/>
        <v>Informe Interactivo 3 - Polonia</v>
      </c>
    </row>
    <row r="131" spans="1:12" hidden="1" x14ac:dyDescent="0.35">
      <c r="A131" s="2">
        <f t="shared" si="18"/>
        <v>67</v>
      </c>
      <c r="B131" s="2">
        <f t="shared" si="19"/>
        <v>4.0999999999999996</v>
      </c>
      <c r="C131" s="5" t="str">
        <f t="shared" si="22"/>
        <v>Informe Interactivo 3 - Puerto Rico</v>
      </c>
      <c r="D131" s="6" t="str">
        <f t="shared" si="24"/>
        <v>https://analytics.zoho.com/open-view/2395394000005886391?ZOHO_CRITERIA=%22Trasposicion_4.1%22.%22C%C3%B3digo_Pa%C3%ADs%22%20%3D%20'PRI'</v>
      </c>
      <c r="E131" s="4">
        <f t="shared" si="23"/>
        <v>86</v>
      </c>
      <c r="F131" t="str">
        <f t="shared" si="23"/>
        <v>Informe Interactivo 3</v>
      </c>
      <c r="G131" t="str">
        <f t="shared" si="23"/>
        <v>País de Destino</v>
      </c>
      <c r="H131" t="str">
        <f t="shared" si="23"/>
        <v>Fruta Exportada (t)</v>
      </c>
      <c r="I131" s="2" t="s">
        <v>205</v>
      </c>
      <c r="J131" t="s">
        <v>206</v>
      </c>
      <c r="L131" s="1" t="str">
        <f t="shared" si="17"/>
        <v>Informe Interactivo 3 - Puerto Rico</v>
      </c>
    </row>
    <row r="132" spans="1:12" hidden="1" x14ac:dyDescent="0.35">
      <c r="A132" s="2">
        <f t="shared" si="18"/>
        <v>68</v>
      </c>
      <c r="B132" s="2">
        <f t="shared" si="19"/>
        <v>4.0999999999999996</v>
      </c>
      <c r="C132" s="5" t="str">
        <f t="shared" si="22"/>
        <v>Informe Interactivo 3 - Portugal</v>
      </c>
      <c r="D132" s="6" t="str">
        <f t="shared" si="24"/>
        <v>https://analytics.zoho.com/open-view/2395394000005886391?ZOHO_CRITERIA=%22Trasposicion_4.1%22.%22C%C3%B3digo_Pa%C3%ADs%22%20%3D%20'PRT'</v>
      </c>
      <c r="E132" s="4">
        <f t="shared" si="23"/>
        <v>86</v>
      </c>
      <c r="F132" t="str">
        <f t="shared" si="23"/>
        <v>Informe Interactivo 3</v>
      </c>
      <c r="G132" t="str">
        <f t="shared" si="23"/>
        <v>País de Destino</v>
      </c>
      <c r="H132" t="str">
        <f t="shared" si="23"/>
        <v>Fruta Exportada (t)</v>
      </c>
      <c r="I132" s="2" t="s">
        <v>207</v>
      </c>
      <c r="J132" t="s">
        <v>208</v>
      </c>
      <c r="L132" s="1" t="str">
        <f t="shared" si="17"/>
        <v>Informe Interactivo 3 - Portugal</v>
      </c>
    </row>
    <row r="133" spans="1:12" hidden="1" x14ac:dyDescent="0.35">
      <c r="A133" s="2">
        <f t="shared" si="18"/>
        <v>69</v>
      </c>
      <c r="B133" s="2">
        <f t="shared" si="19"/>
        <v>4.0999999999999996</v>
      </c>
      <c r="C133" s="5" t="str">
        <f t="shared" si="22"/>
        <v>Informe Interactivo 3 - Paraguay</v>
      </c>
      <c r="D133" s="6" t="str">
        <f t="shared" si="24"/>
        <v>https://analytics.zoho.com/open-view/2395394000005886391?ZOHO_CRITERIA=%22Trasposicion_4.1%22.%22C%C3%B3digo_Pa%C3%ADs%22%20%3D%20'PRY'</v>
      </c>
      <c r="E133" s="4">
        <f t="shared" si="23"/>
        <v>86</v>
      </c>
      <c r="F133" t="str">
        <f t="shared" si="23"/>
        <v>Informe Interactivo 3</v>
      </c>
      <c r="G133" t="str">
        <f t="shared" si="23"/>
        <v>País de Destino</v>
      </c>
      <c r="H133" t="str">
        <f t="shared" si="23"/>
        <v>Fruta Exportada (t)</v>
      </c>
      <c r="I133" s="2" t="s">
        <v>209</v>
      </c>
      <c r="J133" t="s">
        <v>210</v>
      </c>
      <c r="L133" s="1" t="str">
        <f t="shared" si="17"/>
        <v>Informe Interactivo 3 - Paraguay</v>
      </c>
    </row>
    <row r="134" spans="1:12" hidden="1" x14ac:dyDescent="0.35">
      <c r="A134" s="2">
        <f t="shared" si="18"/>
        <v>70</v>
      </c>
      <c r="B134" s="2">
        <f t="shared" si="19"/>
        <v>4.0999999999999996</v>
      </c>
      <c r="C134" s="5" t="str">
        <f t="shared" si="22"/>
        <v>Informe Interactivo 3 - Rumania</v>
      </c>
      <c r="D134" s="6" t="str">
        <f t="shared" si="24"/>
        <v>https://analytics.zoho.com/open-view/2395394000005886391?ZOHO_CRITERIA=%22Trasposicion_4.1%22.%22C%C3%B3digo_Pa%C3%ADs%22%20%3D%20'ROU'</v>
      </c>
      <c r="E134" s="4">
        <f t="shared" si="23"/>
        <v>86</v>
      </c>
      <c r="F134" t="str">
        <f t="shared" si="23"/>
        <v>Informe Interactivo 3</v>
      </c>
      <c r="G134" t="str">
        <f t="shared" si="23"/>
        <v>País de Destino</v>
      </c>
      <c r="H134" t="str">
        <f t="shared" si="23"/>
        <v>Fruta Exportada (t)</v>
      </c>
      <c r="I134" s="2" t="s">
        <v>211</v>
      </c>
      <c r="J134" t="s">
        <v>212</v>
      </c>
      <c r="L134" s="1" t="str">
        <f t="shared" si="17"/>
        <v>Informe Interactivo 3 - Rumania</v>
      </c>
    </row>
    <row r="135" spans="1:12" hidden="1" x14ac:dyDescent="0.35">
      <c r="A135" s="2">
        <f t="shared" si="18"/>
        <v>71</v>
      </c>
      <c r="B135" s="2">
        <f t="shared" si="19"/>
        <v>4.0999999999999996</v>
      </c>
      <c r="C135" s="5" t="str">
        <f t="shared" si="22"/>
        <v>Informe Interactivo 3 - Rusia</v>
      </c>
      <c r="D135" s="6" t="str">
        <f t="shared" si="24"/>
        <v>https://analytics.zoho.com/open-view/2395394000005886391?ZOHO_CRITERIA=%22Trasposicion_4.1%22.%22C%C3%B3digo_Pa%C3%ADs%22%20%3D%20'RUS'</v>
      </c>
      <c r="E135" s="4">
        <f t="shared" si="23"/>
        <v>86</v>
      </c>
      <c r="F135" t="str">
        <f t="shared" si="23"/>
        <v>Informe Interactivo 3</v>
      </c>
      <c r="G135" t="str">
        <f t="shared" si="23"/>
        <v>País de Destino</v>
      </c>
      <c r="H135" t="str">
        <f t="shared" si="23"/>
        <v>Fruta Exportada (t)</v>
      </c>
      <c r="I135" s="2" t="s">
        <v>213</v>
      </c>
      <c r="J135" t="s">
        <v>214</v>
      </c>
      <c r="L135" s="1" t="str">
        <f t="shared" si="17"/>
        <v>Informe Interactivo 3 - Rusia</v>
      </c>
    </row>
    <row r="136" spans="1:12" hidden="1" x14ac:dyDescent="0.35">
      <c r="A136" s="2">
        <f t="shared" si="18"/>
        <v>72</v>
      </c>
      <c r="B136" s="2">
        <f t="shared" si="19"/>
        <v>4.0999999999999996</v>
      </c>
      <c r="C136" s="5" t="str">
        <f t="shared" si="22"/>
        <v>Informe Interactivo 3 - Arabia Saudita</v>
      </c>
      <c r="D136" s="6" t="str">
        <f t="shared" si="24"/>
        <v>https://analytics.zoho.com/open-view/2395394000005886391?ZOHO_CRITERIA=%22Trasposicion_4.1%22.%22C%C3%B3digo_Pa%C3%ADs%22%20%3D%20'SAU'</v>
      </c>
      <c r="E136" s="4">
        <f t="shared" si="23"/>
        <v>86</v>
      </c>
      <c r="F136" t="str">
        <f t="shared" si="23"/>
        <v>Informe Interactivo 3</v>
      </c>
      <c r="G136" t="str">
        <f t="shared" si="23"/>
        <v>País de Destino</v>
      </c>
      <c r="H136" t="str">
        <f t="shared" si="23"/>
        <v>Fruta Exportada (t)</v>
      </c>
      <c r="I136" s="2" t="s">
        <v>215</v>
      </c>
      <c r="J136" t="s">
        <v>216</v>
      </c>
      <c r="L136" s="1" t="str">
        <f t="shared" si="17"/>
        <v>Informe Interactivo 3 - Arabia Saudita</v>
      </c>
    </row>
    <row r="137" spans="1:12" hidden="1" x14ac:dyDescent="0.35">
      <c r="A137" s="2">
        <f t="shared" si="18"/>
        <v>73</v>
      </c>
      <c r="B137" s="2">
        <f t="shared" si="19"/>
        <v>4.0999999999999996</v>
      </c>
      <c r="C137" s="5" t="str">
        <f t="shared" si="22"/>
        <v>Informe Interactivo 3 - Singapur</v>
      </c>
      <c r="D137" s="6" t="str">
        <f t="shared" si="24"/>
        <v>https://analytics.zoho.com/open-view/2395394000005886391?ZOHO_CRITERIA=%22Trasposicion_4.1%22.%22C%C3%B3digo_Pa%C3%ADs%22%20%3D%20'SGP'</v>
      </c>
      <c r="E137" s="4">
        <f t="shared" si="23"/>
        <v>86</v>
      </c>
      <c r="F137" t="str">
        <f t="shared" si="23"/>
        <v>Informe Interactivo 3</v>
      </c>
      <c r="G137" t="str">
        <f t="shared" si="23"/>
        <v>País de Destino</v>
      </c>
      <c r="H137" t="str">
        <f t="shared" si="23"/>
        <v>Fruta Exportada (t)</v>
      </c>
      <c r="I137" s="2" t="s">
        <v>217</v>
      </c>
      <c r="J137" t="s">
        <v>218</v>
      </c>
      <c r="L137" s="1" t="str">
        <f t="shared" si="17"/>
        <v>Informe Interactivo 3 - Singapur</v>
      </c>
    </row>
    <row r="138" spans="1:12" hidden="1" x14ac:dyDescent="0.35">
      <c r="A138" s="2">
        <f t="shared" si="18"/>
        <v>74</v>
      </c>
      <c r="B138" s="2">
        <f t="shared" si="19"/>
        <v>4.0999999999999996</v>
      </c>
      <c r="C138" s="5" t="str">
        <f t="shared" si="22"/>
        <v>Informe Interactivo 3 - El Salvador</v>
      </c>
      <c r="D138" s="6" t="str">
        <f t="shared" si="24"/>
        <v>https://analytics.zoho.com/open-view/2395394000005886391?ZOHO_CRITERIA=%22Trasposicion_4.1%22.%22C%C3%B3digo_Pa%C3%ADs%22%20%3D%20'SLV'</v>
      </c>
      <c r="E138" s="4">
        <f t="shared" si="23"/>
        <v>86</v>
      </c>
      <c r="F138" t="str">
        <f t="shared" si="23"/>
        <v>Informe Interactivo 3</v>
      </c>
      <c r="G138" t="str">
        <f t="shared" si="23"/>
        <v>País de Destino</v>
      </c>
      <c r="H138" t="str">
        <f t="shared" si="23"/>
        <v>Fruta Exportada (t)</v>
      </c>
      <c r="I138" s="2" t="s">
        <v>219</v>
      </c>
      <c r="J138" t="s">
        <v>220</v>
      </c>
      <c r="L138" s="1" t="str">
        <f t="shared" si="17"/>
        <v>Informe Interactivo 3 - El Salvador</v>
      </c>
    </row>
    <row r="139" spans="1:12" hidden="1" x14ac:dyDescent="0.35">
      <c r="A139" s="2">
        <f t="shared" si="18"/>
        <v>75</v>
      </c>
      <c r="B139" s="2">
        <f t="shared" si="19"/>
        <v>4.0999999999999996</v>
      </c>
      <c r="C139" s="5" t="str">
        <f t="shared" si="22"/>
        <v>Informe Interactivo 3 - Eslovaquia</v>
      </c>
      <c r="D139" s="6" t="str">
        <f t="shared" si="24"/>
        <v>https://analytics.zoho.com/open-view/2395394000005886391?ZOHO_CRITERIA=%22Trasposicion_4.1%22.%22C%C3%B3digo_Pa%C3%ADs%22%20%3D%20'SVK'</v>
      </c>
      <c r="E139" s="4">
        <f t="shared" si="23"/>
        <v>86</v>
      </c>
      <c r="F139" t="str">
        <f t="shared" si="23"/>
        <v>Informe Interactivo 3</v>
      </c>
      <c r="G139" t="str">
        <f t="shared" si="23"/>
        <v>País de Destino</v>
      </c>
      <c r="H139" t="str">
        <f t="shared" si="23"/>
        <v>Fruta Exportada (t)</v>
      </c>
      <c r="I139" s="2" t="s">
        <v>221</v>
      </c>
      <c r="J139" t="s">
        <v>222</v>
      </c>
      <c r="L139" s="1" t="str">
        <f t="shared" si="17"/>
        <v>Informe Interactivo 3 - Eslovaquia</v>
      </c>
    </row>
    <row r="140" spans="1:12" hidden="1" x14ac:dyDescent="0.35">
      <c r="A140" s="2">
        <f t="shared" si="18"/>
        <v>76</v>
      </c>
      <c r="B140" s="2">
        <f t="shared" si="19"/>
        <v>4.0999999999999996</v>
      </c>
      <c r="C140" s="5" t="str">
        <f t="shared" si="22"/>
        <v>Informe Interactivo 3 - Eslovenia</v>
      </c>
      <c r="D140" s="6" t="str">
        <f t="shared" si="24"/>
        <v>https://analytics.zoho.com/open-view/2395394000005886391?ZOHO_CRITERIA=%22Trasposicion_4.1%22.%22C%C3%B3digo_Pa%C3%ADs%22%20%3D%20'SVN'</v>
      </c>
      <c r="E140" s="4">
        <f t="shared" ref="E140:H155" si="25">+E139</f>
        <v>86</v>
      </c>
      <c r="F140" t="str">
        <f t="shared" si="25"/>
        <v>Informe Interactivo 3</v>
      </c>
      <c r="G140" t="str">
        <f t="shared" si="25"/>
        <v>País de Destino</v>
      </c>
      <c r="H140" t="str">
        <f t="shared" si="25"/>
        <v>Fruta Exportada (t)</v>
      </c>
      <c r="I140" s="2" t="s">
        <v>223</v>
      </c>
      <c r="J140" t="s">
        <v>224</v>
      </c>
      <c r="L140" s="1" t="str">
        <f t="shared" ref="L140:L203" si="26">+HYPERLINK(D140,C140)</f>
        <v>Informe Interactivo 3 - Eslovenia</v>
      </c>
    </row>
    <row r="141" spans="1:12" hidden="1" x14ac:dyDescent="0.35">
      <c r="A141" s="2">
        <f t="shared" ref="A141:A204" si="27">+A140+1</f>
        <v>77</v>
      </c>
      <c r="B141" s="2">
        <f t="shared" si="19"/>
        <v>4.0999999999999996</v>
      </c>
      <c r="C141" s="5" t="str">
        <f t="shared" si="22"/>
        <v>Informe Interactivo 3 - Suecia</v>
      </c>
      <c r="D141" s="6" t="str">
        <f t="shared" si="24"/>
        <v>https://analytics.zoho.com/open-view/2395394000005886391?ZOHO_CRITERIA=%22Trasposicion_4.1%22.%22C%C3%B3digo_Pa%C3%ADs%22%20%3D%20'SWE'</v>
      </c>
      <c r="E141" s="4">
        <f t="shared" si="25"/>
        <v>86</v>
      </c>
      <c r="F141" t="str">
        <f t="shared" si="25"/>
        <v>Informe Interactivo 3</v>
      </c>
      <c r="G141" t="str">
        <f t="shared" si="25"/>
        <v>País de Destino</v>
      </c>
      <c r="H141" t="str">
        <f t="shared" si="25"/>
        <v>Fruta Exportada (t)</v>
      </c>
      <c r="I141" s="2" t="s">
        <v>225</v>
      </c>
      <c r="J141" t="s">
        <v>226</v>
      </c>
      <c r="L141" s="1" t="str">
        <f t="shared" si="26"/>
        <v>Informe Interactivo 3 - Suecia</v>
      </c>
    </row>
    <row r="142" spans="1:12" hidden="1" x14ac:dyDescent="0.35">
      <c r="A142" s="2">
        <f t="shared" si="27"/>
        <v>78</v>
      </c>
      <c r="B142" s="2">
        <f t="shared" si="19"/>
        <v>4.0999999999999996</v>
      </c>
      <c r="C142" s="5" t="str">
        <f t="shared" si="22"/>
        <v>Informe Interactivo 3 - Tailandia</v>
      </c>
      <c r="D142" s="6" t="str">
        <f t="shared" si="24"/>
        <v>https://analytics.zoho.com/open-view/2395394000005886391?ZOHO_CRITERIA=%22Trasposicion_4.1%22.%22C%C3%B3digo_Pa%C3%ADs%22%20%3D%20'THA'</v>
      </c>
      <c r="E142" s="4">
        <f t="shared" si="25"/>
        <v>86</v>
      </c>
      <c r="F142" t="str">
        <f t="shared" si="25"/>
        <v>Informe Interactivo 3</v>
      </c>
      <c r="G142" t="str">
        <f t="shared" si="25"/>
        <v>País de Destino</v>
      </c>
      <c r="H142" t="str">
        <f t="shared" si="25"/>
        <v>Fruta Exportada (t)</v>
      </c>
      <c r="I142" s="2" t="s">
        <v>227</v>
      </c>
      <c r="J142" t="s">
        <v>228</v>
      </c>
      <c r="L142" s="1" t="str">
        <f t="shared" si="26"/>
        <v>Informe Interactivo 3 - Tailandia</v>
      </c>
    </row>
    <row r="143" spans="1:12" hidden="1" x14ac:dyDescent="0.35">
      <c r="A143" s="2">
        <f t="shared" si="27"/>
        <v>79</v>
      </c>
      <c r="B143" s="2">
        <f t="shared" si="19"/>
        <v>4.0999999999999996</v>
      </c>
      <c r="C143" s="5" t="str">
        <f t="shared" si="22"/>
        <v>Informe Interactivo 3 - Turquía</v>
      </c>
      <c r="D143" s="6" t="str">
        <f t="shared" si="24"/>
        <v>https://analytics.zoho.com/open-view/2395394000005886391?ZOHO_CRITERIA=%22Trasposicion_4.1%22.%22C%C3%B3digo_Pa%C3%ADs%22%20%3D%20'TUR'</v>
      </c>
      <c r="E143" s="4">
        <f t="shared" si="25"/>
        <v>86</v>
      </c>
      <c r="F143" t="str">
        <f t="shared" si="25"/>
        <v>Informe Interactivo 3</v>
      </c>
      <c r="G143" t="str">
        <f t="shared" si="25"/>
        <v>País de Destino</v>
      </c>
      <c r="H143" t="str">
        <f t="shared" si="25"/>
        <v>Fruta Exportada (t)</v>
      </c>
      <c r="I143" s="2" t="s">
        <v>229</v>
      </c>
      <c r="J143" t="s">
        <v>230</v>
      </c>
      <c r="L143" s="1" t="str">
        <f t="shared" si="26"/>
        <v>Informe Interactivo 3 - Turquía</v>
      </c>
    </row>
    <row r="144" spans="1:12" hidden="1" x14ac:dyDescent="0.35">
      <c r="A144" s="2">
        <f t="shared" si="27"/>
        <v>80</v>
      </c>
      <c r="B144" s="2">
        <f t="shared" si="19"/>
        <v>4.0999999999999996</v>
      </c>
      <c r="C144" s="5" t="str">
        <f t="shared" si="22"/>
        <v>Informe Interactivo 3 - Taiwán</v>
      </c>
      <c r="D144" s="6" t="str">
        <f t="shared" si="24"/>
        <v>https://analytics.zoho.com/open-view/2395394000005886391?ZOHO_CRITERIA=%22Trasposicion_4.1%22.%22C%C3%B3digo_Pa%C3%ADs%22%20%3D%20'TWN'</v>
      </c>
      <c r="E144" s="4">
        <f t="shared" si="25"/>
        <v>86</v>
      </c>
      <c r="F144" t="str">
        <f t="shared" si="25"/>
        <v>Informe Interactivo 3</v>
      </c>
      <c r="G144" t="str">
        <f t="shared" si="25"/>
        <v>País de Destino</v>
      </c>
      <c r="H144" t="str">
        <f t="shared" si="25"/>
        <v>Fruta Exportada (t)</v>
      </c>
      <c r="I144" s="2" t="s">
        <v>231</v>
      </c>
      <c r="J144" t="s">
        <v>232</v>
      </c>
      <c r="L144" s="1" t="str">
        <f t="shared" si="26"/>
        <v>Informe Interactivo 3 - Taiwán</v>
      </c>
    </row>
    <row r="145" spans="1:12" hidden="1" x14ac:dyDescent="0.35">
      <c r="A145" s="2">
        <f t="shared" si="27"/>
        <v>81</v>
      </c>
      <c r="B145" s="2">
        <f t="shared" si="19"/>
        <v>4.0999999999999996</v>
      </c>
      <c r="C145" s="5" t="str">
        <f t="shared" si="22"/>
        <v>Informe Interactivo 3 - Ucrania</v>
      </c>
      <c r="D145" s="6" t="str">
        <f t="shared" si="24"/>
        <v>https://analytics.zoho.com/open-view/2395394000005886391?ZOHO_CRITERIA=%22Trasposicion_4.1%22.%22C%C3%B3digo_Pa%C3%ADs%22%20%3D%20'UKR'</v>
      </c>
      <c r="E145" s="4">
        <f t="shared" si="25"/>
        <v>86</v>
      </c>
      <c r="F145" t="str">
        <f t="shared" si="25"/>
        <v>Informe Interactivo 3</v>
      </c>
      <c r="G145" t="str">
        <f t="shared" si="25"/>
        <v>País de Destino</v>
      </c>
      <c r="H145" t="str">
        <f t="shared" si="25"/>
        <v>Fruta Exportada (t)</v>
      </c>
      <c r="I145" s="2" t="s">
        <v>233</v>
      </c>
      <c r="J145" t="s">
        <v>234</v>
      </c>
      <c r="L145" s="1" t="str">
        <f t="shared" si="26"/>
        <v>Informe Interactivo 3 - Ucrania</v>
      </c>
    </row>
    <row r="146" spans="1:12" hidden="1" x14ac:dyDescent="0.35">
      <c r="A146" s="2">
        <f t="shared" si="27"/>
        <v>82</v>
      </c>
      <c r="B146" s="2">
        <f t="shared" si="19"/>
        <v>4.0999999999999996</v>
      </c>
      <c r="C146" s="5" t="str">
        <f t="shared" si="22"/>
        <v>Informe Interactivo 3 - Uruguay</v>
      </c>
      <c r="D146" s="6" t="str">
        <f t="shared" si="24"/>
        <v>https://analytics.zoho.com/open-view/2395394000005886391?ZOHO_CRITERIA=%22Trasposicion_4.1%22.%22C%C3%B3digo_Pa%C3%ADs%22%20%3D%20'URY'</v>
      </c>
      <c r="E146" s="4">
        <f t="shared" si="25"/>
        <v>86</v>
      </c>
      <c r="F146" t="str">
        <f t="shared" si="25"/>
        <v>Informe Interactivo 3</v>
      </c>
      <c r="G146" t="str">
        <f t="shared" si="25"/>
        <v>País de Destino</v>
      </c>
      <c r="H146" t="str">
        <f t="shared" si="25"/>
        <v>Fruta Exportada (t)</v>
      </c>
      <c r="I146" s="2" t="s">
        <v>235</v>
      </c>
      <c r="J146" t="s">
        <v>236</v>
      </c>
      <c r="L146" s="1" t="str">
        <f t="shared" si="26"/>
        <v>Informe Interactivo 3 - Uruguay</v>
      </c>
    </row>
    <row r="147" spans="1:12" hidden="1" x14ac:dyDescent="0.35">
      <c r="A147" s="2">
        <f t="shared" si="27"/>
        <v>83</v>
      </c>
      <c r="B147" s="2">
        <f t="shared" si="19"/>
        <v>4.0999999999999996</v>
      </c>
      <c r="C147" s="5" t="str">
        <f t="shared" si="22"/>
        <v>Informe Interactivo 3 - Estados Unidos</v>
      </c>
      <c r="D147" s="6" t="str">
        <f t="shared" si="24"/>
        <v>https://analytics.zoho.com/open-view/2395394000005886391?ZOHO_CRITERIA=%22Trasposicion_4.1%22.%22C%C3%B3digo_Pa%C3%ADs%22%20%3D%20'USA'</v>
      </c>
      <c r="E147" s="4">
        <f t="shared" si="25"/>
        <v>86</v>
      </c>
      <c r="F147" t="str">
        <f t="shared" si="25"/>
        <v>Informe Interactivo 3</v>
      </c>
      <c r="G147" t="str">
        <f t="shared" si="25"/>
        <v>País de Destino</v>
      </c>
      <c r="H147" t="str">
        <f t="shared" si="25"/>
        <v>Fruta Exportada (t)</v>
      </c>
      <c r="I147" s="2" t="s">
        <v>237</v>
      </c>
      <c r="J147" t="s">
        <v>238</v>
      </c>
      <c r="L147" s="1" t="str">
        <f t="shared" si="26"/>
        <v>Informe Interactivo 3 - Estados Unidos</v>
      </c>
    </row>
    <row r="148" spans="1:12" hidden="1" x14ac:dyDescent="0.35">
      <c r="A148" s="2">
        <f t="shared" si="27"/>
        <v>84</v>
      </c>
      <c r="B148" s="2">
        <f t="shared" si="19"/>
        <v>4.0999999999999996</v>
      </c>
      <c r="C148" s="5" t="str">
        <f t="shared" si="22"/>
        <v>Informe Interactivo 3 - Venezuela</v>
      </c>
      <c r="D148" s="6" t="str">
        <f t="shared" si="24"/>
        <v>https://analytics.zoho.com/open-view/2395394000005886391?ZOHO_CRITERIA=%22Trasposicion_4.1%22.%22C%C3%B3digo_Pa%C3%ADs%22%20%3D%20'VEN'</v>
      </c>
      <c r="E148" s="4">
        <f t="shared" si="25"/>
        <v>86</v>
      </c>
      <c r="F148" t="str">
        <f t="shared" si="25"/>
        <v>Informe Interactivo 3</v>
      </c>
      <c r="G148" t="str">
        <f t="shared" si="25"/>
        <v>País de Destino</v>
      </c>
      <c r="H148" t="str">
        <f t="shared" si="25"/>
        <v>Fruta Exportada (t)</v>
      </c>
      <c r="I148" s="2" t="s">
        <v>239</v>
      </c>
      <c r="J148" t="s">
        <v>240</v>
      </c>
      <c r="L148" s="1" t="str">
        <f t="shared" si="26"/>
        <v>Informe Interactivo 3 - Venezuela</v>
      </c>
    </row>
    <row r="149" spans="1:12" hidden="1" x14ac:dyDescent="0.35">
      <c r="A149" s="2">
        <f t="shared" si="27"/>
        <v>85</v>
      </c>
      <c r="B149" s="2">
        <f t="shared" si="19"/>
        <v>4.0999999999999996</v>
      </c>
      <c r="C149" s="5" t="str">
        <f t="shared" si="22"/>
        <v>Informe Interactivo 3 - Vietnam</v>
      </c>
      <c r="D149" s="6" t="str">
        <f t="shared" si="24"/>
        <v>https://analytics.zoho.com/open-view/2395394000005886391?ZOHO_CRITERIA=%22Trasposicion_4.1%22.%22C%C3%B3digo_Pa%C3%ADs%22%20%3D%20'VNM'</v>
      </c>
      <c r="E149" s="4">
        <f t="shared" si="25"/>
        <v>86</v>
      </c>
      <c r="F149" t="str">
        <f t="shared" si="25"/>
        <v>Informe Interactivo 3</v>
      </c>
      <c r="G149" t="str">
        <f t="shared" si="25"/>
        <v>País de Destino</v>
      </c>
      <c r="H149" t="str">
        <f t="shared" si="25"/>
        <v>Fruta Exportada (t)</v>
      </c>
      <c r="I149" s="2" t="s">
        <v>241</v>
      </c>
      <c r="J149" t="s">
        <v>242</v>
      </c>
      <c r="L149" s="1" t="str">
        <f t="shared" si="26"/>
        <v>Informe Interactivo 3 - Vietnam</v>
      </c>
    </row>
    <row r="150" spans="1:12" hidden="1" x14ac:dyDescent="0.35">
      <c r="A150" s="2">
        <f t="shared" si="27"/>
        <v>86</v>
      </c>
      <c r="B150" s="2">
        <f t="shared" si="19"/>
        <v>4.0999999999999996</v>
      </c>
      <c r="C150" s="5" t="str">
        <f t="shared" si="22"/>
        <v>Informe Interactivo 3 - Sudáfrica</v>
      </c>
      <c r="D150" s="6" t="str">
        <f t="shared" si="24"/>
        <v>https://analytics.zoho.com/open-view/2395394000005886391?ZOHO_CRITERIA=%22Trasposicion_4.1%22.%22C%C3%B3digo_Pa%C3%ADs%22%20%3D%20'ZAF'</v>
      </c>
      <c r="E150" s="4">
        <f t="shared" si="25"/>
        <v>86</v>
      </c>
      <c r="F150" t="str">
        <f t="shared" si="25"/>
        <v>Informe Interactivo 3</v>
      </c>
      <c r="G150" t="str">
        <f t="shared" si="25"/>
        <v>País de Destino</v>
      </c>
      <c r="H150" t="str">
        <f t="shared" si="25"/>
        <v>Fruta Exportada (t)</v>
      </c>
      <c r="I150" s="2" t="s">
        <v>243</v>
      </c>
      <c r="J150" t="s">
        <v>244</v>
      </c>
      <c r="L150" s="1" t="str">
        <f t="shared" si="26"/>
        <v>Informe Interactivo 3 - Sudáfrica</v>
      </c>
    </row>
    <row r="151" spans="1:12" hidden="1" x14ac:dyDescent="0.35">
      <c r="A151" s="8">
        <v>1</v>
      </c>
      <c r="B151" s="8">
        <f t="shared" si="19"/>
        <v>4.0999999999999996</v>
      </c>
      <c r="C151" s="9" t="str">
        <f t="shared" si="22"/>
        <v>Informe Interactivo 4 - Aceites</v>
      </c>
      <c r="D151" s="10" t="str">
        <f>+"https://analytics.zoho.com/open-view/2395394000005888643?ZOHO_CRITERIA=%22Trasposicion_4.1%22.%22Id_Procesamiento%22%20%3D%20"&amp;I151</f>
        <v>https://analytics.zoho.com/open-view/2395394000005888643?ZOHO_CRITERIA=%22Trasposicion_4.1%22.%22Id_Procesamiento%22%20%3D%201</v>
      </c>
      <c r="E151" s="11">
        <v>7</v>
      </c>
      <c r="F151" s="7" t="s">
        <v>0</v>
      </c>
      <c r="G151" s="7" t="s">
        <v>245</v>
      </c>
      <c r="H151" s="7" t="s">
        <v>16</v>
      </c>
      <c r="I151" s="8">
        <v>1</v>
      </c>
      <c r="J151" s="7" t="s">
        <v>246</v>
      </c>
      <c r="K151" s="7"/>
      <c r="L151" s="1" t="str">
        <f t="shared" si="26"/>
        <v>Informe Interactivo 4 - Aceites</v>
      </c>
    </row>
    <row r="152" spans="1:12" hidden="1" x14ac:dyDescent="0.35">
      <c r="A152" s="2">
        <f t="shared" si="27"/>
        <v>2</v>
      </c>
      <c r="B152" s="2">
        <f t="shared" si="19"/>
        <v>4.0999999999999996</v>
      </c>
      <c r="C152" s="5" t="str">
        <f t="shared" si="22"/>
        <v>Informe Interactivo 4 - Congelados</v>
      </c>
      <c r="D152" s="34" t="str">
        <f t="shared" ref="D152:D157" si="28">+"https://analytics.zoho.com/open-view/2395394000005888643?ZOHO_CRITERIA=%22Trasposicion_4.1%22.%22Id_Procesamiento%22%20%3D%20"&amp;I152</f>
        <v>https://analytics.zoho.com/open-view/2395394000005888643?ZOHO_CRITERIA=%22Trasposicion_4.1%22.%22Id_Procesamiento%22%20%3D%202</v>
      </c>
      <c r="E152" s="4">
        <f t="shared" si="25"/>
        <v>7</v>
      </c>
      <c r="F152" t="str">
        <f t="shared" si="25"/>
        <v>Informe Interactivo 4</v>
      </c>
      <c r="G152" t="str">
        <f t="shared" si="25"/>
        <v>Procesamiento</v>
      </c>
      <c r="H152" t="str">
        <f t="shared" si="25"/>
        <v>Fruta Exportada (t)</v>
      </c>
      <c r="I152" s="2">
        <v>2</v>
      </c>
      <c r="J152" t="s">
        <v>247</v>
      </c>
      <c r="L152" s="1" t="str">
        <f t="shared" si="26"/>
        <v>Informe Interactivo 4 - Congelados</v>
      </c>
    </row>
    <row r="153" spans="1:12" hidden="1" x14ac:dyDescent="0.35">
      <c r="A153" s="2">
        <f t="shared" si="27"/>
        <v>3</v>
      </c>
      <c r="B153" s="2">
        <f t="shared" si="19"/>
        <v>4.0999999999999996</v>
      </c>
      <c r="C153" s="5" t="str">
        <f t="shared" si="22"/>
        <v>Informe Interactivo 4 - Conservas</v>
      </c>
      <c r="D153" s="34" t="str">
        <f t="shared" si="28"/>
        <v>https://analytics.zoho.com/open-view/2395394000005888643?ZOHO_CRITERIA=%22Trasposicion_4.1%22.%22Id_Procesamiento%22%20%3D%203</v>
      </c>
      <c r="E153" s="4">
        <f t="shared" si="25"/>
        <v>7</v>
      </c>
      <c r="F153" t="str">
        <f t="shared" si="25"/>
        <v>Informe Interactivo 4</v>
      </c>
      <c r="G153" t="str">
        <f t="shared" si="25"/>
        <v>Procesamiento</v>
      </c>
      <c r="H153" t="str">
        <f t="shared" si="25"/>
        <v>Fruta Exportada (t)</v>
      </c>
      <c r="I153" s="2">
        <v>3</v>
      </c>
      <c r="J153" t="s">
        <v>248</v>
      </c>
      <c r="L153" s="1" t="str">
        <f t="shared" si="26"/>
        <v>Informe Interactivo 4 - Conservas</v>
      </c>
    </row>
    <row r="154" spans="1:12" hidden="1" x14ac:dyDescent="0.35">
      <c r="A154" s="2">
        <f t="shared" si="27"/>
        <v>4</v>
      </c>
      <c r="B154" s="2">
        <f t="shared" si="19"/>
        <v>4.0999999999999996</v>
      </c>
      <c r="C154" s="5" t="str">
        <f t="shared" si="22"/>
        <v>Informe Interactivo 4 - Deshidratados</v>
      </c>
      <c r="D154" s="34" t="str">
        <f t="shared" si="28"/>
        <v>https://analytics.zoho.com/open-view/2395394000005888643?ZOHO_CRITERIA=%22Trasposicion_4.1%22.%22Id_Procesamiento%22%20%3D%204</v>
      </c>
      <c r="E154" s="4">
        <f t="shared" si="25"/>
        <v>7</v>
      </c>
      <c r="F154" t="str">
        <f t="shared" si="25"/>
        <v>Informe Interactivo 4</v>
      </c>
      <c r="G154" t="str">
        <f t="shared" si="25"/>
        <v>Procesamiento</v>
      </c>
      <c r="H154" t="str">
        <f t="shared" si="25"/>
        <v>Fruta Exportada (t)</v>
      </c>
      <c r="I154" s="2">
        <v>4</v>
      </c>
      <c r="J154" t="s">
        <v>249</v>
      </c>
      <c r="L154" s="1" t="str">
        <f t="shared" si="26"/>
        <v>Informe Interactivo 4 - Deshidratados</v>
      </c>
    </row>
    <row r="155" spans="1:12" hidden="1" x14ac:dyDescent="0.35">
      <c r="A155" s="2">
        <f t="shared" si="27"/>
        <v>5</v>
      </c>
      <c r="B155" s="2">
        <f t="shared" si="19"/>
        <v>4.0999999999999996</v>
      </c>
      <c r="C155" s="5" t="str">
        <f t="shared" si="22"/>
        <v>Informe Interactivo 4 - Fresca</v>
      </c>
      <c r="D155" s="34" t="str">
        <f t="shared" si="28"/>
        <v>https://analytics.zoho.com/open-view/2395394000005888643?ZOHO_CRITERIA=%22Trasposicion_4.1%22.%22Id_Procesamiento%22%20%3D%205</v>
      </c>
      <c r="E155" s="4">
        <f t="shared" si="25"/>
        <v>7</v>
      </c>
      <c r="F155" t="str">
        <f t="shared" si="25"/>
        <v>Informe Interactivo 4</v>
      </c>
      <c r="G155" t="str">
        <f t="shared" si="25"/>
        <v>Procesamiento</v>
      </c>
      <c r="H155" t="str">
        <f t="shared" si="25"/>
        <v>Fruta Exportada (t)</v>
      </c>
      <c r="I155" s="2">
        <v>5</v>
      </c>
      <c r="J155" t="s">
        <v>250</v>
      </c>
      <c r="L155" s="1" t="str">
        <f t="shared" si="26"/>
        <v>Informe Interactivo 4 - Fresca</v>
      </c>
    </row>
    <row r="156" spans="1:12" hidden="1" x14ac:dyDescent="0.35">
      <c r="A156" s="2">
        <f t="shared" si="27"/>
        <v>6</v>
      </c>
      <c r="B156" s="2">
        <f t="shared" ref="B156:B219" si="29">+B155</f>
        <v>4.0999999999999996</v>
      </c>
      <c r="C156" s="5" t="str">
        <f t="shared" si="22"/>
        <v>Informe Interactivo 4 - Frutos secos</v>
      </c>
      <c r="D156" s="34" t="str">
        <f t="shared" si="28"/>
        <v>https://analytics.zoho.com/open-view/2395394000005888643?ZOHO_CRITERIA=%22Trasposicion_4.1%22.%22Id_Procesamiento%22%20%3D%206</v>
      </c>
      <c r="E156" s="4">
        <f t="shared" ref="E156:H171" si="30">+E155</f>
        <v>7</v>
      </c>
      <c r="F156" t="str">
        <f t="shared" si="30"/>
        <v>Informe Interactivo 4</v>
      </c>
      <c r="G156" t="str">
        <f t="shared" si="30"/>
        <v>Procesamiento</v>
      </c>
      <c r="H156" t="str">
        <f t="shared" si="30"/>
        <v>Fruta Exportada (t)</v>
      </c>
      <c r="I156" s="2">
        <v>6</v>
      </c>
      <c r="J156" t="s">
        <v>251</v>
      </c>
      <c r="L156" s="1" t="str">
        <f t="shared" si="26"/>
        <v>Informe Interactivo 4 - Frutos secos</v>
      </c>
    </row>
    <row r="157" spans="1:12" hidden="1" x14ac:dyDescent="0.35">
      <c r="A157" s="2">
        <f t="shared" si="27"/>
        <v>7</v>
      </c>
      <c r="B157" s="2">
        <f t="shared" si="29"/>
        <v>4.0999999999999996</v>
      </c>
      <c r="C157" s="5" t="str">
        <f t="shared" si="22"/>
        <v>Informe Interactivo 4 - Jugos</v>
      </c>
      <c r="D157" s="34" t="str">
        <f t="shared" si="28"/>
        <v>https://analytics.zoho.com/open-view/2395394000005888643?ZOHO_CRITERIA=%22Trasposicion_4.1%22.%22Id_Procesamiento%22%20%3D%207</v>
      </c>
      <c r="E157" s="4">
        <f t="shared" si="30"/>
        <v>7</v>
      </c>
      <c r="F157" t="str">
        <f t="shared" si="30"/>
        <v>Informe Interactivo 4</v>
      </c>
      <c r="G157" t="str">
        <f t="shared" si="30"/>
        <v>Procesamiento</v>
      </c>
      <c r="H157" t="str">
        <f t="shared" si="30"/>
        <v>Fruta Exportada (t)</v>
      </c>
      <c r="I157" s="2">
        <v>7</v>
      </c>
      <c r="J157" t="s">
        <v>252</v>
      </c>
      <c r="L157" s="1" t="str">
        <f t="shared" si="26"/>
        <v>Informe Interactivo 4 - Jugos</v>
      </c>
    </row>
    <row r="158" spans="1:12" hidden="1" x14ac:dyDescent="0.35">
      <c r="A158" s="8">
        <v>1</v>
      </c>
      <c r="B158" s="8">
        <f t="shared" si="29"/>
        <v>4.0999999999999996</v>
      </c>
      <c r="C158" s="9" t="str">
        <f t="shared" si="22"/>
        <v>Informe Interactivo 5 - Tarapacá</v>
      </c>
      <c r="D158" s="10" t="str">
        <f>+"https://analytics.zoho.com/open-view/2395394000005898292?ZOHO_CRITERIA=%22Trasposicion_4.1%22.%22C%C3%B3digo_Regi%C3%B3n%22%20%3D%20"&amp;I158</f>
        <v>https://analytics.zoho.com/open-view/2395394000005898292?ZOHO_CRITERIA=%22Trasposicion_4.1%22.%22C%C3%B3digo_Regi%C3%B3n%22%20%3D%201</v>
      </c>
      <c r="E158" s="11">
        <v>17</v>
      </c>
      <c r="F158" s="7" t="s">
        <v>253</v>
      </c>
      <c r="G158" s="7" t="s">
        <v>50</v>
      </c>
      <c r="H158" s="7" t="s">
        <v>16</v>
      </c>
      <c r="I158" s="11">
        <v>1</v>
      </c>
      <c r="J158" s="12" t="s">
        <v>53</v>
      </c>
      <c r="K158" s="12"/>
      <c r="L158" s="1" t="str">
        <f t="shared" si="26"/>
        <v>Informe Interactivo 5 - Tarapacá</v>
      </c>
    </row>
    <row r="159" spans="1:12" hidden="1" x14ac:dyDescent="0.35">
      <c r="A159" s="2">
        <f t="shared" si="27"/>
        <v>2</v>
      </c>
      <c r="B159" s="2">
        <f t="shared" si="29"/>
        <v>4.0999999999999996</v>
      </c>
      <c r="C159" s="5" t="str">
        <f t="shared" si="22"/>
        <v>Informe Interactivo 5 - Antofagasta</v>
      </c>
      <c r="D159" s="34" t="str">
        <f t="shared" ref="D159:D174" si="31">+"https://analytics.zoho.com/open-view/2395394000005898292?ZOHO_CRITERIA=%22Trasposicion_4.1%22.%22C%C3%B3digo_Regi%C3%B3n%22%20%3D%20"&amp;I159</f>
        <v>https://analytics.zoho.com/open-view/2395394000005898292?ZOHO_CRITERIA=%22Trasposicion_4.1%22.%22C%C3%B3digo_Regi%C3%B3n%22%20%3D%202</v>
      </c>
      <c r="E159" s="4">
        <f t="shared" si="30"/>
        <v>17</v>
      </c>
      <c r="F159" t="str">
        <f t="shared" si="30"/>
        <v>Informe Interactivo 5</v>
      </c>
      <c r="G159" t="str">
        <f t="shared" si="30"/>
        <v>Región de Origen</v>
      </c>
      <c r="H159" t="str">
        <f t="shared" si="30"/>
        <v>Fruta Exportada (t)</v>
      </c>
      <c r="I159" s="4">
        <v>2</v>
      </c>
      <c r="J159" s="3" t="s">
        <v>54</v>
      </c>
      <c r="K159" s="3"/>
      <c r="L159" s="1" t="str">
        <f t="shared" si="26"/>
        <v>Informe Interactivo 5 - Antofagasta</v>
      </c>
    </row>
    <row r="160" spans="1:12" hidden="1" x14ac:dyDescent="0.35">
      <c r="A160" s="2">
        <f t="shared" si="27"/>
        <v>3</v>
      </c>
      <c r="B160" s="2">
        <f t="shared" si="29"/>
        <v>4.0999999999999996</v>
      </c>
      <c r="C160" s="5" t="str">
        <f t="shared" si="22"/>
        <v>Informe Interactivo 5 - Atacama</v>
      </c>
      <c r="D160" s="34" t="str">
        <f t="shared" si="31"/>
        <v>https://analytics.zoho.com/open-view/2395394000005898292?ZOHO_CRITERIA=%22Trasposicion_4.1%22.%22C%C3%B3digo_Regi%C3%B3n%22%20%3D%203</v>
      </c>
      <c r="E160" s="4">
        <f t="shared" si="30"/>
        <v>17</v>
      </c>
      <c r="F160" t="str">
        <f t="shared" si="30"/>
        <v>Informe Interactivo 5</v>
      </c>
      <c r="G160" t="str">
        <f t="shared" si="30"/>
        <v>Región de Origen</v>
      </c>
      <c r="H160" t="str">
        <f t="shared" si="30"/>
        <v>Fruta Exportada (t)</v>
      </c>
      <c r="I160" s="4">
        <v>3</v>
      </c>
      <c r="J160" s="3" t="s">
        <v>55</v>
      </c>
      <c r="K160" s="3"/>
      <c r="L160" s="1" t="str">
        <f t="shared" si="26"/>
        <v>Informe Interactivo 5 - Atacama</v>
      </c>
    </row>
    <row r="161" spans="1:12" hidden="1" x14ac:dyDescent="0.35">
      <c r="A161" s="2">
        <f t="shared" si="27"/>
        <v>4</v>
      </c>
      <c r="B161" s="2">
        <f t="shared" si="29"/>
        <v>4.0999999999999996</v>
      </c>
      <c r="C161" s="5" t="str">
        <f t="shared" si="22"/>
        <v>Informe Interactivo 5 - Coquimbo</v>
      </c>
      <c r="D161" s="34" t="str">
        <f t="shared" si="31"/>
        <v>https://analytics.zoho.com/open-view/2395394000005898292?ZOHO_CRITERIA=%22Trasposicion_4.1%22.%22C%C3%B3digo_Regi%C3%B3n%22%20%3D%204</v>
      </c>
      <c r="E161" s="4">
        <f t="shared" si="30"/>
        <v>17</v>
      </c>
      <c r="F161" t="str">
        <f t="shared" si="30"/>
        <v>Informe Interactivo 5</v>
      </c>
      <c r="G161" t="str">
        <f t="shared" si="30"/>
        <v>Región de Origen</v>
      </c>
      <c r="H161" t="str">
        <f t="shared" si="30"/>
        <v>Fruta Exportada (t)</v>
      </c>
      <c r="I161" s="4">
        <v>4</v>
      </c>
      <c r="J161" s="3" t="s">
        <v>56</v>
      </c>
      <c r="K161" s="3"/>
      <c r="L161" s="1" t="str">
        <f t="shared" si="26"/>
        <v>Informe Interactivo 5 - Coquimbo</v>
      </c>
    </row>
    <row r="162" spans="1:12" hidden="1" x14ac:dyDescent="0.35">
      <c r="A162" s="2">
        <f t="shared" si="27"/>
        <v>5</v>
      </c>
      <c r="B162" s="2">
        <f t="shared" si="29"/>
        <v>4.0999999999999996</v>
      </c>
      <c r="C162" s="5" t="str">
        <f t="shared" si="22"/>
        <v>Informe Interactivo 5 - Valparaíso</v>
      </c>
      <c r="D162" s="34" t="str">
        <f t="shared" si="31"/>
        <v>https://analytics.zoho.com/open-view/2395394000005898292?ZOHO_CRITERIA=%22Trasposicion_4.1%22.%22C%C3%B3digo_Regi%C3%B3n%22%20%3D%205</v>
      </c>
      <c r="E162" s="4">
        <f t="shared" si="30"/>
        <v>17</v>
      </c>
      <c r="F162" t="str">
        <f t="shared" si="30"/>
        <v>Informe Interactivo 5</v>
      </c>
      <c r="G162" t="str">
        <f t="shared" si="30"/>
        <v>Región de Origen</v>
      </c>
      <c r="H162" t="str">
        <f t="shared" si="30"/>
        <v>Fruta Exportada (t)</v>
      </c>
      <c r="I162" s="4">
        <v>5</v>
      </c>
      <c r="J162" s="3" t="s">
        <v>57</v>
      </c>
      <c r="K162" s="3"/>
      <c r="L162" s="1" t="str">
        <f t="shared" si="26"/>
        <v>Informe Interactivo 5 - Valparaíso</v>
      </c>
    </row>
    <row r="163" spans="1:12" hidden="1" x14ac:dyDescent="0.35">
      <c r="A163" s="2">
        <f t="shared" si="27"/>
        <v>6</v>
      </c>
      <c r="B163" s="2">
        <f t="shared" si="29"/>
        <v>4.0999999999999996</v>
      </c>
      <c r="C163" s="5" t="str">
        <f t="shared" si="22"/>
        <v>Informe Interactivo 5 - O'Higgins</v>
      </c>
      <c r="D163" s="34" t="str">
        <f t="shared" si="31"/>
        <v>https://analytics.zoho.com/open-view/2395394000005898292?ZOHO_CRITERIA=%22Trasposicion_4.1%22.%22C%C3%B3digo_Regi%C3%B3n%22%20%3D%206</v>
      </c>
      <c r="E163" s="4">
        <f t="shared" si="30"/>
        <v>17</v>
      </c>
      <c r="F163" t="str">
        <f t="shared" si="30"/>
        <v>Informe Interactivo 5</v>
      </c>
      <c r="G163" t="str">
        <f t="shared" si="30"/>
        <v>Región de Origen</v>
      </c>
      <c r="H163" t="str">
        <f t="shared" si="30"/>
        <v>Fruta Exportada (t)</v>
      </c>
      <c r="I163" s="4">
        <v>6</v>
      </c>
      <c r="J163" s="3" t="s">
        <v>58</v>
      </c>
      <c r="K163" s="3"/>
      <c r="L163" s="1" t="str">
        <f t="shared" si="26"/>
        <v>Informe Interactivo 5 - O'Higgins</v>
      </c>
    </row>
    <row r="164" spans="1:12" hidden="1" x14ac:dyDescent="0.35">
      <c r="A164" s="2">
        <f t="shared" si="27"/>
        <v>7</v>
      </c>
      <c r="B164" s="2">
        <f t="shared" si="29"/>
        <v>4.0999999999999996</v>
      </c>
      <c r="C164" s="5" t="str">
        <f t="shared" si="22"/>
        <v>Informe Interactivo 5 - Maule</v>
      </c>
      <c r="D164" s="34" t="str">
        <f t="shared" si="31"/>
        <v>https://analytics.zoho.com/open-view/2395394000005898292?ZOHO_CRITERIA=%22Trasposicion_4.1%22.%22C%C3%B3digo_Regi%C3%B3n%22%20%3D%207</v>
      </c>
      <c r="E164" s="4">
        <f t="shared" si="30"/>
        <v>17</v>
      </c>
      <c r="F164" t="str">
        <f t="shared" si="30"/>
        <v>Informe Interactivo 5</v>
      </c>
      <c r="G164" t="str">
        <f t="shared" si="30"/>
        <v>Región de Origen</v>
      </c>
      <c r="H164" t="str">
        <f t="shared" si="30"/>
        <v>Fruta Exportada (t)</v>
      </c>
      <c r="I164" s="4">
        <v>7</v>
      </c>
      <c r="J164" s="3" t="s">
        <v>59</v>
      </c>
      <c r="K164" s="3"/>
      <c r="L164" s="1" t="str">
        <f t="shared" si="26"/>
        <v>Informe Interactivo 5 - Maule</v>
      </c>
    </row>
    <row r="165" spans="1:12" hidden="1" x14ac:dyDescent="0.35">
      <c r="A165" s="2">
        <f t="shared" si="27"/>
        <v>8</v>
      </c>
      <c r="B165" s="2">
        <f t="shared" si="29"/>
        <v>4.0999999999999996</v>
      </c>
      <c r="C165" s="5" t="str">
        <f t="shared" si="22"/>
        <v>Informe Interactivo 5 - Biobío</v>
      </c>
      <c r="D165" s="34" t="str">
        <f t="shared" si="31"/>
        <v>https://analytics.zoho.com/open-view/2395394000005898292?ZOHO_CRITERIA=%22Trasposicion_4.1%22.%22C%C3%B3digo_Regi%C3%B3n%22%20%3D%208</v>
      </c>
      <c r="E165" s="4">
        <f t="shared" si="30"/>
        <v>17</v>
      </c>
      <c r="F165" t="str">
        <f t="shared" si="30"/>
        <v>Informe Interactivo 5</v>
      </c>
      <c r="G165" t="str">
        <f t="shared" si="30"/>
        <v>Región de Origen</v>
      </c>
      <c r="H165" t="str">
        <f t="shared" si="30"/>
        <v>Fruta Exportada (t)</v>
      </c>
      <c r="I165" s="4">
        <v>8</v>
      </c>
      <c r="J165" s="3" t="s">
        <v>60</v>
      </c>
      <c r="K165" s="3"/>
      <c r="L165" s="1" t="str">
        <f t="shared" si="26"/>
        <v>Informe Interactivo 5 - Biobío</v>
      </c>
    </row>
    <row r="166" spans="1:12" hidden="1" x14ac:dyDescent="0.35">
      <c r="A166" s="2">
        <f t="shared" si="27"/>
        <v>9</v>
      </c>
      <c r="B166" s="2">
        <f t="shared" si="29"/>
        <v>4.0999999999999996</v>
      </c>
      <c r="C166" s="5" t="str">
        <f t="shared" si="22"/>
        <v>Informe Interactivo 5 - Araucanía</v>
      </c>
      <c r="D166" s="34" t="str">
        <f t="shared" si="31"/>
        <v>https://analytics.zoho.com/open-view/2395394000005898292?ZOHO_CRITERIA=%22Trasposicion_4.1%22.%22C%C3%B3digo_Regi%C3%B3n%22%20%3D%209</v>
      </c>
      <c r="E166" s="4">
        <f t="shared" si="30"/>
        <v>17</v>
      </c>
      <c r="F166" t="str">
        <f t="shared" si="30"/>
        <v>Informe Interactivo 5</v>
      </c>
      <c r="G166" t="str">
        <f t="shared" si="30"/>
        <v>Región de Origen</v>
      </c>
      <c r="H166" t="str">
        <f t="shared" si="30"/>
        <v>Fruta Exportada (t)</v>
      </c>
      <c r="I166" s="4">
        <v>9</v>
      </c>
      <c r="J166" s="3" t="s">
        <v>61</v>
      </c>
      <c r="K166" s="3"/>
      <c r="L166" s="1" t="str">
        <f t="shared" si="26"/>
        <v>Informe Interactivo 5 - Araucanía</v>
      </c>
    </row>
    <row r="167" spans="1:12" hidden="1" x14ac:dyDescent="0.35">
      <c r="A167" s="2">
        <f t="shared" si="27"/>
        <v>10</v>
      </c>
      <c r="B167" s="2">
        <f t="shared" si="29"/>
        <v>4.0999999999999996</v>
      </c>
      <c r="C167" s="5" t="str">
        <f t="shared" si="22"/>
        <v>Informe Interactivo 5 - Los Lagos</v>
      </c>
      <c r="D167" s="34" t="str">
        <f t="shared" si="31"/>
        <v>https://analytics.zoho.com/open-view/2395394000005898292?ZOHO_CRITERIA=%22Trasposicion_4.1%22.%22C%C3%B3digo_Regi%C3%B3n%22%20%3D%2010</v>
      </c>
      <c r="E167" s="4">
        <f t="shared" si="30"/>
        <v>17</v>
      </c>
      <c r="F167" t="str">
        <f t="shared" si="30"/>
        <v>Informe Interactivo 5</v>
      </c>
      <c r="G167" t="str">
        <f t="shared" si="30"/>
        <v>Región de Origen</v>
      </c>
      <c r="H167" t="str">
        <f t="shared" si="30"/>
        <v>Fruta Exportada (t)</v>
      </c>
      <c r="I167" s="4">
        <v>10</v>
      </c>
      <c r="J167" s="3" t="s">
        <v>62</v>
      </c>
      <c r="K167" s="3"/>
      <c r="L167" s="1" t="str">
        <f t="shared" si="26"/>
        <v>Informe Interactivo 5 - Los Lagos</v>
      </c>
    </row>
    <row r="168" spans="1:12" hidden="1" x14ac:dyDescent="0.35">
      <c r="A168" s="2">
        <f t="shared" si="27"/>
        <v>11</v>
      </c>
      <c r="B168" s="2">
        <f t="shared" si="29"/>
        <v>4.0999999999999996</v>
      </c>
      <c r="C168" s="5" t="str">
        <f t="shared" si="22"/>
        <v>Informe Interactivo 5 - Aysén</v>
      </c>
      <c r="D168" s="34" t="str">
        <f t="shared" si="31"/>
        <v>https://analytics.zoho.com/open-view/2395394000005898292?ZOHO_CRITERIA=%22Trasposicion_4.1%22.%22C%C3%B3digo_Regi%C3%B3n%22%20%3D%2011</v>
      </c>
      <c r="E168" s="4">
        <f t="shared" si="30"/>
        <v>17</v>
      </c>
      <c r="F168" t="str">
        <f t="shared" si="30"/>
        <v>Informe Interactivo 5</v>
      </c>
      <c r="G168" t="str">
        <f t="shared" si="30"/>
        <v>Región de Origen</v>
      </c>
      <c r="H168" t="str">
        <f t="shared" si="30"/>
        <v>Fruta Exportada (t)</v>
      </c>
      <c r="I168" s="4">
        <v>11</v>
      </c>
      <c r="J168" s="3" t="s">
        <v>63</v>
      </c>
      <c r="K168" s="3"/>
      <c r="L168" s="1" t="str">
        <f t="shared" si="26"/>
        <v>Informe Interactivo 5 - Aysén</v>
      </c>
    </row>
    <row r="169" spans="1:12" hidden="1" x14ac:dyDescent="0.35">
      <c r="A169" s="2">
        <f t="shared" si="27"/>
        <v>12</v>
      </c>
      <c r="B169" s="2">
        <f t="shared" si="29"/>
        <v>4.0999999999999996</v>
      </c>
      <c r="C169" s="5" t="str">
        <f t="shared" si="22"/>
        <v>Informe Interactivo 5 - Magallanes</v>
      </c>
      <c r="D169" s="34" t="str">
        <f t="shared" si="31"/>
        <v>https://analytics.zoho.com/open-view/2395394000005898292?ZOHO_CRITERIA=%22Trasposicion_4.1%22.%22C%C3%B3digo_Regi%C3%B3n%22%20%3D%2012</v>
      </c>
      <c r="E169" s="4">
        <f t="shared" si="30"/>
        <v>17</v>
      </c>
      <c r="F169" t="str">
        <f t="shared" si="30"/>
        <v>Informe Interactivo 5</v>
      </c>
      <c r="G169" t="str">
        <f t="shared" si="30"/>
        <v>Región de Origen</v>
      </c>
      <c r="H169" t="str">
        <f t="shared" si="30"/>
        <v>Fruta Exportada (t)</v>
      </c>
      <c r="I169" s="4">
        <v>12</v>
      </c>
      <c r="J169" s="3" t="s">
        <v>64</v>
      </c>
      <c r="K169" s="3"/>
      <c r="L169" s="1" t="str">
        <f t="shared" si="26"/>
        <v>Informe Interactivo 5 - Magallanes</v>
      </c>
    </row>
    <row r="170" spans="1:12" hidden="1" x14ac:dyDescent="0.35">
      <c r="A170" s="2">
        <f t="shared" si="27"/>
        <v>13</v>
      </c>
      <c r="B170" s="2">
        <f t="shared" si="29"/>
        <v>4.0999999999999996</v>
      </c>
      <c r="C170" s="5" t="str">
        <f t="shared" si="22"/>
        <v>Informe Interactivo 5 - Metropolitana</v>
      </c>
      <c r="D170" s="34" t="str">
        <f t="shared" si="31"/>
        <v>https://analytics.zoho.com/open-view/2395394000005898292?ZOHO_CRITERIA=%22Trasposicion_4.1%22.%22C%C3%B3digo_Regi%C3%B3n%22%20%3D%2013</v>
      </c>
      <c r="E170" s="4">
        <f t="shared" si="30"/>
        <v>17</v>
      </c>
      <c r="F170" t="str">
        <f t="shared" si="30"/>
        <v>Informe Interactivo 5</v>
      </c>
      <c r="G170" t="str">
        <f t="shared" si="30"/>
        <v>Región de Origen</v>
      </c>
      <c r="H170" t="str">
        <f t="shared" si="30"/>
        <v>Fruta Exportada (t)</v>
      </c>
      <c r="I170" s="4">
        <v>13</v>
      </c>
      <c r="J170" s="3" t="s">
        <v>65</v>
      </c>
      <c r="K170" s="3"/>
      <c r="L170" s="1" t="str">
        <f t="shared" si="26"/>
        <v>Informe Interactivo 5 - Metropolitana</v>
      </c>
    </row>
    <row r="171" spans="1:12" hidden="1" x14ac:dyDescent="0.35">
      <c r="A171" s="2">
        <f t="shared" si="27"/>
        <v>14</v>
      </c>
      <c r="B171" s="2">
        <f t="shared" si="29"/>
        <v>4.0999999999999996</v>
      </c>
      <c r="C171" s="5" t="str">
        <f t="shared" si="22"/>
        <v>Informe Interactivo 5 - Los Ríos</v>
      </c>
      <c r="D171" s="34" t="str">
        <f t="shared" si="31"/>
        <v>https://analytics.zoho.com/open-view/2395394000005898292?ZOHO_CRITERIA=%22Trasposicion_4.1%22.%22C%C3%B3digo_Regi%C3%B3n%22%20%3D%2014</v>
      </c>
      <c r="E171" s="4">
        <f t="shared" si="30"/>
        <v>17</v>
      </c>
      <c r="F171" t="str">
        <f t="shared" si="30"/>
        <v>Informe Interactivo 5</v>
      </c>
      <c r="G171" t="str">
        <f t="shared" si="30"/>
        <v>Región de Origen</v>
      </c>
      <c r="H171" t="str">
        <f t="shared" si="30"/>
        <v>Fruta Exportada (t)</v>
      </c>
      <c r="I171" s="4">
        <v>14</v>
      </c>
      <c r="J171" s="3" t="s">
        <v>66</v>
      </c>
      <c r="K171" s="3"/>
      <c r="L171" s="1" t="str">
        <f t="shared" si="26"/>
        <v>Informe Interactivo 5 - Los Ríos</v>
      </c>
    </row>
    <row r="172" spans="1:12" hidden="1" x14ac:dyDescent="0.35">
      <c r="A172" s="2">
        <f t="shared" si="27"/>
        <v>15</v>
      </c>
      <c r="B172" s="2">
        <f t="shared" si="29"/>
        <v>4.0999999999999996</v>
      </c>
      <c r="C172" s="5" t="str">
        <f t="shared" si="22"/>
        <v>Informe Interactivo 5 - Arica y Parinacota</v>
      </c>
      <c r="D172" s="34" t="str">
        <f t="shared" si="31"/>
        <v>https://analytics.zoho.com/open-view/2395394000005898292?ZOHO_CRITERIA=%22Trasposicion_4.1%22.%22C%C3%B3digo_Regi%C3%B3n%22%20%3D%2015</v>
      </c>
      <c r="E172" s="4">
        <f t="shared" ref="E172:H187" si="32">+E171</f>
        <v>17</v>
      </c>
      <c r="F172" t="str">
        <f t="shared" si="32"/>
        <v>Informe Interactivo 5</v>
      </c>
      <c r="G172" t="str">
        <f t="shared" si="32"/>
        <v>Región de Origen</v>
      </c>
      <c r="H172" t="str">
        <f t="shared" si="32"/>
        <v>Fruta Exportada (t)</v>
      </c>
      <c r="I172" s="4">
        <v>15</v>
      </c>
      <c r="J172" s="3" t="s">
        <v>67</v>
      </c>
      <c r="K172" s="3"/>
      <c r="L172" s="1" t="str">
        <f t="shared" si="26"/>
        <v>Informe Interactivo 5 - Arica y Parinacota</v>
      </c>
    </row>
    <row r="173" spans="1:12" hidden="1" x14ac:dyDescent="0.35">
      <c r="A173" s="2">
        <f t="shared" si="27"/>
        <v>16</v>
      </c>
      <c r="B173" s="2">
        <f t="shared" si="29"/>
        <v>4.0999999999999996</v>
      </c>
      <c r="C173" s="5" t="str">
        <f t="shared" si="22"/>
        <v>Informe Interactivo 5 - Ñuble</v>
      </c>
      <c r="D173" s="34" t="str">
        <f t="shared" si="31"/>
        <v>https://analytics.zoho.com/open-view/2395394000005898292?ZOHO_CRITERIA=%22Trasposicion_4.1%22.%22C%C3%B3digo_Regi%C3%B3n%22%20%3D%2016</v>
      </c>
      <c r="E173" s="4">
        <f t="shared" si="32"/>
        <v>17</v>
      </c>
      <c r="F173" t="str">
        <f t="shared" si="32"/>
        <v>Informe Interactivo 5</v>
      </c>
      <c r="G173" t="str">
        <f t="shared" si="32"/>
        <v>Región de Origen</v>
      </c>
      <c r="H173" t="str">
        <f t="shared" si="32"/>
        <v>Fruta Exportada (t)</v>
      </c>
      <c r="I173" s="4">
        <v>16</v>
      </c>
      <c r="J173" s="3" t="s">
        <v>68</v>
      </c>
      <c r="K173" s="3"/>
      <c r="L173" s="1" t="str">
        <f t="shared" si="26"/>
        <v>Informe Interactivo 5 - Ñuble</v>
      </c>
    </row>
    <row r="174" spans="1:12" hidden="1" x14ac:dyDescent="0.35">
      <c r="A174" s="2">
        <f t="shared" si="27"/>
        <v>17</v>
      </c>
      <c r="B174" s="2">
        <f t="shared" si="29"/>
        <v>4.0999999999999996</v>
      </c>
      <c r="C174" s="5" t="str">
        <f t="shared" si="22"/>
        <v>Informe Interactivo 5 - Mercadería extranjera nacionalizada</v>
      </c>
      <c r="D174" s="34" t="str">
        <f t="shared" si="31"/>
        <v>https://analytics.zoho.com/open-view/2395394000005898292?ZOHO_CRITERIA=%22Trasposicion_4.1%22.%22C%C3%B3digo_Regi%C3%B3n%22%20%3D%2020</v>
      </c>
      <c r="E174" s="4">
        <f t="shared" si="32"/>
        <v>17</v>
      </c>
      <c r="F174" t="str">
        <f t="shared" si="32"/>
        <v>Informe Interactivo 5</v>
      </c>
      <c r="G174" t="str">
        <f t="shared" si="32"/>
        <v>Región de Origen</v>
      </c>
      <c r="H174" t="str">
        <f t="shared" si="32"/>
        <v>Fruta Exportada (t)</v>
      </c>
      <c r="I174" s="4">
        <v>20</v>
      </c>
      <c r="J174" s="3" t="s">
        <v>69</v>
      </c>
      <c r="K174" s="3"/>
      <c r="L174" s="1" t="str">
        <f t="shared" si="26"/>
        <v>Informe Interactivo 5 - Mercadería extranjera nacionalizada</v>
      </c>
    </row>
    <row r="175" spans="1:12" hidden="1" x14ac:dyDescent="0.35">
      <c r="A175" s="8">
        <v>1</v>
      </c>
      <c r="B175" s="8">
        <f t="shared" si="29"/>
        <v>4.0999999999999996</v>
      </c>
      <c r="C175" s="9" t="str">
        <f t="shared" si="22"/>
        <v>Informe Interactivo 6 - Arándano</v>
      </c>
      <c r="D175" s="10" t="str">
        <f>+"https://analytics.zoho.com/open-view/2395394000005901493?ZOHO_CRITERIA=%22Trasposicion_4.1%22.%22Id_Categor%C3%ADa%22%20%3D%20"&amp;I175</f>
        <v>https://analytics.zoho.com/open-view/2395394000005901493?ZOHO_CRITERIA=%22Trasposicion_4.1%22.%22Id_Categor%C3%ADa%22%20%3D%20100101001</v>
      </c>
      <c r="E175" s="11">
        <v>37</v>
      </c>
      <c r="F175" s="7" t="s">
        <v>254</v>
      </c>
      <c r="G175" s="7" t="s">
        <v>17</v>
      </c>
      <c r="H175" s="7" t="s">
        <v>16</v>
      </c>
      <c r="I175" s="8">
        <v>100101001</v>
      </c>
      <c r="J175" s="7" t="s">
        <v>18</v>
      </c>
      <c r="K175" s="7"/>
      <c r="L175" s="1" t="str">
        <f t="shared" si="26"/>
        <v>Informe Interactivo 6 - Arándano</v>
      </c>
    </row>
    <row r="176" spans="1:12" hidden="1" x14ac:dyDescent="0.35">
      <c r="A176" s="2">
        <f t="shared" si="27"/>
        <v>2</v>
      </c>
      <c r="B176" s="2">
        <f t="shared" si="29"/>
        <v>4.0999999999999996</v>
      </c>
      <c r="C176" s="5" t="str">
        <f t="shared" ref="C176:C239" si="33">+F176&amp;" - "&amp;J176</f>
        <v>Informe Interactivo 6 - Frambuesa</v>
      </c>
      <c r="D176" s="34" t="str">
        <f t="shared" ref="D176:D211" si="34">+"https://analytics.zoho.com/open-view/2395394000005901493?ZOHO_CRITERIA=%22Trasposicion_4.1%22.%22Id_Categor%C3%ADa%22%20%3D%20"&amp;I176</f>
        <v>https://analytics.zoho.com/open-view/2395394000005901493?ZOHO_CRITERIA=%22Trasposicion_4.1%22.%22Id_Categor%C3%ADa%22%20%3D%20100101004</v>
      </c>
      <c r="E176" s="4">
        <f t="shared" si="32"/>
        <v>37</v>
      </c>
      <c r="F176" t="str">
        <f t="shared" si="32"/>
        <v>Informe Interactivo 6</v>
      </c>
      <c r="G176" t="str">
        <f t="shared" si="32"/>
        <v>Categoría</v>
      </c>
      <c r="H176" t="str">
        <f t="shared" si="32"/>
        <v>Fruta Exportada (t)</v>
      </c>
      <c r="I176" s="2">
        <v>100101004</v>
      </c>
      <c r="J176" t="s">
        <v>12</v>
      </c>
      <c r="L176" s="1" t="str">
        <f t="shared" si="26"/>
        <v>Informe Interactivo 6 - Frambuesa</v>
      </c>
    </row>
    <row r="177" spans="1:12" hidden="1" x14ac:dyDescent="0.35">
      <c r="A177" s="2">
        <f t="shared" si="27"/>
        <v>3</v>
      </c>
      <c r="B177" s="2">
        <f t="shared" si="29"/>
        <v>4.0999999999999996</v>
      </c>
      <c r="C177" s="5" t="str">
        <f t="shared" si="33"/>
        <v>Informe Interactivo 6 - Higo</v>
      </c>
      <c r="D177" s="34" t="str">
        <f t="shared" si="34"/>
        <v>https://analytics.zoho.com/open-view/2395394000005901493?ZOHO_CRITERIA=%22Trasposicion_4.1%22.%22Id_Categor%C3%ADa%22%20%3D%20100101006</v>
      </c>
      <c r="E177" s="4">
        <f t="shared" si="32"/>
        <v>37</v>
      </c>
      <c r="F177" t="str">
        <f t="shared" si="32"/>
        <v>Informe Interactivo 6</v>
      </c>
      <c r="G177" t="str">
        <f t="shared" si="32"/>
        <v>Categoría</v>
      </c>
      <c r="H177" t="str">
        <f t="shared" si="32"/>
        <v>Fruta Exportada (t)</v>
      </c>
      <c r="I177" s="2">
        <v>100101006</v>
      </c>
      <c r="J177" t="s">
        <v>19</v>
      </c>
      <c r="L177" s="1" t="str">
        <f t="shared" si="26"/>
        <v>Informe Interactivo 6 - Higo</v>
      </c>
    </row>
    <row r="178" spans="1:12" hidden="1" x14ac:dyDescent="0.35">
      <c r="A178" s="2">
        <f t="shared" si="27"/>
        <v>4</v>
      </c>
      <c r="B178" s="2">
        <f t="shared" si="29"/>
        <v>4.0999999999999996</v>
      </c>
      <c r="C178" s="5" t="str">
        <f t="shared" si="33"/>
        <v>Informe Interactivo 6 - Kiwi</v>
      </c>
      <c r="D178" s="34" t="str">
        <f t="shared" si="34"/>
        <v>https://analytics.zoho.com/open-view/2395394000005901493?ZOHO_CRITERIA=%22Trasposicion_4.1%22.%22Id_Categor%C3%ADa%22%20%3D%20100101007</v>
      </c>
      <c r="E178" s="4">
        <f t="shared" si="32"/>
        <v>37</v>
      </c>
      <c r="F178" t="str">
        <f t="shared" si="32"/>
        <v>Informe Interactivo 6</v>
      </c>
      <c r="G178" t="str">
        <f t="shared" si="32"/>
        <v>Categoría</v>
      </c>
      <c r="H178" t="str">
        <f t="shared" si="32"/>
        <v>Fruta Exportada (t)</v>
      </c>
      <c r="I178" s="2">
        <v>100101007</v>
      </c>
      <c r="J178" t="s">
        <v>7</v>
      </c>
      <c r="L178" s="1" t="str">
        <f t="shared" si="26"/>
        <v>Informe Interactivo 6 - Kiwi</v>
      </c>
    </row>
    <row r="179" spans="1:12" hidden="1" x14ac:dyDescent="0.35">
      <c r="A179" s="2">
        <f t="shared" si="27"/>
        <v>5</v>
      </c>
      <c r="B179" s="2">
        <f t="shared" si="29"/>
        <v>4.0999999999999996</v>
      </c>
      <c r="C179" s="5" t="str">
        <f t="shared" si="33"/>
        <v>Informe Interactivo 6 - Mora</v>
      </c>
      <c r="D179" s="34" t="str">
        <f t="shared" si="34"/>
        <v>https://analytics.zoho.com/open-view/2395394000005901493?ZOHO_CRITERIA=%22Trasposicion_4.1%22.%22Id_Categor%C3%ADa%22%20%3D%20100101008</v>
      </c>
      <c r="E179" s="4">
        <f t="shared" si="32"/>
        <v>37</v>
      </c>
      <c r="F179" t="str">
        <f t="shared" si="32"/>
        <v>Informe Interactivo 6</v>
      </c>
      <c r="G179" t="str">
        <f t="shared" si="32"/>
        <v>Categoría</v>
      </c>
      <c r="H179" t="str">
        <f t="shared" si="32"/>
        <v>Fruta Exportada (t)</v>
      </c>
      <c r="I179" s="2">
        <v>100101008</v>
      </c>
      <c r="J179" t="s">
        <v>20</v>
      </c>
      <c r="L179" s="1" t="str">
        <f t="shared" si="26"/>
        <v>Informe Interactivo 6 - Mora</v>
      </c>
    </row>
    <row r="180" spans="1:12" hidden="1" x14ac:dyDescent="0.35">
      <c r="A180" s="2">
        <f t="shared" si="27"/>
        <v>6</v>
      </c>
      <c r="B180" s="2">
        <f t="shared" si="29"/>
        <v>4.0999999999999996</v>
      </c>
      <c r="C180" s="5" t="str">
        <f t="shared" si="33"/>
        <v>Informe Interactivo 6 - Otros berries</v>
      </c>
      <c r="D180" s="34" t="str">
        <f t="shared" si="34"/>
        <v>https://analytics.zoho.com/open-view/2395394000005901493?ZOHO_CRITERIA=%22Trasposicion_4.1%22.%22Id_Categor%C3%ADa%22%20%3D%20100101011</v>
      </c>
      <c r="E180" s="4">
        <f t="shared" si="32"/>
        <v>37</v>
      </c>
      <c r="F180" t="str">
        <f t="shared" si="32"/>
        <v>Informe Interactivo 6</v>
      </c>
      <c r="G180" t="str">
        <f t="shared" si="32"/>
        <v>Categoría</v>
      </c>
      <c r="H180" t="str">
        <f t="shared" si="32"/>
        <v>Fruta Exportada (t)</v>
      </c>
      <c r="I180" s="2">
        <v>100101011</v>
      </c>
      <c r="J180" t="s">
        <v>21</v>
      </c>
      <c r="L180" s="1" t="str">
        <f t="shared" si="26"/>
        <v>Informe Interactivo 6 - Otros berries</v>
      </c>
    </row>
    <row r="181" spans="1:12" hidden="1" x14ac:dyDescent="0.35">
      <c r="A181" s="2">
        <f t="shared" si="27"/>
        <v>7</v>
      </c>
      <c r="B181" s="2">
        <f t="shared" si="29"/>
        <v>4.0999999999999996</v>
      </c>
      <c r="C181" s="5" t="str">
        <f t="shared" si="33"/>
        <v>Informe Interactivo 6 - Limón</v>
      </c>
      <c r="D181" s="34" t="str">
        <f t="shared" si="34"/>
        <v>https://analytics.zoho.com/open-view/2395394000005901493?ZOHO_CRITERIA=%22Trasposicion_4.1%22.%22Id_Categor%C3%ADa%22%20%3D%20100102003</v>
      </c>
      <c r="E181" s="4">
        <f t="shared" si="32"/>
        <v>37</v>
      </c>
      <c r="F181" t="str">
        <f t="shared" si="32"/>
        <v>Informe Interactivo 6</v>
      </c>
      <c r="G181" t="str">
        <f t="shared" si="32"/>
        <v>Categoría</v>
      </c>
      <c r="H181" t="str">
        <f t="shared" si="32"/>
        <v>Fruta Exportada (t)</v>
      </c>
      <c r="I181" s="2">
        <v>100102003</v>
      </c>
      <c r="J181" t="s">
        <v>22</v>
      </c>
      <c r="L181" s="1" t="str">
        <f t="shared" si="26"/>
        <v>Informe Interactivo 6 - Limón</v>
      </c>
    </row>
    <row r="182" spans="1:12" hidden="1" x14ac:dyDescent="0.35">
      <c r="A182" s="2">
        <f t="shared" si="27"/>
        <v>8</v>
      </c>
      <c r="B182" s="2">
        <f t="shared" si="29"/>
        <v>4.0999999999999996</v>
      </c>
      <c r="C182" s="5" t="str">
        <f t="shared" si="33"/>
        <v>Informe Interactivo 6 - Mandarina</v>
      </c>
      <c r="D182" s="34" t="str">
        <f t="shared" si="34"/>
        <v>https://analytics.zoho.com/open-view/2395394000005901493?ZOHO_CRITERIA=%22Trasposicion_4.1%22.%22Id_Categor%C3%ADa%22%20%3D%20100102004</v>
      </c>
      <c r="E182" s="4">
        <f t="shared" si="32"/>
        <v>37</v>
      </c>
      <c r="F182" t="str">
        <f t="shared" si="32"/>
        <v>Informe Interactivo 6</v>
      </c>
      <c r="G182" t="str">
        <f t="shared" si="32"/>
        <v>Categoría</v>
      </c>
      <c r="H182" t="str">
        <f t="shared" si="32"/>
        <v>Fruta Exportada (t)</v>
      </c>
      <c r="I182" s="2">
        <v>100102004</v>
      </c>
      <c r="J182" t="s">
        <v>23</v>
      </c>
      <c r="L182" s="1" t="str">
        <f t="shared" si="26"/>
        <v>Informe Interactivo 6 - Mandarina</v>
      </c>
    </row>
    <row r="183" spans="1:12" hidden="1" x14ac:dyDescent="0.35">
      <c r="A183" s="2">
        <f t="shared" si="27"/>
        <v>9</v>
      </c>
      <c r="B183" s="2">
        <f t="shared" si="29"/>
        <v>4.0999999999999996</v>
      </c>
      <c r="C183" s="5" t="str">
        <f t="shared" si="33"/>
        <v>Informe Interactivo 6 - Naranja</v>
      </c>
      <c r="D183" s="34" t="str">
        <f t="shared" si="34"/>
        <v>https://analytics.zoho.com/open-view/2395394000005901493?ZOHO_CRITERIA=%22Trasposicion_4.1%22.%22Id_Categor%C3%ADa%22%20%3D%20100102005</v>
      </c>
      <c r="E183" s="4">
        <f t="shared" si="32"/>
        <v>37</v>
      </c>
      <c r="F183" t="str">
        <f t="shared" si="32"/>
        <v>Informe Interactivo 6</v>
      </c>
      <c r="G183" t="str">
        <f t="shared" si="32"/>
        <v>Categoría</v>
      </c>
      <c r="H183" t="str">
        <f t="shared" si="32"/>
        <v>Fruta Exportada (t)</v>
      </c>
      <c r="I183" s="2">
        <v>100102005</v>
      </c>
      <c r="J183" t="s">
        <v>24</v>
      </c>
      <c r="L183" s="1" t="str">
        <f t="shared" si="26"/>
        <v>Informe Interactivo 6 - Naranja</v>
      </c>
    </row>
    <row r="184" spans="1:12" hidden="1" x14ac:dyDescent="0.35">
      <c r="A184" s="2">
        <f t="shared" si="27"/>
        <v>10</v>
      </c>
      <c r="B184" s="2">
        <f t="shared" si="29"/>
        <v>4.0999999999999996</v>
      </c>
      <c r="C184" s="5" t="str">
        <f t="shared" si="33"/>
        <v>Informe Interactivo 6 - Pomelo</v>
      </c>
      <c r="D184" s="34" t="str">
        <f t="shared" si="34"/>
        <v>https://analytics.zoho.com/open-view/2395394000005901493?ZOHO_CRITERIA=%22Trasposicion_4.1%22.%22Id_Categor%C3%ADa%22%20%3D%20100102006</v>
      </c>
      <c r="E184" s="4">
        <f t="shared" si="32"/>
        <v>37</v>
      </c>
      <c r="F184" t="str">
        <f t="shared" si="32"/>
        <v>Informe Interactivo 6</v>
      </c>
      <c r="G184" t="str">
        <f t="shared" si="32"/>
        <v>Categoría</v>
      </c>
      <c r="H184" t="str">
        <f t="shared" si="32"/>
        <v>Fruta Exportada (t)</v>
      </c>
      <c r="I184" s="2">
        <v>100102006</v>
      </c>
      <c r="J184" t="s">
        <v>9</v>
      </c>
      <c r="L184" s="1" t="str">
        <f t="shared" si="26"/>
        <v>Informe Interactivo 6 - Pomelo</v>
      </c>
    </row>
    <row r="185" spans="1:12" hidden="1" x14ac:dyDescent="0.35">
      <c r="A185" s="2">
        <f t="shared" si="27"/>
        <v>11</v>
      </c>
      <c r="B185" s="2">
        <f t="shared" si="29"/>
        <v>4.0999999999999996</v>
      </c>
      <c r="C185" s="5" t="str">
        <f t="shared" si="33"/>
        <v>Informe Interactivo 6 - Otros cítricos</v>
      </c>
      <c r="D185" s="34" t="str">
        <f t="shared" si="34"/>
        <v>https://analytics.zoho.com/open-view/2395394000005901493?ZOHO_CRITERIA=%22Trasposicion_4.1%22.%22Id_Categor%C3%ADa%22%20%3D%20100102008</v>
      </c>
      <c r="E185" s="4">
        <f t="shared" si="32"/>
        <v>37</v>
      </c>
      <c r="F185" t="str">
        <f t="shared" si="32"/>
        <v>Informe Interactivo 6</v>
      </c>
      <c r="G185" t="str">
        <f t="shared" si="32"/>
        <v>Categoría</v>
      </c>
      <c r="H185" t="str">
        <f t="shared" si="32"/>
        <v>Fruta Exportada (t)</v>
      </c>
      <c r="I185" s="2">
        <v>100102008</v>
      </c>
      <c r="J185" t="s">
        <v>25</v>
      </c>
      <c r="L185" s="1" t="str">
        <f t="shared" si="26"/>
        <v>Informe Interactivo 6 - Otros cítricos</v>
      </c>
    </row>
    <row r="186" spans="1:12" hidden="1" x14ac:dyDescent="0.35">
      <c r="A186" s="2">
        <f t="shared" si="27"/>
        <v>12</v>
      </c>
      <c r="B186" s="2">
        <f t="shared" si="29"/>
        <v>4.0999999999999996</v>
      </c>
      <c r="C186" s="5" t="str">
        <f t="shared" si="33"/>
        <v>Informe Interactivo 6 - Cereza</v>
      </c>
      <c r="D186" s="34" t="str">
        <f t="shared" si="34"/>
        <v>https://analytics.zoho.com/open-view/2395394000005901493?ZOHO_CRITERIA=%22Trasposicion_4.1%22.%22Id_Categor%C3%ADa%22%20%3D%20100103001</v>
      </c>
      <c r="E186" s="4">
        <f t="shared" si="32"/>
        <v>37</v>
      </c>
      <c r="F186" t="str">
        <f t="shared" si="32"/>
        <v>Informe Interactivo 6</v>
      </c>
      <c r="G186" t="str">
        <f t="shared" si="32"/>
        <v>Categoría</v>
      </c>
      <c r="H186" t="str">
        <f t="shared" si="32"/>
        <v>Fruta Exportada (t)</v>
      </c>
      <c r="I186" s="2">
        <v>100103001</v>
      </c>
      <c r="J186" t="s">
        <v>26</v>
      </c>
      <c r="L186" s="1" t="str">
        <f t="shared" si="26"/>
        <v>Informe Interactivo 6 - Cereza</v>
      </c>
    </row>
    <row r="187" spans="1:12" hidden="1" x14ac:dyDescent="0.35">
      <c r="A187" s="2">
        <f t="shared" si="27"/>
        <v>13</v>
      </c>
      <c r="B187" s="2">
        <f t="shared" si="29"/>
        <v>4.0999999999999996</v>
      </c>
      <c r="C187" s="5" t="str">
        <f t="shared" si="33"/>
        <v>Informe Interactivo 6 - Ciruela</v>
      </c>
      <c r="D187" s="34" t="str">
        <f t="shared" si="34"/>
        <v>https://analytics.zoho.com/open-view/2395394000005901493?ZOHO_CRITERIA=%22Trasposicion_4.1%22.%22Id_Categor%C3%ADa%22%20%3D%20100103002</v>
      </c>
      <c r="E187" s="4">
        <f t="shared" si="32"/>
        <v>37</v>
      </c>
      <c r="F187" t="str">
        <f t="shared" si="32"/>
        <v>Informe Interactivo 6</v>
      </c>
      <c r="G187" t="str">
        <f t="shared" si="32"/>
        <v>Categoría</v>
      </c>
      <c r="H187" t="str">
        <f t="shared" si="32"/>
        <v>Fruta Exportada (t)</v>
      </c>
      <c r="I187" s="2">
        <v>100103002</v>
      </c>
      <c r="J187" t="s">
        <v>27</v>
      </c>
      <c r="L187" s="1" t="str">
        <f t="shared" si="26"/>
        <v>Informe Interactivo 6 - Ciruela</v>
      </c>
    </row>
    <row r="188" spans="1:12" hidden="1" x14ac:dyDescent="0.35">
      <c r="A188" s="2">
        <f t="shared" si="27"/>
        <v>14</v>
      </c>
      <c r="B188" s="2">
        <f t="shared" si="29"/>
        <v>4.0999999999999996</v>
      </c>
      <c r="C188" s="5" t="str">
        <f t="shared" si="33"/>
        <v>Informe Interactivo 6 - Damasco</v>
      </c>
      <c r="D188" s="34" t="str">
        <f t="shared" si="34"/>
        <v>https://analytics.zoho.com/open-view/2395394000005901493?ZOHO_CRITERIA=%22Trasposicion_4.1%22.%22Id_Categor%C3%ADa%22%20%3D%20100103003</v>
      </c>
      <c r="E188" s="4">
        <f t="shared" ref="E188:H203" si="35">+E187</f>
        <v>37</v>
      </c>
      <c r="F188" t="str">
        <f t="shared" si="35"/>
        <v>Informe Interactivo 6</v>
      </c>
      <c r="G188" t="str">
        <f t="shared" si="35"/>
        <v>Categoría</v>
      </c>
      <c r="H188" t="str">
        <f t="shared" si="35"/>
        <v>Fruta Exportada (t)</v>
      </c>
      <c r="I188" s="2">
        <v>100103003</v>
      </c>
      <c r="J188" t="s">
        <v>11</v>
      </c>
      <c r="L188" s="1" t="str">
        <f t="shared" si="26"/>
        <v>Informe Interactivo 6 - Damasco</v>
      </c>
    </row>
    <row r="189" spans="1:12" hidden="1" x14ac:dyDescent="0.35">
      <c r="A189" s="2">
        <f t="shared" si="27"/>
        <v>15</v>
      </c>
      <c r="B189" s="2">
        <f t="shared" si="29"/>
        <v>4.0999999999999996</v>
      </c>
      <c r="C189" s="5" t="str">
        <f t="shared" si="33"/>
        <v>Informe Interactivo 6 - Durazno</v>
      </c>
      <c r="D189" s="34" t="str">
        <f t="shared" si="34"/>
        <v>https://analytics.zoho.com/open-view/2395394000005901493?ZOHO_CRITERIA=%22Trasposicion_4.1%22.%22Id_Categor%C3%ADa%22%20%3D%20100103004</v>
      </c>
      <c r="E189" s="4">
        <f t="shared" si="35"/>
        <v>37</v>
      </c>
      <c r="F189" t="str">
        <f t="shared" si="35"/>
        <v>Informe Interactivo 6</v>
      </c>
      <c r="G189" t="str">
        <f t="shared" si="35"/>
        <v>Categoría</v>
      </c>
      <c r="H189" t="str">
        <f t="shared" si="35"/>
        <v>Fruta Exportada (t)</v>
      </c>
      <c r="I189" s="2">
        <v>100103004</v>
      </c>
      <c r="J189" t="s">
        <v>28</v>
      </c>
      <c r="L189" s="1" t="str">
        <f t="shared" si="26"/>
        <v>Informe Interactivo 6 - Durazno</v>
      </c>
    </row>
    <row r="190" spans="1:12" hidden="1" x14ac:dyDescent="0.35">
      <c r="A190" s="2">
        <f t="shared" si="27"/>
        <v>16</v>
      </c>
      <c r="B190" s="2">
        <f t="shared" si="29"/>
        <v>4.0999999999999996</v>
      </c>
      <c r="C190" s="5" t="str">
        <f t="shared" si="33"/>
        <v>Informe Interactivo 6 - Nectarín</v>
      </c>
      <c r="D190" s="34" t="str">
        <f t="shared" si="34"/>
        <v>https://analytics.zoho.com/open-view/2395394000005901493?ZOHO_CRITERIA=%22Trasposicion_4.1%22.%22Id_Categor%C3%ADa%22%20%3D%20100103006</v>
      </c>
      <c r="E190" s="4">
        <f t="shared" si="35"/>
        <v>37</v>
      </c>
      <c r="F190" t="str">
        <f t="shared" si="35"/>
        <v>Informe Interactivo 6</v>
      </c>
      <c r="G190" t="str">
        <f t="shared" si="35"/>
        <v>Categoría</v>
      </c>
      <c r="H190" t="str">
        <f t="shared" si="35"/>
        <v>Fruta Exportada (t)</v>
      </c>
      <c r="I190" s="2">
        <v>100103006</v>
      </c>
      <c r="J190" t="s">
        <v>29</v>
      </c>
      <c r="L190" s="1" t="str">
        <f t="shared" si="26"/>
        <v>Informe Interactivo 6 - Nectarín</v>
      </c>
    </row>
    <row r="191" spans="1:12" hidden="1" x14ac:dyDescent="0.35">
      <c r="A191" s="2">
        <f t="shared" si="27"/>
        <v>17</v>
      </c>
      <c r="B191" s="2">
        <f t="shared" si="29"/>
        <v>4.0999999999999996</v>
      </c>
      <c r="C191" s="5" t="str">
        <f t="shared" si="33"/>
        <v>Informe Interactivo 6 - Manzana</v>
      </c>
      <c r="D191" s="34" t="str">
        <f t="shared" si="34"/>
        <v>https://analytics.zoho.com/open-view/2395394000005901493?ZOHO_CRITERIA=%22Trasposicion_4.1%22.%22Id_Categor%C3%ADa%22%20%3D%20100104002</v>
      </c>
      <c r="E191" s="4">
        <f t="shared" si="35"/>
        <v>37</v>
      </c>
      <c r="F191" t="str">
        <f t="shared" si="35"/>
        <v>Informe Interactivo 6</v>
      </c>
      <c r="G191" t="str">
        <f t="shared" si="35"/>
        <v>Categoría</v>
      </c>
      <c r="H191" t="str">
        <f t="shared" si="35"/>
        <v>Fruta Exportada (t)</v>
      </c>
      <c r="I191" s="2">
        <v>100104002</v>
      </c>
      <c r="J191" t="s">
        <v>30</v>
      </c>
      <c r="L191" s="1" t="str">
        <f t="shared" si="26"/>
        <v>Informe Interactivo 6 - Manzana</v>
      </c>
    </row>
    <row r="192" spans="1:12" hidden="1" x14ac:dyDescent="0.35">
      <c r="A192" s="2">
        <f t="shared" si="27"/>
        <v>18</v>
      </c>
      <c r="B192" s="2">
        <f t="shared" si="29"/>
        <v>4.0999999999999996</v>
      </c>
      <c r="C192" s="5" t="str">
        <f t="shared" si="33"/>
        <v>Informe Interactivo 6 - Membrillo</v>
      </c>
      <c r="D192" s="34" t="str">
        <f t="shared" si="34"/>
        <v>https://analytics.zoho.com/open-view/2395394000005901493?ZOHO_CRITERIA=%22Trasposicion_4.1%22.%22Id_Categor%C3%ADa%22%20%3D%20100104003</v>
      </c>
      <c r="E192" s="4">
        <f t="shared" si="35"/>
        <v>37</v>
      </c>
      <c r="F192" t="str">
        <f t="shared" si="35"/>
        <v>Informe Interactivo 6</v>
      </c>
      <c r="G192" t="str">
        <f t="shared" si="35"/>
        <v>Categoría</v>
      </c>
      <c r="H192" t="str">
        <f t="shared" si="35"/>
        <v>Fruta Exportada (t)</v>
      </c>
      <c r="I192" s="2">
        <v>100104003</v>
      </c>
      <c r="J192" t="s">
        <v>5</v>
      </c>
      <c r="L192" s="1" t="str">
        <f t="shared" si="26"/>
        <v>Informe Interactivo 6 - Membrillo</v>
      </c>
    </row>
    <row r="193" spans="1:12" hidden="1" x14ac:dyDescent="0.35">
      <c r="A193" s="2">
        <f t="shared" si="27"/>
        <v>19</v>
      </c>
      <c r="B193" s="2">
        <f t="shared" si="29"/>
        <v>4.0999999999999996</v>
      </c>
      <c r="C193" s="5" t="str">
        <f t="shared" si="33"/>
        <v>Informe Interactivo 6 - Pera</v>
      </c>
      <c r="D193" s="34" t="str">
        <f t="shared" si="34"/>
        <v>https://analytics.zoho.com/open-view/2395394000005901493?ZOHO_CRITERIA=%22Trasposicion_4.1%22.%22Id_Categor%C3%ADa%22%20%3D%20100104005</v>
      </c>
      <c r="E193" s="4">
        <f t="shared" si="35"/>
        <v>37</v>
      </c>
      <c r="F193" t="str">
        <f t="shared" si="35"/>
        <v>Informe Interactivo 6</v>
      </c>
      <c r="G193" t="str">
        <f t="shared" si="35"/>
        <v>Categoría</v>
      </c>
      <c r="H193" t="str">
        <f t="shared" si="35"/>
        <v>Fruta Exportada (t)</v>
      </c>
      <c r="I193" s="2">
        <v>100104005</v>
      </c>
      <c r="J193" t="s">
        <v>31</v>
      </c>
      <c r="L193" s="1" t="str">
        <f t="shared" si="26"/>
        <v>Informe Interactivo 6 - Pera</v>
      </c>
    </row>
    <row r="194" spans="1:12" hidden="1" x14ac:dyDescent="0.35">
      <c r="A194" s="2">
        <f t="shared" si="27"/>
        <v>20</v>
      </c>
      <c r="B194" s="2">
        <f t="shared" si="29"/>
        <v>4.0999999999999996</v>
      </c>
      <c r="C194" s="5" t="str">
        <f t="shared" si="33"/>
        <v>Informe Interactivo 6 - Almendra</v>
      </c>
      <c r="D194" s="34" t="str">
        <f t="shared" si="34"/>
        <v>https://analytics.zoho.com/open-view/2395394000005901493?ZOHO_CRITERIA=%22Trasposicion_4.1%22.%22Id_Categor%C3%ADa%22%20%3D%20100105001</v>
      </c>
      <c r="E194" s="4">
        <f t="shared" si="35"/>
        <v>37</v>
      </c>
      <c r="F194" t="str">
        <f t="shared" si="35"/>
        <v>Informe Interactivo 6</v>
      </c>
      <c r="G194" t="str">
        <f t="shared" si="35"/>
        <v>Categoría</v>
      </c>
      <c r="H194" t="str">
        <f t="shared" si="35"/>
        <v>Fruta Exportada (t)</v>
      </c>
      <c r="I194" s="2">
        <v>100105001</v>
      </c>
      <c r="J194" t="s">
        <v>32</v>
      </c>
      <c r="L194" s="1" t="str">
        <f t="shared" si="26"/>
        <v>Informe Interactivo 6 - Almendra</v>
      </c>
    </row>
    <row r="195" spans="1:12" hidden="1" x14ac:dyDescent="0.35">
      <c r="A195" s="2">
        <f t="shared" si="27"/>
        <v>21</v>
      </c>
      <c r="B195" s="2">
        <f t="shared" si="29"/>
        <v>4.0999999999999996</v>
      </c>
      <c r="C195" s="5" t="str">
        <f t="shared" si="33"/>
        <v>Informe Interactivo 6 - Avellana</v>
      </c>
      <c r="D195" s="34" t="str">
        <f t="shared" si="34"/>
        <v>https://analytics.zoho.com/open-view/2395394000005901493?ZOHO_CRITERIA=%22Trasposicion_4.1%22.%22Id_Categor%C3%ADa%22%20%3D%20100105002</v>
      </c>
      <c r="E195" s="4">
        <f t="shared" si="35"/>
        <v>37</v>
      </c>
      <c r="F195" t="str">
        <f t="shared" si="35"/>
        <v>Informe Interactivo 6</v>
      </c>
      <c r="G195" t="str">
        <f t="shared" si="35"/>
        <v>Categoría</v>
      </c>
      <c r="H195" t="str">
        <f t="shared" si="35"/>
        <v>Fruta Exportada (t)</v>
      </c>
      <c r="I195" s="2">
        <v>100105002</v>
      </c>
      <c r="J195" t="s">
        <v>33</v>
      </c>
      <c r="L195" s="1" t="str">
        <f t="shared" si="26"/>
        <v>Informe Interactivo 6 - Avellana</v>
      </c>
    </row>
    <row r="196" spans="1:12" hidden="1" x14ac:dyDescent="0.35">
      <c r="A196" s="2">
        <f t="shared" si="27"/>
        <v>22</v>
      </c>
      <c r="B196" s="2">
        <f t="shared" si="29"/>
        <v>4.0999999999999996</v>
      </c>
      <c r="C196" s="5" t="str">
        <f t="shared" si="33"/>
        <v>Informe Interactivo 6 - Castaña</v>
      </c>
      <c r="D196" s="34" t="str">
        <f t="shared" si="34"/>
        <v>https://analytics.zoho.com/open-view/2395394000005901493?ZOHO_CRITERIA=%22Trasposicion_4.1%22.%22Id_Categor%C3%ADa%22%20%3D%20100105003</v>
      </c>
      <c r="E196" s="4">
        <f t="shared" si="35"/>
        <v>37</v>
      </c>
      <c r="F196" t="str">
        <f t="shared" si="35"/>
        <v>Informe Interactivo 6</v>
      </c>
      <c r="G196" t="str">
        <f t="shared" si="35"/>
        <v>Categoría</v>
      </c>
      <c r="H196" t="str">
        <f t="shared" si="35"/>
        <v>Fruta Exportada (t)</v>
      </c>
      <c r="I196" s="2">
        <v>100105003</v>
      </c>
      <c r="J196" t="s">
        <v>34</v>
      </c>
      <c r="L196" s="1" t="str">
        <f t="shared" si="26"/>
        <v>Informe Interactivo 6 - Castaña</v>
      </c>
    </row>
    <row r="197" spans="1:12" hidden="1" x14ac:dyDescent="0.35">
      <c r="A197" s="2">
        <f t="shared" si="27"/>
        <v>23</v>
      </c>
      <c r="B197" s="2">
        <f t="shared" si="29"/>
        <v>4.0999999999999996</v>
      </c>
      <c r="C197" s="5" t="str">
        <f t="shared" si="33"/>
        <v>Informe Interactivo 6 - Nuez</v>
      </c>
      <c r="D197" s="34" t="str">
        <f t="shared" si="34"/>
        <v>https://analytics.zoho.com/open-view/2395394000005901493?ZOHO_CRITERIA=%22Trasposicion_4.1%22.%22Id_Categor%C3%ADa%22%20%3D%20100105004</v>
      </c>
      <c r="E197" s="4">
        <f t="shared" si="35"/>
        <v>37</v>
      </c>
      <c r="F197" t="str">
        <f t="shared" si="35"/>
        <v>Informe Interactivo 6</v>
      </c>
      <c r="G197" t="str">
        <f t="shared" si="35"/>
        <v>Categoría</v>
      </c>
      <c r="H197" t="str">
        <f t="shared" si="35"/>
        <v>Fruta Exportada (t)</v>
      </c>
      <c r="I197" s="2">
        <v>100105004</v>
      </c>
      <c r="J197" t="s">
        <v>35</v>
      </c>
      <c r="L197" s="1" t="str">
        <f t="shared" si="26"/>
        <v>Informe Interactivo 6 - Nuez</v>
      </c>
    </row>
    <row r="198" spans="1:12" hidden="1" x14ac:dyDescent="0.35">
      <c r="A198" s="2">
        <f t="shared" si="27"/>
        <v>24</v>
      </c>
      <c r="B198" s="2">
        <f t="shared" si="29"/>
        <v>4.0999999999999996</v>
      </c>
      <c r="C198" s="5" t="str">
        <f t="shared" si="33"/>
        <v>Informe Interactivo 6 - Pistacho</v>
      </c>
      <c r="D198" s="34" t="str">
        <f t="shared" si="34"/>
        <v>https://analytics.zoho.com/open-view/2395394000005901493?ZOHO_CRITERIA=%22Trasposicion_4.1%22.%22Id_Categor%C3%ADa%22%20%3D%20100105005</v>
      </c>
      <c r="E198" s="4">
        <f t="shared" si="35"/>
        <v>37</v>
      </c>
      <c r="F198" t="str">
        <f t="shared" si="35"/>
        <v>Informe Interactivo 6</v>
      </c>
      <c r="G198" t="str">
        <f t="shared" si="35"/>
        <v>Categoría</v>
      </c>
      <c r="H198" t="str">
        <f t="shared" si="35"/>
        <v>Fruta Exportada (t)</v>
      </c>
      <c r="I198" s="2">
        <v>100105005</v>
      </c>
      <c r="J198" t="s">
        <v>8</v>
      </c>
      <c r="L198" s="1" t="str">
        <f t="shared" si="26"/>
        <v>Informe Interactivo 6 - Pistacho</v>
      </c>
    </row>
    <row r="199" spans="1:12" hidden="1" x14ac:dyDescent="0.35">
      <c r="A199" s="2">
        <f t="shared" si="27"/>
        <v>25</v>
      </c>
      <c r="B199" s="2">
        <f t="shared" si="29"/>
        <v>4.0999999999999996</v>
      </c>
      <c r="C199" s="5" t="str">
        <f t="shared" si="33"/>
        <v>Informe Interactivo 6 - Otros frutos secos</v>
      </c>
      <c r="D199" s="34" t="str">
        <f t="shared" si="34"/>
        <v>https://analytics.zoho.com/open-view/2395394000005901493?ZOHO_CRITERIA=%22Trasposicion_4.1%22.%22Id_Categor%C3%ADa%22%20%3D%20100105006</v>
      </c>
      <c r="E199" s="4">
        <f t="shared" si="35"/>
        <v>37</v>
      </c>
      <c r="F199" t="str">
        <f t="shared" si="35"/>
        <v>Informe Interactivo 6</v>
      </c>
      <c r="G199" t="str">
        <f t="shared" si="35"/>
        <v>Categoría</v>
      </c>
      <c r="H199" t="str">
        <f t="shared" si="35"/>
        <v>Fruta Exportada (t)</v>
      </c>
      <c r="I199" s="2">
        <v>100105006</v>
      </c>
      <c r="J199" t="s">
        <v>36</v>
      </c>
      <c r="L199" s="1" t="str">
        <f t="shared" si="26"/>
        <v>Informe Interactivo 6 - Otros frutos secos</v>
      </c>
    </row>
    <row r="200" spans="1:12" hidden="1" x14ac:dyDescent="0.35">
      <c r="A200" s="2">
        <f t="shared" si="27"/>
        <v>26</v>
      </c>
      <c r="B200" s="2">
        <f t="shared" si="29"/>
        <v>4.0999999999999996</v>
      </c>
      <c r="C200" s="5" t="str">
        <f t="shared" si="33"/>
        <v>Informe Interactivo 6 - Olivo</v>
      </c>
      <c r="D200" s="34" t="str">
        <f t="shared" si="34"/>
        <v>https://analytics.zoho.com/open-view/2395394000005901493?ZOHO_CRITERIA=%22Trasposicion_4.1%22.%22Id_Categor%C3%ADa%22%20%3D%20100106001</v>
      </c>
      <c r="E200" s="4">
        <f t="shared" si="35"/>
        <v>37</v>
      </c>
      <c r="F200" t="str">
        <f t="shared" si="35"/>
        <v>Informe Interactivo 6</v>
      </c>
      <c r="G200" t="str">
        <f t="shared" si="35"/>
        <v>Categoría</v>
      </c>
      <c r="H200" t="str">
        <f t="shared" si="35"/>
        <v>Fruta Exportada (t)</v>
      </c>
      <c r="I200" s="2">
        <v>100106001</v>
      </c>
      <c r="J200" t="s">
        <v>6</v>
      </c>
      <c r="L200" s="1" t="str">
        <f t="shared" si="26"/>
        <v>Informe Interactivo 6 - Olivo</v>
      </c>
    </row>
    <row r="201" spans="1:12" hidden="1" x14ac:dyDescent="0.35">
      <c r="A201" s="2">
        <f t="shared" si="27"/>
        <v>27</v>
      </c>
      <c r="B201" s="2">
        <f t="shared" si="29"/>
        <v>4.0999999999999996</v>
      </c>
      <c r="C201" s="5" t="str">
        <f t="shared" si="33"/>
        <v>Informe Interactivo 6 - Palta</v>
      </c>
      <c r="D201" s="34" t="str">
        <f t="shared" si="34"/>
        <v>https://analytics.zoho.com/open-view/2395394000005901493?ZOHO_CRITERIA=%22Trasposicion_4.1%22.%22Id_Categor%C3%ADa%22%20%3D%20100106002</v>
      </c>
      <c r="E201" s="4">
        <f t="shared" si="35"/>
        <v>37</v>
      </c>
      <c r="F201" t="str">
        <f t="shared" si="35"/>
        <v>Informe Interactivo 6</v>
      </c>
      <c r="G201" t="str">
        <f t="shared" si="35"/>
        <v>Categoría</v>
      </c>
      <c r="H201" t="str">
        <f t="shared" si="35"/>
        <v>Fruta Exportada (t)</v>
      </c>
      <c r="I201" s="2">
        <v>100106002</v>
      </c>
      <c r="J201" t="s">
        <v>37</v>
      </c>
      <c r="L201" s="1" t="str">
        <f t="shared" si="26"/>
        <v>Informe Interactivo 6 - Palta</v>
      </c>
    </row>
    <row r="202" spans="1:12" hidden="1" x14ac:dyDescent="0.35">
      <c r="A202" s="2">
        <f t="shared" si="27"/>
        <v>28</v>
      </c>
      <c r="B202" s="2">
        <f t="shared" si="29"/>
        <v>4.0999999999999996</v>
      </c>
      <c r="C202" s="5" t="str">
        <f t="shared" si="33"/>
        <v>Informe Interactivo 6 - Chirimoya</v>
      </c>
      <c r="D202" s="34" t="str">
        <f t="shared" si="34"/>
        <v>https://analytics.zoho.com/open-view/2395394000005901493?ZOHO_CRITERIA=%22Trasposicion_4.1%22.%22Id_Categor%C3%ADa%22%20%3D%20100107002</v>
      </c>
      <c r="E202" s="4">
        <f t="shared" si="35"/>
        <v>37</v>
      </c>
      <c r="F202" t="str">
        <f t="shared" si="35"/>
        <v>Informe Interactivo 6</v>
      </c>
      <c r="G202" t="str">
        <f t="shared" si="35"/>
        <v>Categoría</v>
      </c>
      <c r="H202" t="str">
        <f t="shared" si="35"/>
        <v>Fruta Exportada (t)</v>
      </c>
      <c r="I202" s="2">
        <v>100107002</v>
      </c>
      <c r="J202" t="s">
        <v>38</v>
      </c>
      <c r="L202" s="1" t="str">
        <f t="shared" si="26"/>
        <v>Informe Interactivo 6 - Chirimoya</v>
      </c>
    </row>
    <row r="203" spans="1:12" hidden="1" x14ac:dyDescent="0.35">
      <c r="A203" s="2">
        <f t="shared" si="27"/>
        <v>29</v>
      </c>
      <c r="B203" s="2">
        <f t="shared" si="29"/>
        <v>4.0999999999999996</v>
      </c>
      <c r="C203" s="5" t="str">
        <f t="shared" si="33"/>
        <v>Informe Interactivo 6 - Otros frutos</v>
      </c>
      <c r="D203" s="34" t="str">
        <f t="shared" si="34"/>
        <v>https://analytics.zoho.com/open-view/2395394000005901493?ZOHO_CRITERIA=%22Trasposicion_4.1%22.%22Id_Categor%C3%ADa%22%20%3D%20100107012</v>
      </c>
      <c r="E203" s="4">
        <f t="shared" si="35"/>
        <v>37</v>
      </c>
      <c r="F203" t="str">
        <f t="shared" si="35"/>
        <v>Informe Interactivo 6</v>
      </c>
      <c r="G203" t="str">
        <f t="shared" si="35"/>
        <v>Categoría</v>
      </c>
      <c r="H203" t="str">
        <f t="shared" si="35"/>
        <v>Fruta Exportada (t)</v>
      </c>
      <c r="I203" s="2">
        <v>100107012</v>
      </c>
      <c r="J203" t="s">
        <v>39</v>
      </c>
      <c r="L203" s="1" t="str">
        <f t="shared" si="26"/>
        <v>Informe Interactivo 6 - Otros frutos</v>
      </c>
    </row>
    <row r="204" spans="1:12" hidden="1" x14ac:dyDescent="0.35">
      <c r="A204" s="2">
        <f t="shared" si="27"/>
        <v>30</v>
      </c>
      <c r="B204" s="2">
        <f t="shared" si="29"/>
        <v>4.0999999999999996</v>
      </c>
      <c r="C204" s="5" t="str">
        <f t="shared" si="33"/>
        <v>Informe Interactivo 6 - Plumcots</v>
      </c>
      <c r="D204" s="34" t="str">
        <f t="shared" si="34"/>
        <v>https://analytics.zoho.com/open-view/2395394000005901493?ZOHO_CRITERIA=%22Trasposicion_4.1%22.%22Id_Categor%C3%ADa%22%20%3D%20100107013</v>
      </c>
      <c r="E204" s="4">
        <f t="shared" ref="E204:H219" si="36">+E203</f>
        <v>37</v>
      </c>
      <c r="F204" t="str">
        <f t="shared" si="36"/>
        <v>Informe Interactivo 6</v>
      </c>
      <c r="G204" t="str">
        <f t="shared" si="36"/>
        <v>Categoría</v>
      </c>
      <c r="H204" t="str">
        <f t="shared" si="36"/>
        <v>Fruta Exportada (t)</v>
      </c>
      <c r="I204" s="2">
        <v>100107013</v>
      </c>
      <c r="J204" t="s">
        <v>40</v>
      </c>
      <c r="L204" s="1" t="str">
        <f t="shared" ref="L204:L267" si="37">+HYPERLINK(D204,C204)</f>
        <v>Informe Interactivo 6 - Plumcots</v>
      </c>
    </row>
    <row r="205" spans="1:12" hidden="1" x14ac:dyDescent="0.35">
      <c r="A205" s="2">
        <f t="shared" ref="A205:A268" si="38">+A204+1</f>
        <v>31</v>
      </c>
      <c r="B205" s="2">
        <f t="shared" si="29"/>
        <v>4.0999999999999996</v>
      </c>
      <c r="C205" s="5" t="str">
        <f t="shared" si="33"/>
        <v>Informe Interactivo 6 - Mango</v>
      </c>
      <c r="D205" s="34" t="str">
        <f t="shared" si="34"/>
        <v>https://analytics.zoho.com/open-view/2395394000005901493?ZOHO_CRITERIA=%22Trasposicion_4.1%22.%22Id_Categor%C3%ADa%22%20%3D%20100108002</v>
      </c>
      <c r="E205" s="4">
        <f t="shared" si="36"/>
        <v>37</v>
      </c>
      <c r="F205" t="str">
        <f t="shared" si="36"/>
        <v>Informe Interactivo 6</v>
      </c>
      <c r="G205" t="str">
        <f t="shared" si="36"/>
        <v>Categoría</v>
      </c>
      <c r="H205" t="str">
        <f t="shared" si="36"/>
        <v>Fruta Exportada (t)</v>
      </c>
      <c r="I205" s="2">
        <v>100108002</v>
      </c>
      <c r="J205" t="s">
        <v>10</v>
      </c>
      <c r="L205" s="1" t="str">
        <f t="shared" si="37"/>
        <v>Informe Interactivo 6 - Mango</v>
      </c>
    </row>
    <row r="206" spans="1:12" hidden="1" x14ac:dyDescent="0.35">
      <c r="A206" s="2">
        <f t="shared" si="38"/>
        <v>32</v>
      </c>
      <c r="B206" s="2">
        <f t="shared" si="29"/>
        <v>4.0999999999999996</v>
      </c>
      <c r="C206" s="5" t="str">
        <f t="shared" si="33"/>
        <v>Informe Interactivo 6 - Papaya</v>
      </c>
      <c r="D206" s="34" t="str">
        <f t="shared" si="34"/>
        <v>https://analytics.zoho.com/open-view/2395394000005901493?ZOHO_CRITERIA=%22Trasposicion_4.1%22.%22Id_Categor%C3%ADa%22%20%3D%20100108004</v>
      </c>
      <c r="E206" s="4">
        <f t="shared" si="36"/>
        <v>37</v>
      </c>
      <c r="F206" t="str">
        <f t="shared" si="36"/>
        <v>Informe Interactivo 6</v>
      </c>
      <c r="G206" t="str">
        <f t="shared" si="36"/>
        <v>Categoría</v>
      </c>
      <c r="H206" t="str">
        <f t="shared" si="36"/>
        <v>Fruta Exportada (t)</v>
      </c>
      <c r="I206" s="2">
        <v>100108004</v>
      </c>
      <c r="J206" t="s">
        <v>41</v>
      </c>
      <c r="L206" s="1" t="str">
        <f t="shared" si="37"/>
        <v>Informe Interactivo 6 - Papaya</v>
      </c>
    </row>
    <row r="207" spans="1:12" hidden="1" x14ac:dyDescent="0.35">
      <c r="A207" s="2">
        <f t="shared" si="38"/>
        <v>33</v>
      </c>
      <c r="B207" s="2">
        <f t="shared" si="29"/>
        <v>4.0999999999999996</v>
      </c>
      <c r="C207" s="5" t="str">
        <f t="shared" si="33"/>
        <v>Informe Interactivo 6 - Piña</v>
      </c>
      <c r="D207" s="34" t="str">
        <f t="shared" si="34"/>
        <v>https://analytics.zoho.com/open-view/2395394000005901493?ZOHO_CRITERIA=%22Trasposicion_4.1%22.%22Id_Categor%C3%ADa%22%20%3D%20100108005</v>
      </c>
      <c r="E207" s="4">
        <f t="shared" si="36"/>
        <v>37</v>
      </c>
      <c r="F207" t="str">
        <f t="shared" si="36"/>
        <v>Informe Interactivo 6</v>
      </c>
      <c r="G207" t="str">
        <f t="shared" si="36"/>
        <v>Categoría</v>
      </c>
      <c r="H207" t="str">
        <f t="shared" si="36"/>
        <v>Fruta Exportada (t)</v>
      </c>
      <c r="I207" s="2">
        <v>100108005</v>
      </c>
      <c r="J207" t="s">
        <v>42</v>
      </c>
      <c r="L207" s="1" t="str">
        <f t="shared" si="37"/>
        <v>Informe Interactivo 6 - Piña</v>
      </c>
    </row>
    <row r="208" spans="1:12" hidden="1" x14ac:dyDescent="0.35">
      <c r="A208" s="2">
        <f t="shared" si="38"/>
        <v>34</v>
      </c>
      <c r="B208" s="2">
        <f t="shared" si="29"/>
        <v>4.0999999999999996</v>
      </c>
      <c r="C208" s="5" t="str">
        <f t="shared" si="33"/>
        <v>Informe Interactivo 6 - Plátano</v>
      </c>
      <c r="D208" s="34" t="str">
        <f t="shared" si="34"/>
        <v>https://analytics.zoho.com/open-view/2395394000005901493?ZOHO_CRITERIA=%22Trasposicion_4.1%22.%22Id_Categor%C3%ADa%22%20%3D%20100108006</v>
      </c>
      <c r="E208" s="4">
        <f t="shared" si="36"/>
        <v>37</v>
      </c>
      <c r="F208" t="str">
        <f t="shared" si="36"/>
        <v>Informe Interactivo 6</v>
      </c>
      <c r="G208" t="str">
        <f t="shared" si="36"/>
        <v>Categoría</v>
      </c>
      <c r="H208" t="str">
        <f t="shared" si="36"/>
        <v>Fruta Exportada (t)</v>
      </c>
      <c r="I208" s="2">
        <v>100108006</v>
      </c>
      <c r="J208" t="s">
        <v>14</v>
      </c>
      <c r="L208" s="1" t="str">
        <f t="shared" si="37"/>
        <v>Informe Interactivo 6 - Plátano</v>
      </c>
    </row>
    <row r="209" spans="1:12" hidden="1" x14ac:dyDescent="0.35">
      <c r="A209" s="2">
        <f t="shared" si="38"/>
        <v>35</v>
      </c>
      <c r="B209" s="2">
        <f t="shared" si="29"/>
        <v>4.0999999999999996</v>
      </c>
      <c r="C209" s="5" t="str">
        <f t="shared" si="33"/>
        <v>Informe Interactivo 6 - Coco</v>
      </c>
      <c r="D209" s="34" t="str">
        <f t="shared" si="34"/>
        <v>https://analytics.zoho.com/open-view/2395394000005901493?ZOHO_CRITERIA=%22Trasposicion_4.1%22.%22Id_Categor%C3%ADa%22%20%3D%20100108007</v>
      </c>
      <c r="E209" s="4">
        <f t="shared" si="36"/>
        <v>37</v>
      </c>
      <c r="F209" t="str">
        <f t="shared" si="36"/>
        <v>Informe Interactivo 6</v>
      </c>
      <c r="G209" t="str">
        <f t="shared" si="36"/>
        <v>Categoría</v>
      </c>
      <c r="H209" t="str">
        <f t="shared" si="36"/>
        <v>Fruta Exportada (t)</v>
      </c>
      <c r="I209" s="2">
        <v>100108007</v>
      </c>
      <c r="J209" t="s">
        <v>43</v>
      </c>
      <c r="L209" s="1" t="str">
        <f t="shared" si="37"/>
        <v>Informe Interactivo 6 - Coco</v>
      </c>
    </row>
    <row r="210" spans="1:12" hidden="1" x14ac:dyDescent="0.35">
      <c r="A210" s="2">
        <f t="shared" si="38"/>
        <v>36</v>
      </c>
      <c r="B210" s="2">
        <f t="shared" si="29"/>
        <v>4.0999999999999996</v>
      </c>
      <c r="C210" s="5" t="str">
        <f t="shared" si="33"/>
        <v>Informe Interactivo 6 - Uva</v>
      </c>
      <c r="D210" s="34" t="str">
        <f t="shared" si="34"/>
        <v>https://analytics.zoho.com/open-view/2395394000005901493?ZOHO_CRITERIA=%22Trasposicion_4.1%22.%22Id_Categor%C3%ADa%22%20%3D%20100109001</v>
      </c>
      <c r="E210" s="4">
        <f t="shared" si="36"/>
        <v>37</v>
      </c>
      <c r="F210" t="str">
        <f t="shared" si="36"/>
        <v>Informe Interactivo 6</v>
      </c>
      <c r="G210" t="str">
        <f t="shared" si="36"/>
        <v>Categoría</v>
      </c>
      <c r="H210" t="str">
        <f t="shared" si="36"/>
        <v>Fruta Exportada (t)</v>
      </c>
      <c r="I210" s="2">
        <v>100109001</v>
      </c>
      <c r="J210" t="s">
        <v>44</v>
      </c>
      <c r="L210" s="1" t="str">
        <f t="shared" si="37"/>
        <v>Informe Interactivo 6 - Uva</v>
      </c>
    </row>
    <row r="211" spans="1:12" hidden="1" x14ac:dyDescent="0.35">
      <c r="A211" s="2">
        <f t="shared" si="38"/>
        <v>37</v>
      </c>
      <c r="B211" s="2">
        <f t="shared" si="29"/>
        <v>4.0999999999999996</v>
      </c>
      <c r="C211" s="5" t="str">
        <f t="shared" si="33"/>
        <v>Informe Interactivo 6 - Frutilla</v>
      </c>
      <c r="D211" s="34" t="str">
        <f t="shared" si="34"/>
        <v>https://analytics.zoho.com/open-view/2395394000005901493?ZOHO_CRITERIA=%22Trasposicion_4.1%22.%22Id_Categor%C3%ADa%22%20%3D%20100112025</v>
      </c>
      <c r="E211" s="4">
        <f t="shared" si="36"/>
        <v>37</v>
      </c>
      <c r="F211" t="str">
        <f t="shared" si="36"/>
        <v>Informe Interactivo 6</v>
      </c>
      <c r="G211" t="str">
        <f t="shared" si="36"/>
        <v>Categoría</v>
      </c>
      <c r="H211" t="str">
        <f t="shared" si="36"/>
        <v>Fruta Exportada (t)</v>
      </c>
      <c r="I211" s="2">
        <v>100112025</v>
      </c>
      <c r="J211" t="s">
        <v>13</v>
      </c>
      <c r="L211" s="1" t="str">
        <f t="shared" si="37"/>
        <v>Informe Interactivo 6 - Frutilla</v>
      </c>
    </row>
    <row r="212" spans="1:12" hidden="1" x14ac:dyDescent="0.35">
      <c r="A212" s="8">
        <v>1</v>
      </c>
      <c r="B212" s="8">
        <f t="shared" si="29"/>
        <v>4.0999999999999996</v>
      </c>
      <c r="C212" s="9" t="str">
        <f t="shared" si="33"/>
        <v>Informe Interactivo 7 - República Dominicana</v>
      </c>
      <c r="D212" s="10" t="str">
        <f>+"https://analytics.zoho.com/open-view/2395394000005903123?ZOHO_CRITERIA=%22Trasposicion_4.1%22.%22C%C3%B3digo_Pa%C3%ADs%22%20%3D%20'"&amp;I212&amp;"'"</f>
        <v>https://analytics.zoho.com/open-view/2395394000005903123?ZOHO_CRITERIA=%22Trasposicion_4.1%22.%22C%C3%B3digo_Pa%C3%ADs%22%20%3D%20'DOM'</v>
      </c>
      <c r="E212" s="11">
        <v>86</v>
      </c>
      <c r="F212" s="7" t="s">
        <v>255</v>
      </c>
      <c r="G212" s="7" t="s">
        <v>72</v>
      </c>
      <c r="H212" s="7" t="s">
        <v>16</v>
      </c>
      <c r="I212" s="8" t="s">
        <v>73</v>
      </c>
      <c r="J212" s="7" t="s">
        <v>74</v>
      </c>
      <c r="K212" s="7"/>
      <c r="L212" s="1" t="str">
        <f t="shared" si="37"/>
        <v>Informe Interactivo 7 - República Dominicana</v>
      </c>
    </row>
    <row r="213" spans="1:12" hidden="1" x14ac:dyDescent="0.35">
      <c r="A213" s="2">
        <f t="shared" si="38"/>
        <v>2</v>
      </c>
      <c r="B213" s="2">
        <f t="shared" si="29"/>
        <v>4.0999999999999996</v>
      </c>
      <c r="C213" s="5" t="str">
        <f t="shared" si="33"/>
        <v>Informe Interactivo 7 - Marruecos</v>
      </c>
      <c r="D213" s="34" t="str">
        <f t="shared" ref="D213:D276" si="39">+"https://analytics.zoho.com/open-view/2395394000005903123?ZOHO_CRITERIA=%22Trasposicion_4.1%22.%22C%C3%B3digo_Pa%C3%ADs%22%20%3D%20'"&amp;I213&amp;"'"</f>
        <v>https://analytics.zoho.com/open-view/2395394000005903123?ZOHO_CRITERIA=%22Trasposicion_4.1%22.%22C%C3%B3digo_Pa%C3%ADs%22%20%3D%20'MAR'</v>
      </c>
      <c r="E213" s="4">
        <f t="shared" si="36"/>
        <v>86</v>
      </c>
      <c r="F213" t="str">
        <f t="shared" si="36"/>
        <v>Informe Interactivo 7</v>
      </c>
      <c r="G213" t="str">
        <f t="shared" si="36"/>
        <v>País de Destino</v>
      </c>
      <c r="H213" t="str">
        <f t="shared" si="36"/>
        <v>Fruta Exportada (t)</v>
      </c>
      <c r="I213" s="2" t="s">
        <v>75</v>
      </c>
      <c r="J213" t="s">
        <v>76</v>
      </c>
      <c r="L213" s="1" t="str">
        <f t="shared" si="37"/>
        <v>Informe Interactivo 7 - Marruecos</v>
      </c>
    </row>
    <row r="214" spans="1:12" hidden="1" x14ac:dyDescent="0.35">
      <c r="A214" s="2">
        <f t="shared" si="38"/>
        <v>3</v>
      </c>
      <c r="B214" s="2">
        <f t="shared" si="29"/>
        <v>4.0999999999999996</v>
      </c>
      <c r="C214" s="5" t="str">
        <f t="shared" si="33"/>
        <v>Informe Interactivo 7 - Aruba</v>
      </c>
      <c r="D214" s="34" t="str">
        <f t="shared" si="39"/>
        <v>https://analytics.zoho.com/open-view/2395394000005903123?ZOHO_CRITERIA=%22Trasposicion_4.1%22.%22C%C3%B3digo_Pa%C3%ADs%22%20%3D%20'ABW'</v>
      </c>
      <c r="E214" s="4">
        <f t="shared" si="36"/>
        <v>86</v>
      </c>
      <c r="F214" t="str">
        <f t="shared" si="36"/>
        <v>Informe Interactivo 7</v>
      </c>
      <c r="G214" t="str">
        <f t="shared" si="36"/>
        <v>País de Destino</v>
      </c>
      <c r="H214" t="str">
        <f t="shared" si="36"/>
        <v>Fruta Exportada (t)</v>
      </c>
      <c r="I214" s="2" t="s">
        <v>77</v>
      </c>
      <c r="J214" t="s">
        <v>78</v>
      </c>
      <c r="L214" s="1" t="str">
        <f t="shared" si="37"/>
        <v>Informe Interactivo 7 - Aruba</v>
      </c>
    </row>
    <row r="215" spans="1:12" hidden="1" x14ac:dyDescent="0.35">
      <c r="A215" s="2">
        <f t="shared" si="38"/>
        <v>4</v>
      </c>
      <c r="B215" s="2">
        <f t="shared" si="29"/>
        <v>4.0999999999999996</v>
      </c>
      <c r="C215" s="5" t="str">
        <f t="shared" si="33"/>
        <v>Informe Interactivo 7 - Emiratos Árabes Unidos</v>
      </c>
      <c r="D215" s="34" t="str">
        <f t="shared" si="39"/>
        <v>https://analytics.zoho.com/open-view/2395394000005903123?ZOHO_CRITERIA=%22Trasposicion_4.1%22.%22C%C3%B3digo_Pa%C3%ADs%22%20%3D%20'ARE'</v>
      </c>
      <c r="E215" s="4">
        <f t="shared" si="36"/>
        <v>86</v>
      </c>
      <c r="F215" t="str">
        <f t="shared" si="36"/>
        <v>Informe Interactivo 7</v>
      </c>
      <c r="G215" t="str">
        <f t="shared" si="36"/>
        <v>País de Destino</v>
      </c>
      <c r="H215" t="str">
        <f t="shared" si="36"/>
        <v>Fruta Exportada (t)</v>
      </c>
      <c r="I215" s="2" t="s">
        <v>79</v>
      </c>
      <c r="J215" t="s">
        <v>80</v>
      </c>
      <c r="L215" s="1" t="str">
        <f t="shared" si="37"/>
        <v>Informe Interactivo 7 - Emiratos Árabes Unidos</v>
      </c>
    </row>
    <row r="216" spans="1:12" hidden="1" x14ac:dyDescent="0.35">
      <c r="A216" s="2">
        <f t="shared" si="38"/>
        <v>5</v>
      </c>
      <c r="B216" s="2">
        <f t="shared" si="29"/>
        <v>4.0999999999999996</v>
      </c>
      <c r="C216" s="5" t="str">
        <f t="shared" si="33"/>
        <v>Informe Interactivo 7 - Argentina</v>
      </c>
      <c r="D216" s="34" t="str">
        <f t="shared" si="39"/>
        <v>https://analytics.zoho.com/open-view/2395394000005903123?ZOHO_CRITERIA=%22Trasposicion_4.1%22.%22C%C3%B3digo_Pa%C3%ADs%22%20%3D%20'ARG'</v>
      </c>
      <c r="E216" s="4">
        <f t="shared" si="36"/>
        <v>86</v>
      </c>
      <c r="F216" t="str">
        <f t="shared" si="36"/>
        <v>Informe Interactivo 7</v>
      </c>
      <c r="G216" t="str">
        <f t="shared" si="36"/>
        <v>País de Destino</v>
      </c>
      <c r="H216" t="str">
        <f t="shared" si="36"/>
        <v>Fruta Exportada (t)</v>
      </c>
      <c r="I216" s="2" t="s">
        <v>81</v>
      </c>
      <c r="J216" t="s">
        <v>82</v>
      </c>
      <c r="L216" s="1" t="str">
        <f t="shared" si="37"/>
        <v>Informe Interactivo 7 - Argentina</v>
      </c>
    </row>
    <row r="217" spans="1:12" hidden="1" x14ac:dyDescent="0.35">
      <c r="A217" s="2">
        <f t="shared" si="38"/>
        <v>6</v>
      </c>
      <c r="B217" s="2">
        <f t="shared" si="29"/>
        <v>4.0999999999999996</v>
      </c>
      <c r="C217" s="5" t="str">
        <f t="shared" si="33"/>
        <v>Informe Interactivo 7 - Australia</v>
      </c>
      <c r="D217" s="34" t="str">
        <f t="shared" si="39"/>
        <v>https://analytics.zoho.com/open-view/2395394000005903123?ZOHO_CRITERIA=%22Trasposicion_4.1%22.%22C%C3%B3digo_Pa%C3%ADs%22%20%3D%20'AUS'</v>
      </c>
      <c r="E217" s="4">
        <f t="shared" si="36"/>
        <v>86</v>
      </c>
      <c r="F217" t="str">
        <f t="shared" si="36"/>
        <v>Informe Interactivo 7</v>
      </c>
      <c r="G217" t="str">
        <f t="shared" si="36"/>
        <v>País de Destino</v>
      </c>
      <c r="H217" t="str">
        <f t="shared" si="36"/>
        <v>Fruta Exportada (t)</v>
      </c>
      <c r="I217" s="2" t="s">
        <v>83</v>
      </c>
      <c r="J217" t="s">
        <v>84</v>
      </c>
      <c r="L217" s="1" t="str">
        <f t="shared" si="37"/>
        <v>Informe Interactivo 7 - Australia</v>
      </c>
    </row>
    <row r="218" spans="1:12" hidden="1" x14ac:dyDescent="0.35">
      <c r="A218" s="2">
        <f t="shared" si="38"/>
        <v>7</v>
      </c>
      <c r="B218" s="2">
        <f t="shared" si="29"/>
        <v>4.0999999999999996</v>
      </c>
      <c r="C218" s="5" t="str">
        <f t="shared" si="33"/>
        <v>Informe Interactivo 7 - Austria</v>
      </c>
      <c r="D218" s="34" t="str">
        <f t="shared" si="39"/>
        <v>https://analytics.zoho.com/open-view/2395394000005903123?ZOHO_CRITERIA=%22Trasposicion_4.1%22.%22C%C3%B3digo_Pa%C3%ADs%22%20%3D%20'AUT'</v>
      </c>
      <c r="E218" s="4">
        <f t="shared" si="36"/>
        <v>86</v>
      </c>
      <c r="F218" t="str">
        <f t="shared" si="36"/>
        <v>Informe Interactivo 7</v>
      </c>
      <c r="G218" t="str">
        <f t="shared" si="36"/>
        <v>País de Destino</v>
      </c>
      <c r="H218" t="str">
        <f t="shared" si="36"/>
        <v>Fruta Exportada (t)</v>
      </c>
      <c r="I218" s="2" t="s">
        <v>85</v>
      </c>
      <c r="J218" t="s">
        <v>86</v>
      </c>
      <c r="L218" s="1" t="str">
        <f t="shared" si="37"/>
        <v>Informe Interactivo 7 - Austria</v>
      </c>
    </row>
    <row r="219" spans="1:12" hidden="1" x14ac:dyDescent="0.35">
      <c r="A219" s="2">
        <f t="shared" si="38"/>
        <v>8</v>
      </c>
      <c r="B219" s="2">
        <f t="shared" si="29"/>
        <v>4.0999999999999996</v>
      </c>
      <c r="C219" s="5" t="str">
        <f t="shared" si="33"/>
        <v>Informe Interactivo 7 - Azerbaiyán</v>
      </c>
      <c r="D219" s="34" t="str">
        <f t="shared" si="39"/>
        <v>https://analytics.zoho.com/open-view/2395394000005903123?ZOHO_CRITERIA=%22Trasposicion_4.1%22.%22C%C3%B3digo_Pa%C3%ADs%22%20%3D%20'AZE'</v>
      </c>
      <c r="E219" s="4">
        <f t="shared" si="36"/>
        <v>86</v>
      </c>
      <c r="F219" t="str">
        <f t="shared" si="36"/>
        <v>Informe Interactivo 7</v>
      </c>
      <c r="G219" t="str">
        <f t="shared" si="36"/>
        <v>País de Destino</v>
      </c>
      <c r="H219" t="str">
        <f t="shared" si="36"/>
        <v>Fruta Exportada (t)</v>
      </c>
      <c r="I219" s="2" t="s">
        <v>87</v>
      </c>
      <c r="J219" t="s">
        <v>88</v>
      </c>
      <c r="L219" s="1" t="str">
        <f t="shared" si="37"/>
        <v>Informe Interactivo 7 - Azerbaiyán</v>
      </c>
    </row>
    <row r="220" spans="1:12" hidden="1" x14ac:dyDescent="0.35">
      <c r="A220" s="2">
        <f t="shared" si="38"/>
        <v>9</v>
      </c>
      <c r="B220" s="2">
        <f t="shared" ref="B220:B283" si="40">+B219</f>
        <v>4.0999999999999996</v>
      </c>
      <c r="C220" s="5" t="str">
        <f t="shared" si="33"/>
        <v>Informe Interactivo 7 - Bélgica</v>
      </c>
      <c r="D220" s="34" t="str">
        <f t="shared" si="39"/>
        <v>https://analytics.zoho.com/open-view/2395394000005903123?ZOHO_CRITERIA=%22Trasposicion_4.1%22.%22C%C3%B3digo_Pa%C3%ADs%22%20%3D%20'BEL'</v>
      </c>
      <c r="E220" s="4">
        <f t="shared" ref="E220:H235" si="41">+E219</f>
        <v>86</v>
      </c>
      <c r="F220" t="str">
        <f t="shared" si="41"/>
        <v>Informe Interactivo 7</v>
      </c>
      <c r="G220" t="str">
        <f t="shared" si="41"/>
        <v>País de Destino</v>
      </c>
      <c r="H220" t="str">
        <f t="shared" si="41"/>
        <v>Fruta Exportada (t)</v>
      </c>
      <c r="I220" s="2" t="s">
        <v>89</v>
      </c>
      <c r="J220" t="s">
        <v>90</v>
      </c>
      <c r="L220" s="1" t="str">
        <f t="shared" si="37"/>
        <v>Informe Interactivo 7 - Bélgica</v>
      </c>
    </row>
    <row r="221" spans="1:12" hidden="1" x14ac:dyDescent="0.35">
      <c r="A221" s="2">
        <f t="shared" si="38"/>
        <v>10</v>
      </c>
      <c r="B221" s="2">
        <f t="shared" si="40"/>
        <v>4.0999999999999996</v>
      </c>
      <c r="C221" s="5" t="str">
        <f t="shared" si="33"/>
        <v>Informe Interactivo 7 - Baréin</v>
      </c>
      <c r="D221" s="34" t="str">
        <f t="shared" si="39"/>
        <v>https://analytics.zoho.com/open-view/2395394000005903123?ZOHO_CRITERIA=%22Trasposicion_4.1%22.%22C%C3%B3digo_Pa%C3%ADs%22%20%3D%20'BHR'</v>
      </c>
      <c r="E221" s="4">
        <f t="shared" si="41"/>
        <v>86</v>
      </c>
      <c r="F221" t="str">
        <f t="shared" si="41"/>
        <v>Informe Interactivo 7</v>
      </c>
      <c r="G221" t="str">
        <f t="shared" si="41"/>
        <v>País de Destino</v>
      </c>
      <c r="H221" t="str">
        <f t="shared" si="41"/>
        <v>Fruta Exportada (t)</v>
      </c>
      <c r="I221" s="2" t="s">
        <v>91</v>
      </c>
      <c r="J221" t="s">
        <v>92</v>
      </c>
      <c r="L221" s="1" t="str">
        <f t="shared" si="37"/>
        <v>Informe Interactivo 7 - Baréin</v>
      </c>
    </row>
    <row r="222" spans="1:12" hidden="1" x14ac:dyDescent="0.35">
      <c r="A222" s="2">
        <f t="shared" si="38"/>
        <v>11</v>
      </c>
      <c r="B222" s="2">
        <f t="shared" si="40"/>
        <v>4.0999999999999996</v>
      </c>
      <c r="C222" s="5" t="str">
        <f t="shared" si="33"/>
        <v>Informe Interactivo 7 - Bielorrusia</v>
      </c>
      <c r="D222" s="34" t="str">
        <f t="shared" si="39"/>
        <v>https://analytics.zoho.com/open-view/2395394000005903123?ZOHO_CRITERIA=%22Trasposicion_4.1%22.%22C%C3%B3digo_Pa%C3%ADs%22%20%3D%20'BLR'</v>
      </c>
      <c r="E222" s="4">
        <f t="shared" si="41"/>
        <v>86</v>
      </c>
      <c r="F222" t="str">
        <f t="shared" si="41"/>
        <v>Informe Interactivo 7</v>
      </c>
      <c r="G222" t="str">
        <f t="shared" si="41"/>
        <v>País de Destino</v>
      </c>
      <c r="H222" t="str">
        <f t="shared" si="41"/>
        <v>Fruta Exportada (t)</v>
      </c>
      <c r="I222" s="2" t="s">
        <v>93</v>
      </c>
      <c r="J222" t="s">
        <v>94</v>
      </c>
      <c r="L222" s="1" t="str">
        <f t="shared" si="37"/>
        <v>Informe Interactivo 7 - Bielorrusia</v>
      </c>
    </row>
    <row r="223" spans="1:12" hidden="1" x14ac:dyDescent="0.35">
      <c r="A223" s="2">
        <f t="shared" si="38"/>
        <v>12</v>
      </c>
      <c r="B223" s="2">
        <f t="shared" si="40"/>
        <v>4.0999999999999996</v>
      </c>
      <c r="C223" s="5" t="str">
        <f t="shared" si="33"/>
        <v>Informe Interactivo 7 - Bolivia</v>
      </c>
      <c r="D223" s="34" t="str">
        <f t="shared" si="39"/>
        <v>https://analytics.zoho.com/open-view/2395394000005903123?ZOHO_CRITERIA=%22Trasposicion_4.1%22.%22C%C3%B3digo_Pa%C3%ADs%22%20%3D%20'BOL'</v>
      </c>
      <c r="E223" s="4">
        <f t="shared" si="41"/>
        <v>86</v>
      </c>
      <c r="F223" t="str">
        <f t="shared" si="41"/>
        <v>Informe Interactivo 7</v>
      </c>
      <c r="G223" t="str">
        <f t="shared" si="41"/>
        <v>País de Destino</v>
      </c>
      <c r="H223" t="str">
        <f t="shared" si="41"/>
        <v>Fruta Exportada (t)</v>
      </c>
      <c r="I223" s="2" t="s">
        <v>95</v>
      </c>
      <c r="J223" t="s">
        <v>96</v>
      </c>
      <c r="L223" s="1" t="str">
        <f t="shared" si="37"/>
        <v>Informe Interactivo 7 - Bolivia</v>
      </c>
    </row>
    <row r="224" spans="1:12" hidden="1" x14ac:dyDescent="0.35">
      <c r="A224" s="2">
        <f t="shared" si="38"/>
        <v>13</v>
      </c>
      <c r="B224" s="2">
        <f t="shared" si="40"/>
        <v>4.0999999999999996</v>
      </c>
      <c r="C224" s="5" t="str">
        <f t="shared" si="33"/>
        <v>Informe Interactivo 7 - Brasil</v>
      </c>
      <c r="D224" s="34" t="str">
        <f t="shared" si="39"/>
        <v>https://analytics.zoho.com/open-view/2395394000005903123?ZOHO_CRITERIA=%22Trasposicion_4.1%22.%22C%C3%B3digo_Pa%C3%ADs%22%20%3D%20'BRA'</v>
      </c>
      <c r="E224" s="4">
        <f t="shared" si="41"/>
        <v>86</v>
      </c>
      <c r="F224" t="str">
        <f t="shared" si="41"/>
        <v>Informe Interactivo 7</v>
      </c>
      <c r="G224" t="str">
        <f t="shared" si="41"/>
        <v>País de Destino</v>
      </c>
      <c r="H224" t="str">
        <f t="shared" si="41"/>
        <v>Fruta Exportada (t)</v>
      </c>
      <c r="I224" s="2" t="s">
        <v>97</v>
      </c>
      <c r="J224" t="s">
        <v>98</v>
      </c>
      <c r="L224" s="1" t="str">
        <f t="shared" si="37"/>
        <v>Informe Interactivo 7 - Brasil</v>
      </c>
    </row>
    <row r="225" spans="1:12" hidden="1" x14ac:dyDescent="0.35">
      <c r="A225" s="2">
        <f t="shared" si="38"/>
        <v>14</v>
      </c>
      <c r="B225" s="2">
        <f t="shared" si="40"/>
        <v>4.0999999999999996</v>
      </c>
      <c r="C225" s="5" t="str">
        <f t="shared" si="33"/>
        <v>Informe Interactivo 7 - Canadá</v>
      </c>
      <c r="D225" s="34" t="str">
        <f t="shared" si="39"/>
        <v>https://analytics.zoho.com/open-view/2395394000005903123?ZOHO_CRITERIA=%22Trasposicion_4.1%22.%22C%C3%B3digo_Pa%C3%ADs%22%20%3D%20'CAN'</v>
      </c>
      <c r="E225" s="4">
        <f t="shared" si="41"/>
        <v>86</v>
      </c>
      <c r="F225" t="str">
        <f t="shared" si="41"/>
        <v>Informe Interactivo 7</v>
      </c>
      <c r="G225" t="str">
        <f t="shared" si="41"/>
        <v>País de Destino</v>
      </c>
      <c r="H225" t="str">
        <f t="shared" si="41"/>
        <v>Fruta Exportada (t)</v>
      </c>
      <c r="I225" s="2" t="s">
        <v>99</v>
      </c>
      <c r="J225" t="s">
        <v>100</v>
      </c>
      <c r="L225" s="1" t="str">
        <f t="shared" si="37"/>
        <v>Informe Interactivo 7 - Canadá</v>
      </c>
    </row>
    <row r="226" spans="1:12" hidden="1" x14ac:dyDescent="0.35">
      <c r="A226" s="2">
        <f t="shared" si="38"/>
        <v>15</v>
      </c>
      <c r="B226" s="2">
        <f t="shared" si="40"/>
        <v>4.0999999999999996</v>
      </c>
      <c r="C226" s="5" t="str">
        <f t="shared" si="33"/>
        <v>Informe Interactivo 7 - Suiza</v>
      </c>
      <c r="D226" s="34" t="str">
        <f t="shared" si="39"/>
        <v>https://analytics.zoho.com/open-view/2395394000005903123?ZOHO_CRITERIA=%22Trasposicion_4.1%22.%22C%C3%B3digo_Pa%C3%ADs%22%20%3D%20'CHE'</v>
      </c>
      <c r="E226" s="4">
        <f t="shared" si="41"/>
        <v>86</v>
      </c>
      <c r="F226" t="str">
        <f t="shared" si="41"/>
        <v>Informe Interactivo 7</v>
      </c>
      <c r="G226" t="str">
        <f t="shared" si="41"/>
        <v>País de Destino</v>
      </c>
      <c r="H226" t="str">
        <f t="shared" si="41"/>
        <v>Fruta Exportada (t)</v>
      </c>
      <c r="I226" s="2" t="s">
        <v>101</v>
      </c>
      <c r="J226" t="s">
        <v>102</v>
      </c>
      <c r="L226" s="1" t="str">
        <f t="shared" si="37"/>
        <v>Informe Interactivo 7 - Suiza</v>
      </c>
    </row>
    <row r="227" spans="1:12" hidden="1" x14ac:dyDescent="0.35">
      <c r="A227" s="2">
        <f t="shared" si="38"/>
        <v>16</v>
      </c>
      <c r="B227" s="2">
        <f t="shared" si="40"/>
        <v>4.0999999999999996</v>
      </c>
      <c r="C227" s="5" t="str">
        <f t="shared" si="33"/>
        <v>Informe Interactivo 7 - China</v>
      </c>
      <c r="D227" s="34" t="str">
        <f t="shared" si="39"/>
        <v>https://analytics.zoho.com/open-view/2395394000005903123?ZOHO_CRITERIA=%22Trasposicion_4.1%22.%22C%C3%B3digo_Pa%C3%ADs%22%20%3D%20'CHN'</v>
      </c>
      <c r="E227" s="4">
        <f t="shared" si="41"/>
        <v>86</v>
      </c>
      <c r="F227" t="str">
        <f t="shared" si="41"/>
        <v>Informe Interactivo 7</v>
      </c>
      <c r="G227" t="str">
        <f t="shared" si="41"/>
        <v>País de Destino</v>
      </c>
      <c r="H227" t="str">
        <f t="shared" si="41"/>
        <v>Fruta Exportada (t)</v>
      </c>
      <c r="I227" s="2" t="s">
        <v>103</v>
      </c>
      <c r="J227" t="s">
        <v>104</v>
      </c>
      <c r="L227" s="1" t="str">
        <f t="shared" si="37"/>
        <v>Informe Interactivo 7 - China</v>
      </c>
    </row>
    <row r="228" spans="1:12" hidden="1" x14ac:dyDescent="0.35">
      <c r="A228" s="2">
        <f t="shared" si="38"/>
        <v>17</v>
      </c>
      <c r="B228" s="2">
        <f t="shared" si="40"/>
        <v>4.0999999999999996</v>
      </c>
      <c r="C228" s="5" t="str">
        <f t="shared" si="33"/>
        <v>Informe Interactivo 7 - Colombia</v>
      </c>
      <c r="D228" s="34" t="str">
        <f t="shared" si="39"/>
        <v>https://analytics.zoho.com/open-view/2395394000005903123?ZOHO_CRITERIA=%22Trasposicion_4.1%22.%22C%C3%B3digo_Pa%C3%ADs%22%20%3D%20'COL'</v>
      </c>
      <c r="E228" s="4">
        <f t="shared" si="41"/>
        <v>86</v>
      </c>
      <c r="F228" t="str">
        <f t="shared" si="41"/>
        <v>Informe Interactivo 7</v>
      </c>
      <c r="G228" t="str">
        <f t="shared" si="41"/>
        <v>País de Destino</v>
      </c>
      <c r="H228" t="str">
        <f t="shared" si="41"/>
        <v>Fruta Exportada (t)</v>
      </c>
      <c r="I228" s="2" t="s">
        <v>105</v>
      </c>
      <c r="J228" t="s">
        <v>106</v>
      </c>
      <c r="L228" s="1" t="str">
        <f t="shared" si="37"/>
        <v>Informe Interactivo 7 - Colombia</v>
      </c>
    </row>
    <row r="229" spans="1:12" hidden="1" x14ac:dyDescent="0.35">
      <c r="A229" s="2">
        <f t="shared" si="38"/>
        <v>18</v>
      </c>
      <c r="B229" s="2">
        <f t="shared" si="40"/>
        <v>4.0999999999999996</v>
      </c>
      <c r="C229" s="5" t="str">
        <f t="shared" si="33"/>
        <v>Informe Interactivo 7 - Costa Rica</v>
      </c>
      <c r="D229" s="34" t="str">
        <f t="shared" si="39"/>
        <v>https://analytics.zoho.com/open-view/2395394000005903123?ZOHO_CRITERIA=%22Trasposicion_4.1%22.%22C%C3%B3digo_Pa%C3%ADs%22%20%3D%20'CRI'</v>
      </c>
      <c r="E229" s="4">
        <f t="shared" si="41"/>
        <v>86</v>
      </c>
      <c r="F229" t="str">
        <f t="shared" si="41"/>
        <v>Informe Interactivo 7</v>
      </c>
      <c r="G229" t="str">
        <f t="shared" si="41"/>
        <v>País de Destino</v>
      </c>
      <c r="H229" t="str">
        <f t="shared" si="41"/>
        <v>Fruta Exportada (t)</v>
      </c>
      <c r="I229" s="2" t="s">
        <v>107</v>
      </c>
      <c r="J229" t="s">
        <v>108</v>
      </c>
      <c r="L229" s="1" t="str">
        <f t="shared" si="37"/>
        <v>Informe Interactivo 7 - Costa Rica</v>
      </c>
    </row>
    <row r="230" spans="1:12" hidden="1" x14ac:dyDescent="0.35">
      <c r="A230" s="2">
        <f t="shared" si="38"/>
        <v>19</v>
      </c>
      <c r="B230" s="2">
        <f t="shared" si="40"/>
        <v>4.0999999999999996</v>
      </c>
      <c r="C230" s="5" t="str">
        <f t="shared" si="33"/>
        <v>Informe Interactivo 7 - Cuba</v>
      </c>
      <c r="D230" s="34" t="str">
        <f t="shared" si="39"/>
        <v>https://analytics.zoho.com/open-view/2395394000005903123?ZOHO_CRITERIA=%22Trasposicion_4.1%22.%22C%C3%B3digo_Pa%C3%ADs%22%20%3D%20'CUB'</v>
      </c>
      <c r="E230" s="4">
        <f t="shared" si="41"/>
        <v>86</v>
      </c>
      <c r="F230" t="str">
        <f t="shared" si="41"/>
        <v>Informe Interactivo 7</v>
      </c>
      <c r="G230" t="str">
        <f t="shared" si="41"/>
        <v>País de Destino</v>
      </c>
      <c r="H230" t="str">
        <f t="shared" si="41"/>
        <v>Fruta Exportada (t)</v>
      </c>
      <c r="I230" s="2" t="s">
        <v>109</v>
      </c>
      <c r="J230" t="s">
        <v>110</v>
      </c>
      <c r="L230" s="1" t="str">
        <f t="shared" si="37"/>
        <v>Informe Interactivo 7 - Cuba</v>
      </c>
    </row>
    <row r="231" spans="1:12" hidden="1" x14ac:dyDescent="0.35">
      <c r="A231" s="2">
        <f t="shared" si="38"/>
        <v>20</v>
      </c>
      <c r="B231" s="2">
        <f t="shared" si="40"/>
        <v>4.0999999999999996</v>
      </c>
      <c r="C231" s="5" t="str">
        <f t="shared" si="33"/>
        <v>Informe Interactivo 7 - República Checa</v>
      </c>
      <c r="D231" s="34" t="str">
        <f t="shared" si="39"/>
        <v>https://analytics.zoho.com/open-view/2395394000005903123?ZOHO_CRITERIA=%22Trasposicion_4.1%22.%22C%C3%B3digo_Pa%C3%ADs%22%20%3D%20'CZE'</v>
      </c>
      <c r="E231" s="4">
        <f t="shared" si="41"/>
        <v>86</v>
      </c>
      <c r="F231" t="str">
        <f t="shared" si="41"/>
        <v>Informe Interactivo 7</v>
      </c>
      <c r="G231" t="str">
        <f t="shared" si="41"/>
        <v>País de Destino</v>
      </c>
      <c r="H231" t="str">
        <f t="shared" si="41"/>
        <v>Fruta Exportada (t)</v>
      </c>
      <c r="I231" s="2" t="s">
        <v>111</v>
      </c>
      <c r="J231" t="s">
        <v>112</v>
      </c>
      <c r="L231" s="1" t="str">
        <f t="shared" si="37"/>
        <v>Informe Interactivo 7 - República Checa</v>
      </c>
    </row>
    <row r="232" spans="1:12" hidden="1" x14ac:dyDescent="0.35">
      <c r="A232" s="2">
        <f t="shared" si="38"/>
        <v>21</v>
      </c>
      <c r="B232" s="2">
        <f t="shared" si="40"/>
        <v>4.0999999999999996</v>
      </c>
      <c r="C232" s="5" t="str">
        <f t="shared" si="33"/>
        <v>Informe Interactivo 7 - Alemania</v>
      </c>
      <c r="D232" s="34" t="str">
        <f t="shared" si="39"/>
        <v>https://analytics.zoho.com/open-view/2395394000005903123?ZOHO_CRITERIA=%22Trasposicion_4.1%22.%22C%C3%B3digo_Pa%C3%ADs%22%20%3D%20'DEU'</v>
      </c>
      <c r="E232" s="4">
        <f t="shared" si="41"/>
        <v>86</v>
      </c>
      <c r="F232" t="str">
        <f t="shared" si="41"/>
        <v>Informe Interactivo 7</v>
      </c>
      <c r="G232" t="str">
        <f t="shared" si="41"/>
        <v>País de Destino</v>
      </c>
      <c r="H232" t="str">
        <f t="shared" si="41"/>
        <v>Fruta Exportada (t)</v>
      </c>
      <c r="I232" s="2" t="s">
        <v>113</v>
      </c>
      <c r="J232" t="s">
        <v>114</v>
      </c>
      <c r="L232" s="1" t="str">
        <f t="shared" si="37"/>
        <v>Informe Interactivo 7 - Alemania</v>
      </c>
    </row>
    <row r="233" spans="1:12" hidden="1" x14ac:dyDescent="0.35">
      <c r="A233" s="2">
        <f t="shared" si="38"/>
        <v>22</v>
      </c>
      <c r="B233" s="2">
        <f t="shared" si="40"/>
        <v>4.0999999999999996</v>
      </c>
      <c r="C233" s="5" t="str">
        <f t="shared" si="33"/>
        <v>Informe Interactivo 7 - Dinamarca</v>
      </c>
      <c r="D233" s="34" t="str">
        <f t="shared" si="39"/>
        <v>https://analytics.zoho.com/open-view/2395394000005903123?ZOHO_CRITERIA=%22Trasposicion_4.1%22.%22C%C3%B3digo_Pa%C3%ADs%22%20%3D%20'DNK'</v>
      </c>
      <c r="E233" s="4">
        <f t="shared" si="41"/>
        <v>86</v>
      </c>
      <c r="F233" t="str">
        <f t="shared" si="41"/>
        <v>Informe Interactivo 7</v>
      </c>
      <c r="G233" t="str">
        <f t="shared" si="41"/>
        <v>País de Destino</v>
      </c>
      <c r="H233" t="str">
        <f t="shared" si="41"/>
        <v>Fruta Exportada (t)</v>
      </c>
      <c r="I233" s="2" t="s">
        <v>115</v>
      </c>
      <c r="J233" t="s">
        <v>116</v>
      </c>
      <c r="L233" s="1" t="str">
        <f t="shared" si="37"/>
        <v>Informe Interactivo 7 - Dinamarca</v>
      </c>
    </row>
    <row r="234" spans="1:12" hidden="1" x14ac:dyDescent="0.35">
      <c r="A234" s="2">
        <f t="shared" si="38"/>
        <v>23</v>
      </c>
      <c r="B234" s="2">
        <f t="shared" si="40"/>
        <v>4.0999999999999996</v>
      </c>
      <c r="C234" s="5" t="str">
        <f t="shared" si="33"/>
        <v>Informe Interactivo 7 - Argelia</v>
      </c>
      <c r="D234" s="34" t="str">
        <f t="shared" si="39"/>
        <v>https://analytics.zoho.com/open-view/2395394000005903123?ZOHO_CRITERIA=%22Trasposicion_4.1%22.%22C%C3%B3digo_Pa%C3%ADs%22%20%3D%20'DZA'</v>
      </c>
      <c r="E234" s="4">
        <f t="shared" si="41"/>
        <v>86</v>
      </c>
      <c r="F234" t="str">
        <f t="shared" si="41"/>
        <v>Informe Interactivo 7</v>
      </c>
      <c r="G234" t="str">
        <f t="shared" si="41"/>
        <v>País de Destino</v>
      </c>
      <c r="H234" t="str">
        <f t="shared" si="41"/>
        <v>Fruta Exportada (t)</v>
      </c>
      <c r="I234" s="2" t="s">
        <v>117</v>
      </c>
      <c r="J234" t="s">
        <v>118</v>
      </c>
      <c r="L234" s="1" t="str">
        <f t="shared" si="37"/>
        <v>Informe Interactivo 7 - Argelia</v>
      </c>
    </row>
    <row r="235" spans="1:12" hidden="1" x14ac:dyDescent="0.35">
      <c r="A235" s="2">
        <f t="shared" si="38"/>
        <v>24</v>
      </c>
      <c r="B235" s="2">
        <f t="shared" si="40"/>
        <v>4.0999999999999996</v>
      </c>
      <c r="C235" s="5" t="str">
        <f t="shared" si="33"/>
        <v>Informe Interactivo 7 - Ecuador</v>
      </c>
      <c r="D235" s="34" t="str">
        <f t="shared" si="39"/>
        <v>https://analytics.zoho.com/open-view/2395394000005903123?ZOHO_CRITERIA=%22Trasposicion_4.1%22.%22C%C3%B3digo_Pa%C3%ADs%22%20%3D%20'ECU'</v>
      </c>
      <c r="E235" s="4">
        <f t="shared" si="41"/>
        <v>86</v>
      </c>
      <c r="F235" t="str">
        <f t="shared" si="41"/>
        <v>Informe Interactivo 7</v>
      </c>
      <c r="G235" t="str">
        <f t="shared" si="41"/>
        <v>País de Destino</v>
      </c>
      <c r="H235" t="str">
        <f t="shared" si="41"/>
        <v>Fruta Exportada (t)</v>
      </c>
      <c r="I235" s="2" t="s">
        <v>119</v>
      </c>
      <c r="J235" t="s">
        <v>120</v>
      </c>
      <c r="L235" s="1" t="str">
        <f t="shared" si="37"/>
        <v>Informe Interactivo 7 - Ecuador</v>
      </c>
    </row>
    <row r="236" spans="1:12" hidden="1" x14ac:dyDescent="0.35">
      <c r="A236" s="2">
        <f t="shared" si="38"/>
        <v>25</v>
      </c>
      <c r="B236" s="2">
        <f t="shared" si="40"/>
        <v>4.0999999999999996</v>
      </c>
      <c r="C236" s="5" t="str">
        <f t="shared" si="33"/>
        <v>Informe Interactivo 7 - Egipto</v>
      </c>
      <c r="D236" s="34" t="str">
        <f t="shared" si="39"/>
        <v>https://analytics.zoho.com/open-view/2395394000005903123?ZOHO_CRITERIA=%22Trasposicion_4.1%22.%22C%C3%B3digo_Pa%C3%ADs%22%20%3D%20'EGY'</v>
      </c>
      <c r="E236" s="4">
        <f t="shared" ref="E236:H251" si="42">+E235</f>
        <v>86</v>
      </c>
      <c r="F236" t="str">
        <f t="shared" si="42"/>
        <v>Informe Interactivo 7</v>
      </c>
      <c r="G236" t="str">
        <f t="shared" si="42"/>
        <v>País de Destino</v>
      </c>
      <c r="H236" t="str">
        <f t="shared" si="42"/>
        <v>Fruta Exportada (t)</v>
      </c>
      <c r="I236" s="2" t="s">
        <v>121</v>
      </c>
      <c r="J236" t="s">
        <v>122</v>
      </c>
      <c r="L236" s="1" t="str">
        <f t="shared" si="37"/>
        <v>Informe Interactivo 7 - Egipto</v>
      </c>
    </row>
    <row r="237" spans="1:12" hidden="1" x14ac:dyDescent="0.35">
      <c r="A237" s="2">
        <f t="shared" si="38"/>
        <v>26</v>
      </c>
      <c r="B237" s="2">
        <f t="shared" si="40"/>
        <v>4.0999999999999996</v>
      </c>
      <c r="C237" s="5" t="str">
        <f t="shared" si="33"/>
        <v>Informe Interactivo 7 - España</v>
      </c>
      <c r="D237" s="34" t="str">
        <f t="shared" si="39"/>
        <v>https://analytics.zoho.com/open-view/2395394000005903123?ZOHO_CRITERIA=%22Trasposicion_4.1%22.%22C%C3%B3digo_Pa%C3%ADs%22%20%3D%20'ESP'</v>
      </c>
      <c r="E237" s="4">
        <f t="shared" si="42"/>
        <v>86</v>
      </c>
      <c r="F237" t="str">
        <f t="shared" si="42"/>
        <v>Informe Interactivo 7</v>
      </c>
      <c r="G237" t="str">
        <f t="shared" si="42"/>
        <v>País de Destino</v>
      </c>
      <c r="H237" t="str">
        <f t="shared" si="42"/>
        <v>Fruta Exportada (t)</v>
      </c>
      <c r="I237" s="2" t="s">
        <v>123</v>
      </c>
      <c r="J237" t="s">
        <v>124</v>
      </c>
      <c r="L237" s="1" t="str">
        <f t="shared" si="37"/>
        <v>Informe Interactivo 7 - España</v>
      </c>
    </row>
    <row r="238" spans="1:12" hidden="1" x14ac:dyDescent="0.35">
      <c r="A238" s="2">
        <f t="shared" si="38"/>
        <v>27</v>
      </c>
      <c r="B238" s="2">
        <f t="shared" si="40"/>
        <v>4.0999999999999996</v>
      </c>
      <c r="C238" s="5" t="str">
        <f t="shared" si="33"/>
        <v>Informe Interactivo 7 - Estonia</v>
      </c>
      <c r="D238" s="34" t="str">
        <f t="shared" si="39"/>
        <v>https://analytics.zoho.com/open-view/2395394000005903123?ZOHO_CRITERIA=%22Trasposicion_4.1%22.%22C%C3%B3digo_Pa%C3%ADs%22%20%3D%20'EST'</v>
      </c>
      <c r="E238" s="4">
        <f t="shared" si="42"/>
        <v>86</v>
      </c>
      <c r="F238" t="str">
        <f t="shared" si="42"/>
        <v>Informe Interactivo 7</v>
      </c>
      <c r="G238" t="str">
        <f t="shared" si="42"/>
        <v>País de Destino</v>
      </c>
      <c r="H238" t="str">
        <f t="shared" si="42"/>
        <v>Fruta Exportada (t)</v>
      </c>
      <c r="I238" s="2" t="s">
        <v>125</v>
      </c>
      <c r="J238" t="s">
        <v>126</v>
      </c>
      <c r="L238" s="1" t="str">
        <f t="shared" si="37"/>
        <v>Informe Interactivo 7 - Estonia</v>
      </c>
    </row>
    <row r="239" spans="1:12" hidden="1" x14ac:dyDescent="0.35">
      <c r="A239" s="2">
        <f t="shared" si="38"/>
        <v>28</v>
      </c>
      <c r="B239" s="2">
        <f t="shared" si="40"/>
        <v>4.0999999999999996</v>
      </c>
      <c r="C239" s="5" t="str">
        <f t="shared" si="33"/>
        <v>Informe Interactivo 7 - Finlandia</v>
      </c>
      <c r="D239" s="34" t="str">
        <f t="shared" si="39"/>
        <v>https://analytics.zoho.com/open-view/2395394000005903123?ZOHO_CRITERIA=%22Trasposicion_4.1%22.%22C%C3%B3digo_Pa%C3%ADs%22%20%3D%20'FIN'</v>
      </c>
      <c r="E239" s="4">
        <f t="shared" si="42"/>
        <v>86</v>
      </c>
      <c r="F239" t="str">
        <f t="shared" si="42"/>
        <v>Informe Interactivo 7</v>
      </c>
      <c r="G239" t="str">
        <f t="shared" si="42"/>
        <v>País de Destino</v>
      </c>
      <c r="H239" t="str">
        <f t="shared" si="42"/>
        <v>Fruta Exportada (t)</v>
      </c>
      <c r="I239" s="2" t="s">
        <v>127</v>
      </c>
      <c r="J239" t="s">
        <v>128</v>
      </c>
      <c r="L239" s="1" t="str">
        <f t="shared" si="37"/>
        <v>Informe Interactivo 7 - Finlandia</v>
      </c>
    </row>
    <row r="240" spans="1:12" hidden="1" x14ac:dyDescent="0.35">
      <c r="A240" s="2">
        <f t="shared" si="38"/>
        <v>29</v>
      </c>
      <c r="B240" s="2">
        <f t="shared" si="40"/>
        <v>4.0999999999999996</v>
      </c>
      <c r="C240" s="5" t="str">
        <f t="shared" ref="C240:C303" si="43">+F240&amp;" - "&amp;J240</f>
        <v>Informe Interactivo 7 - Francia</v>
      </c>
      <c r="D240" s="34" t="str">
        <f t="shared" si="39"/>
        <v>https://analytics.zoho.com/open-view/2395394000005903123?ZOHO_CRITERIA=%22Trasposicion_4.1%22.%22C%C3%B3digo_Pa%C3%ADs%22%20%3D%20'FRA'</v>
      </c>
      <c r="E240" s="4">
        <f t="shared" si="42"/>
        <v>86</v>
      </c>
      <c r="F240" t="str">
        <f t="shared" si="42"/>
        <v>Informe Interactivo 7</v>
      </c>
      <c r="G240" t="str">
        <f t="shared" si="42"/>
        <v>País de Destino</v>
      </c>
      <c r="H240" t="str">
        <f t="shared" si="42"/>
        <v>Fruta Exportada (t)</v>
      </c>
      <c r="I240" s="2" t="s">
        <v>129</v>
      </c>
      <c r="J240" t="s">
        <v>130</v>
      </c>
      <c r="L240" s="1" t="str">
        <f t="shared" si="37"/>
        <v>Informe Interactivo 7 - Francia</v>
      </c>
    </row>
    <row r="241" spans="1:12" hidden="1" x14ac:dyDescent="0.35">
      <c r="A241" s="2">
        <f t="shared" si="38"/>
        <v>30</v>
      </c>
      <c r="B241" s="2">
        <f t="shared" si="40"/>
        <v>4.0999999999999996</v>
      </c>
      <c r="C241" s="5" t="str">
        <f t="shared" si="43"/>
        <v>Informe Interactivo 7 - Reino Unido</v>
      </c>
      <c r="D241" s="34" t="str">
        <f t="shared" si="39"/>
        <v>https://analytics.zoho.com/open-view/2395394000005903123?ZOHO_CRITERIA=%22Trasposicion_4.1%22.%22C%C3%B3digo_Pa%C3%ADs%22%20%3D%20'GBR'</v>
      </c>
      <c r="E241" s="4">
        <f t="shared" si="42"/>
        <v>86</v>
      </c>
      <c r="F241" t="str">
        <f t="shared" si="42"/>
        <v>Informe Interactivo 7</v>
      </c>
      <c r="G241" t="str">
        <f t="shared" si="42"/>
        <v>País de Destino</v>
      </c>
      <c r="H241" t="str">
        <f t="shared" si="42"/>
        <v>Fruta Exportada (t)</v>
      </c>
      <c r="I241" s="2" t="s">
        <v>131</v>
      </c>
      <c r="J241" t="s">
        <v>132</v>
      </c>
      <c r="L241" s="1" t="str">
        <f t="shared" si="37"/>
        <v>Informe Interactivo 7 - Reino Unido</v>
      </c>
    </row>
    <row r="242" spans="1:12" hidden="1" x14ac:dyDescent="0.35">
      <c r="A242" s="2">
        <f t="shared" si="38"/>
        <v>31</v>
      </c>
      <c r="B242" s="2">
        <f t="shared" si="40"/>
        <v>4.0999999999999996</v>
      </c>
      <c r="C242" s="5" t="str">
        <f t="shared" si="43"/>
        <v>Informe Interactivo 7 - Grecia</v>
      </c>
      <c r="D242" s="34" t="str">
        <f t="shared" si="39"/>
        <v>https://analytics.zoho.com/open-view/2395394000005903123?ZOHO_CRITERIA=%22Trasposicion_4.1%22.%22C%C3%B3digo_Pa%C3%ADs%22%20%3D%20'GRC'</v>
      </c>
      <c r="E242" s="4">
        <f t="shared" si="42"/>
        <v>86</v>
      </c>
      <c r="F242" t="str">
        <f t="shared" si="42"/>
        <v>Informe Interactivo 7</v>
      </c>
      <c r="G242" t="str">
        <f t="shared" si="42"/>
        <v>País de Destino</v>
      </c>
      <c r="H242" t="str">
        <f t="shared" si="42"/>
        <v>Fruta Exportada (t)</v>
      </c>
      <c r="I242" s="2" t="s">
        <v>133</v>
      </c>
      <c r="J242" t="s">
        <v>134</v>
      </c>
      <c r="L242" s="1" t="str">
        <f t="shared" si="37"/>
        <v>Informe Interactivo 7 - Grecia</v>
      </c>
    </row>
    <row r="243" spans="1:12" hidden="1" x14ac:dyDescent="0.35">
      <c r="A243" s="2">
        <f t="shared" si="38"/>
        <v>32</v>
      </c>
      <c r="B243" s="2">
        <f t="shared" si="40"/>
        <v>4.0999999999999996</v>
      </c>
      <c r="C243" s="5" t="str">
        <f t="shared" si="43"/>
        <v>Informe Interactivo 7 - Guatemala</v>
      </c>
      <c r="D243" s="34" t="str">
        <f t="shared" si="39"/>
        <v>https://analytics.zoho.com/open-view/2395394000005903123?ZOHO_CRITERIA=%22Trasposicion_4.1%22.%22C%C3%B3digo_Pa%C3%ADs%22%20%3D%20'GTM'</v>
      </c>
      <c r="E243" s="4">
        <f t="shared" si="42"/>
        <v>86</v>
      </c>
      <c r="F243" t="str">
        <f t="shared" si="42"/>
        <v>Informe Interactivo 7</v>
      </c>
      <c r="G243" t="str">
        <f t="shared" si="42"/>
        <v>País de Destino</v>
      </c>
      <c r="H243" t="str">
        <f t="shared" si="42"/>
        <v>Fruta Exportada (t)</v>
      </c>
      <c r="I243" s="2" t="s">
        <v>135</v>
      </c>
      <c r="J243" t="s">
        <v>136</v>
      </c>
      <c r="L243" s="1" t="str">
        <f t="shared" si="37"/>
        <v>Informe Interactivo 7 - Guatemala</v>
      </c>
    </row>
    <row r="244" spans="1:12" hidden="1" x14ac:dyDescent="0.35">
      <c r="A244" s="2">
        <f t="shared" si="38"/>
        <v>33</v>
      </c>
      <c r="B244" s="2">
        <f t="shared" si="40"/>
        <v>4.0999999999999996</v>
      </c>
      <c r="C244" s="5" t="str">
        <f t="shared" si="43"/>
        <v>Informe Interactivo 7 - Hong Kong</v>
      </c>
      <c r="D244" s="34" t="str">
        <f t="shared" si="39"/>
        <v>https://analytics.zoho.com/open-view/2395394000005903123?ZOHO_CRITERIA=%22Trasposicion_4.1%22.%22C%C3%B3digo_Pa%C3%ADs%22%20%3D%20'HKG'</v>
      </c>
      <c r="E244" s="4">
        <f t="shared" si="42"/>
        <v>86</v>
      </c>
      <c r="F244" t="str">
        <f t="shared" si="42"/>
        <v>Informe Interactivo 7</v>
      </c>
      <c r="G244" t="str">
        <f t="shared" si="42"/>
        <v>País de Destino</v>
      </c>
      <c r="H244" t="str">
        <f t="shared" si="42"/>
        <v>Fruta Exportada (t)</v>
      </c>
      <c r="I244" s="2" t="s">
        <v>137</v>
      </c>
      <c r="J244" t="s">
        <v>138</v>
      </c>
      <c r="L244" s="1" t="str">
        <f t="shared" si="37"/>
        <v>Informe Interactivo 7 - Hong Kong</v>
      </c>
    </row>
    <row r="245" spans="1:12" hidden="1" x14ac:dyDescent="0.35">
      <c r="A245" s="2">
        <f t="shared" si="38"/>
        <v>34</v>
      </c>
      <c r="B245" s="2">
        <f t="shared" si="40"/>
        <v>4.0999999999999996</v>
      </c>
      <c r="C245" s="5" t="str">
        <f t="shared" si="43"/>
        <v>Informe Interactivo 7 - Honduras</v>
      </c>
      <c r="D245" s="34" t="str">
        <f t="shared" si="39"/>
        <v>https://analytics.zoho.com/open-view/2395394000005903123?ZOHO_CRITERIA=%22Trasposicion_4.1%22.%22C%C3%B3digo_Pa%C3%ADs%22%20%3D%20'HND'</v>
      </c>
      <c r="E245" s="4">
        <f t="shared" si="42"/>
        <v>86</v>
      </c>
      <c r="F245" t="str">
        <f t="shared" si="42"/>
        <v>Informe Interactivo 7</v>
      </c>
      <c r="G245" t="str">
        <f t="shared" si="42"/>
        <v>País de Destino</v>
      </c>
      <c r="H245" t="str">
        <f t="shared" si="42"/>
        <v>Fruta Exportada (t)</v>
      </c>
      <c r="I245" s="2" t="s">
        <v>139</v>
      </c>
      <c r="J245" t="s">
        <v>140</v>
      </c>
      <c r="L245" s="1" t="str">
        <f t="shared" si="37"/>
        <v>Informe Interactivo 7 - Honduras</v>
      </c>
    </row>
    <row r="246" spans="1:12" hidden="1" x14ac:dyDescent="0.35">
      <c r="A246" s="2">
        <f t="shared" si="38"/>
        <v>35</v>
      </c>
      <c r="B246" s="2">
        <f t="shared" si="40"/>
        <v>4.0999999999999996</v>
      </c>
      <c r="C246" s="5" t="str">
        <f t="shared" si="43"/>
        <v>Informe Interactivo 7 - Haití</v>
      </c>
      <c r="D246" s="34" t="str">
        <f t="shared" si="39"/>
        <v>https://analytics.zoho.com/open-view/2395394000005903123?ZOHO_CRITERIA=%22Trasposicion_4.1%22.%22C%C3%B3digo_Pa%C3%ADs%22%20%3D%20'HTI'</v>
      </c>
      <c r="E246" s="4">
        <f t="shared" si="42"/>
        <v>86</v>
      </c>
      <c r="F246" t="str">
        <f t="shared" si="42"/>
        <v>Informe Interactivo 7</v>
      </c>
      <c r="G246" t="str">
        <f t="shared" si="42"/>
        <v>País de Destino</v>
      </c>
      <c r="H246" t="str">
        <f t="shared" si="42"/>
        <v>Fruta Exportada (t)</v>
      </c>
      <c r="I246" s="2" t="s">
        <v>141</v>
      </c>
      <c r="J246" t="s">
        <v>142</v>
      </c>
      <c r="L246" s="1" t="str">
        <f t="shared" si="37"/>
        <v>Informe Interactivo 7 - Haití</v>
      </c>
    </row>
    <row r="247" spans="1:12" hidden="1" x14ac:dyDescent="0.35">
      <c r="A247" s="2">
        <f t="shared" si="38"/>
        <v>36</v>
      </c>
      <c r="B247" s="2">
        <f t="shared" si="40"/>
        <v>4.0999999999999996</v>
      </c>
      <c r="C247" s="5" t="str">
        <f t="shared" si="43"/>
        <v>Informe Interactivo 7 - Hungría</v>
      </c>
      <c r="D247" s="34" t="str">
        <f t="shared" si="39"/>
        <v>https://analytics.zoho.com/open-view/2395394000005903123?ZOHO_CRITERIA=%22Trasposicion_4.1%22.%22C%C3%B3digo_Pa%C3%ADs%22%20%3D%20'HUN'</v>
      </c>
      <c r="E247" s="4">
        <f t="shared" si="42"/>
        <v>86</v>
      </c>
      <c r="F247" t="str">
        <f t="shared" si="42"/>
        <v>Informe Interactivo 7</v>
      </c>
      <c r="G247" t="str">
        <f t="shared" si="42"/>
        <v>País de Destino</v>
      </c>
      <c r="H247" t="str">
        <f t="shared" si="42"/>
        <v>Fruta Exportada (t)</v>
      </c>
      <c r="I247" s="2" t="s">
        <v>143</v>
      </c>
      <c r="J247" t="s">
        <v>144</v>
      </c>
      <c r="L247" s="1" t="str">
        <f t="shared" si="37"/>
        <v>Informe Interactivo 7 - Hungría</v>
      </c>
    </row>
    <row r="248" spans="1:12" hidden="1" x14ac:dyDescent="0.35">
      <c r="A248" s="2">
        <f t="shared" si="38"/>
        <v>37</v>
      </c>
      <c r="B248" s="2">
        <f t="shared" si="40"/>
        <v>4.0999999999999996</v>
      </c>
      <c r="C248" s="5" t="str">
        <f t="shared" si="43"/>
        <v>Informe Interactivo 7 - Indonesia</v>
      </c>
      <c r="D248" s="34" t="str">
        <f t="shared" si="39"/>
        <v>https://analytics.zoho.com/open-view/2395394000005903123?ZOHO_CRITERIA=%22Trasposicion_4.1%22.%22C%C3%B3digo_Pa%C3%ADs%22%20%3D%20'IDN'</v>
      </c>
      <c r="E248" s="4">
        <f t="shared" si="42"/>
        <v>86</v>
      </c>
      <c r="F248" t="str">
        <f t="shared" si="42"/>
        <v>Informe Interactivo 7</v>
      </c>
      <c r="G248" t="str">
        <f t="shared" si="42"/>
        <v>País de Destino</v>
      </c>
      <c r="H248" t="str">
        <f t="shared" si="42"/>
        <v>Fruta Exportada (t)</v>
      </c>
      <c r="I248" s="2" t="s">
        <v>145</v>
      </c>
      <c r="J248" t="s">
        <v>146</v>
      </c>
      <c r="L248" s="1" t="str">
        <f t="shared" si="37"/>
        <v>Informe Interactivo 7 - Indonesia</v>
      </c>
    </row>
    <row r="249" spans="1:12" hidden="1" x14ac:dyDescent="0.35">
      <c r="A249" s="2">
        <f t="shared" si="38"/>
        <v>38</v>
      </c>
      <c r="B249" s="2">
        <f t="shared" si="40"/>
        <v>4.0999999999999996</v>
      </c>
      <c r="C249" s="5" t="str">
        <f t="shared" si="43"/>
        <v>Informe Interactivo 7 - India</v>
      </c>
      <c r="D249" s="34" t="str">
        <f t="shared" si="39"/>
        <v>https://analytics.zoho.com/open-view/2395394000005903123?ZOHO_CRITERIA=%22Trasposicion_4.1%22.%22C%C3%B3digo_Pa%C3%ADs%22%20%3D%20'IND'</v>
      </c>
      <c r="E249" s="4">
        <f t="shared" si="42"/>
        <v>86</v>
      </c>
      <c r="F249" t="str">
        <f t="shared" si="42"/>
        <v>Informe Interactivo 7</v>
      </c>
      <c r="G249" t="str">
        <f t="shared" si="42"/>
        <v>País de Destino</v>
      </c>
      <c r="H249" t="str">
        <f t="shared" si="42"/>
        <v>Fruta Exportada (t)</v>
      </c>
      <c r="I249" s="2" t="s">
        <v>147</v>
      </c>
      <c r="J249" t="s">
        <v>148</v>
      </c>
      <c r="L249" s="1" t="str">
        <f t="shared" si="37"/>
        <v>Informe Interactivo 7 - India</v>
      </c>
    </row>
    <row r="250" spans="1:12" hidden="1" x14ac:dyDescent="0.35">
      <c r="A250" s="2">
        <f t="shared" si="38"/>
        <v>39</v>
      </c>
      <c r="B250" s="2">
        <f t="shared" si="40"/>
        <v>4.0999999999999996</v>
      </c>
      <c r="C250" s="5" t="str">
        <f t="shared" si="43"/>
        <v>Informe Interactivo 7 - Irlanda</v>
      </c>
      <c r="D250" s="34" t="str">
        <f t="shared" si="39"/>
        <v>https://analytics.zoho.com/open-view/2395394000005903123?ZOHO_CRITERIA=%22Trasposicion_4.1%22.%22C%C3%B3digo_Pa%C3%ADs%22%20%3D%20'IRL'</v>
      </c>
      <c r="E250" s="4">
        <f t="shared" si="42"/>
        <v>86</v>
      </c>
      <c r="F250" t="str">
        <f t="shared" si="42"/>
        <v>Informe Interactivo 7</v>
      </c>
      <c r="G250" t="str">
        <f t="shared" si="42"/>
        <v>País de Destino</v>
      </c>
      <c r="H250" t="str">
        <f t="shared" si="42"/>
        <v>Fruta Exportada (t)</v>
      </c>
      <c r="I250" s="2" t="s">
        <v>149</v>
      </c>
      <c r="J250" t="s">
        <v>150</v>
      </c>
      <c r="L250" s="1" t="str">
        <f t="shared" si="37"/>
        <v>Informe Interactivo 7 - Irlanda</v>
      </c>
    </row>
    <row r="251" spans="1:12" hidden="1" x14ac:dyDescent="0.35">
      <c r="A251" s="2">
        <f t="shared" si="38"/>
        <v>40</v>
      </c>
      <c r="B251" s="2">
        <f t="shared" si="40"/>
        <v>4.0999999999999996</v>
      </c>
      <c r="C251" s="5" t="str">
        <f t="shared" si="43"/>
        <v>Informe Interactivo 7 - Israel</v>
      </c>
      <c r="D251" s="34" t="str">
        <f t="shared" si="39"/>
        <v>https://analytics.zoho.com/open-view/2395394000005903123?ZOHO_CRITERIA=%22Trasposicion_4.1%22.%22C%C3%B3digo_Pa%C3%ADs%22%20%3D%20'ISR'</v>
      </c>
      <c r="E251" s="4">
        <f t="shared" si="42"/>
        <v>86</v>
      </c>
      <c r="F251" t="str">
        <f t="shared" si="42"/>
        <v>Informe Interactivo 7</v>
      </c>
      <c r="G251" t="str">
        <f t="shared" si="42"/>
        <v>País de Destino</v>
      </c>
      <c r="H251" t="str">
        <f t="shared" si="42"/>
        <v>Fruta Exportada (t)</v>
      </c>
      <c r="I251" s="2" t="s">
        <v>151</v>
      </c>
      <c r="J251" t="s">
        <v>152</v>
      </c>
      <c r="L251" s="1" t="str">
        <f t="shared" si="37"/>
        <v>Informe Interactivo 7 - Israel</v>
      </c>
    </row>
    <row r="252" spans="1:12" hidden="1" x14ac:dyDescent="0.35">
      <c r="A252" s="2">
        <f t="shared" si="38"/>
        <v>41</v>
      </c>
      <c r="B252" s="2">
        <f t="shared" si="40"/>
        <v>4.0999999999999996</v>
      </c>
      <c r="C252" s="5" t="str">
        <f t="shared" si="43"/>
        <v>Informe Interactivo 7 - Italia</v>
      </c>
      <c r="D252" s="34" t="str">
        <f t="shared" si="39"/>
        <v>https://analytics.zoho.com/open-view/2395394000005903123?ZOHO_CRITERIA=%22Trasposicion_4.1%22.%22C%C3%B3digo_Pa%C3%ADs%22%20%3D%20'ITA'</v>
      </c>
      <c r="E252" s="4">
        <f t="shared" ref="E252:H267" si="44">+E251</f>
        <v>86</v>
      </c>
      <c r="F252" t="str">
        <f t="shared" si="44"/>
        <v>Informe Interactivo 7</v>
      </c>
      <c r="G252" t="str">
        <f t="shared" si="44"/>
        <v>País de Destino</v>
      </c>
      <c r="H252" t="str">
        <f t="shared" si="44"/>
        <v>Fruta Exportada (t)</v>
      </c>
      <c r="I252" s="2" t="s">
        <v>153</v>
      </c>
      <c r="J252" t="s">
        <v>154</v>
      </c>
      <c r="L252" s="1" t="str">
        <f t="shared" si="37"/>
        <v>Informe Interactivo 7 - Italia</v>
      </c>
    </row>
    <row r="253" spans="1:12" hidden="1" x14ac:dyDescent="0.35">
      <c r="A253" s="2">
        <f t="shared" si="38"/>
        <v>42</v>
      </c>
      <c r="B253" s="2">
        <f t="shared" si="40"/>
        <v>4.0999999999999996</v>
      </c>
      <c r="C253" s="5" t="str">
        <f t="shared" si="43"/>
        <v>Informe Interactivo 7 - Jordania</v>
      </c>
      <c r="D253" s="34" t="str">
        <f t="shared" si="39"/>
        <v>https://analytics.zoho.com/open-view/2395394000005903123?ZOHO_CRITERIA=%22Trasposicion_4.1%22.%22C%C3%B3digo_Pa%C3%ADs%22%20%3D%20'JOR'</v>
      </c>
      <c r="E253" s="4">
        <f t="shared" si="44"/>
        <v>86</v>
      </c>
      <c r="F253" t="str">
        <f t="shared" si="44"/>
        <v>Informe Interactivo 7</v>
      </c>
      <c r="G253" t="str">
        <f t="shared" si="44"/>
        <v>País de Destino</v>
      </c>
      <c r="H253" t="str">
        <f t="shared" si="44"/>
        <v>Fruta Exportada (t)</v>
      </c>
      <c r="I253" s="2" t="s">
        <v>155</v>
      </c>
      <c r="J253" t="s">
        <v>156</v>
      </c>
      <c r="L253" s="1" t="str">
        <f t="shared" si="37"/>
        <v>Informe Interactivo 7 - Jordania</v>
      </c>
    </row>
    <row r="254" spans="1:12" hidden="1" x14ac:dyDescent="0.35">
      <c r="A254" s="2">
        <f t="shared" si="38"/>
        <v>43</v>
      </c>
      <c r="B254" s="2">
        <f t="shared" si="40"/>
        <v>4.0999999999999996</v>
      </c>
      <c r="C254" s="5" t="str">
        <f t="shared" si="43"/>
        <v>Informe Interactivo 7 - Japón</v>
      </c>
      <c r="D254" s="34" t="str">
        <f t="shared" si="39"/>
        <v>https://analytics.zoho.com/open-view/2395394000005903123?ZOHO_CRITERIA=%22Trasposicion_4.1%22.%22C%C3%B3digo_Pa%C3%ADs%22%20%3D%20'JPN'</v>
      </c>
      <c r="E254" s="4">
        <f t="shared" si="44"/>
        <v>86</v>
      </c>
      <c r="F254" t="str">
        <f t="shared" si="44"/>
        <v>Informe Interactivo 7</v>
      </c>
      <c r="G254" t="str">
        <f t="shared" si="44"/>
        <v>País de Destino</v>
      </c>
      <c r="H254" t="str">
        <f t="shared" si="44"/>
        <v>Fruta Exportada (t)</v>
      </c>
      <c r="I254" s="2" t="s">
        <v>157</v>
      </c>
      <c r="J254" t="s">
        <v>158</v>
      </c>
      <c r="L254" s="1" t="str">
        <f t="shared" si="37"/>
        <v>Informe Interactivo 7 - Japón</v>
      </c>
    </row>
    <row r="255" spans="1:12" hidden="1" x14ac:dyDescent="0.35">
      <c r="A255" s="2">
        <f t="shared" si="38"/>
        <v>44</v>
      </c>
      <c r="B255" s="2">
        <f t="shared" si="40"/>
        <v>4.0999999999999996</v>
      </c>
      <c r="C255" s="5" t="str">
        <f t="shared" si="43"/>
        <v>Informe Interactivo 7 - Kazajistán</v>
      </c>
      <c r="D255" s="34" t="str">
        <f t="shared" si="39"/>
        <v>https://analytics.zoho.com/open-view/2395394000005903123?ZOHO_CRITERIA=%22Trasposicion_4.1%22.%22C%C3%B3digo_Pa%C3%ADs%22%20%3D%20'KAZ'</v>
      </c>
      <c r="E255" s="4">
        <f t="shared" si="44"/>
        <v>86</v>
      </c>
      <c r="F255" t="str">
        <f t="shared" si="44"/>
        <v>Informe Interactivo 7</v>
      </c>
      <c r="G255" t="str">
        <f t="shared" si="44"/>
        <v>País de Destino</v>
      </c>
      <c r="H255" t="str">
        <f t="shared" si="44"/>
        <v>Fruta Exportada (t)</v>
      </c>
      <c r="I255" s="2" t="s">
        <v>159</v>
      </c>
      <c r="J255" t="s">
        <v>160</v>
      </c>
      <c r="L255" s="1" t="str">
        <f t="shared" si="37"/>
        <v>Informe Interactivo 7 - Kazajistán</v>
      </c>
    </row>
    <row r="256" spans="1:12" hidden="1" x14ac:dyDescent="0.35">
      <c r="A256" s="2">
        <f t="shared" si="38"/>
        <v>45</v>
      </c>
      <c r="B256" s="2">
        <f t="shared" si="40"/>
        <v>4.0999999999999996</v>
      </c>
      <c r="C256" s="5" t="str">
        <f t="shared" si="43"/>
        <v>Informe Interactivo 7 - Corea del Sur</v>
      </c>
      <c r="D256" s="34" t="str">
        <f t="shared" si="39"/>
        <v>https://analytics.zoho.com/open-view/2395394000005903123?ZOHO_CRITERIA=%22Trasposicion_4.1%22.%22C%C3%B3digo_Pa%C3%ADs%22%20%3D%20'KOR'</v>
      </c>
      <c r="E256" s="4">
        <f t="shared" si="44"/>
        <v>86</v>
      </c>
      <c r="F256" t="str">
        <f t="shared" si="44"/>
        <v>Informe Interactivo 7</v>
      </c>
      <c r="G256" t="str">
        <f t="shared" si="44"/>
        <v>País de Destino</v>
      </c>
      <c r="H256" t="str">
        <f t="shared" si="44"/>
        <v>Fruta Exportada (t)</v>
      </c>
      <c r="I256" s="2" t="s">
        <v>161</v>
      </c>
      <c r="J256" t="s">
        <v>162</v>
      </c>
      <c r="L256" s="1" t="str">
        <f t="shared" si="37"/>
        <v>Informe Interactivo 7 - Corea del Sur</v>
      </c>
    </row>
    <row r="257" spans="1:12" hidden="1" x14ac:dyDescent="0.35">
      <c r="A257" s="2">
        <f t="shared" si="38"/>
        <v>46</v>
      </c>
      <c r="B257" s="2">
        <f t="shared" si="40"/>
        <v>4.0999999999999996</v>
      </c>
      <c r="C257" s="5" t="str">
        <f t="shared" si="43"/>
        <v>Informe Interactivo 7 - Kuwait</v>
      </c>
      <c r="D257" s="34" t="str">
        <f t="shared" si="39"/>
        <v>https://analytics.zoho.com/open-view/2395394000005903123?ZOHO_CRITERIA=%22Trasposicion_4.1%22.%22C%C3%B3digo_Pa%C3%ADs%22%20%3D%20'KWT'</v>
      </c>
      <c r="E257" s="4">
        <f t="shared" si="44"/>
        <v>86</v>
      </c>
      <c r="F257" t="str">
        <f t="shared" si="44"/>
        <v>Informe Interactivo 7</v>
      </c>
      <c r="G257" t="str">
        <f t="shared" si="44"/>
        <v>País de Destino</v>
      </c>
      <c r="H257" t="str">
        <f t="shared" si="44"/>
        <v>Fruta Exportada (t)</v>
      </c>
      <c r="I257" s="2" t="s">
        <v>163</v>
      </c>
      <c r="J257" t="s">
        <v>164</v>
      </c>
      <c r="L257" s="1" t="str">
        <f t="shared" si="37"/>
        <v>Informe Interactivo 7 - Kuwait</v>
      </c>
    </row>
    <row r="258" spans="1:12" hidden="1" x14ac:dyDescent="0.35">
      <c r="A258" s="2">
        <f t="shared" si="38"/>
        <v>47</v>
      </c>
      <c r="B258" s="2">
        <f t="shared" si="40"/>
        <v>4.0999999999999996</v>
      </c>
      <c r="C258" s="5" t="str">
        <f t="shared" si="43"/>
        <v>Informe Interactivo 7 - Líbano</v>
      </c>
      <c r="D258" s="34" t="str">
        <f t="shared" si="39"/>
        <v>https://analytics.zoho.com/open-view/2395394000005903123?ZOHO_CRITERIA=%22Trasposicion_4.1%22.%22C%C3%B3digo_Pa%C3%ADs%22%20%3D%20'LBN'</v>
      </c>
      <c r="E258" s="4">
        <f t="shared" si="44"/>
        <v>86</v>
      </c>
      <c r="F258" t="str">
        <f t="shared" si="44"/>
        <v>Informe Interactivo 7</v>
      </c>
      <c r="G258" t="str">
        <f t="shared" si="44"/>
        <v>País de Destino</v>
      </c>
      <c r="H258" t="str">
        <f t="shared" si="44"/>
        <v>Fruta Exportada (t)</v>
      </c>
      <c r="I258" s="2" t="s">
        <v>165</v>
      </c>
      <c r="J258" t="s">
        <v>166</v>
      </c>
      <c r="L258" s="1" t="str">
        <f t="shared" si="37"/>
        <v>Informe Interactivo 7 - Líbano</v>
      </c>
    </row>
    <row r="259" spans="1:12" hidden="1" x14ac:dyDescent="0.35">
      <c r="A259" s="2">
        <f t="shared" si="38"/>
        <v>48</v>
      </c>
      <c r="B259" s="2">
        <f t="shared" si="40"/>
        <v>4.0999999999999996</v>
      </c>
      <c r="C259" s="5" t="str">
        <f t="shared" si="43"/>
        <v>Informe Interactivo 7 - Libia</v>
      </c>
      <c r="D259" s="34" t="str">
        <f t="shared" si="39"/>
        <v>https://analytics.zoho.com/open-view/2395394000005903123?ZOHO_CRITERIA=%22Trasposicion_4.1%22.%22C%C3%B3digo_Pa%C3%ADs%22%20%3D%20'LBY'</v>
      </c>
      <c r="E259" s="4">
        <f t="shared" si="44"/>
        <v>86</v>
      </c>
      <c r="F259" t="str">
        <f t="shared" si="44"/>
        <v>Informe Interactivo 7</v>
      </c>
      <c r="G259" t="str">
        <f t="shared" si="44"/>
        <v>País de Destino</v>
      </c>
      <c r="H259" t="str">
        <f t="shared" si="44"/>
        <v>Fruta Exportada (t)</v>
      </c>
      <c r="I259" s="2" t="s">
        <v>167</v>
      </c>
      <c r="J259" t="s">
        <v>168</v>
      </c>
      <c r="L259" s="1" t="str">
        <f t="shared" si="37"/>
        <v>Informe Interactivo 7 - Libia</v>
      </c>
    </row>
    <row r="260" spans="1:12" hidden="1" x14ac:dyDescent="0.35">
      <c r="A260" s="2">
        <f t="shared" si="38"/>
        <v>49</v>
      </c>
      <c r="B260" s="2">
        <f t="shared" si="40"/>
        <v>4.0999999999999996</v>
      </c>
      <c r="C260" s="5" t="str">
        <f t="shared" si="43"/>
        <v>Informe Interactivo 7 - Sri Lanka</v>
      </c>
      <c r="D260" s="34" t="str">
        <f t="shared" si="39"/>
        <v>https://analytics.zoho.com/open-view/2395394000005903123?ZOHO_CRITERIA=%22Trasposicion_4.1%22.%22C%C3%B3digo_Pa%C3%ADs%22%20%3D%20'LKA'</v>
      </c>
      <c r="E260" s="4">
        <f t="shared" si="44"/>
        <v>86</v>
      </c>
      <c r="F260" t="str">
        <f t="shared" si="44"/>
        <v>Informe Interactivo 7</v>
      </c>
      <c r="G260" t="str">
        <f t="shared" si="44"/>
        <v>País de Destino</v>
      </c>
      <c r="H260" t="str">
        <f t="shared" si="44"/>
        <v>Fruta Exportada (t)</v>
      </c>
      <c r="I260" s="2" t="s">
        <v>169</v>
      </c>
      <c r="J260" t="s">
        <v>170</v>
      </c>
      <c r="L260" s="1" t="str">
        <f t="shared" si="37"/>
        <v>Informe Interactivo 7 - Sri Lanka</v>
      </c>
    </row>
    <row r="261" spans="1:12" hidden="1" x14ac:dyDescent="0.35">
      <c r="A261" s="2">
        <f t="shared" si="38"/>
        <v>50</v>
      </c>
      <c r="B261" s="2">
        <f t="shared" si="40"/>
        <v>4.0999999999999996</v>
      </c>
      <c r="C261" s="5" t="str">
        <f t="shared" si="43"/>
        <v>Informe Interactivo 7 - Lituania</v>
      </c>
      <c r="D261" s="34" t="str">
        <f t="shared" si="39"/>
        <v>https://analytics.zoho.com/open-view/2395394000005903123?ZOHO_CRITERIA=%22Trasposicion_4.1%22.%22C%C3%B3digo_Pa%C3%ADs%22%20%3D%20'LTU'</v>
      </c>
      <c r="E261" s="4">
        <f t="shared" si="44"/>
        <v>86</v>
      </c>
      <c r="F261" t="str">
        <f t="shared" si="44"/>
        <v>Informe Interactivo 7</v>
      </c>
      <c r="G261" t="str">
        <f t="shared" si="44"/>
        <v>País de Destino</v>
      </c>
      <c r="H261" t="str">
        <f t="shared" si="44"/>
        <v>Fruta Exportada (t)</v>
      </c>
      <c r="I261" s="2" t="s">
        <v>171</v>
      </c>
      <c r="J261" t="s">
        <v>172</v>
      </c>
      <c r="L261" s="1" t="str">
        <f t="shared" si="37"/>
        <v>Informe Interactivo 7 - Lituania</v>
      </c>
    </row>
    <row r="262" spans="1:12" hidden="1" x14ac:dyDescent="0.35">
      <c r="A262" s="2">
        <f t="shared" si="38"/>
        <v>51</v>
      </c>
      <c r="B262" s="2">
        <f t="shared" si="40"/>
        <v>4.0999999999999996</v>
      </c>
      <c r="C262" s="5" t="str">
        <f t="shared" si="43"/>
        <v>Informe Interactivo 7 - Letonia</v>
      </c>
      <c r="D262" s="34" t="str">
        <f t="shared" si="39"/>
        <v>https://analytics.zoho.com/open-view/2395394000005903123?ZOHO_CRITERIA=%22Trasposicion_4.1%22.%22C%C3%B3digo_Pa%C3%ADs%22%20%3D%20'LVA'</v>
      </c>
      <c r="E262" s="4">
        <f t="shared" si="44"/>
        <v>86</v>
      </c>
      <c r="F262" t="str">
        <f t="shared" si="44"/>
        <v>Informe Interactivo 7</v>
      </c>
      <c r="G262" t="str">
        <f t="shared" si="44"/>
        <v>País de Destino</v>
      </c>
      <c r="H262" t="str">
        <f t="shared" si="44"/>
        <v>Fruta Exportada (t)</v>
      </c>
      <c r="I262" s="2" t="s">
        <v>173</v>
      </c>
      <c r="J262" t="s">
        <v>174</v>
      </c>
      <c r="L262" s="1" t="str">
        <f t="shared" si="37"/>
        <v>Informe Interactivo 7 - Letonia</v>
      </c>
    </row>
    <row r="263" spans="1:12" hidden="1" x14ac:dyDescent="0.35">
      <c r="A263" s="2">
        <f t="shared" si="38"/>
        <v>52</v>
      </c>
      <c r="B263" s="2">
        <f t="shared" si="40"/>
        <v>4.0999999999999996</v>
      </c>
      <c r="C263" s="5" t="str">
        <f t="shared" si="43"/>
        <v>Informe Interactivo 7 - Macao</v>
      </c>
      <c r="D263" s="34" t="str">
        <f t="shared" si="39"/>
        <v>https://analytics.zoho.com/open-view/2395394000005903123?ZOHO_CRITERIA=%22Trasposicion_4.1%22.%22C%C3%B3digo_Pa%C3%ADs%22%20%3D%20'MAC'</v>
      </c>
      <c r="E263" s="4">
        <f t="shared" si="44"/>
        <v>86</v>
      </c>
      <c r="F263" t="str">
        <f t="shared" si="44"/>
        <v>Informe Interactivo 7</v>
      </c>
      <c r="G263" t="str">
        <f t="shared" si="44"/>
        <v>País de Destino</v>
      </c>
      <c r="H263" t="str">
        <f t="shared" si="44"/>
        <v>Fruta Exportada (t)</v>
      </c>
      <c r="I263" s="2" t="s">
        <v>175</v>
      </c>
      <c r="J263" t="s">
        <v>176</v>
      </c>
      <c r="L263" s="1" t="str">
        <f t="shared" si="37"/>
        <v>Informe Interactivo 7 - Macao</v>
      </c>
    </row>
    <row r="264" spans="1:12" hidden="1" x14ac:dyDescent="0.35">
      <c r="A264" s="2">
        <f t="shared" si="38"/>
        <v>53</v>
      </c>
      <c r="B264" s="2">
        <f t="shared" si="40"/>
        <v>4.0999999999999996</v>
      </c>
      <c r="C264" s="5" t="str">
        <f t="shared" si="43"/>
        <v>Informe Interactivo 7 - México</v>
      </c>
      <c r="D264" s="34" t="str">
        <f t="shared" si="39"/>
        <v>https://analytics.zoho.com/open-view/2395394000005903123?ZOHO_CRITERIA=%22Trasposicion_4.1%22.%22C%C3%B3digo_Pa%C3%ADs%22%20%3D%20'MEX'</v>
      </c>
      <c r="E264" s="4">
        <f t="shared" si="44"/>
        <v>86</v>
      </c>
      <c r="F264" t="str">
        <f t="shared" si="44"/>
        <v>Informe Interactivo 7</v>
      </c>
      <c r="G264" t="str">
        <f t="shared" si="44"/>
        <v>País de Destino</v>
      </c>
      <c r="H264" t="str">
        <f t="shared" si="44"/>
        <v>Fruta Exportada (t)</v>
      </c>
      <c r="I264" s="2" t="s">
        <v>177</v>
      </c>
      <c r="J264" t="s">
        <v>178</v>
      </c>
      <c r="L264" s="1" t="str">
        <f t="shared" si="37"/>
        <v>Informe Interactivo 7 - México</v>
      </c>
    </row>
    <row r="265" spans="1:12" hidden="1" x14ac:dyDescent="0.35">
      <c r="A265" s="2">
        <f t="shared" si="38"/>
        <v>54</v>
      </c>
      <c r="B265" s="2">
        <f t="shared" si="40"/>
        <v>4.0999999999999996</v>
      </c>
      <c r="C265" s="5" t="str">
        <f t="shared" si="43"/>
        <v>Informe Interactivo 7 - Martinica</v>
      </c>
      <c r="D265" s="34" t="str">
        <f t="shared" si="39"/>
        <v>https://analytics.zoho.com/open-view/2395394000005903123?ZOHO_CRITERIA=%22Trasposicion_4.1%22.%22C%C3%B3digo_Pa%C3%ADs%22%20%3D%20'MTQ'</v>
      </c>
      <c r="E265" s="4">
        <f t="shared" si="44"/>
        <v>86</v>
      </c>
      <c r="F265" t="str">
        <f t="shared" si="44"/>
        <v>Informe Interactivo 7</v>
      </c>
      <c r="G265" t="str">
        <f t="shared" si="44"/>
        <v>País de Destino</v>
      </c>
      <c r="H265" t="str">
        <f t="shared" si="44"/>
        <v>Fruta Exportada (t)</v>
      </c>
      <c r="I265" s="2" t="s">
        <v>179</v>
      </c>
      <c r="J265" t="s">
        <v>180</v>
      </c>
      <c r="L265" s="1" t="str">
        <f t="shared" si="37"/>
        <v>Informe Interactivo 7 - Martinica</v>
      </c>
    </row>
    <row r="266" spans="1:12" hidden="1" x14ac:dyDescent="0.35">
      <c r="A266" s="2">
        <f t="shared" si="38"/>
        <v>55</v>
      </c>
      <c r="B266" s="2">
        <f t="shared" si="40"/>
        <v>4.0999999999999996</v>
      </c>
      <c r="C266" s="5" t="str">
        <f t="shared" si="43"/>
        <v>Informe Interactivo 7 - Malaui</v>
      </c>
      <c r="D266" s="34" t="str">
        <f t="shared" si="39"/>
        <v>https://analytics.zoho.com/open-view/2395394000005903123?ZOHO_CRITERIA=%22Trasposicion_4.1%22.%22C%C3%B3digo_Pa%C3%ADs%22%20%3D%20'MWI'</v>
      </c>
      <c r="E266" s="4">
        <f t="shared" si="44"/>
        <v>86</v>
      </c>
      <c r="F266" t="str">
        <f t="shared" si="44"/>
        <v>Informe Interactivo 7</v>
      </c>
      <c r="G266" t="str">
        <f t="shared" si="44"/>
        <v>País de Destino</v>
      </c>
      <c r="H266" t="str">
        <f t="shared" si="44"/>
        <v>Fruta Exportada (t)</v>
      </c>
      <c r="I266" s="2" t="s">
        <v>181</v>
      </c>
      <c r="J266" t="s">
        <v>182</v>
      </c>
      <c r="L266" s="1" t="str">
        <f t="shared" si="37"/>
        <v>Informe Interactivo 7 - Malaui</v>
      </c>
    </row>
    <row r="267" spans="1:12" hidden="1" x14ac:dyDescent="0.35">
      <c r="A267" s="2">
        <f t="shared" si="38"/>
        <v>56</v>
      </c>
      <c r="B267" s="2">
        <f t="shared" si="40"/>
        <v>4.0999999999999996</v>
      </c>
      <c r="C267" s="5" t="str">
        <f t="shared" si="43"/>
        <v>Informe Interactivo 7 - Malasia</v>
      </c>
      <c r="D267" s="34" t="str">
        <f t="shared" si="39"/>
        <v>https://analytics.zoho.com/open-view/2395394000005903123?ZOHO_CRITERIA=%22Trasposicion_4.1%22.%22C%C3%B3digo_Pa%C3%ADs%22%20%3D%20'MYS'</v>
      </c>
      <c r="E267" s="4">
        <f t="shared" si="44"/>
        <v>86</v>
      </c>
      <c r="F267" t="str">
        <f t="shared" si="44"/>
        <v>Informe Interactivo 7</v>
      </c>
      <c r="G267" t="str">
        <f t="shared" si="44"/>
        <v>País de Destino</v>
      </c>
      <c r="H267" t="str">
        <f t="shared" si="44"/>
        <v>Fruta Exportada (t)</v>
      </c>
      <c r="I267" s="2" t="s">
        <v>183</v>
      </c>
      <c r="J267" t="s">
        <v>184</v>
      </c>
      <c r="L267" s="1" t="str">
        <f t="shared" si="37"/>
        <v>Informe Interactivo 7 - Malasia</v>
      </c>
    </row>
    <row r="268" spans="1:12" hidden="1" x14ac:dyDescent="0.35">
      <c r="A268" s="2">
        <f t="shared" si="38"/>
        <v>57</v>
      </c>
      <c r="B268" s="2">
        <f t="shared" si="40"/>
        <v>4.0999999999999996</v>
      </c>
      <c r="C268" s="5" t="str">
        <f t="shared" si="43"/>
        <v>Informe Interactivo 7 - Nueva Caledonia</v>
      </c>
      <c r="D268" s="34" t="str">
        <f t="shared" si="39"/>
        <v>https://analytics.zoho.com/open-view/2395394000005903123?ZOHO_CRITERIA=%22Trasposicion_4.1%22.%22C%C3%B3digo_Pa%C3%ADs%22%20%3D%20'NCL'</v>
      </c>
      <c r="E268" s="4">
        <f t="shared" ref="E268:H283" si="45">+E267</f>
        <v>86</v>
      </c>
      <c r="F268" t="str">
        <f t="shared" si="45"/>
        <v>Informe Interactivo 7</v>
      </c>
      <c r="G268" t="str">
        <f t="shared" si="45"/>
        <v>País de Destino</v>
      </c>
      <c r="H268" t="str">
        <f t="shared" si="45"/>
        <v>Fruta Exportada (t)</v>
      </c>
      <c r="I268" s="2" t="s">
        <v>185</v>
      </c>
      <c r="J268" t="s">
        <v>186</v>
      </c>
      <c r="L268" s="1" t="str">
        <f t="shared" ref="L268:L331" si="46">+HYPERLINK(D268,C268)</f>
        <v>Informe Interactivo 7 - Nueva Caledonia</v>
      </c>
    </row>
    <row r="269" spans="1:12" hidden="1" x14ac:dyDescent="0.35">
      <c r="A269" s="2">
        <f t="shared" ref="A269:A332" si="47">+A268+1</f>
        <v>58</v>
      </c>
      <c r="B269" s="2">
        <f t="shared" si="40"/>
        <v>4.0999999999999996</v>
      </c>
      <c r="C269" s="5" t="str">
        <f t="shared" si="43"/>
        <v>Informe Interactivo 7 - Nicaragua</v>
      </c>
      <c r="D269" s="34" t="str">
        <f t="shared" si="39"/>
        <v>https://analytics.zoho.com/open-view/2395394000005903123?ZOHO_CRITERIA=%22Trasposicion_4.1%22.%22C%C3%B3digo_Pa%C3%ADs%22%20%3D%20'NIC'</v>
      </c>
      <c r="E269" s="4">
        <f t="shared" si="45"/>
        <v>86</v>
      </c>
      <c r="F269" t="str">
        <f t="shared" si="45"/>
        <v>Informe Interactivo 7</v>
      </c>
      <c r="G269" t="str">
        <f t="shared" si="45"/>
        <v>País de Destino</v>
      </c>
      <c r="H269" t="str">
        <f t="shared" si="45"/>
        <v>Fruta Exportada (t)</v>
      </c>
      <c r="I269" s="2" t="s">
        <v>187</v>
      </c>
      <c r="J269" t="s">
        <v>188</v>
      </c>
      <c r="L269" s="1" t="str">
        <f t="shared" si="46"/>
        <v>Informe Interactivo 7 - Nicaragua</v>
      </c>
    </row>
    <row r="270" spans="1:12" hidden="1" x14ac:dyDescent="0.35">
      <c r="A270" s="2">
        <f t="shared" si="47"/>
        <v>59</v>
      </c>
      <c r="B270" s="2">
        <f t="shared" si="40"/>
        <v>4.0999999999999996</v>
      </c>
      <c r="C270" s="5" t="str">
        <f t="shared" si="43"/>
        <v>Informe Interactivo 7 - Países Bajos</v>
      </c>
      <c r="D270" s="34" t="str">
        <f t="shared" si="39"/>
        <v>https://analytics.zoho.com/open-view/2395394000005903123?ZOHO_CRITERIA=%22Trasposicion_4.1%22.%22C%C3%B3digo_Pa%C3%ADs%22%20%3D%20'NLD'</v>
      </c>
      <c r="E270" s="4">
        <f t="shared" si="45"/>
        <v>86</v>
      </c>
      <c r="F270" t="str">
        <f t="shared" si="45"/>
        <v>Informe Interactivo 7</v>
      </c>
      <c r="G270" t="str">
        <f t="shared" si="45"/>
        <v>País de Destino</v>
      </c>
      <c r="H270" t="str">
        <f t="shared" si="45"/>
        <v>Fruta Exportada (t)</v>
      </c>
      <c r="I270" s="2" t="s">
        <v>189</v>
      </c>
      <c r="J270" t="s">
        <v>190</v>
      </c>
      <c r="L270" s="1" t="str">
        <f t="shared" si="46"/>
        <v>Informe Interactivo 7 - Países Bajos</v>
      </c>
    </row>
    <row r="271" spans="1:12" hidden="1" x14ac:dyDescent="0.35">
      <c r="A271" s="2">
        <f t="shared" si="47"/>
        <v>60</v>
      </c>
      <c r="B271" s="2">
        <f t="shared" si="40"/>
        <v>4.0999999999999996</v>
      </c>
      <c r="C271" s="5" t="str">
        <f t="shared" si="43"/>
        <v>Informe Interactivo 7 - Noruega</v>
      </c>
      <c r="D271" s="34" t="str">
        <f t="shared" si="39"/>
        <v>https://analytics.zoho.com/open-view/2395394000005903123?ZOHO_CRITERIA=%22Trasposicion_4.1%22.%22C%C3%B3digo_Pa%C3%ADs%22%20%3D%20'NOR'</v>
      </c>
      <c r="E271" s="4">
        <f t="shared" si="45"/>
        <v>86</v>
      </c>
      <c r="F271" t="str">
        <f t="shared" si="45"/>
        <v>Informe Interactivo 7</v>
      </c>
      <c r="G271" t="str">
        <f t="shared" si="45"/>
        <v>País de Destino</v>
      </c>
      <c r="H271" t="str">
        <f t="shared" si="45"/>
        <v>Fruta Exportada (t)</v>
      </c>
      <c r="I271" s="2" t="s">
        <v>191</v>
      </c>
      <c r="J271" t="s">
        <v>192</v>
      </c>
      <c r="L271" s="1" t="str">
        <f t="shared" si="46"/>
        <v>Informe Interactivo 7 - Noruega</v>
      </c>
    </row>
    <row r="272" spans="1:12" hidden="1" x14ac:dyDescent="0.35">
      <c r="A272" s="2">
        <f t="shared" si="47"/>
        <v>61</v>
      </c>
      <c r="B272" s="2">
        <f t="shared" si="40"/>
        <v>4.0999999999999996</v>
      </c>
      <c r="C272" s="5" t="str">
        <f t="shared" si="43"/>
        <v>Informe Interactivo 7 - Nueva Zelanda</v>
      </c>
      <c r="D272" s="34" t="str">
        <f t="shared" si="39"/>
        <v>https://analytics.zoho.com/open-view/2395394000005903123?ZOHO_CRITERIA=%22Trasposicion_4.1%22.%22C%C3%B3digo_Pa%C3%ADs%22%20%3D%20'NZL'</v>
      </c>
      <c r="E272" s="4">
        <f t="shared" si="45"/>
        <v>86</v>
      </c>
      <c r="F272" t="str">
        <f t="shared" si="45"/>
        <v>Informe Interactivo 7</v>
      </c>
      <c r="G272" t="str">
        <f t="shared" si="45"/>
        <v>País de Destino</v>
      </c>
      <c r="H272" t="str">
        <f t="shared" si="45"/>
        <v>Fruta Exportada (t)</v>
      </c>
      <c r="I272" s="2" t="s">
        <v>193</v>
      </c>
      <c r="J272" t="s">
        <v>194</v>
      </c>
      <c r="L272" s="1" t="str">
        <f t="shared" si="46"/>
        <v>Informe Interactivo 7 - Nueva Zelanda</v>
      </c>
    </row>
    <row r="273" spans="1:12" hidden="1" x14ac:dyDescent="0.35">
      <c r="A273" s="2">
        <f t="shared" si="47"/>
        <v>62</v>
      </c>
      <c r="B273" s="2">
        <f t="shared" si="40"/>
        <v>4.0999999999999996</v>
      </c>
      <c r="C273" s="5" t="str">
        <f t="shared" si="43"/>
        <v>Informe Interactivo 7 - Omán</v>
      </c>
      <c r="D273" s="34" t="str">
        <f t="shared" si="39"/>
        <v>https://analytics.zoho.com/open-view/2395394000005903123?ZOHO_CRITERIA=%22Trasposicion_4.1%22.%22C%C3%B3digo_Pa%C3%ADs%22%20%3D%20'OMN'</v>
      </c>
      <c r="E273" s="4">
        <f t="shared" si="45"/>
        <v>86</v>
      </c>
      <c r="F273" t="str">
        <f t="shared" si="45"/>
        <v>Informe Interactivo 7</v>
      </c>
      <c r="G273" t="str">
        <f t="shared" si="45"/>
        <v>País de Destino</v>
      </c>
      <c r="H273" t="str">
        <f t="shared" si="45"/>
        <v>Fruta Exportada (t)</v>
      </c>
      <c r="I273" s="2" t="s">
        <v>195</v>
      </c>
      <c r="J273" t="s">
        <v>196</v>
      </c>
      <c r="L273" s="1" t="str">
        <f t="shared" si="46"/>
        <v>Informe Interactivo 7 - Omán</v>
      </c>
    </row>
    <row r="274" spans="1:12" hidden="1" x14ac:dyDescent="0.35">
      <c r="A274" s="2">
        <f t="shared" si="47"/>
        <v>63</v>
      </c>
      <c r="B274" s="2">
        <f t="shared" si="40"/>
        <v>4.0999999999999996</v>
      </c>
      <c r="C274" s="5" t="str">
        <f t="shared" si="43"/>
        <v>Informe Interactivo 7 - Panamá</v>
      </c>
      <c r="D274" s="34" t="str">
        <f t="shared" si="39"/>
        <v>https://analytics.zoho.com/open-view/2395394000005903123?ZOHO_CRITERIA=%22Trasposicion_4.1%22.%22C%C3%B3digo_Pa%C3%ADs%22%20%3D%20'PAN'</v>
      </c>
      <c r="E274" s="4">
        <f t="shared" si="45"/>
        <v>86</v>
      </c>
      <c r="F274" t="str">
        <f t="shared" si="45"/>
        <v>Informe Interactivo 7</v>
      </c>
      <c r="G274" t="str">
        <f t="shared" si="45"/>
        <v>País de Destino</v>
      </c>
      <c r="H274" t="str">
        <f t="shared" si="45"/>
        <v>Fruta Exportada (t)</v>
      </c>
      <c r="I274" s="2" t="s">
        <v>197</v>
      </c>
      <c r="J274" t="s">
        <v>198</v>
      </c>
      <c r="L274" s="1" t="str">
        <f t="shared" si="46"/>
        <v>Informe Interactivo 7 - Panamá</v>
      </c>
    </row>
    <row r="275" spans="1:12" hidden="1" x14ac:dyDescent="0.35">
      <c r="A275" s="2">
        <f t="shared" si="47"/>
        <v>64</v>
      </c>
      <c r="B275" s="2">
        <f t="shared" si="40"/>
        <v>4.0999999999999996</v>
      </c>
      <c r="C275" s="5" t="str">
        <f t="shared" si="43"/>
        <v>Informe Interactivo 7 - Perú</v>
      </c>
      <c r="D275" s="34" t="str">
        <f t="shared" si="39"/>
        <v>https://analytics.zoho.com/open-view/2395394000005903123?ZOHO_CRITERIA=%22Trasposicion_4.1%22.%22C%C3%B3digo_Pa%C3%ADs%22%20%3D%20'PER'</v>
      </c>
      <c r="E275" s="4">
        <f t="shared" si="45"/>
        <v>86</v>
      </c>
      <c r="F275" t="str">
        <f t="shared" si="45"/>
        <v>Informe Interactivo 7</v>
      </c>
      <c r="G275" t="str">
        <f t="shared" si="45"/>
        <v>País de Destino</v>
      </c>
      <c r="H275" t="str">
        <f t="shared" si="45"/>
        <v>Fruta Exportada (t)</v>
      </c>
      <c r="I275" s="2" t="s">
        <v>199</v>
      </c>
      <c r="J275" t="s">
        <v>200</v>
      </c>
      <c r="L275" s="1" t="str">
        <f t="shared" si="46"/>
        <v>Informe Interactivo 7 - Perú</v>
      </c>
    </row>
    <row r="276" spans="1:12" hidden="1" x14ac:dyDescent="0.35">
      <c r="A276" s="2">
        <f t="shared" si="47"/>
        <v>65</v>
      </c>
      <c r="B276" s="2">
        <f t="shared" si="40"/>
        <v>4.0999999999999996</v>
      </c>
      <c r="C276" s="5" t="str">
        <f t="shared" si="43"/>
        <v>Informe Interactivo 7 - Filipinas</v>
      </c>
      <c r="D276" s="34" t="str">
        <f t="shared" si="39"/>
        <v>https://analytics.zoho.com/open-view/2395394000005903123?ZOHO_CRITERIA=%22Trasposicion_4.1%22.%22C%C3%B3digo_Pa%C3%ADs%22%20%3D%20'PHL'</v>
      </c>
      <c r="E276" s="4">
        <f t="shared" si="45"/>
        <v>86</v>
      </c>
      <c r="F276" t="str">
        <f t="shared" si="45"/>
        <v>Informe Interactivo 7</v>
      </c>
      <c r="G276" t="str">
        <f t="shared" si="45"/>
        <v>País de Destino</v>
      </c>
      <c r="H276" t="str">
        <f t="shared" si="45"/>
        <v>Fruta Exportada (t)</v>
      </c>
      <c r="I276" s="2" t="s">
        <v>201</v>
      </c>
      <c r="J276" t="s">
        <v>202</v>
      </c>
      <c r="L276" s="1" t="str">
        <f t="shared" si="46"/>
        <v>Informe Interactivo 7 - Filipinas</v>
      </c>
    </row>
    <row r="277" spans="1:12" hidden="1" x14ac:dyDescent="0.35">
      <c r="A277" s="2">
        <f t="shared" si="47"/>
        <v>66</v>
      </c>
      <c r="B277" s="2">
        <f t="shared" si="40"/>
        <v>4.0999999999999996</v>
      </c>
      <c r="C277" s="5" t="str">
        <f t="shared" si="43"/>
        <v>Informe Interactivo 7 - Polonia</v>
      </c>
      <c r="D277" s="34" t="str">
        <f t="shared" ref="D277:D297" si="48">+"https://analytics.zoho.com/open-view/2395394000005903123?ZOHO_CRITERIA=%22Trasposicion_4.1%22.%22C%C3%B3digo_Pa%C3%ADs%22%20%3D%20'"&amp;I277&amp;"'"</f>
        <v>https://analytics.zoho.com/open-view/2395394000005903123?ZOHO_CRITERIA=%22Trasposicion_4.1%22.%22C%C3%B3digo_Pa%C3%ADs%22%20%3D%20'POL'</v>
      </c>
      <c r="E277" s="4">
        <f t="shared" si="45"/>
        <v>86</v>
      </c>
      <c r="F277" t="str">
        <f t="shared" si="45"/>
        <v>Informe Interactivo 7</v>
      </c>
      <c r="G277" t="str">
        <f t="shared" si="45"/>
        <v>País de Destino</v>
      </c>
      <c r="H277" t="str">
        <f t="shared" si="45"/>
        <v>Fruta Exportada (t)</v>
      </c>
      <c r="I277" s="2" t="s">
        <v>203</v>
      </c>
      <c r="J277" t="s">
        <v>204</v>
      </c>
      <c r="L277" s="1" t="str">
        <f t="shared" si="46"/>
        <v>Informe Interactivo 7 - Polonia</v>
      </c>
    </row>
    <row r="278" spans="1:12" hidden="1" x14ac:dyDescent="0.35">
      <c r="A278" s="2">
        <f t="shared" si="47"/>
        <v>67</v>
      </c>
      <c r="B278" s="2">
        <f t="shared" si="40"/>
        <v>4.0999999999999996</v>
      </c>
      <c r="C278" s="5" t="str">
        <f t="shared" si="43"/>
        <v>Informe Interactivo 7 - Puerto Rico</v>
      </c>
      <c r="D278" s="34" t="str">
        <f t="shared" si="48"/>
        <v>https://analytics.zoho.com/open-view/2395394000005903123?ZOHO_CRITERIA=%22Trasposicion_4.1%22.%22C%C3%B3digo_Pa%C3%ADs%22%20%3D%20'PRI'</v>
      </c>
      <c r="E278" s="4">
        <f t="shared" si="45"/>
        <v>86</v>
      </c>
      <c r="F278" t="str">
        <f t="shared" si="45"/>
        <v>Informe Interactivo 7</v>
      </c>
      <c r="G278" t="str">
        <f t="shared" si="45"/>
        <v>País de Destino</v>
      </c>
      <c r="H278" t="str">
        <f t="shared" si="45"/>
        <v>Fruta Exportada (t)</v>
      </c>
      <c r="I278" s="2" t="s">
        <v>205</v>
      </c>
      <c r="J278" t="s">
        <v>206</v>
      </c>
      <c r="L278" s="1" t="str">
        <f t="shared" si="46"/>
        <v>Informe Interactivo 7 - Puerto Rico</v>
      </c>
    </row>
    <row r="279" spans="1:12" hidden="1" x14ac:dyDescent="0.35">
      <c r="A279" s="2">
        <f t="shared" si="47"/>
        <v>68</v>
      </c>
      <c r="B279" s="2">
        <f t="shared" si="40"/>
        <v>4.0999999999999996</v>
      </c>
      <c r="C279" s="5" t="str">
        <f t="shared" si="43"/>
        <v>Informe Interactivo 7 - Portugal</v>
      </c>
      <c r="D279" s="34" t="str">
        <f t="shared" si="48"/>
        <v>https://analytics.zoho.com/open-view/2395394000005903123?ZOHO_CRITERIA=%22Trasposicion_4.1%22.%22C%C3%B3digo_Pa%C3%ADs%22%20%3D%20'PRT'</v>
      </c>
      <c r="E279" s="4">
        <f t="shared" si="45"/>
        <v>86</v>
      </c>
      <c r="F279" t="str">
        <f t="shared" si="45"/>
        <v>Informe Interactivo 7</v>
      </c>
      <c r="G279" t="str">
        <f t="shared" si="45"/>
        <v>País de Destino</v>
      </c>
      <c r="H279" t="str">
        <f t="shared" si="45"/>
        <v>Fruta Exportada (t)</v>
      </c>
      <c r="I279" s="2" t="s">
        <v>207</v>
      </c>
      <c r="J279" t="s">
        <v>208</v>
      </c>
      <c r="L279" s="1" t="str">
        <f t="shared" si="46"/>
        <v>Informe Interactivo 7 - Portugal</v>
      </c>
    </row>
    <row r="280" spans="1:12" hidden="1" x14ac:dyDescent="0.35">
      <c r="A280" s="2">
        <f t="shared" si="47"/>
        <v>69</v>
      </c>
      <c r="B280" s="2">
        <f t="shared" si="40"/>
        <v>4.0999999999999996</v>
      </c>
      <c r="C280" s="5" t="str">
        <f t="shared" si="43"/>
        <v>Informe Interactivo 7 - Paraguay</v>
      </c>
      <c r="D280" s="34" t="str">
        <f t="shared" si="48"/>
        <v>https://analytics.zoho.com/open-view/2395394000005903123?ZOHO_CRITERIA=%22Trasposicion_4.1%22.%22C%C3%B3digo_Pa%C3%ADs%22%20%3D%20'PRY'</v>
      </c>
      <c r="E280" s="4">
        <f t="shared" si="45"/>
        <v>86</v>
      </c>
      <c r="F280" t="str">
        <f t="shared" si="45"/>
        <v>Informe Interactivo 7</v>
      </c>
      <c r="G280" t="str">
        <f t="shared" si="45"/>
        <v>País de Destino</v>
      </c>
      <c r="H280" t="str">
        <f t="shared" si="45"/>
        <v>Fruta Exportada (t)</v>
      </c>
      <c r="I280" s="2" t="s">
        <v>209</v>
      </c>
      <c r="J280" t="s">
        <v>210</v>
      </c>
      <c r="L280" s="1" t="str">
        <f t="shared" si="46"/>
        <v>Informe Interactivo 7 - Paraguay</v>
      </c>
    </row>
    <row r="281" spans="1:12" hidden="1" x14ac:dyDescent="0.35">
      <c r="A281" s="2">
        <f t="shared" si="47"/>
        <v>70</v>
      </c>
      <c r="B281" s="2">
        <f t="shared" si="40"/>
        <v>4.0999999999999996</v>
      </c>
      <c r="C281" s="5" t="str">
        <f t="shared" si="43"/>
        <v>Informe Interactivo 7 - Rumania</v>
      </c>
      <c r="D281" s="34" t="str">
        <f t="shared" si="48"/>
        <v>https://analytics.zoho.com/open-view/2395394000005903123?ZOHO_CRITERIA=%22Trasposicion_4.1%22.%22C%C3%B3digo_Pa%C3%ADs%22%20%3D%20'ROU'</v>
      </c>
      <c r="E281" s="4">
        <f t="shared" si="45"/>
        <v>86</v>
      </c>
      <c r="F281" t="str">
        <f t="shared" si="45"/>
        <v>Informe Interactivo 7</v>
      </c>
      <c r="G281" t="str">
        <f t="shared" si="45"/>
        <v>País de Destino</v>
      </c>
      <c r="H281" t="str">
        <f t="shared" si="45"/>
        <v>Fruta Exportada (t)</v>
      </c>
      <c r="I281" s="2" t="s">
        <v>211</v>
      </c>
      <c r="J281" t="s">
        <v>212</v>
      </c>
      <c r="L281" s="1" t="str">
        <f t="shared" si="46"/>
        <v>Informe Interactivo 7 - Rumania</v>
      </c>
    </row>
    <row r="282" spans="1:12" hidden="1" x14ac:dyDescent="0.35">
      <c r="A282" s="2">
        <f t="shared" si="47"/>
        <v>71</v>
      </c>
      <c r="B282" s="2">
        <f t="shared" si="40"/>
        <v>4.0999999999999996</v>
      </c>
      <c r="C282" s="5" t="str">
        <f t="shared" si="43"/>
        <v>Informe Interactivo 7 - Rusia</v>
      </c>
      <c r="D282" s="34" t="str">
        <f t="shared" si="48"/>
        <v>https://analytics.zoho.com/open-view/2395394000005903123?ZOHO_CRITERIA=%22Trasposicion_4.1%22.%22C%C3%B3digo_Pa%C3%ADs%22%20%3D%20'RUS'</v>
      </c>
      <c r="E282" s="4">
        <f t="shared" si="45"/>
        <v>86</v>
      </c>
      <c r="F282" t="str">
        <f t="shared" si="45"/>
        <v>Informe Interactivo 7</v>
      </c>
      <c r="G282" t="str">
        <f t="shared" si="45"/>
        <v>País de Destino</v>
      </c>
      <c r="H282" t="str">
        <f t="shared" si="45"/>
        <v>Fruta Exportada (t)</v>
      </c>
      <c r="I282" s="2" t="s">
        <v>213</v>
      </c>
      <c r="J282" t="s">
        <v>214</v>
      </c>
      <c r="L282" s="1" t="str">
        <f t="shared" si="46"/>
        <v>Informe Interactivo 7 - Rusia</v>
      </c>
    </row>
    <row r="283" spans="1:12" hidden="1" x14ac:dyDescent="0.35">
      <c r="A283" s="2">
        <f t="shared" si="47"/>
        <v>72</v>
      </c>
      <c r="B283" s="2">
        <f t="shared" si="40"/>
        <v>4.0999999999999996</v>
      </c>
      <c r="C283" s="5" t="str">
        <f t="shared" si="43"/>
        <v>Informe Interactivo 7 - Arabia Saudita</v>
      </c>
      <c r="D283" s="34" t="str">
        <f t="shared" si="48"/>
        <v>https://analytics.zoho.com/open-view/2395394000005903123?ZOHO_CRITERIA=%22Trasposicion_4.1%22.%22C%C3%B3digo_Pa%C3%ADs%22%20%3D%20'SAU'</v>
      </c>
      <c r="E283" s="4">
        <f t="shared" si="45"/>
        <v>86</v>
      </c>
      <c r="F283" t="str">
        <f t="shared" si="45"/>
        <v>Informe Interactivo 7</v>
      </c>
      <c r="G283" t="str">
        <f t="shared" si="45"/>
        <v>País de Destino</v>
      </c>
      <c r="H283" t="str">
        <f t="shared" si="45"/>
        <v>Fruta Exportada (t)</v>
      </c>
      <c r="I283" s="2" t="s">
        <v>215</v>
      </c>
      <c r="J283" t="s">
        <v>216</v>
      </c>
      <c r="L283" s="1" t="str">
        <f t="shared" si="46"/>
        <v>Informe Interactivo 7 - Arabia Saudita</v>
      </c>
    </row>
    <row r="284" spans="1:12" hidden="1" x14ac:dyDescent="0.35">
      <c r="A284" s="2">
        <f t="shared" si="47"/>
        <v>73</v>
      </c>
      <c r="B284" s="2">
        <f t="shared" ref="B284:B347" si="49">+B283</f>
        <v>4.0999999999999996</v>
      </c>
      <c r="C284" s="5" t="str">
        <f t="shared" si="43"/>
        <v>Informe Interactivo 7 - Singapur</v>
      </c>
      <c r="D284" s="34" t="str">
        <f t="shared" si="48"/>
        <v>https://analytics.zoho.com/open-view/2395394000005903123?ZOHO_CRITERIA=%22Trasposicion_4.1%22.%22C%C3%B3digo_Pa%C3%ADs%22%20%3D%20'SGP'</v>
      </c>
      <c r="E284" s="4">
        <f t="shared" ref="E284:H299" si="50">+E283</f>
        <v>86</v>
      </c>
      <c r="F284" t="str">
        <f t="shared" si="50"/>
        <v>Informe Interactivo 7</v>
      </c>
      <c r="G284" t="str">
        <f t="shared" si="50"/>
        <v>País de Destino</v>
      </c>
      <c r="H284" t="str">
        <f t="shared" si="50"/>
        <v>Fruta Exportada (t)</v>
      </c>
      <c r="I284" s="2" t="s">
        <v>217</v>
      </c>
      <c r="J284" t="s">
        <v>218</v>
      </c>
      <c r="L284" s="1" t="str">
        <f t="shared" si="46"/>
        <v>Informe Interactivo 7 - Singapur</v>
      </c>
    </row>
    <row r="285" spans="1:12" hidden="1" x14ac:dyDescent="0.35">
      <c r="A285" s="2">
        <f t="shared" si="47"/>
        <v>74</v>
      </c>
      <c r="B285" s="2">
        <f t="shared" si="49"/>
        <v>4.0999999999999996</v>
      </c>
      <c r="C285" s="5" t="str">
        <f t="shared" si="43"/>
        <v>Informe Interactivo 7 - El Salvador</v>
      </c>
      <c r="D285" s="34" t="str">
        <f t="shared" si="48"/>
        <v>https://analytics.zoho.com/open-view/2395394000005903123?ZOHO_CRITERIA=%22Trasposicion_4.1%22.%22C%C3%B3digo_Pa%C3%ADs%22%20%3D%20'SLV'</v>
      </c>
      <c r="E285" s="4">
        <f t="shared" si="50"/>
        <v>86</v>
      </c>
      <c r="F285" t="str">
        <f t="shared" si="50"/>
        <v>Informe Interactivo 7</v>
      </c>
      <c r="G285" t="str">
        <f t="shared" si="50"/>
        <v>País de Destino</v>
      </c>
      <c r="H285" t="str">
        <f t="shared" si="50"/>
        <v>Fruta Exportada (t)</v>
      </c>
      <c r="I285" s="2" t="s">
        <v>219</v>
      </c>
      <c r="J285" t="s">
        <v>220</v>
      </c>
      <c r="L285" s="1" t="str">
        <f t="shared" si="46"/>
        <v>Informe Interactivo 7 - El Salvador</v>
      </c>
    </row>
    <row r="286" spans="1:12" hidden="1" x14ac:dyDescent="0.35">
      <c r="A286" s="2">
        <f t="shared" si="47"/>
        <v>75</v>
      </c>
      <c r="B286" s="2">
        <f t="shared" si="49"/>
        <v>4.0999999999999996</v>
      </c>
      <c r="C286" s="5" t="str">
        <f t="shared" si="43"/>
        <v>Informe Interactivo 7 - Eslovaquia</v>
      </c>
      <c r="D286" s="34" t="str">
        <f t="shared" si="48"/>
        <v>https://analytics.zoho.com/open-view/2395394000005903123?ZOHO_CRITERIA=%22Trasposicion_4.1%22.%22C%C3%B3digo_Pa%C3%ADs%22%20%3D%20'SVK'</v>
      </c>
      <c r="E286" s="4">
        <f t="shared" si="50"/>
        <v>86</v>
      </c>
      <c r="F286" t="str">
        <f t="shared" si="50"/>
        <v>Informe Interactivo 7</v>
      </c>
      <c r="G286" t="str">
        <f t="shared" si="50"/>
        <v>País de Destino</v>
      </c>
      <c r="H286" t="str">
        <f t="shared" si="50"/>
        <v>Fruta Exportada (t)</v>
      </c>
      <c r="I286" s="2" t="s">
        <v>221</v>
      </c>
      <c r="J286" t="s">
        <v>222</v>
      </c>
      <c r="L286" s="1" t="str">
        <f t="shared" si="46"/>
        <v>Informe Interactivo 7 - Eslovaquia</v>
      </c>
    </row>
    <row r="287" spans="1:12" hidden="1" x14ac:dyDescent="0.35">
      <c r="A287" s="2">
        <f t="shared" si="47"/>
        <v>76</v>
      </c>
      <c r="B287" s="2">
        <f t="shared" si="49"/>
        <v>4.0999999999999996</v>
      </c>
      <c r="C287" s="5" t="str">
        <f t="shared" si="43"/>
        <v>Informe Interactivo 7 - Eslovenia</v>
      </c>
      <c r="D287" s="34" t="str">
        <f t="shared" si="48"/>
        <v>https://analytics.zoho.com/open-view/2395394000005903123?ZOHO_CRITERIA=%22Trasposicion_4.1%22.%22C%C3%B3digo_Pa%C3%ADs%22%20%3D%20'SVN'</v>
      </c>
      <c r="E287" s="4">
        <f t="shared" si="50"/>
        <v>86</v>
      </c>
      <c r="F287" t="str">
        <f t="shared" si="50"/>
        <v>Informe Interactivo 7</v>
      </c>
      <c r="G287" t="str">
        <f t="shared" si="50"/>
        <v>País de Destino</v>
      </c>
      <c r="H287" t="str">
        <f t="shared" si="50"/>
        <v>Fruta Exportada (t)</v>
      </c>
      <c r="I287" s="2" t="s">
        <v>223</v>
      </c>
      <c r="J287" t="s">
        <v>224</v>
      </c>
      <c r="L287" s="1" t="str">
        <f t="shared" si="46"/>
        <v>Informe Interactivo 7 - Eslovenia</v>
      </c>
    </row>
    <row r="288" spans="1:12" hidden="1" x14ac:dyDescent="0.35">
      <c r="A288" s="2">
        <f t="shared" si="47"/>
        <v>77</v>
      </c>
      <c r="B288" s="2">
        <f t="shared" si="49"/>
        <v>4.0999999999999996</v>
      </c>
      <c r="C288" s="5" t="str">
        <f t="shared" si="43"/>
        <v>Informe Interactivo 7 - Suecia</v>
      </c>
      <c r="D288" s="34" t="str">
        <f t="shared" si="48"/>
        <v>https://analytics.zoho.com/open-view/2395394000005903123?ZOHO_CRITERIA=%22Trasposicion_4.1%22.%22C%C3%B3digo_Pa%C3%ADs%22%20%3D%20'SWE'</v>
      </c>
      <c r="E288" s="4">
        <f t="shared" si="50"/>
        <v>86</v>
      </c>
      <c r="F288" t="str">
        <f t="shared" si="50"/>
        <v>Informe Interactivo 7</v>
      </c>
      <c r="G288" t="str">
        <f t="shared" si="50"/>
        <v>País de Destino</v>
      </c>
      <c r="H288" t="str">
        <f t="shared" si="50"/>
        <v>Fruta Exportada (t)</v>
      </c>
      <c r="I288" s="2" t="s">
        <v>225</v>
      </c>
      <c r="J288" t="s">
        <v>226</v>
      </c>
      <c r="L288" s="1" t="str">
        <f t="shared" si="46"/>
        <v>Informe Interactivo 7 - Suecia</v>
      </c>
    </row>
    <row r="289" spans="1:12" hidden="1" x14ac:dyDescent="0.35">
      <c r="A289" s="2">
        <f t="shared" si="47"/>
        <v>78</v>
      </c>
      <c r="B289" s="2">
        <f t="shared" si="49"/>
        <v>4.0999999999999996</v>
      </c>
      <c r="C289" s="5" t="str">
        <f t="shared" si="43"/>
        <v>Informe Interactivo 7 - Tailandia</v>
      </c>
      <c r="D289" s="34" t="str">
        <f t="shared" si="48"/>
        <v>https://analytics.zoho.com/open-view/2395394000005903123?ZOHO_CRITERIA=%22Trasposicion_4.1%22.%22C%C3%B3digo_Pa%C3%ADs%22%20%3D%20'THA'</v>
      </c>
      <c r="E289" s="4">
        <f t="shared" si="50"/>
        <v>86</v>
      </c>
      <c r="F289" t="str">
        <f t="shared" si="50"/>
        <v>Informe Interactivo 7</v>
      </c>
      <c r="G289" t="str">
        <f t="shared" si="50"/>
        <v>País de Destino</v>
      </c>
      <c r="H289" t="str">
        <f t="shared" si="50"/>
        <v>Fruta Exportada (t)</v>
      </c>
      <c r="I289" s="2" t="s">
        <v>227</v>
      </c>
      <c r="J289" t="s">
        <v>228</v>
      </c>
      <c r="L289" s="1" t="str">
        <f t="shared" si="46"/>
        <v>Informe Interactivo 7 - Tailandia</v>
      </c>
    </row>
    <row r="290" spans="1:12" hidden="1" x14ac:dyDescent="0.35">
      <c r="A290" s="2">
        <f t="shared" si="47"/>
        <v>79</v>
      </c>
      <c r="B290" s="2">
        <f t="shared" si="49"/>
        <v>4.0999999999999996</v>
      </c>
      <c r="C290" s="5" t="str">
        <f t="shared" si="43"/>
        <v>Informe Interactivo 7 - Turquía</v>
      </c>
      <c r="D290" s="34" t="str">
        <f t="shared" si="48"/>
        <v>https://analytics.zoho.com/open-view/2395394000005903123?ZOHO_CRITERIA=%22Trasposicion_4.1%22.%22C%C3%B3digo_Pa%C3%ADs%22%20%3D%20'TUR'</v>
      </c>
      <c r="E290" s="4">
        <f t="shared" si="50"/>
        <v>86</v>
      </c>
      <c r="F290" t="str">
        <f t="shared" si="50"/>
        <v>Informe Interactivo 7</v>
      </c>
      <c r="G290" t="str">
        <f t="shared" si="50"/>
        <v>País de Destino</v>
      </c>
      <c r="H290" t="str">
        <f t="shared" si="50"/>
        <v>Fruta Exportada (t)</v>
      </c>
      <c r="I290" s="2" t="s">
        <v>229</v>
      </c>
      <c r="J290" t="s">
        <v>230</v>
      </c>
      <c r="L290" s="1" t="str">
        <f t="shared" si="46"/>
        <v>Informe Interactivo 7 - Turquía</v>
      </c>
    </row>
    <row r="291" spans="1:12" hidden="1" x14ac:dyDescent="0.35">
      <c r="A291" s="2">
        <f t="shared" si="47"/>
        <v>80</v>
      </c>
      <c r="B291" s="2">
        <f t="shared" si="49"/>
        <v>4.0999999999999996</v>
      </c>
      <c r="C291" s="5" t="str">
        <f t="shared" si="43"/>
        <v>Informe Interactivo 7 - Taiwán</v>
      </c>
      <c r="D291" s="34" t="str">
        <f t="shared" si="48"/>
        <v>https://analytics.zoho.com/open-view/2395394000005903123?ZOHO_CRITERIA=%22Trasposicion_4.1%22.%22C%C3%B3digo_Pa%C3%ADs%22%20%3D%20'TWN'</v>
      </c>
      <c r="E291" s="4">
        <f t="shared" si="50"/>
        <v>86</v>
      </c>
      <c r="F291" t="str">
        <f t="shared" si="50"/>
        <v>Informe Interactivo 7</v>
      </c>
      <c r="G291" t="str">
        <f t="shared" si="50"/>
        <v>País de Destino</v>
      </c>
      <c r="H291" t="str">
        <f t="shared" si="50"/>
        <v>Fruta Exportada (t)</v>
      </c>
      <c r="I291" s="2" t="s">
        <v>231</v>
      </c>
      <c r="J291" t="s">
        <v>232</v>
      </c>
      <c r="L291" s="1" t="str">
        <f t="shared" si="46"/>
        <v>Informe Interactivo 7 - Taiwán</v>
      </c>
    </row>
    <row r="292" spans="1:12" hidden="1" x14ac:dyDescent="0.35">
      <c r="A292" s="2">
        <f t="shared" si="47"/>
        <v>81</v>
      </c>
      <c r="B292" s="2">
        <f t="shared" si="49"/>
        <v>4.0999999999999996</v>
      </c>
      <c r="C292" s="5" t="str">
        <f t="shared" si="43"/>
        <v>Informe Interactivo 7 - Ucrania</v>
      </c>
      <c r="D292" s="34" t="str">
        <f t="shared" si="48"/>
        <v>https://analytics.zoho.com/open-view/2395394000005903123?ZOHO_CRITERIA=%22Trasposicion_4.1%22.%22C%C3%B3digo_Pa%C3%ADs%22%20%3D%20'UKR'</v>
      </c>
      <c r="E292" s="4">
        <f t="shared" si="50"/>
        <v>86</v>
      </c>
      <c r="F292" t="str">
        <f t="shared" si="50"/>
        <v>Informe Interactivo 7</v>
      </c>
      <c r="G292" t="str">
        <f t="shared" si="50"/>
        <v>País de Destino</v>
      </c>
      <c r="H292" t="str">
        <f t="shared" si="50"/>
        <v>Fruta Exportada (t)</v>
      </c>
      <c r="I292" s="2" t="s">
        <v>233</v>
      </c>
      <c r="J292" t="s">
        <v>234</v>
      </c>
      <c r="L292" s="1" t="str">
        <f t="shared" si="46"/>
        <v>Informe Interactivo 7 - Ucrania</v>
      </c>
    </row>
    <row r="293" spans="1:12" hidden="1" x14ac:dyDescent="0.35">
      <c r="A293" s="2">
        <f t="shared" si="47"/>
        <v>82</v>
      </c>
      <c r="B293" s="2">
        <f t="shared" si="49"/>
        <v>4.0999999999999996</v>
      </c>
      <c r="C293" s="5" t="str">
        <f t="shared" si="43"/>
        <v>Informe Interactivo 7 - Uruguay</v>
      </c>
      <c r="D293" s="34" t="str">
        <f t="shared" si="48"/>
        <v>https://analytics.zoho.com/open-view/2395394000005903123?ZOHO_CRITERIA=%22Trasposicion_4.1%22.%22C%C3%B3digo_Pa%C3%ADs%22%20%3D%20'URY'</v>
      </c>
      <c r="E293" s="4">
        <f t="shared" si="50"/>
        <v>86</v>
      </c>
      <c r="F293" t="str">
        <f t="shared" si="50"/>
        <v>Informe Interactivo 7</v>
      </c>
      <c r="G293" t="str">
        <f t="shared" si="50"/>
        <v>País de Destino</v>
      </c>
      <c r="H293" t="str">
        <f t="shared" si="50"/>
        <v>Fruta Exportada (t)</v>
      </c>
      <c r="I293" s="2" t="s">
        <v>235</v>
      </c>
      <c r="J293" t="s">
        <v>236</v>
      </c>
      <c r="L293" s="1" t="str">
        <f t="shared" si="46"/>
        <v>Informe Interactivo 7 - Uruguay</v>
      </c>
    </row>
    <row r="294" spans="1:12" hidden="1" x14ac:dyDescent="0.35">
      <c r="A294" s="2">
        <f t="shared" si="47"/>
        <v>83</v>
      </c>
      <c r="B294" s="2">
        <f t="shared" si="49"/>
        <v>4.0999999999999996</v>
      </c>
      <c r="C294" s="5" t="str">
        <f t="shared" si="43"/>
        <v>Informe Interactivo 7 - Estados Unidos</v>
      </c>
      <c r="D294" s="34" t="str">
        <f t="shared" si="48"/>
        <v>https://analytics.zoho.com/open-view/2395394000005903123?ZOHO_CRITERIA=%22Trasposicion_4.1%22.%22C%C3%B3digo_Pa%C3%ADs%22%20%3D%20'USA'</v>
      </c>
      <c r="E294" s="4">
        <f t="shared" si="50"/>
        <v>86</v>
      </c>
      <c r="F294" t="str">
        <f t="shared" si="50"/>
        <v>Informe Interactivo 7</v>
      </c>
      <c r="G294" t="str">
        <f t="shared" si="50"/>
        <v>País de Destino</v>
      </c>
      <c r="H294" t="str">
        <f t="shared" si="50"/>
        <v>Fruta Exportada (t)</v>
      </c>
      <c r="I294" s="2" t="s">
        <v>237</v>
      </c>
      <c r="J294" t="s">
        <v>238</v>
      </c>
      <c r="L294" s="1" t="str">
        <f t="shared" si="46"/>
        <v>Informe Interactivo 7 - Estados Unidos</v>
      </c>
    </row>
    <row r="295" spans="1:12" hidden="1" x14ac:dyDescent="0.35">
      <c r="A295" s="2">
        <f t="shared" si="47"/>
        <v>84</v>
      </c>
      <c r="B295" s="2">
        <f t="shared" si="49"/>
        <v>4.0999999999999996</v>
      </c>
      <c r="C295" s="5" t="str">
        <f t="shared" si="43"/>
        <v>Informe Interactivo 7 - Venezuela</v>
      </c>
      <c r="D295" s="34" t="str">
        <f t="shared" si="48"/>
        <v>https://analytics.zoho.com/open-view/2395394000005903123?ZOHO_CRITERIA=%22Trasposicion_4.1%22.%22C%C3%B3digo_Pa%C3%ADs%22%20%3D%20'VEN'</v>
      </c>
      <c r="E295" s="4">
        <f t="shared" si="50"/>
        <v>86</v>
      </c>
      <c r="F295" t="str">
        <f t="shared" si="50"/>
        <v>Informe Interactivo 7</v>
      </c>
      <c r="G295" t="str">
        <f t="shared" si="50"/>
        <v>País de Destino</v>
      </c>
      <c r="H295" t="str">
        <f t="shared" si="50"/>
        <v>Fruta Exportada (t)</v>
      </c>
      <c r="I295" s="2" t="s">
        <v>239</v>
      </c>
      <c r="J295" t="s">
        <v>240</v>
      </c>
      <c r="L295" s="1" t="str">
        <f t="shared" si="46"/>
        <v>Informe Interactivo 7 - Venezuela</v>
      </c>
    </row>
    <row r="296" spans="1:12" hidden="1" x14ac:dyDescent="0.35">
      <c r="A296" s="2">
        <f t="shared" si="47"/>
        <v>85</v>
      </c>
      <c r="B296" s="2">
        <f t="shared" si="49"/>
        <v>4.0999999999999996</v>
      </c>
      <c r="C296" s="5" t="str">
        <f t="shared" si="43"/>
        <v>Informe Interactivo 7 - Vietnam</v>
      </c>
      <c r="D296" s="34" t="str">
        <f t="shared" si="48"/>
        <v>https://analytics.zoho.com/open-view/2395394000005903123?ZOHO_CRITERIA=%22Trasposicion_4.1%22.%22C%C3%B3digo_Pa%C3%ADs%22%20%3D%20'VNM'</v>
      </c>
      <c r="E296" s="4">
        <f t="shared" si="50"/>
        <v>86</v>
      </c>
      <c r="F296" t="str">
        <f t="shared" si="50"/>
        <v>Informe Interactivo 7</v>
      </c>
      <c r="G296" t="str">
        <f t="shared" si="50"/>
        <v>País de Destino</v>
      </c>
      <c r="H296" t="str">
        <f t="shared" si="50"/>
        <v>Fruta Exportada (t)</v>
      </c>
      <c r="I296" s="2" t="s">
        <v>241</v>
      </c>
      <c r="J296" t="s">
        <v>242</v>
      </c>
      <c r="L296" s="1" t="str">
        <f t="shared" si="46"/>
        <v>Informe Interactivo 7 - Vietnam</v>
      </c>
    </row>
    <row r="297" spans="1:12" hidden="1" x14ac:dyDescent="0.35">
      <c r="A297" s="2">
        <f t="shared" si="47"/>
        <v>86</v>
      </c>
      <c r="B297" s="2">
        <f t="shared" si="49"/>
        <v>4.0999999999999996</v>
      </c>
      <c r="C297" s="5" t="str">
        <f t="shared" si="43"/>
        <v>Informe Interactivo 7 - Sudáfrica</v>
      </c>
      <c r="D297" s="34" t="str">
        <f t="shared" si="48"/>
        <v>https://analytics.zoho.com/open-view/2395394000005903123?ZOHO_CRITERIA=%22Trasposicion_4.1%22.%22C%C3%B3digo_Pa%C3%ADs%22%20%3D%20'ZAF'</v>
      </c>
      <c r="E297" s="4">
        <f t="shared" si="50"/>
        <v>86</v>
      </c>
      <c r="F297" t="str">
        <f t="shared" si="50"/>
        <v>Informe Interactivo 7</v>
      </c>
      <c r="G297" t="str">
        <f t="shared" si="50"/>
        <v>País de Destino</v>
      </c>
      <c r="H297" t="str">
        <f t="shared" si="50"/>
        <v>Fruta Exportada (t)</v>
      </c>
      <c r="I297" s="2" t="s">
        <v>243</v>
      </c>
      <c r="J297" t="s">
        <v>244</v>
      </c>
      <c r="L297" s="1" t="str">
        <f t="shared" si="46"/>
        <v>Informe Interactivo 7 - Sudáfrica</v>
      </c>
    </row>
    <row r="298" spans="1:12" hidden="1" x14ac:dyDescent="0.35">
      <c r="A298" s="8">
        <v>1</v>
      </c>
      <c r="B298" s="8">
        <f t="shared" si="49"/>
        <v>4.0999999999999996</v>
      </c>
      <c r="C298" s="9" t="str">
        <f t="shared" si="43"/>
        <v>Informe Interactivo 8 - Aceites</v>
      </c>
      <c r="D298" s="10" t="str">
        <f>+"https://analytics.zoho.com/open-view/2395394000005905460?ZOHO_CRITERIA=%22Trasposicion_4.1%22.%22Id_Procesamiento%22%20%3D%20"&amp;I298</f>
        <v>https://analytics.zoho.com/open-view/2395394000005905460?ZOHO_CRITERIA=%22Trasposicion_4.1%22.%22Id_Procesamiento%22%20%3D%201</v>
      </c>
      <c r="E298" s="11">
        <v>7</v>
      </c>
      <c r="F298" s="7" t="s">
        <v>256</v>
      </c>
      <c r="G298" s="7" t="s">
        <v>245</v>
      </c>
      <c r="H298" s="7" t="s">
        <v>16</v>
      </c>
      <c r="I298" s="8">
        <v>1</v>
      </c>
      <c r="J298" s="7" t="s">
        <v>246</v>
      </c>
      <c r="K298" s="7"/>
      <c r="L298" s="1" t="str">
        <f t="shared" si="46"/>
        <v>Informe Interactivo 8 - Aceites</v>
      </c>
    </row>
    <row r="299" spans="1:12" hidden="1" x14ac:dyDescent="0.35">
      <c r="A299" s="2">
        <f t="shared" si="47"/>
        <v>2</v>
      </c>
      <c r="B299" s="2">
        <f t="shared" si="49"/>
        <v>4.0999999999999996</v>
      </c>
      <c r="C299" s="5" t="str">
        <f t="shared" si="43"/>
        <v>Informe Interactivo 8 - Congelados</v>
      </c>
      <c r="D299" s="34" t="str">
        <f t="shared" ref="D299:D304" si="51">+"https://analytics.zoho.com/open-view/2395394000005905460?ZOHO_CRITERIA=%22Trasposicion_4.1%22.%22Id_Procesamiento%22%20%3D%20"&amp;I299</f>
        <v>https://analytics.zoho.com/open-view/2395394000005905460?ZOHO_CRITERIA=%22Trasposicion_4.1%22.%22Id_Procesamiento%22%20%3D%202</v>
      </c>
      <c r="E299" s="4">
        <f t="shared" si="50"/>
        <v>7</v>
      </c>
      <c r="F299" t="str">
        <f t="shared" si="50"/>
        <v>Informe Interactivo 8</v>
      </c>
      <c r="G299" t="str">
        <f t="shared" si="50"/>
        <v>Procesamiento</v>
      </c>
      <c r="H299" t="str">
        <f t="shared" si="50"/>
        <v>Fruta Exportada (t)</v>
      </c>
      <c r="I299" s="2">
        <v>2</v>
      </c>
      <c r="J299" t="s">
        <v>247</v>
      </c>
      <c r="L299" s="1" t="str">
        <f t="shared" si="46"/>
        <v>Informe Interactivo 8 - Congelados</v>
      </c>
    </row>
    <row r="300" spans="1:12" hidden="1" x14ac:dyDescent="0.35">
      <c r="A300" s="2">
        <f t="shared" si="47"/>
        <v>3</v>
      </c>
      <c r="B300" s="2">
        <f t="shared" si="49"/>
        <v>4.0999999999999996</v>
      </c>
      <c r="C300" s="5" t="str">
        <f t="shared" si="43"/>
        <v>Informe Interactivo 8 - Conservas</v>
      </c>
      <c r="D300" s="34" t="str">
        <f t="shared" si="51"/>
        <v>https://analytics.zoho.com/open-view/2395394000005905460?ZOHO_CRITERIA=%22Trasposicion_4.1%22.%22Id_Procesamiento%22%20%3D%203</v>
      </c>
      <c r="E300" s="4">
        <f t="shared" ref="E300:H315" si="52">+E299</f>
        <v>7</v>
      </c>
      <c r="F300" t="str">
        <f t="shared" si="52"/>
        <v>Informe Interactivo 8</v>
      </c>
      <c r="G300" t="str">
        <f t="shared" si="52"/>
        <v>Procesamiento</v>
      </c>
      <c r="H300" t="str">
        <f t="shared" si="52"/>
        <v>Fruta Exportada (t)</v>
      </c>
      <c r="I300" s="2">
        <v>3</v>
      </c>
      <c r="J300" t="s">
        <v>248</v>
      </c>
      <c r="L300" s="1" t="str">
        <f t="shared" si="46"/>
        <v>Informe Interactivo 8 - Conservas</v>
      </c>
    </row>
    <row r="301" spans="1:12" hidden="1" x14ac:dyDescent="0.35">
      <c r="A301" s="2">
        <f t="shared" si="47"/>
        <v>4</v>
      </c>
      <c r="B301" s="2">
        <f t="shared" si="49"/>
        <v>4.0999999999999996</v>
      </c>
      <c r="C301" s="5" t="str">
        <f t="shared" si="43"/>
        <v>Informe Interactivo 8 - Deshidratados</v>
      </c>
      <c r="D301" s="34" t="str">
        <f t="shared" si="51"/>
        <v>https://analytics.zoho.com/open-view/2395394000005905460?ZOHO_CRITERIA=%22Trasposicion_4.1%22.%22Id_Procesamiento%22%20%3D%204</v>
      </c>
      <c r="E301" s="4">
        <f t="shared" si="52"/>
        <v>7</v>
      </c>
      <c r="F301" t="str">
        <f t="shared" si="52"/>
        <v>Informe Interactivo 8</v>
      </c>
      <c r="G301" t="str">
        <f t="shared" si="52"/>
        <v>Procesamiento</v>
      </c>
      <c r="H301" t="str">
        <f t="shared" si="52"/>
        <v>Fruta Exportada (t)</v>
      </c>
      <c r="I301" s="2">
        <v>4</v>
      </c>
      <c r="J301" t="s">
        <v>249</v>
      </c>
      <c r="L301" s="1" t="str">
        <f t="shared" si="46"/>
        <v>Informe Interactivo 8 - Deshidratados</v>
      </c>
    </row>
    <row r="302" spans="1:12" hidden="1" x14ac:dyDescent="0.35">
      <c r="A302" s="2">
        <f t="shared" si="47"/>
        <v>5</v>
      </c>
      <c r="B302" s="2">
        <f t="shared" si="49"/>
        <v>4.0999999999999996</v>
      </c>
      <c r="C302" s="5" t="str">
        <f t="shared" si="43"/>
        <v>Informe Interactivo 8 - Fresca</v>
      </c>
      <c r="D302" s="34" t="str">
        <f t="shared" si="51"/>
        <v>https://analytics.zoho.com/open-view/2395394000005905460?ZOHO_CRITERIA=%22Trasposicion_4.1%22.%22Id_Procesamiento%22%20%3D%205</v>
      </c>
      <c r="E302" s="4">
        <f t="shared" si="52"/>
        <v>7</v>
      </c>
      <c r="F302" t="str">
        <f t="shared" si="52"/>
        <v>Informe Interactivo 8</v>
      </c>
      <c r="G302" t="str">
        <f t="shared" si="52"/>
        <v>Procesamiento</v>
      </c>
      <c r="H302" t="str">
        <f t="shared" si="52"/>
        <v>Fruta Exportada (t)</v>
      </c>
      <c r="I302" s="2">
        <v>5</v>
      </c>
      <c r="J302" t="s">
        <v>250</v>
      </c>
      <c r="L302" s="1" t="str">
        <f t="shared" si="46"/>
        <v>Informe Interactivo 8 - Fresca</v>
      </c>
    </row>
    <row r="303" spans="1:12" hidden="1" x14ac:dyDescent="0.35">
      <c r="A303" s="2">
        <f t="shared" si="47"/>
        <v>6</v>
      </c>
      <c r="B303" s="2">
        <f t="shared" si="49"/>
        <v>4.0999999999999996</v>
      </c>
      <c r="C303" s="5" t="str">
        <f t="shared" si="43"/>
        <v>Informe Interactivo 8 - Frutos secos</v>
      </c>
      <c r="D303" s="34" t="str">
        <f t="shared" si="51"/>
        <v>https://analytics.zoho.com/open-view/2395394000005905460?ZOHO_CRITERIA=%22Trasposicion_4.1%22.%22Id_Procesamiento%22%20%3D%206</v>
      </c>
      <c r="E303" s="4">
        <f t="shared" si="52"/>
        <v>7</v>
      </c>
      <c r="F303" t="str">
        <f t="shared" si="52"/>
        <v>Informe Interactivo 8</v>
      </c>
      <c r="G303" t="str">
        <f t="shared" si="52"/>
        <v>Procesamiento</v>
      </c>
      <c r="H303" t="str">
        <f t="shared" si="52"/>
        <v>Fruta Exportada (t)</v>
      </c>
      <c r="I303" s="2">
        <v>6</v>
      </c>
      <c r="J303" t="s">
        <v>251</v>
      </c>
      <c r="L303" s="1" t="str">
        <f t="shared" si="46"/>
        <v>Informe Interactivo 8 - Frutos secos</v>
      </c>
    </row>
    <row r="304" spans="1:12" hidden="1" x14ac:dyDescent="0.35">
      <c r="A304" s="2">
        <f t="shared" si="47"/>
        <v>7</v>
      </c>
      <c r="B304" s="2">
        <f t="shared" si="49"/>
        <v>4.0999999999999996</v>
      </c>
      <c r="C304" s="5" t="str">
        <f t="shared" ref="C304:C367" si="53">+F304&amp;" - "&amp;J304</f>
        <v>Informe Interactivo 8 - Jugos</v>
      </c>
      <c r="D304" s="34" t="str">
        <f t="shared" si="51"/>
        <v>https://analytics.zoho.com/open-view/2395394000005905460?ZOHO_CRITERIA=%22Trasposicion_4.1%22.%22Id_Procesamiento%22%20%3D%207</v>
      </c>
      <c r="E304" s="4">
        <f t="shared" si="52"/>
        <v>7</v>
      </c>
      <c r="F304" t="str">
        <f t="shared" si="52"/>
        <v>Informe Interactivo 8</v>
      </c>
      <c r="G304" t="str">
        <f t="shared" si="52"/>
        <v>Procesamiento</v>
      </c>
      <c r="H304" t="str">
        <f t="shared" si="52"/>
        <v>Fruta Exportada (t)</v>
      </c>
      <c r="I304" s="2">
        <v>7</v>
      </c>
      <c r="J304" t="s">
        <v>252</v>
      </c>
      <c r="L304" s="1" t="str">
        <f t="shared" si="46"/>
        <v>Informe Interactivo 8 - Jugos</v>
      </c>
    </row>
    <row r="305" spans="1:12" hidden="1" x14ac:dyDescent="0.35">
      <c r="A305" s="21">
        <v>1</v>
      </c>
      <c r="B305" s="21">
        <v>4.2</v>
      </c>
      <c r="C305" s="22" t="str">
        <f t="shared" si="53"/>
        <v>Informe Interactivo 1 - Tarapacá</v>
      </c>
      <c r="D305" s="23" t="str">
        <f>+"https://analytics.zoho.com/open-view/2395394000006194754?ZOHO_CRITERIA=%22Trasposicion_4.2%22.%22C%C3%B3digo_Regi%C3%B3n%22%20%3D%20"&amp;I305</f>
        <v>https://analytics.zoho.com/open-view/2395394000006194754?ZOHO_CRITERIA=%22Trasposicion_4.2%22.%22C%C3%B3digo_Regi%C3%B3n%22%20%3D%201</v>
      </c>
      <c r="E305" s="24">
        <v>17</v>
      </c>
      <c r="F305" s="25" t="s">
        <v>49</v>
      </c>
      <c r="G305" s="25" t="s">
        <v>257</v>
      </c>
      <c r="H305" s="25" t="s">
        <v>258</v>
      </c>
      <c r="I305" s="21">
        <v>1</v>
      </c>
      <c r="J305" s="25" t="s">
        <v>53</v>
      </c>
      <c r="K305" s="25"/>
      <c r="L305" s="1" t="str">
        <f t="shared" si="46"/>
        <v>Informe Interactivo 1 - Tarapacá</v>
      </c>
    </row>
    <row r="306" spans="1:12" hidden="1" x14ac:dyDescent="0.35">
      <c r="A306" s="2">
        <f t="shared" si="47"/>
        <v>2</v>
      </c>
      <c r="B306" s="2">
        <f t="shared" si="49"/>
        <v>4.2</v>
      </c>
      <c r="C306" s="5" t="str">
        <f t="shared" si="53"/>
        <v>Informe Interactivo 1 - Antofagasta</v>
      </c>
      <c r="D306" s="34" t="str">
        <f t="shared" ref="D306:D321" si="54">+"https://analytics.zoho.com/open-view/2395394000006194754?ZOHO_CRITERIA=%22Trasposicion_4.2%22.%22C%C3%B3digo_Regi%C3%B3n%22%20%3D%20"&amp;I306</f>
        <v>https://analytics.zoho.com/open-view/2395394000006194754?ZOHO_CRITERIA=%22Trasposicion_4.2%22.%22C%C3%B3digo_Regi%C3%B3n%22%20%3D%202</v>
      </c>
      <c r="E306" s="4">
        <f t="shared" si="52"/>
        <v>17</v>
      </c>
      <c r="F306" t="str">
        <f t="shared" si="52"/>
        <v>Informe Interactivo 1</v>
      </c>
      <c r="G306" t="str">
        <f t="shared" si="52"/>
        <v>Región</v>
      </c>
      <c r="H306" t="str">
        <f t="shared" si="52"/>
        <v>Valor de exportación (USD)</v>
      </c>
      <c r="I306" s="2">
        <v>2</v>
      </c>
      <c r="J306" t="s">
        <v>54</v>
      </c>
      <c r="L306" s="1" t="str">
        <f t="shared" si="46"/>
        <v>Informe Interactivo 1 - Antofagasta</v>
      </c>
    </row>
    <row r="307" spans="1:12" hidden="1" x14ac:dyDescent="0.35">
      <c r="A307" s="2">
        <f t="shared" si="47"/>
        <v>3</v>
      </c>
      <c r="B307" s="2">
        <f t="shared" si="49"/>
        <v>4.2</v>
      </c>
      <c r="C307" s="5" t="str">
        <f t="shared" si="53"/>
        <v>Informe Interactivo 1 - Atacama</v>
      </c>
      <c r="D307" s="34" t="str">
        <f>+"https://analytics.zoho.com/open-view/2395394000006194754?ZOHO_CRITERIA=%22Trasposicion_4.2%22.%22C%C3%B3digo_Regi%C3%B3n%22%20%3D%20"&amp;I307</f>
        <v>https://analytics.zoho.com/open-view/2395394000006194754?ZOHO_CRITERIA=%22Trasposicion_4.2%22.%22C%C3%B3digo_Regi%C3%B3n%22%20%3D%203</v>
      </c>
      <c r="E307" s="4">
        <f t="shared" si="52"/>
        <v>17</v>
      </c>
      <c r="F307" t="str">
        <f t="shared" si="52"/>
        <v>Informe Interactivo 1</v>
      </c>
      <c r="G307" t="str">
        <f t="shared" si="52"/>
        <v>Región</v>
      </c>
      <c r="H307" t="str">
        <f t="shared" si="52"/>
        <v>Valor de exportación (USD)</v>
      </c>
      <c r="I307" s="2">
        <v>3</v>
      </c>
      <c r="J307" t="s">
        <v>55</v>
      </c>
      <c r="L307" s="1" t="str">
        <f t="shared" si="46"/>
        <v>Informe Interactivo 1 - Atacama</v>
      </c>
    </row>
    <row r="308" spans="1:12" hidden="1" x14ac:dyDescent="0.35">
      <c r="A308" s="2">
        <f t="shared" si="47"/>
        <v>4</v>
      </c>
      <c r="B308" s="2">
        <f t="shared" si="49"/>
        <v>4.2</v>
      </c>
      <c r="C308" s="5" t="str">
        <f t="shared" si="53"/>
        <v>Informe Interactivo 1 - Coquimbo</v>
      </c>
      <c r="D308" s="34" t="str">
        <f t="shared" si="54"/>
        <v>https://analytics.zoho.com/open-view/2395394000006194754?ZOHO_CRITERIA=%22Trasposicion_4.2%22.%22C%C3%B3digo_Regi%C3%B3n%22%20%3D%204</v>
      </c>
      <c r="E308" s="4">
        <f t="shared" si="52"/>
        <v>17</v>
      </c>
      <c r="F308" t="str">
        <f t="shared" si="52"/>
        <v>Informe Interactivo 1</v>
      </c>
      <c r="G308" t="str">
        <f t="shared" si="52"/>
        <v>Región</v>
      </c>
      <c r="H308" t="str">
        <f t="shared" si="52"/>
        <v>Valor de exportación (USD)</v>
      </c>
      <c r="I308" s="2">
        <v>4</v>
      </c>
      <c r="J308" t="s">
        <v>56</v>
      </c>
      <c r="L308" s="1" t="str">
        <f t="shared" si="46"/>
        <v>Informe Interactivo 1 - Coquimbo</v>
      </c>
    </row>
    <row r="309" spans="1:12" hidden="1" x14ac:dyDescent="0.35">
      <c r="A309" s="2">
        <f t="shared" si="47"/>
        <v>5</v>
      </c>
      <c r="B309" s="2">
        <f t="shared" si="49"/>
        <v>4.2</v>
      </c>
      <c r="C309" s="5" t="str">
        <f t="shared" si="53"/>
        <v>Informe Interactivo 1 - Valparaíso</v>
      </c>
      <c r="D309" s="34" t="str">
        <f t="shared" si="54"/>
        <v>https://analytics.zoho.com/open-view/2395394000006194754?ZOHO_CRITERIA=%22Trasposicion_4.2%22.%22C%C3%B3digo_Regi%C3%B3n%22%20%3D%205</v>
      </c>
      <c r="E309" s="4">
        <f t="shared" si="52"/>
        <v>17</v>
      </c>
      <c r="F309" t="str">
        <f t="shared" si="52"/>
        <v>Informe Interactivo 1</v>
      </c>
      <c r="G309" t="str">
        <f t="shared" si="52"/>
        <v>Región</v>
      </c>
      <c r="H309" t="str">
        <f t="shared" si="52"/>
        <v>Valor de exportación (USD)</v>
      </c>
      <c r="I309" s="2">
        <v>5</v>
      </c>
      <c r="J309" t="s">
        <v>57</v>
      </c>
      <c r="L309" s="1" t="str">
        <f t="shared" si="46"/>
        <v>Informe Interactivo 1 - Valparaíso</v>
      </c>
    </row>
    <row r="310" spans="1:12" hidden="1" x14ac:dyDescent="0.35">
      <c r="A310" s="2">
        <f t="shared" si="47"/>
        <v>6</v>
      </c>
      <c r="B310" s="2">
        <f t="shared" si="49"/>
        <v>4.2</v>
      </c>
      <c r="C310" s="5" t="str">
        <f t="shared" si="53"/>
        <v>Informe Interactivo 1 - O'Higgins</v>
      </c>
      <c r="D310" s="34" t="str">
        <f t="shared" si="54"/>
        <v>https://analytics.zoho.com/open-view/2395394000006194754?ZOHO_CRITERIA=%22Trasposicion_4.2%22.%22C%C3%B3digo_Regi%C3%B3n%22%20%3D%206</v>
      </c>
      <c r="E310" s="4">
        <f t="shared" si="52"/>
        <v>17</v>
      </c>
      <c r="F310" t="str">
        <f t="shared" si="52"/>
        <v>Informe Interactivo 1</v>
      </c>
      <c r="G310" t="str">
        <f t="shared" si="52"/>
        <v>Región</v>
      </c>
      <c r="H310" t="str">
        <f t="shared" si="52"/>
        <v>Valor de exportación (USD)</v>
      </c>
      <c r="I310" s="2">
        <v>6</v>
      </c>
      <c r="J310" t="s">
        <v>58</v>
      </c>
      <c r="L310" s="1" t="str">
        <f t="shared" si="46"/>
        <v>Informe Interactivo 1 - O'Higgins</v>
      </c>
    </row>
    <row r="311" spans="1:12" hidden="1" x14ac:dyDescent="0.35">
      <c r="A311" s="2">
        <f t="shared" si="47"/>
        <v>7</v>
      </c>
      <c r="B311" s="2">
        <f t="shared" si="49"/>
        <v>4.2</v>
      </c>
      <c r="C311" s="5" t="str">
        <f t="shared" si="53"/>
        <v>Informe Interactivo 1 - Maule</v>
      </c>
      <c r="D311" s="34" t="str">
        <f t="shared" si="54"/>
        <v>https://analytics.zoho.com/open-view/2395394000006194754?ZOHO_CRITERIA=%22Trasposicion_4.2%22.%22C%C3%B3digo_Regi%C3%B3n%22%20%3D%207</v>
      </c>
      <c r="E311" s="4">
        <f t="shared" si="52"/>
        <v>17</v>
      </c>
      <c r="F311" t="str">
        <f t="shared" si="52"/>
        <v>Informe Interactivo 1</v>
      </c>
      <c r="G311" t="str">
        <f t="shared" si="52"/>
        <v>Región</v>
      </c>
      <c r="H311" t="str">
        <f t="shared" si="52"/>
        <v>Valor de exportación (USD)</v>
      </c>
      <c r="I311" s="2">
        <v>7</v>
      </c>
      <c r="J311" t="s">
        <v>59</v>
      </c>
      <c r="L311" s="1" t="str">
        <f t="shared" si="46"/>
        <v>Informe Interactivo 1 - Maule</v>
      </c>
    </row>
    <row r="312" spans="1:12" hidden="1" x14ac:dyDescent="0.35">
      <c r="A312" s="2">
        <f t="shared" si="47"/>
        <v>8</v>
      </c>
      <c r="B312" s="2">
        <f t="shared" si="49"/>
        <v>4.2</v>
      </c>
      <c r="C312" s="5" t="str">
        <f t="shared" si="53"/>
        <v>Informe Interactivo 1 - Biobío</v>
      </c>
      <c r="D312" s="34" t="str">
        <f t="shared" si="54"/>
        <v>https://analytics.zoho.com/open-view/2395394000006194754?ZOHO_CRITERIA=%22Trasposicion_4.2%22.%22C%C3%B3digo_Regi%C3%B3n%22%20%3D%208</v>
      </c>
      <c r="E312" s="4">
        <f t="shared" si="52"/>
        <v>17</v>
      </c>
      <c r="F312" t="str">
        <f t="shared" si="52"/>
        <v>Informe Interactivo 1</v>
      </c>
      <c r="G312" t="str">
        <f t="shared" si="52"/>
        <v>Región</v>
      </c>
      <c r="H312" t="str">
        <f t="shared" si="52"/>
        <v>Valor de exportación (USD)</v>
      </c>
      <c r="I312" s="2">
        <v>8</v>
      </c>
      <c r="J312" t="s">
        <v>60</v>
      </c>
      <c r="L312" s="1" t="str">
        <f t="shared" si="46"/>
        <v>Informe Interactivo 1 - Biobío</v>
      </c>
    </row>
    <row r="313" spans="1:12" hidden="1" x14ac:dyDescent="0.35">
      <c r="A313" s="2">
        <f t="shared" si="47"/>
        <v>9</v>
      </c>
      <c r="B313" s="2">
        <f t="shared" si="49"/>
        <v>4.2</v>
      </c>
      <c r="C313" s="5" t="str">
        <f t="shared" si="53"/>
        <v>Informe Interactivo 1 - Araucanía</v>
      </c>
      <c r="D313" s="34" t="str">
        <f t="shared" si="54"/>
        <v>https://analytics.zoho.com/open-view/2395394000006194754?ZOHO_CRITERIA=%22Trasposicion_4.2%22.%22C%C3%B3digo_Regi%C3%B3n%22%20%3D%209</v>
      </c>
      <c r="E313" s="4">
        <f t="shared" si="52"/>
        <v>17</v>
      </c>
      <c r="F313" t="str">
        <f t="shared" si="52"/>
        <v>Informe Interactivo 1</v>
      </c>
      <c r="G313" t="str">
        <f t="shared" si="52"/>
        <v>Región</v>
      </c>
      <c r="H313" t="str">
        <f t="shared" si="52"/>
        <v>Valor de exportación (USD)</v>
      </c>
      <c r="I313" s="2">
        <v>9</v>
      </c>
      <c r="J313" t="s">
        <v>61</v>
      </c>
      <c r="L313" s="1" t="str">
        <f t="shared" si="46"/>
        <v>Informe Interactivo 1 - Araucanía</v>
      </c>
    </row>
    <row r="314" spans="1:12" hidden="1" x14ac:dyDescent="0.35">
      <c r="A314" s="2">
        <f t="shared" si="47"/>
        <v>10</v>
      </c>
      <c r="B314" s="2">
        <f t="shared" si="49"/>
        <v>4.2</v>
      </c>
      <c r="C314" s="5" t="str">
        <f t="shared" si="53"/>
        <v>Informe Interactivo 1 - Los Lagos</v>
      </c>
      <c r="D314" s="34" t="str">
        <f t="shared" si="54"/>
        <v>https://analytics.zoho.com/open-view/2395394000006194754?ZOHO_CRITERIA=%22Trasposicion_4.2%22.%22C%C3%B3digo_Regi%C3%B3n%22%20%3D%2010</v>
      </c>
      <c r="E314" s="4">
        <f t="shared" si="52"/>
        <v>17</v>
      </c>
      <c r="F314" t="str">
        <f t="shared" si="52"/>
        <v>Informe Interactivo 1</v>
      </c>
      <c r="G314" t="str">
        <f t="shared" si="52"/>
        <v>Región</v>
      </c>
      <c r="H314" t="str">
        <f t="shared" si="52"/>
        <v>Valor de exportación (USD)</v>
      </c>
      <c r="I314" s="2">
        <v>10</v>
      </c>
      <c r="J314" t="s">
        <v>62</v>
      </c>
      <c r="L314" s="1" t="str">
        <f t="shared" si="46"/>
        <v>Informe Interactivo 1 - Los Lagos</v>
      </c>
    </row>
    <row r="315" spans="1:12" hidden="1" x14ac:dyDescent="0.35">
      <c r="A315" s="2">
        <f t="shared" si="47"/>
        <v>11</v>
      </c>
      <c r="B315" s="2">
        <f t="shared" si="49"/>
        <v>4.2</v>
      </c>
      <c r="C315" s="5" t="str">
        <f t="shared" si="53"/>
        <v>Informe Interactivo 1 - Aysén</v>
      </c>
      <c r="D315" s="34" t="str">
        <f t="shared" si="54"/>
        <v>https://analytics.zoho.com/open-view/2395394000006194754?ZOHO_CRITERIA=%22Trasposicion_4.2%22.%22C%C3%B3digo_Regi%C3%B3n%22%20%3D%2011</v>
      </c>
      <c r="E315" s="4">
        <f t="shared" si="52"/>
        <v>17</v>
      </c>
      <c r="F315" t="str">
        <f t="shared" si="52"/>
        <v>Informe Interactivo 1</v>
      </c>
      <c r="G315" t="str">
        <f t="shared" si="52"/>
        <v>Región</v>
      </c>
      <c r="H315" t="str">
        <f t="shared" si="52"/>
        <v>Valor de exportación (USD)</v>
      </c>
      <c r="I315" s="2">
        <v>11</v>
      </c>
      <c r="J315" t="s">
        <v>63</v>
      </c>
      <c r="L315" s="1" t="str">
        <f t="shared" si="46"/>
        <v>Informe Interactivo 1 - Aysén</v>
      </c>
    </row>
    <row r="316" spans="1:12" hidden="1" x14ac:dyDescent="0.35">
      <c r="A316" s="2">
        <f t="shared" si="47"/>
        <v>12</v>
      </c>
      <c r="B316" s="2">
        <f t="shared" si="49"/>
        <v>4.2</v>
      </c>
      <c r="C316" s="5" t="str">
        <f t="shared" si="53"/>
        <v>Informe Interactivo 1 - Magallanes</v>
      </c>
      <c r="D316" s="34" t="str">
        <f t="shared" si="54"/>
        <v>https://analytics.zoho.com/open-view/2395394000006194754?ZOHO_CRITERIA=%22Trasposicion_4.2%22.%22C%C3%B3digo_Regi%C3%B3n%22%20%3D%2012</v>
      </c>
      <c r="E316" s="4">
        <f t="shared" ref="E316:H331" si="55">+E315</f>
        <v>17</v>
      </c>
      <c r="F316" t="str">
        <f t="shared" si="55"/>
        <v>Informe Interactivo 1</v>
      </c>
      <c r="G316" t="str">
        <f t="shared" si="55"/>
        <v>Región</v>
      </c>
      <c r="H316" t="str">
        <f t="shared" si="55"/>
        <v>Valor de exportación (USD)</v>
      </c>
      <c r="I316" s="2">
        <v>12</v>
      </c>
      <c r="J316" t="s">
        <v>64</v>
      </c>
      <c r="L316" s="1" t="str">
        <f t="shared" si="46"/>
        <v>Informe Interactivo 1 - Magallanes</v>
      </c>
    </row>
    <row r="317" spans="1:12" hidden="1" x14ac:dyDescent="0.35">
      <c r="A317" s="2">
        <f t="shared" si="47"/>
        <v>13</v>
      </c>
      <c r="B317" s="2">
        <f t="shared" si="49"/>
        <v>4.2</v>
      </c>
      <c r="C317" s="5" t="str">
        <f t="shared" si="53"/>
        <v>Informe Interactivo 1 - Metropolitana</v>
      </c>
      <c r="D317" s="34" t="str">
        <f t="shared" si="54"/>
        <v>https://analytics.zoho.com/open-view/2395394000006194754?ZOHO_CRITERIA=%22Trasposicion_4.2%22.%22C%C3%B3digo_Regi%C3%B3n%22%20%3D%2013</v>
      </c>
      <c r="E317" s="4">
        <f t="shared" si="55"/>
        <v>17</v>
      </c>
      <c r="F317" t="str">
        <f t="shared" si="55"/>
        <v>Informe Interactivo 1</v>
      </c>
      <c r="G317" t="str">
        <f t="shared" si="55"/>
        <v>Región</v>
      </c>
      <c r="H317" t="str">
        <f t="shared" si="55"/>
        <v>Valor de exportación (USD)</v>
      </c>
      <c r="I317" s="2">
        <v>13</v>
      </c>
      <c r="J317" t="s">
        <v>65</v>
      </c>
      <c r="L317" s="1" t="str">
        <f t="shared" si="46"/>
        <v>Informe Interactivo 1 - Metropolitana</v>
      </c>
    </row>
    <row r="318" spans="1:12" hidden="1" x14ac:dyDescent="0.35">
      <c r="A318" s="2">
        <f t="shared" si="47"/>
        <v>14</v>
      </c>
      <c r="B318" s="2">
        <f t="shared" si="49"/>
        <v>4.2</v>
      </c>
      <c r="C318" s="5" t="str">
        <f t="shared" si="53"/>
        <v>Informe Interactivo 1 - Los Ríos</v>
      </c>
      <c r="D318" s="34" t="str">
        <f t="shared" si="54"/>
        <v>https://analytics.zoho.com/open-view/2395394000006194754?ZOHO_CRITERIA=%22Trasposicion_4.2%22.%22C%C3%B3digo_Regi%C3%B3n%22%20%3D%2014</v>
      </c>
      <c r="E318" s="4">
        <f t="shared" si="55"/>
        <v>17</v>
      </c>
      <c r="F318" t="str">
        <f t="shared" si="55"/>
        <v>Informe Interactivo 1</v>
      </c>
      <c r="G318" t="str">
        <f t="shared" si="55"/>
        <v>Región</v>
      </c>
      <c r="H318" t="str">
        <f t="shared" si="55"/>
        <v>Valor de exportación (USD)</v>
      </c>
      <c r="I318" s="2">
        <v>14</v>
      </c>
      <c r="J318" t="s">
        <v>66</v>
      </c>
      <c r="L318" s="1" t="str">
        <f t="shared" si="46"/>
        <v>Informe Interactivo 1 - Los Ríos</v>
      </c>
    </row>
    <row r="319" spans="1:12" hidden="1" x14ac:dyDescent="0.35">
      <c r="A319" s="2">
        <f t="shared" si="47"/>
        <v>15</v>
      </c>
      <c r="B319" s="2">
        <f t="shared" si="49"/>
        <v>4.2</v>
      </c>
      <c r="C319" s="5" t="str">
        <f t="shared" si="53"/>
        <v>Informe Interactivo 1 - Arica y Parinacota</v>
      </c>
      <c r="D319" s="34" t="str">
        <f t="shared" si="54"/>
        <v>https://analytics.zoho.com/open-view/2395394000006194754?ZOHO_CRITERIA=%22Trasposicion_4.2%22.%22C%C3%B3digo_Regi%C3%B3n%22%20%3D%2015</v>
      </c>
      <c r="E319" s="4">
        <f t="shared" si="55"/>
        <v>17</v>
      </c>
      <c r="F319" t="str">
        <f t="shared" si="55"/>
        <v>Informe Interactivo 1</v>
      </c>
      <c r="G319" t="str">
        <f t="shared" si="55"/>
        <v>Región</v>
      </c>
      <c r="H319" t="str">
        <f t="shared" si="55"/>
        <v>Valor de exportación (USD)</v>
      </c>
      <c r="I319" s="2">
        <v>15</v>
      </c>
      <c r="J319" t="s">
        <v>67</v>
      </c>
      <c r="L319" s="1" t="str">
        <f t="shared" si="46"/>
        <v>Informe Interactivo 1 - Arica y Parinacota</v>
      </c>
    </row>
    <row r="320" spans="1:12" hidden="1" x14ac:dyDescent="0.35">
      <c r="A320" s="2">
        <f t="shared" si="47"/>
        <v>16</v>
      </c>
      <c r="B320" s="2">
        <f t="shared" si="49"/>
        <v>4.2</v>
      </c>
      <c r="C320" s="5" t="str">
        <f t="shared" si="53"/>
        <v>Informe Interactivo 1 - Ñuble</v>
      </c>
      <c r="D320" s="34" t="str">
        <f t="shared" si="54"/>
        <v>https://analytics.zoho.com/open-view/2395394000006194754?ZOHO_CRITERIA=%22Trasposicion_4.2%22.%22C%C3%B3digo_Regi%C3%B3n%22%20%3D%2016</v>
      </c>
      <c r="E320" s="4">
        <f t="shared" si="55"/>
        <v>17</v>
      </c>
      <c r="F320" t="str">
        <f t="shared" si="55"/>
        <v>Informe Interactivo 1</v>
      </c>
      <c r="G320" t="str">
        <f t="shared" si="55"/>
        <v>Región</v>
      </c>
      <c r="H320" t="str">
        <f t="shared" si="55"/>
        <v>Valor de exportación (USD)</v>
      </c>
      <c r="I320" s="2">
        <v>16</v>
      </c>
      <c r="J320" t="s">
        <v>68</v>
      </c>
      <c r="L320" s="1" t="str">
        <f t="shared" si="46"/>
        <v>Informe Interactivo 1 - Ñuble</v>
      </c>
    </row>
    <row r="321" spans="1:26" hidden="1" x14ac:dyDescent="0.35">
      <c r="A321" s="2">
        <f t="shared" si="47"/>
        <v>17</v>
      </c>
      <c r="B321" s="2">
        <f t="shared" si="49"/>
        <v>4.2</v>
      </c>
      <c r="C321" s="5" t="str">
        <f t="shared" si="53"/>
        <v>Informe Interactivo 1 - Mercadería extranjera nacionalizada</v>
      </c>
      <c r="D321" s="34" t="str">
        <f t="shared" si="54"/>
        <v>https://analytics.zoho.com/open-view/2395394000006194754?ZOHO_CRITERIA=%22Trasposicion_4.2%22.%22C%C3%B3digo_Regi%C3%B3n%22%20%3D%2020</v>
      </c>
      <c r="E321" s="4">
        <f t="shared" si="55"/>
        <v>17</v>
      </c>
      <c r="F321" t="str">
        <f t="shared" si="55"/>
        <v>Informe Interactivo 1</v>
      </c>
      <c r="G321" t="str">
        <f t="shared" si="55"/>
        <v>Región</v>
      </c>
      <c r="H321" t="str">
        <f t="shared" si="55"/>
        <v>Valor de exportación (USD)</v>
      </c>
      <c r="I321" s="2">
        <v>20</v>
      </c>
      <c r="J321" t="s">
        <v>69</v>
      </c>
      <c r="L321" s="1" t="str">
        <f t="shared" si="46"/>
        <v>Informe Interactivo 1 - Mercadería extranjera nacionalizada</v>
      </c>
    </row>
    <row r="322" spans="1:26" hidden="1" x14ac:dyDescent="0.35">
      <c r="A322" s="21">
        <v>1</v>
      </c>
      <c r="B322" s="21">
        <f t="shared" si="49"/>
        <v>4.2</v>
      </c>
      <c r="C322" s="22" t="str">
        <f t="shared" si="53"/>
        <v>Informe Interactivo 2 - Marruecos</v>
      </c>
      <c r="D322" s="23" t="str">
        <f>+"https://analytics.zoho.com/open-view/2395394000006196903?ZOHO_CRITERIA=%22Trasposicion_4.2%22.%22C%C3%B3digo_Pa%C3%ADs%22%20%3D%20'"&amp;I322&amp;"'"</f>
        <v>https://analytics.zoho.com/open-view/2395394000006196903?ZOHO_CRITERIA=%22Trasposicion_4.2%22.%22C%C3%B3digo_Pa%C3%ADs%22%20%3D%20'MAR'</v>
      </c>
      <c r="E322" s="87">
        <v>86</v>
      </c>
      <c r="F322" s="25" t="s">
        <v>45</v>
      </c>
      <c r="G322" s="25" t="s">
        <v>259</v>
      </c>
      <c r="H322" s="25" t="s">
        <v>258</v>
      </c>
      <c r="I322" s="45" t="s">
        <v>75</v>
      </c>
      <c r="J322" s="25" t="s">
        <v>76</v>
      </c>
      <c r="K322" s="25"/>
      <c r="L322" s="1" t="str">
        <f t="shared" si="46"/>
        <v>Informe Interactivo 2 - Marruecos</v>
      </c>
      <c r="Z322" s="94" t="s">
        <v>282</v>
      </c>
    </row>
    <row r="323" spans="1:26" s="49" customFormat="1" hidden="1" x14ac:dyDescent="0.35">
      <c r="A323" s="46">
        <f t="shared" si="47"/>
        <v>2</v>
      </c>
      <c r="B323" s="46">
        <f t="shared" si="49"/>
        <v>4.2</v>
      </c>
      <c r="C323" s="47" t="str">
        <f t="shared" si="53"/>
        <v>Informe Interactivo 2 - Aruba</v>
      </c>
      <c r="D323" s="34" t="str">
        <f t="shared" ref="D323:D386" si="56">+"https://analytics.zoho.com/open-view/2395394000006196903?ZOHO_CRITERIA=%22Trasposicion_4.2%22.%22C%C3%B3digo_Pa%C3%ADs%22%20%3D%20'"&amp;I323&amp;"'"</f>
        <v>https://analytics.zoho.com/open-view/2395394000006196903?ZOHO_CRITERIA=%22Trasposicion_4.2%22.%22C%C3%B3digo_Pa%C3%ADs%22%20%3D%20'ABW'</v>
      </c>
      <c r="E323" s="48">
        <f t="shared" si="55"/>
        <v>86</v>
      </c>
      <c r="F323" s="49" t="str">
        <f t="shared" si="55"/>
        <v>Informe Interactivo 2</v>
      </c>
      <c r="G323" s="49" t="str">
        <f t="shared" si="55"/>
        <v>Destino</v>
      </c>
      <c r="H323" s="49" t="str">
        <f t="shared" si="55"/>
        <v>Valor de exportación (USD)</v>
      </c>
      <c r="I323" s="50" t="s">
        <v>77</v>
      </c>
      <c r="J323" s="49" t="s">
        <v>78</v>
      </c>
      <c r="L323" s="51" t="str">
        <f t="shared" si="46"/>
        <v>Informe Interactivo 2 - Aruba</v>
      </c>
      <c r="Z323" s="95" t="s">
        <v>282</v>
      </c>
    </row>
    <row r="324" spans="1:26" s="49" customFormat="1" hidden="1" x14ac:dyDescent="0.35">
      <c r="A324" s="46">
        <f t="shared" si="47"/>
        <v>3</v>
      </c>
      <c r="B324" s="46">
        <f t="shared" si="49"/>
        <v>4.2</v>
      </c>
      <c r="C324" s="47" t="str">
        <f t="shared" si="53"/>
        <v>Informe Interactivo 2 - Emiratos Árabes Unidos</v>
      </c>
      <c r="D324" s="34" t="str">
        <f t="shared" si="56"/>
        <v>https://analytics.zoho.com/open-view/2395394000006196903?ZOHO_CRITERIA=%22Trasposicion_4.2%22.%22C%C3%B3digo_Pa%C3%ADs%22%20%3D%20'ARE'</v>
      </c>
      <c r="E324" s="48">
        <f t="shared" si="55"/>
        <v>86</v>
      </c>
      <c r="F324" s="49" t="str">
        <f t="shared" si="55"/>
        <v>Informe Interactivo 2</v>
      </c>
      <c r="G324" s="49" t="str">
        <f t="shared" si="55"/>
        <v>Destino</v>
      </c>
      <c r="H324" s="49" t="str">
        <f t="shared" si="55"/>
        <v>Valor de exportación (USD)</v>
      </c>
      <c r="I324" s="50" t="s">
        <v>79</v>
      </c>
      <c r="J324" s="49" t="s">
        <v>80</v>
      </c>
      <c r="L324" s="51" t="str">
        <f t="shared" si="46"/>
        <v>Informe Interactivo 2 - Emiratos Árabes Unidos</v>
      </c>
      <c r="Z324" s="95" t="s">
        <v>282</v>
      </c>
    </row>
    <row r="325" spans="1:26" s="49" customFormat="1" hidden="1" x14ac:dyDescent="0.35">
      <c r="A325" s="46">
        <f t="shared" si="47"/>
        <v>4</v>
      </c>
      <c r="B325" s="46">
        <f t="shared" si="49"/>
        <v>4.2</v>
      </c>
      <c r="C325" s="47" t="str">
        <f t="shared" si="53"/>
        <v>Informe Interactivo 2 - Argentina</v>
      </c>
      <c r="D325" s="34" t="str">
        <f t="shared" si="56"/>
        <v>https://analytics.zoho.com/open-view/2395394000006196903?ZOHO_CRITERIA=%22Trasposicion_4.2%22.%22C%C3%B3digo_Pa%C3%ADs%22%20%3D%20'ARG'</v>
      </c>
      <c r="E325" s="48">
        <f t="shared" si="55"/>
        <v>86</v>
      </c>
      <c r="F325" s="49" t="str">
        <f t="shared" si="55"/>
        <v>Informe Interactivo 2</v>
      </c>
      <c r="G325" s="49" t="str">
        <f t="shared" si="55"/>
        <v>Destino</v>
      </c>
      <c r="H325" s="49" t="str">
        <f t="shared" si="55"/>
        <v>Valor de exportación (USD)</v>
      </c>
      <c r="I325" s="50" t="s">
        <v>81</v>
      </c>
      <c r="J325" s="49" t="s">
        <v>82</v>
      </c>
      <c r="L325" s="51" t="str">
        <f t="shared" si="46"/>
        <v>Informe Interactivo 2 - Argentina</v>
      </c>
      <c r="Z325" s="95" t="s">
        <v>282</v>
      </c>
    </row>
    <row r="326" spans="1:26" s="49" customFormat="1" hidden="1" x14ac:dyDescent="0.35">
      <c r="A326" s="46">
        <f t="shared" si="47"/>
        <v>5</v>
      </c>
      <c r="B326" s="46">
        <f t="shared" si="49"/>
        <v>4.2</v>
      </c>
      <c r="C326" s="47" t="str">
        <f t="shared" si="53"/>
        <v>Informe Interactivo 2 - Australia</v>
      </c>
      <c r="D326" s="34" t="str">
        <f t="shared" si="56"/>
        <v>https://analytics.zoho.com/open-view/2395394000006196903?ZOHO_CRITERIA=%22Trasposicion_4.2%22.%22C%C3%B3digo_Pa%C3%ADs%22%20%3D%20'AUS'</v>
      </c>
      <c r="E326" s="48">
        <f t="shared" si="55"/>
        <v>86</v>
      </c>
      <c r="F326" s="49" t="str">
        <f t="shared" si="55"/>
        <v>Informe Interactivo 2</v>
      </c>
      <c r="G326" s="49" t="str">
        <f t="shared" si="55"/>
        <v>Destino</v>
      </c>
      <c r="H326" s="49" t="str">
        <f t="shared" si="55"/>
        <v>Valor de exportación (USD)</v>
      </c>
      <c r="I326" s="50" t="s">
        <v>83</v>
      </c>
      <c r="J326" s="49" t="s">
        <v>84</v>
      </c>
      <c r="L326" s="51" t="str">
        <f t="shared" si="46"/>
        <v>Informe Interactivo 2 - Australia</v>
      </c>
      <c r="Z326" s="95" t="s">
        <v>282</v>
      </c>
    </row>
    <row r="327" spans="1:26" s="49" customFormat="1" hidden="1" x14ac:dyDescent="0.35">
      <c r="A327" s="46">
        <f t="shared" si="47"/>
        <v>6</v>
      </c>
      <c r="B327" s="46">
        <f t="shared" si="49"/>
        <v>4.2</v>
      </c>
      <c r="C327" s="47" t="str">
        <f t="shared" si="53"/>
        <v>Informe Interactivo 2 - Austria</v>
      </c>
      <c r="D327" s="34" t="str">
        <f t="shared" si="56"/>
        <v>https://analytics.zoho.com/open-view/2395394000006196903?ZOHO_CRITERIA=%22Trasposicion_4.2%22.%22C%C3%B3digo_Pa%C3%ADs%22%20%3D%20'AUT'</v>
      </c>
      <c r="E327" s="48">
        <f t="shared" si="55"/>
        <v>86</v>
      </c>
      <c r="F327" s="49" t="str">
        <f t="shared" si="55"/>
        <v>Informe Interactivo 2</v>
      </c>
      <c r="G327" s="49" t="str">
        <f t="shared" si="55"/>
        <v>Destino</v>
      </c>
      <c r="H327" s="49" t="str">
        <f t="shared" si="55"/>
        <v>Valor de exportación (USD)</v>
      </c>
      <c r="I327" s="46" t="s">
        <v>85</v>
      </c>
      <c r="J327" s="49" t="s">
        <v>86</v>
      </c>
      <c r="L327" s="51" t="str">
        <f t="shared" si="46"/>
        <v>Informe Interactivo 2 - Austria</v>
      </c>
      <c r="Z327" s="95" t="s">
        <v>282</v>
      </c>
    </row>
    <row r="328" spans="1:26" s="49" customFormat="1" hidden="1" x14ac:dyDescent="0.35">
      <c r="A328" s="46">
        <f t="shared" si="47"/>
        <v>7</v>
      </c>
      <c r="B328" s="46">
        <f t="shared" si="49"/>
        <v>4.2</v>
      </c>
      <c r="C328" s="47" t="str">
        <f t="shared" si="53"/>
        <v>Informe Interactivo 2 - Azerbaiyán</v>
      </c>
      <c r="D328" s="34" t="str">
        <f t="shared" si="56"/>
        <v>https://analytics.zoho.com/open-view/2395394000006196903?ZOHO_CRITERIA=%22Trasposicion_4.2%22.%22C%C3%B3digo_Pa%C3%ADs%22%20%3D%20'AZE'</v>
      </c>
      <c r="E328" s="48">
        <f t="shared" si="55"/>
        <v>86</v>
      </c>
      <c r="F328" s="49" t="str">
        <f t="shared" si="55"/>
        <v>Informe Interactivo 2</v>
      </c>
      <c r="G328" s="49" t="str">
        <f t="shared" si="55"/>
        <v>Destino</v>
      </c>
      <c r="H328" s="49" t="str">
        <f t="shared" si="55"/>
        <v>Valor de exportación (USD)</v>
      </c>
      <c r="I328" s="46" t="s">
        <v>87</v>
      </c>
      <c r="J328" s="49" t="s">
        <v>88</v>
      </c>
      <c r="L328" s="51" t="str">
        <f t="shared" si="46"/>
        <v>Informe Interactivo 2 - Azerbaiyán</v>
      </c>
      <c r="Z328" s="95" t="s">
        <v>282</v>
      </c>
    </row>
    <row r="329" spans="1:26" s="49" customFormat="1" hidden="1" x14ac:dyDescent="0.35">
      <c r="A329" s="46">
        <f t="shared" si="47"/>
        <v>8</v>
      </c>
      <c r="B329" s="46">
        <f t="shared" si="49"/>
        <v>4.2</v>
      </c>
      <c r="C329" s="47" t="str">
        <f t="shared" si="53"/>
        <v>Informe Interactivo 2 - Bélgica</v>
      </c>
      <c r="D329" s="34" t="str">
        <f t="shared" si="56"/>
        <v>https://analytics.zoho.com/open-view/2395394000006196903?ZOHO_CRITERIA=%22Trasposicion_4.2%22.%22C%C3%B3digo_Pa%C3%ADs%22%20%3D%20'BEL'</v>
      </c>
      <c r="E329" s="48">
        <f t="shared" si="55"/>
        <v>86</v>
      </c>
      <c r="F329" s="49" t="str">
        <f t="shared" si="55"/>
        <v>Informe Interactivo 2</v>
      </c>
      <c r="G329" s="49" t="str">
        <f t="shared" si="55"/>
        <v>Destino</v>
      </c>
      <c r="H329" s="49" t="str">
        <f t="shared" si="55"/>
        <v>Valor de exportación (USD)</v>
      </c>
      <c r="I329" s="46" t="s">
        <v>89</v>
      </c>
      <c r="J329" s="49" t="s">
        <v>90</v>
      </c>
      <c r="L329" s="51" t="str">
        <f t="shared" si="46"/>
        <v>Informe Interactivo 2 - Bélgica</v>
      </c>
      <c r="Z329" s="95" t="s">
        <v>282</v>
      </c>
    </row>
    <row r="330" spans="1:26" s="49" customFormat="1" hidden="1" x14ac:dyDescent="0.35">
      <c r="A330" s="46">
        <f t="shared" si="47"/>
        <v>9</v>
      </c>
      <c r="B330" s="46">
        <f t="shared" si="49"/>
        <v>4.2</v>
      </c>
      <c r="C330" s="47" t="str">
        <f t="shared" si="53"/>
        <v>Informe Interactivo 2 - Baréin</v>
      </c>
      <c r="D330" s="34" t="str">
        <f t="shared" si="56"/>
        <v>https://analytics.zoho.com/open-view/2395394000006196903?ZOHO_CRITERIA=%22Trasposicion_4.2%22.%22C%C3%B3digo_Pa%C3%ADs%22%20%3D%20'BHR'</v>
      </c>
      <c r="E330" s="48">
        <f t="shared" si="55"/>
        <v>86</v>
      </c>
      <c r="F330" s="49" t="str">
        <f t="shared" si="55"/>
        <v>Informe Interactivo 2</v>
      </c>
      <c r="G330" s="49" t="str">
        <f t="shared" si="55"/>
        <v>Destino</v>
      </c>
      <c r="H330" s="49" t="str">
        <f t="shared" si="55"/>
        <v>Valor de exportación (USD)</v>
      </c>
      <c r="I330" s="46" t="s">
        <v>91</v>
      </c>
      <c r="J330" s="49" t="s">
        <v>92</v>
      </c>
      <c r="L330" s="51" t="str">
        <f t="shared" si="46"/>
        <v>Informe Interactivo 2 - Baréin</v>
      </c>
      <c r="Z330" s="95" t="s">
        <v>282</v>
      </c>
    </row>
    <row r="331" spans="1:26" s="49" customFormat="1" hidden="1" x14ac:dyDescent="0.35">
      <c r="A331" s="46">
        <f t="shared" si="47"/>
        <v>10</v>
      </c>
      <c r="B331" s="46">
        <f t="shared" si="49"/>
        <v>4.2</v>
      </c>
      <c r="C331" s="47" t="str">
        <f t="shared" si="53"/>
        <v>Informe Interactivo 2 - Bielorrusia</v>
      </c>
      <c r="D331" s="34" t="str">
        <f t="shared" si="56"/>
        <v>https://analytics.zoho.com/open-view/2395394000006196903?ZOHO_CRITERIA=%22Trasposicion_4.2%22.%22C%C3%B3digo_Pa%C3%ADs%22%20%3D%20'BLR'</v>
      </c>
      <c r="E331" s="48">
        <f t="shared" si="55"/>
        <v>86</v>
      </c>
      <c r="F331" s="49" t="str">
        <f t="shared" si="55"/>
        <v>Informe Interactivo 2</v>
      </c>
      <c r="G331" s="49" t="str">
        <f t="shared" si="55"/>
        <v>Destino</v>
      </c>
      <c r="H331" s="49" t="str">
        <f t="shared" si="55"/>
        <v>Valor de exportación (USD)</v>
      </c>
      <c r="I331" s="46" t="s">
        <v>93</v>
      </c>
      <c r="J331" s="49" t="s">
        <v>94</v>
      </c>
      <c r="L331" s="51" t="str">
        <f t="shared" si="46"/>
        <v>Informe Interactivo 2 - Bielorrusia</v>
      </c>
      <c r="Z331" s="95" t="s">
        <v>282</v>
      </c>
    </row>
    <row r="332" spans="1:26" s="49" customFormat="1" hidden="1" x14ac:dyDescent="0.35">
      <c r="A332" s="46">
        <f t="shared" si="47"/>
        <v>11</v>
      </c>
      <c r="B332" s="46">
        <f t="shared" si="49"/>
        <v>4.2</v>
      </c>
      <c r="C332" s="47" t="str">
        <f t="shared" si="53"/>
        <v>Informe Interactivo 2 - Bolivia</v>
      </c>
      <c r="D332" s="34" t="str">
        <f t="shared" si="56"/>
        <v>https://analytics.zoho.com/open-view/2395394000006196903?ZOHO_CRITERIA=%22Trasposicion_4.2%22.%22C%C3%B3digo_Pa%C3%ADs%22%20%3D%20'BOL'</v>
      </c>
      <c r="E332" s="48">
        <f t="shared" ref="E332:H347" si="57">+E331</f>
        <v>86</v>
      </c>
      <c r="F332" s="49" t="str">
        <f t="shared" si="57"/>
        <v>Informe Interactivo 2</v>
      </c>
      <c r="G332" s="49" t="str">
        <f t="shared" si="57"/>
        <v>Destino</v>
      </c>
      <c r="H332" s="49" t="str">
        <f t="shared" si="57"/>
        <v>Valor de exportación (USD)</v>
      </c>
      <c r="I332" s="46" t="s">
        <v>95</v>
      </c>
      <c r="J332" s="49" t="s">
        <v>96</v>
      </c>
      <c r="L332" s="51" t="str">
        <f t="shared" ref="L332:L395" si="58">+HYPERLINK(D332,C332)</f>
        <v>Informe Interactivo 2 - Bolivia</v>
      </c>
      <c r="Z332" s="95" t="s">
        <v>282</v>
      </c>
    </row>
    <row r="333" spans="1:26" s="49" customFormat="1" hidden="1" x14ac:dyDescent="0.35">
      <c r="A333" s="46">
        <f t="shared" ref="A333:A396" si="59">+A332+1</f>
        <v>12</v>
      </c>
      <c r="B333" s="46">
        <f t="shared" si="49"/>
        <v>4.2</v>
      </c>
      <c r="C333" s="47" t="str">
        <f t="shared" si="53"/>
        <v>Informe Interactivo 2 - Brasil</v>
      </c>
      <c r="D333" s="34" t="str">
        <f t="shared" si="56"/>
        <v>https://analytics.zoho.com/open-view/2395394000006196903?ZOHO_CRITERIA=%22Trasposicion_4.2%22.%22C%C3%B3digo_Pa%C3%ADs%22%20%3D%20'BRA'</v>
      </c>
      <c r="E333" s="48">
        <f t="shared" si="57"/>
        <v>86</v>
      </c>
      <c r="F333" s="49" t="str">
        <f t="shared" si="57"/>
        <v>Informe Interactivo 2</v>
      </c>
      <c r="G333" s="49" t="str">
        <f t="shared" si="57"/>
        <v>Destino</v>
      </c>
      <c r="H333" s="49" t="str">
        <f t="shared" si="57"/>
        <v>Valor de exportación (USD)</v>
      </c>
      <c r="I333" s="46" t="s">
        <v>97</v>
      </c>
      <c r="J333" s="49" t="s">
        <v>98</v>
      </c>
      <c r="L333" s="51" t="str">
        <f t="shared" si="58"/>
        <v>Informe Interactivo 2 - Brasil</v>
      </c>
      <c r="Z333" s="95" t="s">
        <v>282</v>
      </c>
    </row>
    <row r="334" spans="1:26" s="49" customFormat="1" hidden="1" x14ac:dyDescent="0.35">
      <c r="A334" s="46">
        <f t="shared" si="59"/>
        <v>13</v>
      </c>
      <c r="B334" s="46">
        <f t="shared" si="49"/>
        <v>4.2</v>
      </c>
      <c r="C334" s="47" t="str">
        <f t="shared" si="53"/>
        <v>Informe Interactivo 2 - Canadá</v>
      </c>
      <c r="D334" s="34" t="str">
        <f t="shared" si="56"/>
        <v>https://analytics.zoho.com/open-view/2395394000006196903?ZOHO_CRITERIA=%22Trasposicion_4.2%22.%22C%C3%B3digo_Pa%C3%ADs%22%20%3D%20'CAN'</v>
      </c>
      <c r="E334" s="48">
        <f t="shared" si="57"/>
        <v>86</v>
      </c>
      <c r="F334" s="49" t="str">
        <f t="shared" si="57"/>
        <v>Informe Interactivo 2</v>
      </c>
      <c r="G334" s="49" t="str">
        <f t="shared" si="57"/>
        <v>Destino</v>
      </c>
      <c r="H334" s="49" t="str">
        <f t="shared" si="57"/>
        <v>Valor de exportación (USD)</v>
      </c>
      <c r="I334" s="46" t="s">
        <v>99</v>
      </c>
      <c r="J334" s="49" t="s">
        <v>100</v>
      </c>
      <c r="L334" s="51" t="str">
        <f t="shared" si="58"/>
        <v>Informe Interactivo 2 - Canadá</v>
      </c>
      <c r="Z334" s="95" t="s">
        <v>282</v>
      </c>
    </row>
    <row r="335" spans="1:26" s="49" customFormat="1" hidden="1" x14ac:dyDescent="0.35">
      <c r="A335" s="46">
        <f t="shared" si="59"/>
        <v>14</v>
      </c>
      <c r="B335" s="46">
        <f t="shared" si="49"/>
        <v>4.2</v>
      </c>
      <c r="C335" s="47" t="str">
        <f t="shared" si="53"/>
        <v>Informe Interactivo 2 - Suiza</v>
      </c>
      <c r="D335" s="34" t="str">
        <f t="shared" si="56"/>
        <v>https://analytics.zoho.com/open-view/2395394000006196903?ZOHO_CRITERIA=%22Trasposicion_4.2%22.%22C%C3%B3digo_Pa%C3%ADs%22%20%3D%20'CHE'</v>
      </c>
      <c r="E335" s="48">
        <f t="shared" si="57"/>
        <v>86</v>
      </c>
      <c r="F335" s="49" t="str">
        <f t="shared" si="57"/>
        <v>Informe Interactivo 2</v>
      </c>
      <c r="G335" s="49" t="str">
        <f t="shared" si="57"/>
        <v>Destino</v>
      </c>
      <c r="H335" s="49" t="str">
        <f t="shared" si="57"/>
        <v>Valor de exportación (USD)</v>
      </c>
      <c r="I335" s="46" t="s">
        <v>101</v>
      </c>
      <c r="J335" s="49" t="s">
        <v>102</v>
      </c>
      <c r="L335" s="51" t="str">
        <f t="shared" si="58"/>
        <v>Informe Interactivo 2 - Suiza</v>
      </c>
      <c r="Z335" s="95" t="s">
        <v>282</v>
      </c>
    </row>
    <row r="336" spans="1:26" s="49" customFormat="1" hidden="1" x14ac:dyDescent="0.35">
      <c r="A336" s="46">
        <f t="shared" si="59"/>
        <v>15</v>
      </c>
      <c r="B336" s="46">
        <f t="shared" si="49"/>
        <v>4.2</v>
      </c>
      <c r="C336" s="47" t="str">
        <f t="shared" si="53"/>
        <v>Informe Interactivo 2 - China</v>
      </c>
      <c r="D336" s="34" t="str">
        <f t="shared" si="56"/>
        <v>https://analytics.zoho.com/open-view/2395394000006196903?ZOHO_CRITERIA=%22Trasposicion_4.2%22.%22C%C3%B3digo_Pa%C3%ADs%22%20%3D%20'CHN'</v>
      </c>
      <c r="E336" s="48">
        <f t="shared" si="57"/>
        <v>86</v>
      </c>
      <c r="F336" s="49" t="str">
        <f t="shared" si="57"/>
        <v>Informe Interactivo 2</v>
      </c>
      <c r="G336" s="49" t="str">
        <f t="shared" si="57"/>
        <v>Destino</v>
      </c>
      <c r="H336" s="49" t="str">
        <f t="shared" si="57"/>
        <v>Valor de exportación (USD)</v>
      </c>
      <c r="I336" s="46" t="s">
        <v>103</v>
      </c>
      <c r="J336" s="49" t="s">
        <v>104</v>
      </c>
      <c r="L336" s="51" t="str">
        <f t="shared" si="58"/>
        <v>Informe Interactivo 2 - China</v>
      </c>
      <c r="Z336" s="95" t="s">
        <v>282</v>
      </c>
    </row>
    <row r="337" spans="1:26" s="49" customFormat="1" hidden="1" x14ac:dyDescent="0.35">
      <c r="A337" s="46">
        <f t="shared" si="59"/>
        <v>16</v>
      </c>
      <c r="B337" s="46">
        <f t="shared" si="49"/>
        <v>4.2</v>
      </c>
      <c r="C337" s="47" t="str">
        <f t="shared" si="53"/>
        <v>Informe Interactivo 2 - Colombia</v>
      </c>
      <c r="D337" s="34" t="str">
        <f t="shared" si="56"/>
        <v>https://analytics.zoho.com/open-view/2395394000006196903?ZOHO_CRITERIA=%22Trasposicion_4.2%22.%22C%C3%B3digo_Pa%C3%ADs%22%20%3D%20'COL'</v>
      </c>
      <c r="E337" s="48">
        <f t="shared" si="57"/>
        <v>86</v>
      </c>
      <c r="F337" s="49" t="str">
        <f t="shared" si="57"/>
        <v>Informe Interactivo 2</v>
      </c>
      <c r="G337" s="49" t="str">
        <f t="shared" si="57"/>
        <v>Destino</v>
      </c>
      <c r="H337" s="49" t="str">
        <f t="shared" si="57"/>
        <v>Valor de exportación (USD)</v>
      </c>
      <c r="I337" s="46" t="s">
        <v>105</v>
      </c>
      <c r="J337" s="49" t="s">
        <v>106</v>
      </c>
      <c r="L337" s="51" t="str">
        <f t="shared" si="58"/>
        <v>Informe Interactivo 2 - Colombia</v>
      </c>
      <c r="Z337" s="95" t="s">
        <v>282</v>
      </c>
    </row>
    <row r="338" spans="1:26" s="49" customFormat="1" hidden="1" x14ac:dyDescent="0.35">
      <c r="A338" s="46">
        <f t="shared" si="59"/>
        <v>17</v>
      </c>
      <c r="B338" s="46">
        <f t="shared" si="49"/>
        <v>4.2</v>
      </c>
      <c r="C338" s="47" t="str">
        <f t="shared" si="53"/>
        <v>Informe Interactivo 2 - Costa Rica</v>
      </c>
      <c r="D338" s="34" t="str">
        <f t="shared" si="56"/>
        <v>https://analytics.zoho.com/open-view/2395394000006196903?ZOHO_CRITERIA=%22Trasposicion_4.2%22.%22C%C3%B3digo_Pa%C3%ADs%22%20%3D%20'CRI'</v>
      </c>
      <c r="E338" s="48">
        <f t="shared" si="57"/>
        <v>86</v>
      </c>
      <c r="F338" s="49" t="str">
        <f t="shared" si="57"/>
        <v>Informe Interactivo 2</v>
      </c>
      <c r="G338" s="49" t="str">
        <f t="shared" si="57"/>
        <v>Destino</v>
      </c>
      <c r="H338" s="49" t="str">
        <f t="shared" si="57"/>
        <v>Valor de exportación (USD)</v>
      </c>
      <c r="I338" s="46" t="s">
        <v>107</v>
      </c>
      <c r="J338" s="49" t="s">
        <v>108</v>
      </c>
      <c r="L338" s="51" t="str">
        <f t="shared" si="58"/>
        <v>Informe Interactivo 2 - Costa Rica</v>
      </c>
      <c r="Z338" s="95" t="s">
        <v>282</v>
      </c>
    </row>
    <row r="339" spans="1:26" s="49" customFormat="1" hidden="1" x14ac:dyDescent="0.35">
      <c r="A339" s="46">
        <f t="shared" si="59"/>
        <v>18</v>
      </c>
      <c r="B339" s="46">
        <f t="shared" si="49"/>
        <v>4.2</v>
      </c>
      <c r="C339" s="47" t="str">
        <f t="shared" si="53"/>
        <v>Informe Interactivo 2 - Cuba</v>
      </c>
      <c r="D339" s="34" t="str">
        <f t="shared" si="56"/>
        <v>https://analytics.zoho.com/open-view/2395394000006196903?ZOHO_CRITERIA=%22Trasposicion_4.2%22.%22C%C3%B3digo_Pa%C3%ADs%22%20%3D%20'CUB'</v>
      </c>
      <c r="E339" s="48">
        <f t="shared" si="57"/>
        <v>86</v>
      </c>
      <c r="F339" s="49" t="str">
        <f t="shared" si="57"/>
        <v>Informe Interactivo 2</v>
      </c>
      <c r="G339" s="49" t="str">
        <f t="shared" si="57"/>
        <v>Destino</v>
      </c>
      <c r="H339" s="49" t="str">
        <f t="shared" si="57"/>
        <v>Valor de exportación (USD)</v>
      </c>
      <c r="I339" s="46" t="s">
        <v>109</v>
      </c>
      <c r="J339" s="49" t="s">
        <v>110</v>
      </c>
      <c r="L339" s="51" t="str">
        <f t="shared" si="58"/>
        <v>Informe Interactivo 2 - Cuba</v>
      </c>
      <c r="Z339" s="95" t="s">
        <v>282</v>
      </c>
    </row>
    <row r="340" spans="1:26" s="49" customFormat="1" hidden="1" x14ac:dyDescent="0.35">
      <c r="A340" s="46">
        <f t="shared" si="59"/>
        <v>19</v>
      </c>
      <c r="B340" s="46">
        <f t="shared" si="49"/>
        <v>4.2</v>
      </c>
      <c r="C340" s="47" t="str">
        <f t="shared" si="53"/>
        <v>Informe Interactivo 2 - República Checa</v>
      </c>
      <c r="D340" s="34" t="str">
        <f t="shared" si="56"/>
        <v>https://analytics.zoho.com/open-view/2395394000006196903?ZOHO_CRITERIA=%22Trasposicion_4.2%22.%22C%C3%B3digo_Pa%C3%ADs%22%20%3D%20'CZE'</v>
      </c>
      <c r="E340" s="48">
        <f t="shared" si="57"/>
        <v>86</v>
      </c>
      <c r="F340" s="49" t="str">
        <f t="shared" si="57"/>
        <v>Informe Interactivo 2</v>
      </c>
      <c r="G340" s="49" t="str">
        <f t="shared" si="57"/>
        <v>Destino</v>
      </c>
      <c r="H340" s="49" t="str">
        <f t="shared" si="57"/>
        <v>Valor de exportación (USD)</v>
      </c>
      <c r="I340" s="46" t="s">
        <v>111</v>
      </c>
      <c r="J340" s="49" t="s">
        <v>112</v>
      </c>
      <c r="L340" s="51" t="str">
        <f t="shared" si="58"/>
        <v>Informe Interactivo 2 - República Checa</v>
      </c>
      <c r="Z340" s="95" t="s">
        <v>282</v>
      </c>
    </row>
    <row r="341" spans="1:26" s="49" customFormat="1" hidden="1" x14ac:dyDescent="0.35">
      <c r="A341" s="46">
        <f t="shared" si="59"/>
        <v>20</v>
      </c>
      <c r="B341" s="46">
        <f t="shared" si="49"/>
        <v>4.2</v>
      </c>
      <c r="C341" s="47" t="str">
        <f t="shared" si="53"/>
        <v>Informe Interactivo 2 - Alemania</v>
      </c>
      <c r="D341" s="34" t="str">
        <f t="shared" si="56"/>
        <v>https://analytics.zoho.com/open-view/2395394000006196903?ZOHO_CRITERIA=%22Trasposicion_4.2%22.%22C%C3%B3digo_Pa%C3%ADs%22%20%3D%20'DEU'</v>
      </c>
      <c r="E341" s="48">
        <f t="shared" si="57"/>
        <v>86</v>
      </c>
      <c r="F341" s="49" t="str">
        <f t="shared" si="57"/>
        <v>Informe Interactivo 2</v>
      </c>
      <c r="G341" s="49" t="str">
        <f t="shared" si="57"/>
        <v>Destino</v>
      </c>
      <c r="H341" s="49" t="str">
        <f t="shared" si="57"/>
        <v>Valor de exportación (USD)</v>
      </c>
      <c r="I341" s="46" t="s">
        <v>113</v>
      </c>
      <c r="J341" s="49" t="s">
        <v>114</v>
      </c>
      <c r="L341" s="51" t="str">
        <f t="shared" si="58"/>
        <v>Informe Interactivo 2 - Alemania</v>
      </c>
      <c r="Z341" s="95" t="s">
        <v>282</v>
      </c>
    </row>
    <row r="342" spans="1:26" s="49" customFormat="1" hidden="1" x14ac:dyDescent="0.35">
      <c r="A342" s="46">
        <f t="shared" si="59"/>
        <v>21</v>
      </c>
      <c r="B342" s="46">
        <f t="shared" si="49"/>
        <v>4.2</v>
      </c>
      <c r="C342" s="47" t="str">
        <f t="shared" si="53"/>
        <v>Informe Interactivo 2 - Dinamarca</v>
      </c>
      <c r="D342" s="34" t="str">
        <f t="shared" si="56"/>
        <v>https://analytics.zoho.com/open-view/2395394000006196903?ZOHO_CRITERIA=%22Trasposicion_4.2%22.%22C%C3%B3digo_Pa%C3%ADs%22%20%3D%20'DNK'</v>
      </c>
      <c r="E342" s="48">
        <f t="shared" si="57"/>
        <v>86</v>
      </c>
      <c r="F342" s="49" t="str">
        <f t="shared" si="57"/>
        <v>Informe Interactivo 2</v>
      </c>
      <c r="G342" s="49" t="str">
        <f t="shared" si="57"/>
        <v>Destino</v>
      </c>
      <c r="H342" s="49" t="str">
        <f t="shared" si="57"/>
        <v>Valor de exportación (USD)</v>
      </c>
      <c r="I342" s="46" t="s">
        <v>115</v>
      </c>
      <c r="J342" s="49" t="s">
        <v>116</v>
      </c>
      <c r="L342" s="51" t="str">
        <f t="shared" si="58"/>
        <v>Informe Interactivo 2 - Dinamarca</v>
      </c>
      <c r="Z342" s="95" t="s">
        <v>282</v>
      </c>
    </row>
    <row r="343" spans="1:26" s="49" customFormat="1" hidden="1" x14ac:dyDescent="0.35">
      <c r="A343" s="46">
        <f t="shared" si="59"/>
        <v>22</v>
      </c>
      <c r="B343" s="46">
        <f t="shared" si="49"/>
        <v>4.2</v>
      </c>
      <c r="C343" s="47" t="str">
        <f t="shared" si="53"/>
        <v>Informe Interactivo 2 - República Dominicana</v>
      </c>
      <c r="D343" s="34" t="str">
        <f t="shared" si="56"/>
        <v>https://analytics.zoho.com/open-view/2395394000006196903?ZOHO_CRITERIA=%22Trasposicion_4.2%22.%22C%C3%B3digo_Pa%C3%ADs%22%20%3D%20'DOM'</v>
      </c>
      <c r="E343" s="48">
        <f t="shared" si="57"/>
        <v>86</v>
      </c>
      <c r="F343" s="49" t="str">
        <f t="shared" si="57"/>
        <v>Informe Interactivo 2</v>
      </c>
      <c r="G343" s="49" t="str">
        <f t="shared" si="57"/>
        <v>Destino</v>
      </c>
      <c r="H343" s="49" t="str">
        <f t="shared" si="57"/>
        <v>Valor de exportación (USD)</v>
      </c>
      <c r="I343" s="46" t="s">
        <v>73</v>
      </c>
      <c r="J343" s="49" t="s">
        <v>74</v>
      </c>
      <c r="L343" s="51" t="str">
        <f t="shared" si="58"/>
        <v>Informe Interactivo 2 - República Dominicana</v>
      </c>
      <c r="Z343" s="95" t="s">
        <v>282</v>
      </c>
    </row>
    <row r="344" spans="1:26" s="49" customFormat="1" hidden="1" x14ac:dyDescent="0.35">
      <c r="A344" s="46">
        <f t="shared" si="59"/>
        <v>23</v>
      </c>
      <c r="B344" s="46">
        <f t="shared" si="49"/>
        <v>4.2</v>
      </c>
      <c r="C344" s="47" t="str">
        <f t="shared" si="53"/>
        <v>Informe Interactivo 2 - Argelia</v>
      </c>
      <c r="D344" s="34" t="str">
        <f t="shared" si="56"/>
        <v>https://analytics.zoho.com/open-view/2395394000006196903?ZOHO_CRITERIA=%22Trasposicion_4.2%22.%22C%C3%B3digo_Pa%C3%ADs%22%20%3D%20'DZA'</v>
      </c>
      <c r="E344" s="48">
        <f t="shared" si="57"/>
        <v>86</v>
      </c>
      <c r="F344" s="49" t="str">
        <f t="shared" si="57"/>
        <v>Informe Interactivo 2</v>
      </c>
      <c r="G344" s="49" t="str">
        <f t="shared" si="57"/>
        <v>Destino</v>
      </c>
      <c r="H344" s="49" t="str">
        <f t="shared" si="57"/>
        <v>Valor de exportación (USD)</v>
      </c>
      <c r="I344" s="46" t="s">
        <v>117</v>
      </c>
      <c r="J344" s="49" t="s">
        <v>118</v>
      </c>
      <c r="L344" s="51" t="str">
        <f t="shared" si="58"/>
        <v>Informe Interactivo 2 - Argelia</v>
      </c>
      <c r="Z344" s="95" t="s">
        <v>282</v>
      </c>
    </row>
    <row r="345" spans="1:26" s="49" customFormat="1" hidden="1" x14ac:dyDescent="0.35">
      <c r="A345" s="46">
        <f t="shared" si="59"/>
        <v>24</v>
      </c>
      <c r="B345" s="46">
        <f t="shared" si="49"/>
        <v>4.2</v>
      </c>
      <c r="C345" s="47" t="str">
        <f t="shared" si="53"/>
        <v>Informe Interactivo 2 - Ecuador</v>
      </c>
      <c r="D345" s="34" t="str">
        <f t="shared" si="56"/>
        <v>https://analytics.zoho.com/open-view/2395394000006196903?ZOHO_CRITERIA=%22Trasposicion_4.2%22.%22C%C3%B3digo_Pa%C3%ADs%22%20%3D%20'ECU'</v>
      </c>
      <c r="E345" s="48">
        <f t="shared" si="57"/>
        <v>86</v>
      </c>
      <c r="F345" s="49" t="str">
        <f t="shared" si="57"/>
        <v>Informe Interactivo 2</v>
      </c>
      <c r="G345" s="49" t="str">
        <f t="shared" si="57"/>
        <v>Destino</v>
      </c>
      <c r="H345" s="49" t="str">
        <f t="shared" si="57"/>
        <v>Valor de exportación (USD)</v>
      </c>
      <c r="I345" s="46" t="s">
        <v>119</v>
      </c>
      <c r="J345" s="49" t="s">
        <v>120</v>
      </c>
      <c r="L345" s="51" t="str">
        <f t="shared" si="58"/>
        <v>Informe Interactivo 2 - Ecuador</v>
      </c>
      <c r="Z345" s="95" t="s">
        <v>282</v>
      </c>
    </row>
    <row r="346" spans="1:26" s="49" customFormat="1" hidden="1" x14ac:dyDescent="0.35">
      <c r="A346" s="46">
        <f t="shared" si="59"/>
        <v>25</v>
      </c>
      <c r="B346" s="46">
        <f t="shared" si="49"/>
        <v>4.2</v>
      </c>
      <c r="C346" s="47" t="str">
        <f t="shared" si="53"/>
        <v>Informe Interactivo 2 - Egipto</v>
      </c>
      <c r="D346" s="34" t="str">
        <f t="shared" si="56"/>
        <v>https://analytics.zoho.com/open-view/2395394000006196903?ZOHO_CRITERIA=%22Trasposicion_4.2%22.%22C%C3%B3digo_Pa%C3%ADs%22%20%3D%20'EGY'</v>
      </c>
      <c r="E346" s="48">
        <f t="shared" si="57"/>
        <v>86</v>
      </c>
      <c r="F346" s="49" t="str">
        <f t="shared" si="57"/>
        <v>Informe Interactivo 2</v>
      </c>
      <c r="G346" s="49" t="str">
        <f t="shared" si="57"/>
        <v>Destino</v>
      </c>
      <c r="H346" s="49" t="str">
        <f t="shared" si="57"/>
        <v>Valor de exportación (USD)</v>
      </c>
      <c r="I346" s="46" t="s">
        <v>121</v>
      </c>
      <c r="J346" s="49" t="s">
        <v>122</v>
      </c>
      <c r="L346" s="51" t="str">
        <f t="shared" si="58"/>
        <v>Informe Interactivo 2 - Egipto</v>
      </c>
      <c r="Z346" s="95" t="s">
        <v>282</v>
      </c>
    </row>
    <row r="347" spans="1:26" s="49" customFormat="1" hidden="1" x14ac:dyDescent="0.35">
      <c r="A347" s="46">
        <f t="shared" si="59"/>
        <v>26</v>
      </c>
      <c r="B347" s="46">
        <f t="shared" si="49"/>
        <v>4.2</v>
      </c>
      <c r="C347" s="47" t="str">
        <f t="shared" si="53"/>
        <v>Informe Interactivo 2 - España</v>
      </c>
      <c r="D347" s="34" t="str">
        <f t="shared" si="56"/>
        <v>https://analytics.zoho.com/open-view/2395394000006196903?ZOHO_CRITERIA=%22Trasposicion_4.2%22.%22C%C3%B3digo_Pa%C3%ADs%22%20%3D%20'ESP'</v>
      </c>
      <c r="E347" s="48">
        <f t="shared" si="57"/>
        <v>86</v>
      </c>
      <c r="F347" s="49" t="str">
        <f t="shared" si="57"/>
        <v>Informe Interactivo 2</v>
      </c>
      <c r="G347" s="49" t="str">
        <f t="shared" si="57"/>
        <v>Destino</v>
      </c>
      <c r="H347" s="49" t="str">
        <f t="shared" si="57"/>
        <v>Valor de exportación (USD)</v>
      </c>
      <c r="I347" s="46" t="s">
        <v>123</v>
      </c>
      <c r="J347" s="49" t="s">
        <v>124</v>
      </c>
      <c r="L347" s="51" t="str">
        <f t="shared" si="58"/>
        <v>Informe Interactivo 2 - España</v>
      </c>
      <c r="Z347" s="95" t="s">
        <v>282</v>
      </c>
    </row>
    <row r="348" spans="1:26" s="49" customFormat="1" hidden="1" x14ac:dyDescent="0.35">
      <c r="A348" s="46">
        <f t="shared" si="59"/>
        <v>27</v>
      </c>
      <c r="B348" s="46">
        <f t="shared" ref="B348:B407" si="60">+B347</f>
        <v>4.2</v>
      </c>
      <c r="C348" s="47" t="str">
        <f t="shared" si="53"/>
        <v>Informe Interactivo 2 - Estonia</v>
      </c>
      <c r="D348" s="34" t="str">
        <f t="shared" si="56"/>
        <v>https://analytics.zoho.com/open-view/2395394000006196903?ZOHO_CRITERIA=%22Trasposicion_4.2%22.%22C%C3%B3digo_Pa%C3%ADs%22%20%3D%20'EST'</v>
      </c>
      <c r="E348" s="48">
        <f t="shared" ref="E348:H363" si="61">+E347</f>
        <v>86</v>
      </c>
      <c r="F348" s="49" t="str">
        <f t="shared" si="61"/>
        <v>Informe Interactivo 2</v>
      </c>
      <c r="G348" s="49" t="str">
        <f t="shared" si="61"/>
        <v>Destino</v>
      </c>
      <c r="H348" s="49" t="str">
        <f t="shared" si="61"/>
        <v>Valor de exportación (USD)</v>
      </c>
      <c r="I348" s="46" t="s">
        <v>125</v>
      </c>
      <c r="J348" s="49" t="s">
        <v>126</v>
      </c>
      <c r="L348" s="51" t="str">
        <f t="shared" si="58"/>
        <v>Informe Interactivo 2 - Estonia</v>
      </c>
      <c r="Z348" s="95" t="s">
        <v>282</v>
      </c>
    </row>
    <row r="349" spans="1:26" s="49" customFormat="1" hidden="1" x14ac:dyDescent="0.35">
      <c r="A349" s="46">
        <f t="shared" si="59"/>
        <v>28</v>
      </c>
      <c r="B349" s="46">
        <f t="shared" si="60"/>
        <v>4.2</v>
      </c>
      <c r="C349" s="47" t="str">
        <f t="shared" si="53"/>
        <v>Informe Interactivo 2 - Finlandia</v>
      </c>
      <c r="D349" s="34" t="str">
        <f t="shared" si="56"/>
        <v>https://analytics.zoho.com/open-view/2395394000006196903?ZOHO_CRITERIA=%22Trasposicion_4.2%22.%22C%C3%B3digo_Pa%C3%ADs%22%20%3D%20'FIN'</v>
      </c>
      <c r="E349" s="48">
        <f t="shared" si="61"/>
        <v>86</v>
      </c>
      <c r="F349" s="49" t="str">
        <f t="shared" si="61"/>
        <v>Informe Interactivo 2</v>
      </c>
      <c r="G349" s="49" t="str">
        <f t="shared" si="61"/>
        <v>Destino</v>
      </c>
      <c r="H349" s="49" t="str">
        <f t="shared" si="61"/>
        <v>Valor de exportación (USD)</v>
      </c>
      <c r="I349" s="46" t="s">
        <v>127</v>
      </c>
      <c r="J349" s="49" t="s">
        <v>128</v>
      </c>
      <c r="L349" s="51" t="str">
        <f t="shared" si="58"/>
        <v>Informe Interactivo 2 - Finlandia</v>
      </c>
      <c r="Z349" s="95" t="s">
        <v>282</v>
      </c>
    </row>
    <row r="350" spans="1:26" s="49" customFormat="1" hidden="1" x14ac:dyDescent="0.35">
      <c r="A350" s="46">
        <f t="shared" si="59"/>
        <v>29</v>
      </c>
      <c r="B350" s="46">
        <f t="shared" si="60"/>
        <v>4.2</v>
      </c>
      <c r="C350" s="47" t="str">
        <f t="shared" si="53"/>
        <v>Informe Interactivo 2 - Francia</v>
      </c>
      <c r="D350" s="34" t="str">
        <f t="shared" si="56"/>
        <v>https://analytics.zoho.com/open-view/2395394000006196903?ZOHO_CRITERIA=%22Trasposicion_4.2%22.%22C%C3%B3digo_Pa%C3%ADs%22%20%3D%20'FRA'</v>
      </c>
      <c r="E350" s="48">
        <f t="shared" si="61"/>
        <v>86</v>
      </c>
      <c r="F350" s="49" t="str">
        <f t="shared" si="61"/>
        <v>Informe Interactivo 2</v>
      </c>
      <c r="G350" s="49" t="str">
        <f t="shared" si="61"/>
        <v>Destino</v>
      </c>
      <c r="H350" s="49" t="str">
        <f t="shared" si="61"/>
        <v>Valor de exportación (USD)</v>
      </c>
      <c r="I350" s="46" t="s">
        <v>129</v>
      </c>
      <c r="J350" s="49" t="s">
        <v>130</v>
      </c>
      <c r="L350" s="51" t="str">
        <f t="shared" si="58"/>
        <v>Informe Interactivo 2 - Francia</v>
      </c>
      <c r="Z350" s="95" t="s">
        <v>282</v>
      </c>
    </row>
    <row r="351" spans="1:26" s="49" customFormat="1" hidden="1" x14ac:dyDescent="0.35">
      <c r="A351" s="46">
        <f t="shared" si="59"/>
        <v>30</v>
      </c>
      <c r="B351" s="46">
        <f t="shared" si="60"/>
        <v>4.2</v>
      </c>
      <c r="C351" s="47" t="str">
        <f t="shared" si="53"/>
        <v>Informe Interactivo 2 - Reino Unido</v>
      </c>
      <c r="D351" s="34" t="str">
        <f t="shared" si="56"/>
        <v>https://analytics.zoho.com/open-view/2395394000006196903?ZOHO_CRITERIA=%22Trasposicion_4.2%22.%22C%C3%B3digo_Pa%C3%ADs%22%20%3D%20'GBR'</v>
      </c>
      <c r="E351" s="48">
        <f t="shared" si="61"/>
        <v>86</v>
      </c>
      <c r="F351" s="49" t="str">
        <f t="shared" si="61"/>
        <v>Informe Interactivo 2</v>
      </c>
      <c r="G351" s="49" t="str">
        <f t="shared" si="61"/>
        <v>Destino</v>
      </c>
      <c r="H351" s="49" t="str">
        <f t="shared" si="61"/>
        <v>Valor de exportación (USD)</v>
      </c>
      <c r="I351" s="46" t="s">
        <v>131</v>
      </c>
      <c r="J351" s="49" t="s">
        <v>132</v>
      </c>
      <c r="L351" s="51" t="str">
        <f t="shared" si="58"/>
        <v>Informe Interactivo 2 - Reino Unido</v>
      </c>
      <c r="Z351" s="95" t="s">
        <v>282</v>
      </c>
    </row>
    <row r="352" spans="1:26" s="49" customFormat="1" hidden="1" x14ac:dyDescent="0.35">
      <c r="A352" s="46">
        <f t="shared" si="59"/>
        <v>31</v>
      </c>
      <c r="B352" s="46">
        <f t="shared" si="60"/>
        <v>4.2</v>
      </c>
      <c r="C352" s="47" t="str">
        <f t="shared" si="53"/>
        <v>Informe Interactivo 2 - Grecia</v>
      </c>
      <c r="D352" s="34" t="str">
        <f t="shared" si="56"/>
        <v>https://analytics.zoho.com/open-view/2395394000006196903?ZOHO_CRITERIA=%22Trasposicion_4.2%22.%22C%C3%B3digo_Pa%C3%ADs%22%20%3D%20'GRC'</v>
      </c>
      <c r="E352" s="48">
        <f t="shared" si="61"/>
        <v>86</v>
      </c>
      <c r="F352" s="49" t="str">
        <f t="shared" si="61"/>
        <v>Informe Interactivo 2</v>
      </c>
      <c r="G352" s="49" t="str">
        <f t="shared" si="61"/>
        <v>Destino</v>
      </c>
      <c r="H352" s="49" t="str">
        <f t="shared" si="61"/>
        <v>Valor de exportación (USD)</v>
      </c>
      <c r="I352" s="46" t="s">
        <v>133</v>
      </c>
      <c r="J352" s="49" t="s">
        <v>134</v>
      </c>
      <c r="L352" s="51" t="str">
        <f t="shared" si="58"/>
        <v>Informe Interactivo 2 - Grecia</v>
      </c>
      <c r="Z352" s="95" t="s">
        <v>282</v>
      </c>
    </row>
    <row r="353" spans="1:26" s="49" customFormat="1" hidden="1" x14ac:dyDescent="0.35">
      <c r="A353" s="46">
        <f t="shared" si="59"/>
        <v>32</v>
      </c>
      <c r="B353" s="46">
        <f t="shared" si="60"/>
        <v>4.2</v>
      </c>
      <c r="C353" s="47" t="str">
        <f t="shared" si="53"/>
        <v>Informe Interactivo 2 - Guatemala</v>
      </c>
      <c r="D353" s="34" t="str">
        <f t="shared" si="56"/>
        <v>https://analytics.zoho.com/open-view/2395394000006196903?ZOHO_CRITERIA=%22Trasposicion_4.2%22.%22C%C3%B3digo_Pa%C3%ADs%22%20%3D%20'GTM'</v>
      </c>
      <c r="E353" s="48">
        <f t="shared" si="61"/>
        <v>86</v>
      </c>
      <c r="F353" s="49" t="str">
        <f t="shared" si="61"/>
        <v>Informe Interactivo 2</v>
      </c>
      <c r="G353" s="49" t="str">
        <f t="shared" si="61"/>
        <v>Destino</v>
      </c>
      <c r="H353" s="49" t="str">
        <f t="shared" si="61"/>
        <v>Valor de exportación (USD)</v>
      </c>
      <c r="I353" s="46" t="s">
        <v>135</v>
      </c>
      <c r="J353" s="49" t="s">
        <v>136</v>
      </c>
      <c r="L353" s="51" t="str">
        <f t="shared" si="58"/>
        <v>Informe Interactivo 2 - Guatemala</v>
      </c>
      <c r="Z353" s="95" t="s">
        <v>282</v>
      </c>
    </row>
    <row r="354" spans="1:26" s="49" customFormat="1" hidden="1" x14ac:dyDescent="0.35">
      <c r="A354" s="46">
        <f t="shared" si="59"/>
        <v>33</v>
      </c>
      <c r="B354" s="46">
        <f t="shared" si="60"/>
        <v>4.2</v>
      </c>
      <c r="C354" s="47" t="str">
        <f t="shared" si="53"/>
        <v>Informe Interactivo 2 - Hong Kong</v>
      </c>
      <c r="D354" s="34" t="str">
        <f t="shared" si="56"/>
        <v>https://analytics.zoho.com/open-view/2395394000006196903?ZOHO_CRITERIA=%22Trasposicion_4.2%22.%22C%C3%B3digo_Pa%C3%ADs%22%20%3D%20'HKG'</v>
      </c>
      <c r="E354" s="48">
        <f t="shared" si="61"/>
        <v>86</v>
      </c>
      <c r="F354" s="49" t="str">
        <f t="shared" si="61"/>
        <v>Informe Interactivo 2</v>
      </c>
      <c r="G354" s="49" t="str">
        <f t="shared" si="61"/>
        <v>Destino</v>
      </c>
      <c r="H354" s="49" t="str">
        <f t="shared" si="61"/>
        <v>Valor de exportación (USD)</v>
      </c>
      <c r="I354" s="46" t="s">
        <v>137</v>
      </c>
      <c r="J354" s="49" t="s">
        <v>138</v>
      </c>
      <c r="L354" s="51" t="str">
        <f t="shared" si="58"/>
        <v>Informe Interactivo 2 - Hong Kong</v>
      </c>
      <c r="Z354" s="95" t="s">
        <v>282</v>
      </c>
    </row>
    <row r="355" spans="1:26" s="49" customFormat="1" hidden="1" x14ac:dyDescent="0.35">
      <c r="A355" s="46">
        <f t="shared" si="59"/>
        <v>34</v>
      </c>
      <c r="B355" s="46">
        <f t="shared" si="60"/>
        <v>4.2</v>
      </c>
      <c r="C355" s="47" t="str">
        <f t="shared" si="53"/>
        <v>Informe Interactivo 2 - Honduras</v>
      </c>
      <c r="D355" s="34" t="str">
        <f t="shared" si="56"/>
        <v>https://analytics.zoho.com/open-view/2395394000006196903?ZOHO_CRITERIA=%22Trasposicion_4.2%22.%22C%C3%B3digo_Pa%C3%ADs%22%20%3D%20'HND'</v>
      </c>
      <c r="E355" s="48">
        <f t="shared" si="61"/>
        <v>86</v>
      </c>
      <c r="F355" s="49" t="str">
        <f t="shared" si="61"/>
        <v>Informe Interactivo 2</v>
      </c>
      <c r="G355" s="49" t="str">
        <f t="shared" si="61"/>
        <v>Destino</v>
      </c>
      <c r="H355" s="49" t="str">
        <f t="shared" si="61"/>
        <v>Valor de exportación (USD)</v>
      </c>
      <c r="I355" s="46" t="s">
        <v>139</v>
      </c>
      <c r="J355" s="49" t="s">
        <v>140</v>
      </c>
      <c r="L355" s="51" t="str">
        <f t="shared" si="58"/>
        <v>Informe Interactivo 2 - Honduras</v>
      </c>
      <c r="Z355" s="95" t="s">
        <v>282</v>
      </c>
    </row>
    <row r="356" spans="1:26" s="49" customFormat="1" hidden="1" x14ac:dyDescent="0.35">
      <c r="A356" s="46">
        <f t="shared" si="59"/>
        <v>35</v>
      </c>
      <c r="B356" s="46">
        <f t="shared" si="60"/>
        <v>4.2</v>
      </c>
      <c r="C356" s="47" t="str">
        <f t="shared" si="53"/>
        <v>Informe Interactivo 2 - Haití</v>
      </c>
      <c r="D356" s="34" t="str">
        <f t="shared" si="56"/>
        <v>https://analytics.zoho.com/open-view/2395394000006196903?ZOHO_CRITERIA=%22Trasposicion_4.2%22.%22C%C3%B3digo_Pa%C3%ADs%22%20%3D%20'HTI'</v>
      </c>
      <c r="E356" s="48">
        <f t="shared" si="61"/>
        <v>86</v>
      </c>
      <c r="F356" s="49" t="str">
        <f t="shared" si="61"/>
        <v>Informe Interactivo 2</v>
      </c>
      <c r="G356" s="49" t="str">
        <f t="shared" si="61"/>
        <v>Destino</v>
      </c>
      <c r="H356" s="49" t="str">
        <f t="shared" si="61"/>
        <v>Valor de exportación (USD)</v>
      </c>
      <c r="I356" s="46" t="s">
        <v>141</v>
      </c>
      <c r="J356" s="49" t="s">
        <v>142</v>
      </c>
      <c r="L356" s="51" t="str">
        <f t="shared" si="58"/>
        <v>Informe Interactivo 2 - Haití</v>
      </c>
      <c r="Z356" s="95" t="s">
        <v>282</v>
      </c>
    </row>
    <row r="357" spans="1:26" s="49" customFormat="1" hidden="1" x14ac:dyDescent="0.35">
      <c r="A357" s="46">
        <f t="shared" si="59"/>
        <v>36</v>
      </c>
      <c r="B357" s="46">
        <f t="shared" si="60"/>
        <v>4.2</v>
      </c>
      <c r="C357" s="47" t="str">
        <f t="shared" si="53"/>
        <v>Informe Interactivo 2 - Hungría</v>
      </c>
      <c r="D357" s="34" t="str">
        <f t="shared" si="56"/>
        <v>https://analytics.zoho.com/open-view/2395394000006196903?ZOHO_CRITERIA=%22Trasposicion_4.2%22.%22C%C3%B3digo_Pa%C3%ADs%22%20%3D%20'HUN'</v>
      </c>
      <c r="E357" s="48">
        <f t="shared" si="61"/>
        <v>86</v>
      </c>
      <c r="F357" s="49" t="str">
        <f t="shared" si="61"/>
        <v>Informe Interactivo 2</v>
      </c>
      <c r="G357" s="49" t="str">
        <f t="shared" si="61"/>
        <v>Destino</v>
      </c>
      <c r="H357" s="49" t="str">
        <f t="shared" si="61"/>
        <v>Valor de exportación (USD)</v>
      </c>
      <c r="I357" s="46" t="s">
        <v>143</v>
      </c>
      <c r="J357" s="49" t="s">
        <v>144</v>
      </c>
      <c r="L357" s="51" t="str">
        <f t="shared" si="58"/>
        <v>Informe Interactivo 2 - Hungría</v>
      </c>
      <c r="Z357" s="95" t="s">
        <v>282</v>
      </c>
    </row>
    <row r="358" spans="1:26" s="49" customFormat="1" hidden="1" x14ac:dyDescent="0.35">
      <c r="A358" s="46">
        <f t="shared" si="59"/>
        <v>37</v>
      </c>
      <c r="B358" s="46">
        <f t="shared" si="60"/>
        <v>4.2</v>
      </c>
      <c r="C358" s="47" t="str">
        <f t="shared" si="53"/>
        <v>Informe Interactivo 2 - Indonesia</v>
      </c>
      <c r="D358" s="34" t="str">
        <f t="shared" si="56"/>
        <v>https://analytics.zoho.com/open-view/2395394000006196903?ZOHO_CRITERIA=%22Trasposicion_4.2%22.%22C%C3%B3digo_Pa%C3%ADs%22%20%3D%20'IDN'</v>
      </c>
      <c r="E358" s="48">
        <f t="shared" si="61"/>
        <v>86</v>
      </c>
      <c r="F358" s="49" t="str">
        <f t="shared" si="61"/>
        <v>Informe Interactivo 2</v>
      </c>
      <c r="G358" s="49" t="str">
        <f t="shared" si="61"/>
        <v>Destino</v>
      </c>
      <c r="H358" s="49" t="str">
        <f t="shared" si="61"/>
        <v>Valor de exportación (USD)</v>
      </c>
      <c r="I358" s="46" t="s">
        <v>145</v>
      </c>
      <c r="J358" s="49" t="s">
        <v>146</v>
      </c>
      <c r="L358" s="51" t="str">
        <f t="shared" si="58"/>
        <v>Informe Interactivo 2 - Indonesia</v>
      </c>
      <c r="Z358" s="95" t="s">
        <v>282</v>
      </c>
    </row>
    <row r="359" spans="1:26" s="49" customFormat="1" hidden="1" x14ac:dyDescent="0.35">
      <c r="A359" s="46">
        <f t="shared" si="59"/>
        <v>38</v>
      </c>
      <c r="B359" s="46">
        <f t="shared" si="60"/>
        <v>4.2</v>
      </c>
      <c r="C359" s="47" t="str">
        <f t="shared" si="53"/>
        <v>Informe Interactivo 2 - India</v>
      </c>
      <c r="D359" s="34" t="str">
        <f t="shared" si="56"/>
        <v>https://analytics.zoho.com/open-view/2395394000006196903?ZOHO_CRITERIA=%22Trasposicion_4.2%22.%22C%C3%B3digo_Pa%C3%ADs%22%20%3D%20'IND'</v>
      </c>
      <c r="E359" s="48">
        <f t="shared" si="61"/>
        <v>86</v>
      </c>
      <c r="F359" s="49" t="str">
        <f t="shared" si="61"/>
        <v>Informe Interactivo 2</v>
      </c>
      <c r="G359" s="49" t="str">
        <f t="shared" si="61"/>
        <v>Destino</v>
      </c>
      <c r="H359" s="49" t="str">
        <f t="shared" si="61"/>
        <v>Valor de exportación (USD)</v>
      </c>
      <c r="I359" s="46" t="s">
        <v>147</v>
      </c>
      <c r="J359" s="49" t="s">
        <v>148</v>
      </c>
      <c r="L359" s="51" t="str">
        <f t="shared" si="58"/>
        <v>Informe Interactivo 2 - India</v>
      </c>
      <c r="Z359" s="95" t="s">
        <v>282</v>
      </c>
    </row>
    <row r="360" spans="1:26" s="49" customFormat="1" hidden="1" x14ac:dyDescent="0.35">
      <c r="A360" s="46">
        <f t="shared" si="59"/>
        <v>39</v>
      </c>
      <c r="B360" s="46">
        <f t="shared" si="60"/>
        <v>4.2</v>
      </c>
      <c r="C360" s="47" t="str">
        <f t="shared" si="53"/>
        <v>Informe Interactivo 2 - Irlanda</v>
      </c>
      <c r="D360" s="34" t="str">
        <f t="shared" si="56"/>
        <v>https://analytics.zoho.com/open-view/2395394000006196903?ZOHO_CRITERIA=%22Trasposicion_4.2%22.%22C%C3%B3digo_Pa%C3%ADs%22%20%3D%20'IRL'</v>
      </c>
      <c r="E360" s="48">
        <f t="shared" si="61"/>
        <v>86</v>
      </c>
      <c r="F360" s="49" t="str">
        <f t="shared" si="61"/>
        <v>Informe Interactivo 2</v>
      </c>
      <c r="G360" s="49" t="str">
        <f t="shared" si="61"/>
        <v>Destino</v>
      </c>
      <c r="H360" s="49" t="str">
        <f t="shared" si="61"/>
        <v>Valor de exportación (USD)</v>
      </c>
      <c r="I360" s="46" t="s">
        <v>149</v>
      </c>
      <c r="J360" s="49" t="s">
        <v>150</v>
      </c>
      <c r="L360" s="51" t="str">
        <f t="shared" si="58"/>
        <v>Informe Interactivo 2 - Irlanda</v>
      </c>
      <c r="Z360" s="95" t="s">
        <v>282</v>
      </c>
    </row>
    <row r="361" spans="1:26" s="49" customFormat="1" hidden="1" x14ac:dyDescent="0.35">
      <c r="A361" s="46">
        <f t="shared" si="59"/>
        <v>40</v>
      </c>
      <c r="B361" s="46">
        <f t="shared" si="60"/>
        <v>4.2</v>
      </c>
      <c r="C361" s="47" t="str">
        <f t="shared" si="53"/>
        <v>Informe Interactivo 2 - Israel</v>
      </c>
      <c r="D361" s="34" t="str">
        <f t="shared" si="56"/>
        <v>https://analytics.zoho.com/open-view/2395394000006196903?ZOHO_CRITERIA=%22Trasposicion_4.2%22.%22C%C3%B3digo_Pa%C3%ADs%22%20%3D%20'ISR'</v>
      </c>
      <c r="E361" s="48">
        <f t="shared" si="61"/>
        <v>86</v>
      </c>
      <c r="F361" s="49" t="str">
        <f t="shared" si="61"/>
        <v>Informe Interactivo 2</v>
      </c>
      <c r="G361" s="49" t="str">
        <f t="shared" si="61"/>
        <v>Destino</v>
      </c>
      <c r="H361" s="49" t="str">
        <f t="shared" si="61"/>
        <v>Valor de exportación (USD)</v>
      </c>
      <c r="I361" s="46" t="s">
        <v>151</v>
      </c>
      <c r="J361" s="49" t="s">
        <v>152</v>
      </c>
      <c r="L361" s="51" t="str">
        <f t="shared" si="58"/>
        <v>Informe Interactivo 2 - Israel</v>
      </c>
      <c r="Z361" s="95" t="s">
        <v>282</v>
      </c>
    </row>
    <row r="362" spans="1:26" s="49" customFormat="1" hidden="1" x14ac:dyDescent="0.35">
      <c r="A362" s="46">
        <f t="shared" si="59"/>
        <v>41</v>
      </c>
      <c r="B362" s="46">
        <f t="shared" si="60"/>
        <v>4.2</v>
      </c>
      <c r="C362" s="47" t="str">
        <f t="shared" si="53"/>
        <v>Informe Interactivo 2 - Italia</v>
      </c>
      <c r="D362" s="34" t="str">
        <f t="shared" si="56"/>
        <v>https://analytics.zoho.com/open-view/2395394000006196903?ZOHO_CRITERIA=%22Trasposicion_4.2%22.%22C%C3%B3digo_Pa%C3%ADs%22%20%3D%20'ITA'</v>
      </c>
      <c r="E362" s="48">
        <f t="shared" si="61"/>
        <v>86</v>
      </c>
      <c r="F362" s="49" t="str">
        <f t="shared" si="61"/>
        <v>Informe Interactivo 2</v>
      </c>
      <c r="G362" s="49" t="str">
        <f t="shared" si="61"/>
        <v>Destino</v>
      </c>
      <c r="H362" s="49" t="str">
        <f t="shared" si="61"/>
        <v>Valor de exportación (USD)</v>
      </c>
      <c r="I362" s="46" t="s">
        <v>153</v>
      </c>
      <c r="J362" s="49" t="s">
        <v>154</v>
      </c>
      <c r="L362" s="51" t="str">
        <f t="shared" si="58"/>
        <v>Informe Interactivo 2 - Italia</v>
      </c>
      <c r="Z362" s="95" t="s">
        <v>282</v>
      </c>
    </row>
    <row r="363" spans="1:26" s="49" customFormat="1" hidden="1" x14ac:dyDescent="0.35">
      <c r="A363" s="46">
        <f t="shared" si="59"/>
        <v>42</v>
      </c>
      <c r="B363" s="46">
        <f t="shared" si="60"/>
        <v>4.2</v>
      </c>
      <c r="C363" s="47" t="str">
        <f t="shared" si="53"/>
        <v>Informe Interactivo 2 - Jordania</v>
      </c>
      <c r="D363" s="34" t="str">
        <f t="shared" si="56"/>
        <v>https://analytics.zoho.com/open-view/2395394000006196903?ZOHO_CRITERIA=%22Trasposicion_4.2%22.%22C%C3%B3digo_Pa%C3%ADs%22%20%3D%20'JOR'</v>
      </c>
      <c r="E363" s="48">
        <f t="shared" si="61"/>
        <v>86</v>
      </c>
      <c r="F363" s="49" t="str">
        <f t="shared" si="61"/>
        <v>Informe Interactivo 2</v>
      </c>
      <c r="G363" s="49" t="str">
        <f t="shared" si="61"/>
        <v>Destino</v>
      </c>
      <c r="H363" s="49" t="str">
        <f t="shared" si="61"/>
        <v>Valor de exportación (USD)</v>
      </c>
      <c r="I363" s="46" t="s">
        <v>155</v>
      </c>
      <c r="J363" s="49" t="s">
        <v>156</v>
      </c>
      <c r="L363" s="51" t="str">
        <f t="shared" si="58"/>
        <v>Informe Interactivo 2 - Jordania</v>
      </c>
      <c r="Z363" s="95" t="s">
        <v>282</v>
      </c>
    </row>
    <row r="364" spans="1:26" s="49" customFormat="1" hidden="1" x14ac:dyDescent="0.35">
      <c r="A364" s="46">
        <f t="shared" si="59"/>
        <v>43</v>
      </c>
      <c r="B364" s="46">
        <f t="shared" si="60"/>
        <v>4.2</v>
      </c>
      <c r="C364" s="47" t="str">
        <f t="shared" si="53"/>
        <v>Informe Interactivo 2 - Japón</v>
      </c>
      <c r="D364" s="34" t="str">
        <f t="shared" si="56"/>
        <v>https://analytics.zoho.com/open-view/2395394000006196903?ZOHO_CRITERIA=%22Trasposicion_4.2%22.%22C%C3%B3digo_Pa%C3%ADs%22%20%3D%20'JPN'</v>
      </c>
      <c r="E364" s="48">
        <f t="shared" ref="E364:H379" si="62">+E363</f>
        <v>86</v>
      </c>
      <c r="F364" s="49" t="str">
        <f t="shared" si="62"/>
        <v>Informe Interactivo 2</v>
      </c>
      <c r="G364" s="49" t="str">
        <f t="shared" si="62"/>
        <v>Destino</v>
      </c>
      <c r="H364" s="49" t="str">
        <f t="shared" si="62"/>
        <v>Valor de exportación (USD)</v>
      </c>
      <c r="I364" s="46" t="s">
        <v>157</v>
      </c>
      <c r="J364" s="49" t="s">
        <v>158</v>
      </c>
      <c r="L364" s="51" t="str">
        <f t="shared" si="58"/>
        <v>Informe Interactivo 2 - Japón</v>
      </c>
      <c r="Z364" s="95" t="s">
        <v>282</v>
      </c>
    </row>
    <row r="365" spans="1:26" s="49" customFormat="1" hidden="1" x14ac:dyDescent="0.35">
      <c r="A365" s="46">
        <f t="shared" si="59"/>
        <v>44</v>
      </c>
      <c r="B365" s="46">
        <f t="shared" si="60"/>
        <v>4.2</v>
      </c>
      <c r="C365" s="47" t="str">
        <f t="shared" si="53"/>
        <v>Informe Interactivo 2 - Kazajistán</v>
      </c>
      <c r="D365" s="34" t="str">
        <f t="shared" si="56"/>
        <v>https://analytics.zoho.com/open-view/2395394000006196903?ZOHO_CRITERIA=%22Trasposicion_4.2%22.%22C%C3%B3digo_Pa%C3%ADs%22%20%3D%20'KAZ'</v>
      </c>
      <c r="E365" s="48">
        <f t="shared" si="62"/>
        <v>86</v>
      </c>
      <c r="F365" s="49" t="str">
        <f t="shared" si="62"/>
        <v>Informe Interactivo 2</v>
      </c>
      <c r="G365" s="49" t="str">
        <f t="shared" si="62"/>
        <v>Destino</v>
      </c>
      <c r="H365" s="49" t="str">
        <f t="shared" si="62"/>
        <v>Valor de exportación (USD)</v>
      </c>
      <c r="I365" s="46" t="s">
        <v>159</v>
      </c>
      <c r="J365" s="49" t="s">
        <v>160</v>
      </c>
      <c r="L365" s="51" t="str">
        <f t="shared" si="58"/>
        <v>Informe Interactivo 2 - Kazajistán</v>
      </c>
      <c r="Z365" s="95" t="s">
        <v>282</v>
      </c>
    </row>
    <row r="366" spans="1:26" s="49" customFormat="1" hidden="1" x14ac:dyDescent="0.35">
      <c r="A366" s="46">
        <f t="shared" si="59"/>
        <v>45</v>
      </c>
      <c r="B366" s="46">
        <f t="shared" si="60"/>
        <v>4.2</v>
      </c>
      <c r="C366" s="47" t="str">
        <f t="shared" si="53"/>
        <v>Informe Interactivo 2 - Corea del Sur</v>
      </c>
      <c r="D366" s="34" t="str">
        <f t="shared" si="56"/>
        <v>https://analytics.zoho.com/open-view/2395394000006196903?ZOHO_CRITERIA=%22Trasposicion_4.2%22.%22C%C3%B3digo_Pa%C3%ADs%22%20%3D%20'KOR'</v>
      </c>
      <c r="E366" s="48">
        <f t="shared" si="62"/>
        <v>86</v>
      </c>
      <c r="F366" s="49" t="str">
        <f t="shared" si="62"/>
        <v>Informe Interactivo 2</v>
      </c>
      <c r="G366" s="49" t="str">
        <f t="shared" si="62"/>
        <v>Destino</v>
      </c>
      <c r="H366" s="49" t="str">
        <f t="shared" si="62"/>
        <v>Valor de exportación (USD)</v>
      </c>
      <c r="I366" s="46" t="s">
        <v>161</v>
      </c>
      <c r="J366" s="49" t="s">
        <v>162</v>
      </c>
      <c r="L366" s="51" t="str">
        <f t="shared" si="58"/>
        <v>Informe Interactivo 2 - Corea del Sur</v>
      </c>
      <c r="Z366" s="95" t="s">
        <v>282</v>
      </c>
    </row>
    <row r="367" spans="1:26" s="49" customFormat="1" hidden="1" x14ac:dyDescent="0.35">
      <c r="A367" s="46">
        <f t="shared" si="59"/>
        <v>46</v>
      </c>
      <c r="B367" s="46">
        <f t="shared" si="60"/>
        <v>4.2</v>
      </c>
      <c r="C367" s="47" t="str">
        <f t="shared" si="53"/>
        <v>Informe Interactivo 2 - Kuwait</v>
      </c>
      <c r="D367" s="34" t="str">
        <f t="shared" si="56"/>
        <v>https://analytics.zoho.com/open-view/2395394000006196903?ZOHO_CRITERIA=%22Trasposicion_4.2%22.%22C%C3%B3digo_Pa%C3%ADs%22%20%3D%20'KWT'</v>
      </c>
      <c r="E367" s="48">
        <f t="shared" si="62"/>
        <v>86</v>
      </c>
      <c r="F367" s="49" t="str">
        <f t="shared" si="62"/>
        <v>Informe Interactivo 2</v>
      </c>
      <c r="G367" s="49" t="str">
        <f t="shared" si="62"/>
        <v>Destino</v>
      </c>
      <c r="H367" s="49" t="str">
        <f t="shared" si="62"/>
        <v>Valor de exportación (USD)</v>
      </c>
      <c r="I367" s="46" t="s">
        <v>163</v>
      </c>
      <c r="J367" s="49" t="s">
        <v>164</v>
      </c>
      <c r="L367" s="51" t="str">
        <f t="shared" si="58"/>
        <v>Informe Interactivo 2 - Kuwait</v>
      </c>
      <c r="Z367" s="95" t="s">
        <v>282</v>
      </c>
    </row>
    <row r="368" spans="1:26" s="49" customFormat="1" hidden="1" x14ac:dyDescent="0.35">
      <c r="A368" s="46">
        <f t="shared" si="59"/>
        <v>47</v>
      </c>
      <c r="B368" s="46">
        <f t="shared" si="60"/>
        <v>4.2</v>
      </c>
      <c r="C368" s="47" t="str">
        <f t="shared" ref="C368:C426" si="63">+F368&amp;" - "&amp;J368</f>
        <v>Informe Interactivo 2 - Líbano</v>
      </c>
      <c r="D368" s="34" t="str">
        <f t="shared" si="56"/>
        <v>https://analytics.zoho.com/open-view/2395394000006196903?ZOHO_CRITERIA=%22Trasposicion_4.2%22.%22C%C3%B3digo_Pa%C3%ADs%22%20%3D%20'LBN'</v>
      </c>
      <c r="E368" s="48">
        <f t="shared" si="62"/>
        <v>86</v>
      </c>
      <c r="F368" s="49" t="str">
        <f t="shared" si="62"/>
        <v>Informe Interactivo 2</v>
      </c>
      <c r="G368" s="49" t="str">
        <f t="shared" si="62"/>
        <v>Destino</v>
      </c>
      <c r="H368" s="49" t="str">
        <f t="shared" si="62"/>
        <v>Valor de exportación (USD)</v>
      </c>
      <c r="I368" s="46" t="s">
        <v>165</v>
      </c>
      <c r="J368" s="49" t="s">
        <v>166</v>
      </c>
      <c r="L368" s="51" t="str">
        <f t="shared" si="58"/>
        <v>Informe Interactivo 2 - Líbano</v>
      </c>
      <c r="Z368" s="95" t="s">
        <v>282</v>
      </c>
    </row>
    <row r="369" spans="1:26" s="49" customFormat="1" hidden="1" x14ac:dyDescent="0.35">
      <c r="A369" s="46">
        <f t="shared" si="59"/>
        <v>48</v>
      </c>
      <c r="B369" s="46">
        <f t="shared" si="60"/>
        <v>4.2</v>
      </c>
      <c r="C369" s="47" t="str">
        <f t="shared" si="63"/>
        <v>Informe Interactivo 2 - Libia</v>
      </c>
      <c r="D369" s="34" t="str">
        <f t="shared" si="56"/>
        <v>https://analytics.zoho.com/open-view/2395394000006196903?ZOHO_CRITERIA=%22Trasposicion_4.2%22.%22C%C3%B3digo_Pa%C3%ADs%22%20%3D%20'LBY'</v>
      </c>
      <c r="E369" s="48">
        <f t="shared" si="62"/>
        <v>86</v>
      </c>
      <c r="F369" s="49" t="str">
        <f t="shared" si="62"/>
        <v>Informe Interactivo 2</v>
      </c>
      <c r="G369" s="49" t="str">
        <f t="shared" si="62"/>
        <v>Destino</v>
      </c>
      <c r="H369" s="49" t="str">
        <f t="shared" si="62"/>
        <v>Valor de exportación (USD)</v>
      </c>
      <c r="I369" s="46" t="s">
        <v>167</v>
      </c>
      <c r="J369" s="49" t="s">
        <v>168</v>
      </c>
      <c r="L369" s="51" t="str">
        <f t="shared" si="58"/>
        <v>Informe Interactivo 2 - Libia</v>
      </c>
      <c r="Z369" s="95" t="s">
        <v>282</v>
      </c>
    </row>
    <row r="370" spans="1:26" s="49" customFormat="1" hidden="1" x14ac:dyDescent="0.35">
      <c r="A370" s="46">
        <f t="shared" si="59"/>
        <v>49</v>
      </c>
      <c r="B370" s="46">
        <f t="shared" si="60"/>
        <v>4.2</v>
      </c>
      <c r="C370" s="47" t="str">
        <f t="shared" si="63"/>
        <v>Informe Interactivo 2 - Sri Lanka</v>
      </c>
      <c r="D370" s="34" t="str">
        <f t="shared" si="56"/>
        <v>https://analytics.zoho.com/open-view/2395394000006196903?ZOHO_CRITERIA=%22Trasposicion_4.2%22.%22C%C3%B3digo_Pa%C3%ADs%22%20%3D%20'LKA'</v>
      </c>
      <c r="E370" s="48">
        <f t="shared" si="62"/>
        <v>86</v>
      </c>
      <c r="F370" s="49" t="str">
        <f t="shared" si="62"/>
        <v>Informe Interactivo 2</v>
      </c>
      <c r="G370" s="49" t="str">
        <f t="shared" si="62"/>
        <v>Destino</v>
      </c>
      <c r="H370" s="49" t="str">
        <f t="shared" si="62"/>
        <v>Valor de exportación (USD)</v>
      </c>
      <c r="I370" s="46" t="s">
        <v>169</v>
      </c>
      <c r="J370" s="49" t="s">
        <v>170</v>
      </c>
      <c r="L370" s="51" t="str">
        <f t="shared" si="58"/>
        <v>Informe Interactivo 2 - Sri Lanka</v>
      </c>
      <c r="Z370" s="95" t="s">
        <v>282</v>
      </c>
    </row>
    <row r="371" spans="1:26" s="49" customFormat="1" hidden="1" x14ac:dyDescent="0.35">
      <c r="A371" s="46">
        <f t="shared" si="59"/>
        <v>50</v>
      </c>
      <c r="B371" s="46">
        <f t="shared" si="60"/>
        <v>4.2</v>
      </c>
      <c r="C371" s="47" t="str">
        <f t="shared" si="63"/>
        <v>Informe Interactivo 2 - Lituania</v>
      </c>
      <c r="D371" s="34" t="str">
        <f t="shared" si="56"/>
        <v>https://analytics.zoho.com/open-view/2395394000006196903?ZOHO_CRITERIA=%22Trasposicion_4.2%22.%22C%C3%B3digo_Pa%C3%ADs%22%20%3D%20'LTU'</v>
      </c>
      <c r="E371" s="48">
        <f t="shared" si="62"/>
        <v>86</v>
      </c>
      <c r="F371" s="49" t="str">
        <f t="shared" si="62"/>
        <v>Informe Interactivo 2</v>
      </c>
      <c r="G371" s="49" t="str">
        <f t="shared" si="62"/>
        <v>Destino</v>
      </c>
      <c r="H371" s="49" t="str">
        <f t="shared" si="62"/>
        <v>Valor de exportación (USD)</v>
      </c>
      <c r="I371" s="46" t="s">
        <v>171</v>
      </c>
      <c r="J371" s="49" t="s">
        <v>172</v>
      </c>
      <c r="L371" s="51" t="str">
        <f t="shared" si="58"/>
        <v>Informe Interactivo 2 - Lituania</v>
      </c>
      <c r="Z371" s="95" t="s">
        <v>282</v>
      </c>
    </row>
    <row r="372" spans="1:26" s="49" customFormat="1" hidden="1" x14ac:dyDescent="0.35">
      <c r="A372" s="46">
        <f t="shared" si="59"/>
        <v>51</v>
      </c>
      <c r="B372" s="46">
        <f t="shared" si="60"/>
        <v>4.2</v>
      </c>
      <c r="C372" s="47" t="str">
        <f t="shared" si="63"/>
        <v>Informe Interactivo 2 - Letonia</v>
      </c>
      <c r="D372" s="34" t="str">
        <f t="shared" si="56"/>
        <v>https://analytics.zoho.com/open-view/2395394000006196903?ZOHO_CRITERIA=%22Trasposicion_4.2%22.%22C%C3%B3digo_Pa%C3%ADs%22%20%3D%20'LVA'</v>
      </c>
      <c r="E372" s="48">
        <f t="shared" si="62"/>
        <v>86</v>
      </c>
      <c r="F372" s="49" t="str">
        <f t="shared" si="62"/>
        <v>Informe Interactivo 2</v>
      </c>
      <c r="G372" s="49" t="str">
        <f t="shared" si="62"/>
        <v>Destino</v>
      </c>
      <c r="H372" s="49" t="str">
        <f t="shared" si="62"/>
        <v>Valor de exportación (USD)</v>
      </c>
      <c r="I372" s="46" t="s">
        <v>173</v>
      </c>
      <c r="J372" s="49" t="s">
        <v>174</v>
      </c>
      <c r="L372" s="51" t="str">
        <f t="shared" si="58"/>
        <v>Informe Interactivo 2 - Letonia</v>
      </c>
      <c r="Z372" s="95" t="s">
        <v>282</v>
      </c>
    </row>
    <row r="373" spans="1:26" s="49" customFormat="1" hidden="1" x14ac:dyDescent="0.35">
      <c r="A373" s="46">
        <f t="shared" si="59"/>
        <v>52</v>
      </c>
      <c r="B373" s="46">
        <f t="shared" si="60"/>
        <v>4.2</v>
      </c>
      <c r="C373" s="47" t="str">
        <f t="shared" si="63"/>
        <v>Informe Interactivo 2 - Macao</v>
      </c>
      <c r="D373" s="34" t="str">
        <f t="shared" si="56"/>
        <v>https://analytics.zoho.com/open-view/2395394000006196903?ZOHO_CRITERIA=%22Trasposicion_4.2%22.%22C%C3%B3digo_Pa%C3%ADs%22%20%3D%20'MAC'</v>
      </c>
      <c r="E373" s="48">
        <f t="shared" si="62"/>
        <v>86</v>
      </c>
      <c r="F373" s="49" t="str">
        <f t="shared" si="62"/>
        <v>Informe Interactivo 2</v>
      </c>
      <c r="G373" s="49" t="str">
        <f t="shared" si="62"/>
        <v>Destino</v>
      </c>
      <c r="H373" s="49" t="str">
        <f t="shared" si="62"/>
        <v>Valor de exportación (USD)</v>
      </c>
      <c r="I373" s="46" t="s">
        <v>175</v>
      </c>
      <c r="J373" s="49" t="s">
        <v>176</v>
      </c>
      <c r="L373" s="51" t="str">
        <f t="shared" si="58"/>
        <v>Informe Interactivo 2 - Macao</v>
      </c>
      <c r="Z373" s="95" t="s">
        <v>282</v>
      </c>
    </row>
    <row r="374" spans="1:26" s="49" customFormat="1" hidden="1" x14ac:dyDescent="0.35">
      <c r="A374" s="46">
        <f t="shared" si="59"/>
        <v>53</v>
      </c>
      <c r="B374" s="46">
        <f t="shared" si="60"/>
        <v>4.2</v>
      </c>
      <c r="C374" s="47" t="str">
        <f t="shared" si="63"/>
        <v>Informe Interactivo 2 - México</v>
      </c>
      <c r="D374" s="34" t="str">
        <f t="shared" si="56"/>
        <v>https://analytics.zoho.com/open-view/2395394000006196903?ZOHO_CRITERIA=%22Trasposicion_4.2%22.%22C%C3%B3digo_Pa%C3%ADs%22%20%3D%20'MEX'</v>
      </c>
      <c r="E374" s="48">
        <f t="shared" si="62"/>
        <v>86</v>
      </c>
      <c r="F374" s="49" t="str">
        <f t="shared" si="62"/>
        <v>Informe Interactivo 2</v>
      </c>
      <c r="G374" s="49" t="str">
        <f t="shared" si="62"/>
        <v>Destino</v>
      </c>
      <c r="H374" s="49" t="str">
        <f t="shared" si="62"/>
        <v>Valor de exportación (USD)</v>
      </c>
      <c r="I374" s="46" t="s">
        <v>177</v>
      </c>
      <c r="J374" s="49" t="s">
        <v>178</v>
      </c>
      <c r="L374" s="51" t="str">
        <f t="shared" si="58"/>
        <v>Informe Interactivo 2 - México</v>
      </c>
      <c r="Z374" s="95" t="s">
        <v>282</v>
      </c>
    </row>
    <row r="375" spans="1:26" s="49" customFormat="1" hidden="1" x14ac:dyDescent="0.35">
      <c r="A375" s="46">
        <f t="shared" si="59"/>
        <v>54</v>
      </c>
      <c r="B375" s="46">
        <f t="shared" si="60"/>
        <v>4.2</v>
      </c>
      <c r="C375" s="47" t="str">
        <f t="shared" si="63"/>
        <v>Informe Interactivo 2 - Martinica</v>
      </c>
      <c r="D375" s="34" t="str">
        <f t="shared" si="56"/>
        <v>https://analytics.zoho.com/open-view/2395394000006196903?ZOHO_CRITERIA=%22Trasposicion_4.2%22.%22C%C3%B3digo_Pa%C3%ADs%22%20%3D%20'MTQ'</v>
      </c>
      <c r="E375" s="48">
        <f t="shared" si="62"/>
        <v>86</v>
      </c>
      <c r="F375" s="49" t="str">
        <f t="shared" si="62"/>
        <v>Informe Interactivo 2</v>
      </c>
      <c r="G375" s="49" t="str">
        <f t="shared" si="62"/>
        <v>Destino</v>
      </c>
      <c r="H375" s="49" t="str">
        <f t="shared" si="62"/>
        <v>Valor de exportación (USD)</v>
      </c>
      <c r="I375" s="46" t="s">
        <v>179</v>
      </c>
      <c r="J375" s="49" t="s">
        <v>180</v>
      </c>
      <c r="L375" s="51" t="str">
        <f t="shared" si="58"/>
        <v>Informe Interactivo 2 - Martinica</v>
      </c>
      <c r="Z375" s="95" t="s">
        <v>282</v>
      </c>
    </row>
    <row r="376" spans="1:26" s="49" customFormat="1" hidden="1" x14ac:dyDescent="0.35">
      <c r="A376" s="46">
        <f t="shared" si="59"/>
        <v>55</v>
      </c>
      <c r="B376" s="46">
        <f t="shared" si="60"/>
        <v>4.2</v>
      </c>
      <c r="C376" s="47" t="str">
        <f t="shared" si="63"/>
        <v>Informe Interactivo 2 - Malaui</v>
      </c>
      <c r="D376" s="34" t="str">
        <f t="shared" si="56"/>
        <v>https://analytics.zoho.com/open-view/2395394000006196903?ZOHO_CRITERIA=%22Trasposicion_4.2%22.%22C%C3%B3digo_Pa%C3%ADs%22%20%3D%20'MWI'</v>
      </c>
      <c r="E376" s="48">
        <f t="shared" si="62"/>
        <v>86</v>
      </c>
      <c r="F376" s="49" t="str">
        <f t="shared" si="62"/>
        <v>Informe Interactivo 2</v>
      </c>
      <c r="G376" s="49" t="str">
        <f t="shared" si="62"/>
        <v>Destino</v>
      </c>
      <c r="H376" s="49" t="str">
        <f t="shared" si="62"/>
        <v>Valor de exportación (USD)</v>
      </c>
      <c r="I376" s="46" t="s">
        <v>181</v>
      </c>
      <c r="J376" s="49" t="s">
        <v>182</v>
      </c>
      <c r="L376" s="51" t="str">
        <f t="shared" si="58"/>
        <v>Informe Interactivo 2 - Malaui</v>
      </c>
      <c r="Z376" s="95" t="s">
        <v>282</v>
      </c>
    </row>
    <row r="377" spans="1:26" s="49" customFormat="1" hidden="1" x14ac:dyDescent="0.35">
      <c r="A377" s="46">
        <f t="shared" si="59"/>
        <v>56</v>
      </c>
      <c r="B377" s="46">
        <f t="shared" si="60"/>
        <v>4.2</v>
      </c>
      <c r="C377" s="47" t="str">
        <f t="shared" si="63"/>
        <v>Informe Interactivo 2 - Malasia</v>
      </c>
      <c r="D377" s="34" t="str">
        <f t="shared" si="56"/>
        <v>https://analytics.zoho.com/open-view/2395394000006196903?ZOHO_CRITERIA=%22Trasposicion_4.2%22.%22C%C3%B3digo_Pa%C3%ADs%22%20%3D%20'MYS'</v>
      </c>
      <c r="E377" s="48">
        <f t="shared" si="62"/>
        <v>86</v>
      </c>
      <c r="F377" s="49" t="str">
        <f t="shared" si="62"/>
        <v>Informe Interactivo 2</v>
      </c>
      <c r="G377" s="49" t="str">
        <f t="shared" si="62"/>
        <v>Destino</v>
      </c>
      <c r="H377" s="49" t="str">
        <f t="shared" si="62"/>
        <v>Valor de exportación (USD)</v>
      </c>
      <c r="I377" s="46" t="s">
        <v>183</v>
      </c>
      <c r="J377" s="49" t="s">
        <v>184</v>
      </c>
      <c r="L377" s="51" t="str">
        <f t="shared" si="58"/>
        <v>Informe Interactivo 2 - Malasia</v>
      </c>
      <c r="Z377" s="95" t="s">
        <v>282</v>
      </c>
    </row>
    <row r="378" spans="1:26" s="49" customFormat="1" hidden="1" x14ac:dyDescent="0.35">
      <c r="A378" s="46">
        <f t="shared" si="59"/>
        <v>57</v>
      </c>
      <c r="B378" s="46">
        <f t="shared" si="60"/>
        <v>4.2</v>
      </c>
      <c r="C378" s="47" t="str">
        <f t="shared" si="63"/>
        <v>Informe Interactivo 2 - Nueva Caledonia</v>
      </c>
      <c r="D378" s="34" t="str">
        <f t="shared" si="56"/>
        <v>https://analytics.zoho.com/open-view/2395394000006196903?ZOHO_CRITERIA=%22Trasposicion_4.2%22.%22C%C3%B3digo_Pa%C3%ADs%22%20%3D%20'NCL'</v>
      </c>
      <c r="E378" s="48">
        <f t="shared" si="62"/>
        <v>86</v>
      </c>
      <c r="F378" s="49" t="str">
        <f t="shared" si="62"/>
        <v>Informe Interactivo 2</v>
      </c>
      <c r="G378" s="49" t="str">
        <f t="shared" si="62"/>
        <v>Destino</v>
      </c>
      <c r="H378" s="49" t="str">
        <f t="shared" si="62"/>
        <v>Valor de exportación (USD)</v>
      </c>
      <c r="I378" s="46" t="s">
        <v>185</v>
      </c>
      <c r="J378" s="49" t="s">
        <v>186</v>
      </c>
      <c r="L378" s="51" t="str">
        <f t="shared" si="58"/>
        <v>Informe Interactivo 2 - Nueva Caledonia</v>
      </c>
      <c r="Z378" s="95" t="s">
        <v>282</v>
      </c>
    </row>
    <row r="379" spans="1:26" s="49" customFormat="1" hidden="1" x14ac:dyDescent="0.35">
      <c r="A379" s="46">
        <f t="shared" si="59"/>
        <v>58</v>
      </c>
      <c r="B379" s="46">
        <f t="shared" si="60"/>
        <v>4.2</v>
      </c>
      <c r="C379" s="47" t="str">
        <f t="shared" si="63"/>
        <v>Informe Interactivo 2 - Nicaragua</v>
      </c>
      <c r="D379" s="34" t="str">
        <f t="shared" si="56"/>
        <v>https://analytics.zoho.com/open-view/2395394000006196903?ZOHO_CRITERIA=%22Trasposicion_4.2%22.%22C%C3%B3digo_Pa%C3%ADs%22%20%3D%20'NIC'</v>
      </c>
      <c r="E379" s="48">
        <f t="shared" si="62"/>
        <v>86</v>
      </c>
      <c r="F379" s="49" t="str">
        <f t="shared" si="62"/>
        <v>Informe Interactivo 2</v>
      </c>
      <c r="G379" s="49" t="str">
        <f t="shared" si="62"/>
        <v>Destino</v>
      </c>
      <c r="H379" s="49" t="str">
        <f t="shared" si="62"/>
        <v>Valor de exportación (USD)</v>
      </c>
      <c r="I379" s="46" t="s">
        <v>187</v>
      </c>
      <c r="J379" s="49" t="s">
        <v>188</v>
      </c>
      <c r="L379" s="51" t="str">
        <f t="shared" si="58"/>
        <v>Informe Interactivo 2 - Nicaragua</v>
      </c>
      <c r="Z379" s="95" t="s">
        <v>282</v>
      </c>
    </row>
    <row r="380" spans="1:26" s="49" customFormat="1" hidden="1" x14ac:dyDescent="0.35">
      <c r="A380" s="46">
        <f t="shared" si="59"/>
        <v>59</v>
      </c>
      <c r="B380" s="46">
        <f t="shared" si="60"/>
        <v>4.2</v>
      </c>
      <c r="C380" s="47" t="str">
        <f t="shared" si="63"/>
        <v>Informe Interactivo 2 - Países Bajos</v>
      </c>
      <c r="D380" s="34" t="str">
        <f t="shared" si="56"/>
        <v>https://analytics.zoho.com/open-view/2395394000006196903?ZOHO_CRITERIA=%22Trasposicion_4.2%22.%22C%C3%B3digo_Pa%C3%ADs%22%20%3D%20'NLD'</v>
      </c>
      <c r="E380" s="48">
        <f t="shared" ref="E380:H395" si="64">+E379</f>
        <v>86</v>
      </c>
      <c r="F380" s="49" t="str">
        <f t="shared" si="64"/>
        <v>Informe Interactivo 2</v>
      </c>
      <c r="G380" s="49" t="str">
        <f t="shared" si="64"/>
        <v>Destino</v>
      </c>
      <c r="H380" s="49" t="str">
        <f t="shared" si="64"/>
        <v>Valor de exportación (USD)</v>
      </c>
      <c r="I380" s="46" t="s">
        <v>189</v>
      </c>
      <c r="J380" s="49" t="s">
        <v>190</v>
      </c>
      <c r="L380" s="51" t="str">
        <f t="shared" si="58"/>
        <v>Informe Interactivo 2 - Países Bajos</v>
      </c>
      <c r="Z380" s="95" t="s">
        <v>282</v>
      </c>
    </row>
    <row r="381" spans="1:26" s="49" customFormat="1" hidden="1" x14ac:dyDescent="0.35">
      <c r="A381" s="46">
        <f t="shared" si="59"/>
        <v>60</v>
      </c>
      <c r="B381" s="46">
        <f t="shared" si="60"/>
        <v>4.2</v>
      </c>
      <c r="C381" s="47" t="str">
        <f t="shared" si="63"/>
        <v>Informe Interactivo 2 - Noruega</v>
      </c>
      <c r="D381" s="34" t="str">
        <f t="shared" si="56"/>
        <v>https://analytics.zoho.com/open-view/2395394000006196903?ZOHO_CRITERIA=%22Trasposicion_4.2%22.%22C%C3%B3digo_Pa%C3%ADs%22%20%3D%20'NOR'</v>
      </c>
      <c r="E381" s="48">
        <f t="shared" si="64"/>
        <v>86</v>
      </c>
      <c r="F381" s="49" t="str">
        <f t="shared" si="64"/>
        <v>Informe Interactivo 2</v>
      </c>
      <c r="G381" s="49" t="str">
        <f t="shared" si="64"/>
        <v>Destino</v>
      </c>
      <c r="H381" s="49" t="str">
        <f t="shared" si="64"/>
        <v>Valor de exportación (USD)</v>
      </c>
      <c r="I381" s="46" t="s">
        <v>191</v>
      </c>
      <c r="J381" s="49" t="s">
        <v>192</v>
      </c>
      <c r="L381" s="51" t="str">
        <f t="shared" si="58"/>
        <v>Informe Interactivo 2 - Noruega</v>
      </c>
      <c r="Z381" s="95" t="s">
        <v>282</v>
      </c>
    </row>
    <row r="382" spans="1:26" s="49" customFormat="1" hidden="1" x14ac:dyDescent="0.35">
      <c r="A382" s="46">
        <f t="shared" si="59"/>
        <v>61</v>
      </c>
      <c r="B382" s="46">
        <f t="shared" si="60"/>
        <v>4.2</v>
      </c>
      <c r="C382" s="47" t="str">
        <f t="shared" si="63"/>
        <v>Informe Interactivo 2 - Nueva Zelanda</v>
      </c>
      <c r="D382" s="34" t="str">
        <f t="shared" si="56"/>
        <v>https://analytics.zoho.com/open-view/2395394000006196903?ZOHO_CRITERIA=%22Trasposicion_4.2%22.%22C%C3%B3digo_Pa%C3%ADs%22%20%3D%20'NZL'</v>
      </c>
      <c r="E382" s="48">
        <f t="shared" si="64"/>
        <v>86</v>
      </c>
      <c r="F382" s="49" t="str">
        <f t="shared" si="64"/>
        <v>Informe Interactivo 2</v>
      </c>
      <c r="G382" s="49" t="str">
        <f t="shared" si="64"/>
        <v>Destino</v>
      </c>
      <c r="H382" s="49" t="str">
        <f t="shared" si="64"/>
        <v>Valor de exportación (USD)</v>
      </c>
      <c r="I382" s="46" t="s">
        <v>193</v>
      </c>
      <c r="J382" s="49" t="s">
        <v>194</v>
      </c>
      <c r="L382" s="51" t="str">
        <f t="shared" si="58"/>
        <v>Informe Interactivo 2 - Nueva Zelanda</v>
      </c>
      <c r="Z382" s="95" t="s">
        <v>282</v>
      </c>
    </row>
    <row r="383" spans="1:26" s="49" customFormat="1" hidden="1" x14ac:dyDescent="0.35">
      <c r="A383" s="46">
        <f t="shared" si="59"/>
        <v>62</v>
      </c>
      <c r="B383" s="46">
        <f t="shared" si="60"/>
        <v>4.2</v>
      </c>
      <c r="C383" s="47" t="str">
        <f t="shared" si="63"/>
        <v>Informe Interactivo 2 - Omán</v>
      </c>
      <c r="D383" s="34" t="str">
        <f t="shared" si="56"/>
        <v>https://analytics.zoho.com/open-view/2395394000006196903?ZOHO_CRITERIA=%22Trasposicion_4.2%22.%22C%C3%B3digo_Pa%C3%ADs%22%20%3D%20'OMN'</v>
      </c>
      <c r="E383" s="48">
        <f t="shared" si="64"/>
        <v>86</v>
      </c>
      <c r="F383" s="49" t="str">
        <f t="shared" si="64"/>
        <v>Informe Interactivo 2</v>
      </c>
      <c r="G383" s="49" t="str">
        <f t="shared" si="64"/>
        <v>Destino</v>
      </c>
      <c r="H383" s="49" t="str">
        <f t="shared" si="64"/>
        <v>Valor de exportación (USD)</v>
      </c>
      <c r="I383" s="46" t="s">
        <v>195</v>
      </c>
      <c r="J383" s="49" t="s">
        <v>196</v>
      </c>
      <c r="L383" s="51" t="str">
        <f t="shared" si="58"/>
        <v>Informe Interactivo 2 - Omán</v>
      </c>
      <c r="Z383" s="95" t="s">
        <v>282</v>
      </c>
    </row>
    <row r="384" spans="1:26" s="49" customFormat="1" hidden="1" x14ac:dyDescent="0.35">
      <c r="A384" s="46">
        <f t="shared" si="59"/>
        <v>63</v>
      </c>
      <c r="B384" s="46">
        <f t="shared" si="60"/>
        <v>4.2</v>
      </c>
      <c r="C384" s="47" t="str">
        <f t="shared" si="63"/>
        <v>Informe Interactivo 2 - Panamá</v>
      </c>
      <c r="D384" s="34" t="str">
        <f t="shared" si="56"/>
        <v>https://analytics.zoho.com/open-view/2395394000006196903?ZOHO_CRITERIA=%22Trasposicion_4.2%22.%22C%C3%B3digo_Pa%C3%ADs%22%20%3D%20'PAN'</v>
      </c>
      <c r="E384" s="48">
        <f t="shared" si="64"/>
        <v>86</v>
      </c>
      <c r="F384" s="49" t="str">
        <f t="shared" si="64"/>
        <v>Informe Interactivo 2</v>
      </c>
      <c r="G384" s="49" t="str">
        <f t="shared" si="64"/>
        <v>Destino</v>
      </c>
      <c r="H384" s="49" t="str">
        <f t="shared" si="64"/>
        <v>Valor de exportación (USD)</v>
      </c>
      <c r="I384" s="46" t="s">
        <v>197</v>
      </c>
      <c r="J384" s="49" t="s">
        <v>198</v>
      </c>
      <c r="L384" s="51" t="str">
        <f t="shared" si="58"/>
        <v>Informe Interactivo 2 - Panamá</v>
      </c>
      <c r="Z384" s="95" t="s">
        <v>282</v>
      </c>
    </row>
    <row r="385" spans="1:26" s="49" customFormat="1" hidden="1" x14ac:dyDescent="0.35">
      <c r="A385" s="46">
        <f t="shared" si="59"/>
        <v>64</v>
      </c>
      <c r="B385" s="46">
        <f t="shared" si="60"/>
        <v>4.2</v>
      </c>
      <c r="C385" s="47" t="str">
        <f t="shared" si="63"/>
        <v>Informe Interactivo 2 - Perú</v>
      </c>
      <c r="D385" s="34" t="str">
        <f t="shared" si="56"/>
        <v>https://analytics.zoho.com/open-view/2395394000006196903?ZOHO_CRITERIA=%22Trasposicion_4.2%22.%22C%C3%B3digo_Pa%C3%ADs%22%20%3D%20'PER'</v>
      </c>
      <c r="E385" s="48">
        <f t="shared" si="64"/>
        <v>86</v>
      </c>
      <c r="F385" s="49" t="str">
        <f t="shared" si="64"/>
        <v>Informe Interactivo 2</v>
      </c>
      <c r="G385" s="49" t="str">
        <f t="shared" si="64"/>
        <v>Destino</v>
      </c>
      <c r="H385" s="49" t="str">
        <f t="shared" si="64"/>
        <v>Valor de exportación (USD)</v>
      </c>
      <c r="I385" s="46" t="s">
        <v>199</v>
      </c>
      <c r="J385" s="49" t="s">
        <v>200</v>
      </c>
      <c r="L385" s="51" t="str">
        <f t="shared" si="58"/>
        <v>Informe Interactivo 2 - Perú</v>
      </c>
      <c r="Z385" s="95" t="s">
        <v>282</v>
      </c>
    </row>
    <row r="386" spans="1:26" s="49" customFormat="1" hidden="1" x14ac:dyDescent="0.35">
      <c r="A386" s="46">
        <f t="shared" si="59"/>
        <v>65</v>
      </c>
      <c r="B386" s="46">
        <f t="shared" si="60"/>
        <v>4.2</v>
      </c>
      <c r="C386" s="47" t="str">
        <f t="shared" si="63"/>
        <v>Informe Interactivo 2 - Filipinas</v>
      </c>
      <c r="D386" s="34" t="str">
        <f t="shared" si="56"/>
        <v>https://analytics.zoho.com/open-view/2395394000006196903?ZOHO_CRITERIA=%22Trasposicion_4.2%22.%22C%C3%B3digo_Pa%C3%ADs%22%20%3D%20'PHL'</v>
      </c>
      <c r="E386" s="48">
        <f t="shared" si="64"/>
        <v>86</v>
      </c>
      <c r="F386" s="49" t="str">
        <f t="shared" si="64"/>
        <v>Informe Interactivo 2</v>
      </c>
      <c r="G386" s="49" t="str">
        <f t="shared" si="64"/>
        <v>Destino</v>
      </c>
      <c r="H386" s="49" t="str">
        <f t="shared" si="64"/>
        <v>Valor de exportación (USD)</v>
      </c>
      <c r="I386" s="46" t="s">
        <v>201</v>
      </c>
      <c r="J386" s="49" t="s">
        <v>202</v>
      </c>
      <c r="L386" s="51" t="str">
        <f t="shared" si="58"/>
        <v>Informe Interactivo 2 - Filipinas</v>
      </c>
      <c r="Z386" s="95" t="s">
        <v>282</v>
      </c>
    </row>
    <row r="387" spans="1:26" s="49" customFormat="1" hidden="1" x14ac:dyDescent="0.35">
      <c r="A387" s="46">
        <f t="shared" si="59"/>
        <v>66</v>
      </c>
      <c r="B387" s="46">
        <f t="shared" si="60"/>
        <v>4.2</v>
      </c>
      <c r="C387" s="47" t="str">
        <f t="shared" si="63"/>
        <v>Informe Interactivo 2 - Polonia</v>
      </c>
      <c r="D387" s="34" t="str">
        <f t="shared" ref="D387:D407" si="65">+"https://analytics.zoho.com/open-view/2395394000006196903?ZOHO_CRITERIA=%22Trasposicion_4.2%22.%22C%C3%B3digo_Pa%C3%ADs%22%20%3D%20'"&amp;I387&amp;"'"</f>
        <v>https://analytics.zoho.com/open-view/2395394000006196903?ZOHO_CRITERIA=%22Trasposicion_4.2%22.%22C%C3%B3digo_Pa%C3%ADs%22%20%3D%20'POL'</v>
      </c>
      <c r="E387" s="48">
        <f t="shared" si="64"/>
        <v>86</v>
      </c>
      <c r="F387" s="49" t="str">
        <f t="shared" si="64"/>
        <v>Informe Interactivo 2</v>
      </c>
      <c r="G387" s="49" t="str">
        <f t="shared" si="64"/>
        <v>Destino</v>
      </c>
      <c r="H387" s="49" t="str">
        <f t="shared" si="64"/>
        <v>Valor de exportación (USD)</v>
      </c>
      <c r="I387" s="46" t="s">
        <v>203</v>
      </c>
      <c r="J387" s="49" t="s">
        <v>204</v>
      </c>
      <c r="L387" s="51" t="str">
        <f t="shared" si="58"/>
        <v>Informe Interactivo 2 - Polonia</v>
      </c>
      <c r="Z387" s="95" t="s">
        <v>282</v>
      </c>
    </row>
    <row r="388" spans="1:26" s="49" customFormat="1" hidden="1" x14ac:dyDescent="0.35">
      <c r="A388" s="46">
        <f t="shared" si="59"/>
        <v>67</v>
      </c>
      <c r="B388" s="46">
        <f t="shared" si="60"/>
        <v>4.2</v>
      </c>
      <c r="C388" s="47" t="str">
        <f t="shared" si="63"/>
        <v>Informe Interactivo 2 - Puerto Rico</v>
      </c>
      <c r="D388" s="34" t="str">
        <f t="shared" si="65"/>
        <v>https://analytics.zoho.com/open-view/2395394000006196903?ZOHO_CRITERIA=%22Trasposicion_4.2%22.%22C%C3%B3digo_Pa%C3%ADs%22%20%3D%20'PRI'</v>
      </c>
      <c r="E388" s="48">
        <f t="shared" si="64"/>
        <v>86</v>
      </c>
      <c r="F388" s="49" t="str">
        <f t="shared" si="64"/>
        <v>Informe Interactivo 2</v>
      </c>
      <c r="G388" s="49" t="str">
        <f t="shared" si="64"/>
        <v>Destino</v>
      </c>
      <c r="H388" s="49" t="str">
        <f t="shared" si="64"/>
        <v>Valor de exportación (USD)</v>
      </c>
      <c r="I388" s="46" t="s">
        <v>205</v>
      </c>
      <c r="J388" s="49" t="s">
        <v>206</v>
      </c>
      <c r="L388" s="51" t="str">
        <f t="shared" si="58"/>
        <v>Informe Interactivo 2 - Puerto Rico</v>
      </c>
      <c r="Z388" s="95" t="s">
        <v>282</v>
      </c>
    </row>
    <row r="389" spans="1:26" s="49" customFormat="1" hidden="1" x14ac:dyDescent="0.35">
      <c r="A389" s="46">
        <f t="shared" si="59"/>
        <v>68</v>
      </c>
      <c r="B389" s="46">
        <f t="shared" si="60"/>
        <v>4.2</v>
      </c>
      <c r="C389" s="47" t="str">
        <f t="shared" si="63"/>
        <v>Informe Interactivo 2 - Portugal</v>
      </c>
      <c r="D389" s="34" t="str">
        <f t="shared" si="65"/>
        <v>https://analytics.zoho.com/open-view/2395394000006196903?ZOHO_CRITERIA=%22Trasposicion_4.2%22.%22C%C3%B3digo_Pa%C3%ADs%22%20%3D%20'PRT'</v>
      </c>
      <c r="E389" s="48">
        <f t="shared" si="64"/>
        <v>86</v>
      </c>
      <c r="F389" s="49" t="str">
        <f t="shared" si="64"/>
        <v>Informe Interactivo 2</v>
      </c>
      <c r="G389" s="49" t="str">
        <f t="shared" si="64"/>
        <v>Destino</v>
      </c>
      <c r="H389" s="49" t="str">
        <f t="shared" si="64"/>
        <v>Valor de exportación (USD)</v>
      </c>
      <c r="I389" s="46" t="s">
        <v>207</v>
      </c>
      <c r="J389" s="49" t="s">
        <v>208</v>
      </c>
      <c r="L389" s="51" t="str">
        <f t="shared" si="58"/>
        <v>Informe Interactivo 2 - Portugal</v>
      </c>
      <c r="Z389" s="95" t="s">
        <v>282</v>
      </c>
    </row>
    <row r="390" spans="1:26" s="49" customFormat="1" hidden="1" x14ac:dyDescent="0.35">
      <c r="A390" s="46">
        <f t="shared" si="59"/>
        <v>69</v>
      </c>
      <c r="B390" s="46">
        <f t="shared" si="60"/>
        <v>4.2</v>
      </c>
      <c r="C390" s="47" t="str">
        <f t="shared" si="63"/>
        <v>Informe Interactivo 2 - Paraguay</v>
      </c>
      <c r="D390" s="34" t="str">
        <f t="shared" si="65"/>
        <v>https://analytics.zoho.com/open-view/2395394000006196903?ZOHO_CRITERIA=%22Trasposicion_4.2%22.%22C%C3%B3digo_Pa%C3%ADs%22%20%3D%20'PRY'</v>
      </c>
      <c r="E390" s="48">
        <f t="shared" si="64"/>
        <v>86</v>
      </c>
      <c r="F390" s="49" t="str">
        <f t="shared" si="64"/>
        <v>Informe Interactivo 2</v>
      </c>
      <c r="G390" s="49" t="str">
        <f t="shared" si="64"/>
        <v>Destino</v>
      </c>
      <c r="H390" s="49" t="str">
        <f t="shared" si="64"/>
        <v>Valor de exportación (USD)</v>
      </c>
      <c r="I390" s="46" t="s">
        <v>209</v>
      </c>
      <c r="J390" s="49" t="s">
        <v>210</v>
      </c>
      <c r="L390" s="51" t="str">
        <f t="shared" si="58"/>
        <v>Informe Interactivo 2 - Paraguay</v>
      </c>
      <c r="Z390" s="95" t="s">
        <v>282</v>
      </c>
    </row>
    <row r="391" spans="1:26" s="49" customFormat="1" hidden="1" x14ac:dyDescent="0.35">
      <c r="A391" s="46">
        <f t="shared" si="59"/>
        <v>70</v>
      </c>
      <c r="B391" s="46">
        <f t="shared" si="60"/>
        <v>4.2</v>
      </c>
      <c r="C391" s="47" t="str">
        <f t="shared" si="63"/>
        <v>Informe Interactivo 2 - Rumania</v>
      </c>
      <c r="D391" s="34" t="str">
        <f t="shared" si="65"/>
        <v>https://analytics.zoho.com/open-view/2395394000006196903?ZOHO_CRITERIA=%22Trasposicion_4.2%22.%22C%C3%B3digo_Pa%C3%ADs%22%20%3D%20'ROU'</v>
      </c>
      <c r="E391" s="48">
        <f t="shared" si="64"/>
        <v>86</v>
      </c>
      <c r="F391" s="49" t="str">
        <f t="shared" si="64"/>
        <v>Informe Interactivo 2</v>
      </c>
      <c r="G391" s="49" t="str">
        <f t="shared" si="64"/>
        <v>Destino</v>
      </c>
      <c r="H391" s="49" t="str">
        <f t="shared" si="64"/>
        <v>Valor de exportación (USD)</v>
      </c>
      <c r="I391" s="46" t="s">
        <v>211</v>
      </c>
      <c r="J391" s="49" t="s">
        <v>212</v>
      </c>
      <c r="L391" s="51" t="str">
        <f t="shared" si="58"/>
        <v>Informe Interactivo 2 - Rumania</v>
      </c>
      <c r="Z391" s="95" t="s">
        <v>282</v>
      </c>
    </row>
    <row r="392" spans="1:26" s="49" customFormat="1" hidden="1" x14ac:dyDescent="0.35">
      <c r="A392" s="46">
        <f t="shared" si="59"/>
        <v>71</v>
      </c>
      <c r="B392" s="46">
        <f t="shared" si="60"/>
        <v>4.2</v>
      </c>
      <c r="C392" s="47" t="str">
        <f t="shared" si="63"/>
        <v>Informe Interactivo 2 - Rusia</v>
      </c>
      <c r="D392" s="34" t="str">
        <f t="shared" si="65"/>
        <v>https://analytics.zoho.com/open-view/2395394000006196903?ZOHO_CRITERIA=%22Trasposicion_4.2%22.%22C%C3%B3digo_Pa%C3%ADs%22%20%3D%20'RUS'</v>
      </c>
      <c r="E392" s="48">
        <f t="shared" si="64"/>
        <v>86</v>
      </c>
      <c r="F392" s="49" t="str">
        <f t="shared" si="64"/>
        <v>Informe Interactivo 2</v>
      </c>
      <c r="G392" s="49" t="str">
        <f t="shared" si="64"/>
        <v>Destino</v>
      </c>
      <c r="H392" s="49" t="str">
        <f t="shared" si="64"/>
        <v>Valor de exportación (USD)</v>
      </c>
      <c r="I392" s="46" t="s">
        <v>213</v>
      </c>
      <c r="J392" s="49" t="s">
        <v>214</v>
      </c>
      <c r="L392" s="51" t="str">
        <f t="shared" si="58"/>
        <v>Informe Interactivo 2 - Rusia</v>
      </c>
      <c r="Z392" s="95" t="s">
        <v>282</v>
      </c>
    </row>
    <row r="393" spans="1:26" s="49" customFormat="1" hidden="1" x14ac:dyDescent="0.35">
      <c r="A393" s="46">
        <f t="shared" si="59"/>
        <v>72</v>
      </c>
      <c r="B393" s="46">
        <f t="shared" si="60"/>
        <v>4.2</v>
      </c>
      <c r="C393" s="47" t="str">
        <f t="shared" si="63"/>
        <v>Informe Interactivo 2 - Arabia Saudita</v>
      </c>
      <c r="D393" s="34" t="str">
        <f t="shared" si="65"/>
        <v>https://analytics.zoho.com/open-view/2395394000006196903?ZOHO_CRITERIA=%22Trasposicion_4.2%22.%22C%C3%B3digo_Pa%C3%ADs%22%20%3D%20'SAU'</v>
      </c>
      <c r="E393" s="48">
        <f t="shared" si="64"/>
        <v>86</v>
      </c>
      <c r="F393" s="49" t="str">
        <f t="shared" si="64"/>
        <v>Informe Interactivo 2</v>
      </c>
      <c r="G393" s="49" t="str">
        <f t="shared" si="64"/>
        <v>Destino</v>
      </c>
      <c r="H393" s="49" t="str">
        <f t="shared" si="64"/>
        <v>Valor de exportación (USD)</v>
      </c>
      <c r="I393" s="46" t="s">
        <v>215</v>
      </c>
      <c r="J393" s="49" t="s">
        <v>216</v>
      </c>
      <c r="L393" s="51" t="str">
        <f t="shared" si="58"/>
        <v>Informe Interactivo 2 - Arabia Saudita</v>
      </c>
      <c r="Z393" s="95" t="s">
        <v>282</v>
      </c>
    </row>
    <row r="394" spans="1:26" s="49" customFormat="1" hidden="1" x14ac:dyDescent="0.35">
      <c r="A394" s="46">
        <f t="shared" si="59"/>
        <v>73</v>
      </c>
      <c r="B394" s="46">
        <f t="shared" si="60"/>
        <v>4.2</v>
      </c>
      <c r="C394" s="47" t="str">
        <f t="shared" si="63"/>
        <v>Informe Interactivo 2 - Singapur</v>
      </c>
      <c r="D394" s="34" t="str">
        <f t="shared" si="65"/>
        <v>https://analytics.zoho.com/open-view/2395394000006196903?ZOHO_CRITERIA=%22Trasposicion_4.2%22.%22C%C3%B3digo_Pa%C3%ADs%22%20%3D%20'SGP'</v>
      </c>
      <c r="E394" s="48">
        <f t="shared" si="64"/>
        <v>86</v>
      </c>
      <c r="F394" s="49" t="str">
        <f t="shared" si="64"/>
        <v>Informe Interactivo 2</v>
      </c>
      <c r="G394" s="49" t="str">
        <f t="shared" si="64"/>
        <v>Destino</v>
      </c>
      <c r="H394" s="49" t="str">
        <f t="shared" si="64"/>
        <v>Valor de exportación (USD)</v>
      </c>
      <c r="I394" s="46" t="s">
        <v>217</v>
      </c>
      <c r="J394" s="49" t="s">
        <v>218</v>
      </c>
      <c r="L394" s="51" t="str">
        <f t="shared" si="58"/>
        <v>Informe Interactivo 2 - Singapur</v>
      </c>
      <c r="Z394" s="95" t="s">
        <v>282</v>
      </c>
    </row>
    <row r="395" spans="1:26" s="49" customFormat="1" hidden="1" x14ac:dyDescent="0.35">
      <c r="A395" s="46">
        <f t="shared" si="59"/>
        <v>74</v>
      </c>
      <c r="B395" s="46">
        <f t="shared" si="60"/>
        <v>4.2</v>
      </c>
      <c r="C395" s="47" t="str">
        <f t="shared" si="63"/>
        <v>Informe Interactivo 2 - El Salvador</v>
      </c>
      <c r="D395" s="34" t="str">
        <f t="shared" si="65"/>
        <v>https://analytics.zoho.com/open-view/2395394000006196903?ZOHO_CRITERIA=%22Trasposicion_4.2%22.%22C%C3%B3digo_Pa%C3%ADs%22%20%3D%20'SLV'</v>
      </c>
      <c r="E395" s="48">
        <f t="shared" si="64"/>
        <v>86</v>
      </c>
      <c r="F395" s="49" t="str">
        <f t="shared" si="64"/>
        <v>Informe Interactivo 2</v>
      </c>
      <c r="G395" s="49" t="str">
        <f t="shared" si="64"/>
        <v>Destino</v>
      </c>
      <c r="H395" s="49" t="str">
        <f t="shared" si="64"/>
        <v>Valor de exportación (USD)</v>
      </c>
      <c r="I395" s="46" t="s">
        <v>219</v>
      </c>
      <c r="J395" s="49" t="s">
        <v>220</v>
      </c>
      <c r="L395" s="51" t="str">
        <f t="shared" si="58"/>
        <v>Informe Interactivo 2 - El Salvador</v>
      </c>
      <c r="Z395" s="95" t="s">
        <v>282</v>
      </c>
    </row>
    <row r="396" spans="1:26" s="49" customFormat="1" hidden="1" x14ac:dyDescent="0.35">
      <c r="A396" s="46">
        <f t="shared" si="59"/>
        <v>75</v>
      </c>
      <c r="B396" s="46">
        <f t="shared" si="60"/>
        <v>4.2</v>
      </c>
      <c r="C396" s="47" t="str">
        <f t="shared" si="63"/>
        <v>Informe Interactivo 2 - Eslovaquia</v>
      </c>
      <c r="D396" s="34" t="str">
        <f t="shared" si="65"/>
        <v>https://analytics.zoho.com/open-view/2395394000006196903?ZOHO_CRITERIA=%22Trasposicion_4.2%22.%22C%C3%B3digo_Pa%C3%ADs%22%20%3D%20'SVK'</v>
      </c>
      <c r="E396" s="48">
        <f t="shared" ref="E396:H407" si="66">+E395</f>
        <v>86</v>
      </c>
      <c r="F396" s="49" t="str">
        <f t="shared" si="66"/>
        <v>Informe Interactivo 2</v>
      </c>
      <c r="G396" s="49" t="str">
        <f t="shared" si="66"/>
        <v>Destino</v>
      </c>
      <c r="H396" s="49" t="str">
        <f t="shared" si="66"/>
        <v>Valor de exportación (USD)</v>
      </c>
      <c r="I396" s="46" t="s">
        <v>221</v>
      </c>
      <c r="J396" s="49" t="s">
        <v>222</v>
      </c>
      <c r="L396" s="51" t="str">
        <f t="shared" ref="L396:L454" si="67">+HYPERLINK(D396,C396)</f>
        <v>Informe Interactivo 2 - Eslovaquia</v>
      </c>
      <c r="Z396" s="95" t="s">
        <v>282</v>
      </c>
    </row>
    <row r="397" spans="1:26" s="49" customFormat="1" hidden="1" x14ac:dyDescent="0.35">
      <c r="A397" s="46">
        <f t="shared" ref="A397:A454" si="68">+A396+1</f>
        <v>76</v>
      </c>
      <c r="B397" s="46">
        <f t="shared" si="60"/>
        <v>4.2</v>
      </c>
      <c r="C397" s="47" t="str">
        <f t="shared" si="63"/>
        <v>Informe Interactivo 2 - Eslovenia</v>
      </c>
      <c r="D397" s="34" t="str">
        <f t="shared" si="65"/>
        <v>https://analytics.zoho.com/open-view/2395394000006196903?ZOHO_CRITERIA=%22Trasposicion_4.2%22.%22C%C3%B3digo_Pa%C3%ADs%22%20%3D%20'SVN'</v>
      </c>
      <c r="E397" s="48">
        <f t="shared" si="66"/>
        <v>86</v>
      </c>
      <c r="F397" s="49" t="str">
        <f t="shared" si="66"/>
        <v>Informe Interactivo 2</v>
      </c>
      <c r="G397" s="49" t="str">
        <f t="shared" si="66"/>
        <v>Destino</v>
      </c>
      <c r="H397" s="49" t="str">
        <f t="shared" si="66"/>
        <v>Valor de exportación (USD)</v>
      </c>
      <c r="I397" s="46" t="s">
        <v>223</v>
      </c>
      <c r="J397" s="49" t="s">
        <v>224</v>
      </c>
      <c r="L397" s="51" t="str">
        <f t="shared" si="67"/>
        <v>Informe Interactivo 2 - Eslovenia</v>
      </c>
      <c r="Z397" s="95" t="s">
        <v>282</v>
      </c>
    </row>
    <row r="398" spans="1:26" s="49" customFormat="1" hidden="1" x14ac:dyDescent="0.35">
      <c r="A398" s="46">
        <f t="shared" si="68"/>
        <v>77</v>
      </c>
      <c r="B398" s="46">
        <f t="shared" si="60"/>
        <v>4.2</v>
      </c>
      <c r="C398" s="47" t="str">
        <f t="shared" si="63"/>
        <v>Informe Interactivo 2 - Suecia</v>
      </c>
      <c r="D398" s="34" t="str">
        <f t="shared" si="65"/>
        <v>https://analytics.zoho.com/open-view/2395394000006196903?ZOHO_CRITERIA=%22Trasposicion_4.2%22.%22C%C3%B3digo_Pa%C3%ADs%22%20%3D%20'SWE'</v>
      </c>
      <c r="E398" s="48">
        <f t="shared" si="66"/>
        <v>86</v>
      </c>
      <c r="F398" s="49" t="str">
        <f t="shared" si="66"/>
        <v>Informe Interactivo 2</v>
      </c>
      <c r="G398" s="49" t="str">
        <f t="shared" si="66"/>
        <v>Destino</v>
      </c>
      <c r="H398" s="49" t="str">
        <f t="shared" si="66"/>
        <v>Valor de exportación (USD)</v>
      </c>
      <c r="I398" s="46" t="s">
        <v>225</v>
      </c>
      <c r="J398" s="49" t="s">
        <v>226</v>
      </c>
      <c r="L398" s="51" t="str">
        <f t="shared" si="67"/>
        <v>Informe Interactivo 2 - Suecia</v>
      </c>
      <c r="Z398" s="95" t="s">
        <v>282</v>
      </c>
    </row>
    <row r="399" spans="1:26" s="49" customFormat="1" hidden="1" x14ac:dyDescent="0.35">
      <c r="A399" s="46">
        <f t="shared" si="68"/>
        <v>78</v>
      </c>
      <c r="B399" s="46">
        <f t="shared" si="60"/>
        <v>4.2</v>
      </c>
      <c r="C399" s="47" t="str">
        <f t="shared" si="63"/>
        <v>Informe Interactivo 2 - Tailandia</v>
      </c>
      <c r="D399" s="34" t="str">
        <f t="shared" si="65"/>
        <v>https://analytics.zoho.com/open-view/2395394000006196903?ZOHO_CRITERIA=%22Trasposicion_4.2%22.%22C%C3%B3digo_Pa%C3%ADs%22%20%3D%20'THA'</v>
      </c>
      <c r="E399" s="48">
        <f t="shared" si="66"/>
        <v>86</v>
      </c>
      <c r="F399" s="49" t="str">
        <f t="shared" si="66"/>
        <v>Informe Interactivo 2</v>
      </c>
      <c r="G399" s="49" t="str">
        <f t="shared" si="66"/>
        <v>Destino</v>
      </c>
      <c r="H399" s="49" t="str">
        <f t="shared" si="66"/>
        <v>Valor de exportación (USD)</v>
      </c>
      <c r="I399" s="46" t="s">
        <v>227</v>
      </c>
      <c r="J399" s="49" t="s">
        <v>228</v>
      </c>
      <c r="L399" s="51" t="str">
        <f t="shared" si="67"/>
        <v>Informe Interactivo 2 - Tailandia</v>
      </c>
      <c r="Z399" s="95" t="s">
        <v>282</v>
      </c>
    </row>
    <row r="400" spans="1:26" s="49" customFormat="1" hidden="1" x14ac:dyDescent="0.35">
      <c r="A400" s="46">
        <f t="shared" si="68"/>
        <v>79</v>
      </c>
      <c r="B400" s="46">
        <f t="shared" si="60"/>
        <v>4.2</v>
      </c>
      <c r="C400" s="47" t="str">
        <f t="shared" si="63"/>
        <v>Informe Interactivo 2 - Turquía</v>
      </c>
      <c r="D400" s="34" t="str">
        <f t="shared" si="65"/>
        <v>https://analytics.zoho.com/open-view/2395394000006196903?ZOHO_CRITERIA=%22Trasposicion_4.2%22.%22C%C3%B3digo_Pa%C3%ADs%22%20%3D%20'TUR'</v>
      </c>
      <c r="E400" s="48">
        <f t="shared" si="66"/>
        <v>86</v>
      </c>
      <c r="F400" s="49" t="str">
        <f t="shared" si="66"/>
        <v>Informe Interactivo 2</v>
      </c>
      <c r="G400" s="49" t="str">
        <f t="shared" si="66"/>
        <v>Destino</v>
      </c>
      <c r="H400" s="49" t="str">
        <f t="shared" si="66"/>
        <v>Valor de exportación (USD)</v>
      </c>
      <c r="I400" s="46" t="s">
        <v>229</v>
      </c>
      <c r="J400" s="49" t="s">
        <v>230</v>
      </c>
      <c r="L400" s="51" t="str">
        <f t="shared" si="67"/>
        <v>Informe Interactivo 2 - Turquía</v>
      </c>
      <c r="Z400" s="95" t="s">
        <v>282</v>
      </c>
    </row>
    <row r="401" spans="1:26" s="49" customFormat="1" hidden="1" x14ac:dyDescent="0.35">
      <c r="A401" s="46">
        <f t="shared" si="68"/>
        <v>80</v>
      </c>
      <c r="B401" s="46">
        <f t="shared" si="60"/>
        <v>4.2</v>
      </c>
      <c r="C401" s="47" t="str">
        <f t="shared" si="63"/>
        <v>Informe Interactivo 2 - Taiwán</v>
      </c>
      <c r="D401" s="34" t="str">
        <f t="shared" si="65"/>
        <v>https://analytics.zoho.com/open-view/2395394000006196903?ZOHO_CRITERIA=%22Trasposicion_4.2%22.%22C%C3%B3digo_Pa%C3%ADs%22%20%3D%20'TWN'</v>
      </c>
      <c r="E401" s="48">
        <f t="shared" si="66"/>
        <v>86</v>
      </c>
      <c r="F401" s="49" t="str">
        <f t="shared" si="66"/>
        <v>Informe Interactivo 2</v>
      </c>
      <c r="G401" s="49" t="str">
        <f t="shared" si="66"/>
        <v>Destino</v>
      </c>
      <c r="H401" s="49" t="str">
        <f t="shared" si="66"/>
        <v>Valor de exportación (USD)</v>
      </c>
      <c r="I401" s="46" t="s">
        <v>231</v>
      </c>
      <c r="J401" s="49" t="s">
        <v>232</v>
      </c>
      <c r="L401" s="51" t="str">
        <f t="shared" si="67"/>
        <v>Informe Interactivo 2 - Taiwán</v>
      </c>
      <c r="Z401" s="95" t="s">
        <v>282</v>
      </c>
    </row>
    <row r="402" spans="1:26" s="49" customFormat="1" hidden="1" x14ac:dyDescent="0.35">
      <c r="A402" s="46">
        <f t="shared" si="68"/>
        <v>81</v>
      </c>
      <c r="B402" s="46">
        <f t="shared" si="60"/>
        <v>4.2</v>
      </c>
      <c r="C402" s="47" t="str">
        <f t="shared" si="63"/>
        <v>Informe Interactivo 2 - Ucrania</v>
      </c>
      <c r="D402" s="34" t="str">
        <f t="shared" si="65"/>
        <v>https://analytics.zoho.com/open-view/2395394000006196903?ZOHO_CRITERIA=%22Trasposicion_4.2%22.%22C%C3%B3digo_Pa%C3%ADs%22%20%3D%20'UKR'</v>
      </c>
      <c r="E402" s="48">
        <f t="shared" si="66"/>
        <v>86</v>
      </c>
      <c r="F402" s="49" t="str">
        <f t="shared" si="66"/>
        <v>Informe Interactivo 2</v>
      </c>
      <c r="G402" s="49" t="str">
        <f t="shared" si="66"/>
        <v>Destino</v>
      </c>
      <c r="H402" s="49" t="str">
        <f t="shared" si="66"/>
        <v>Valor de exportación (USD)</v>
      </c>
      <c r="I402" s="46" t="s">
        <v>233</v>
      </c>
      <c r="J402" s="49" t="s">
        <v>234</v>
      </c>
      <c r="L402" s="51" t="str">
        <f t="shared" si="67"/>
        <v>Informe Interactivo 2 - Ucrania</v>
      </c>
      <c r="Z402" s="95" t="s">
        <v>282</v>
      </c>
    </row>
    <row r="403" spans="1:26" s="49" customFormat="1" hidden="1" x14ac:dyDescent="0.35">
      <c r="A403" s="46">
        <f t="shared" si="68"/>
        <v>82</v>
      </c>
      <c r="B403" s="46">
        <f t="shared" si="60"/>
        <v>4.2</v>
      </c>
      <c r="C403" s="47" t="str">
        <f t="shared" si="63"/>
        <v>Informe Interactivo 2 - Uruguay</v>
      </c>
      <c r="D403" s="34" t="str">
        <f t="shared" si="65"/>
        <v>https://analytics.zoho.com/open-view/2395394000006196903?ZOHO_CRITERIA=%22Trasposicion_4.2%22.%22C%C3%B3digo_Pa%C3%ADs%22%20%3D%20'URY'</v>
      </c>
      <c r="E403" s="48">
        <f t="shared" si="66"/>
        <v>86</v>
      </c>
      <c r="F403" s="49" t="str">
        <f t="shared" si="66"/>
        <v>Informe Interactivo 2</v>
      </c>
      <c r="G403" s="49" t="str">
        <f t="shared" si="66"/>
        <v>Destino</v>
      </c>
      <c r="H403" s="49" t="str">
        <f t="shared" si="66"/>
        <v>Valor de exportación (USD)</v>
      </c>
      <c r="I403" s="46" t="s">
        <v>235</v>
      </c>
      <c r="J403" s="49" t="s">
        <v>236</v>
      </c>
      <c r="L403" s="51" t="str">
        <f t="shared" si="67"/>
        <v>Informe Interactivo 2 - Uruguay</v>
      </c>
      <c r="Z403" s="95" t="s">
        <v>282</v>
      </c>
    </row>
    <row r="404" spans="1:26" s="49" customFormat="1" hidden="1" x14ac:dyDescent="0.35">
      <c r="A404" s="46">
        <f t="shared" si="68"/>
        <v>83</v>
      </c>
      <c r="B404" s="46">
        <f t="shared" si="60"/>
        <v>4.2</v>
      </c>
      <c r="C404" s="47" t="str">
        <f t="shared" si="63"/>
        <v>Informe Interactivo 2 - Estados Unidos</v>
      </c>
      <c r="D404" s="34" t="str">
        <f t="shared" si="65"/>
        <v>https://analytics.zoho.com/open-view/2395394000006196903?ZOHO_CRITERIA=%22Trasposicion_4.2%22.%22C%C3%B3digo_Pa%C3%ADs%22%20%3D%20'USA'</v>
      </c>
      <c r="E404" s="48">
        <f t="shared" si="66"/>
        <v>86</v>
      </c>
      <c r="F404" s="49" t="str">
        <f t="shared" si="66"/>
        <v>Informe Interactivo 2</v>
      </c>
      <c r="G404" s="49" t="str">
        <f t="shared" si="66"/>
        <v>Destino</v>
      </c>
      <c r="H404" s="49" t="str">
        <f t="shared" si="66"/>
        <v>Valor de exportación (USD)</v>
      </c>
      <c r="I404" s="46" t="s">
        <v>237</v>
      </c>
      <c r="J404" s="49" t="s">
        <v>238</v>
      </c>
      <c r="L404" s="51" t="str">
        <f t="shared" si="67"/>
        <v>Informe Interactivo 2 - Estados Unidos</v>
      </c>
      <c r="Z404" s="95" t="s">
        <v>282</v>
      </c>
    </row>
    <row r="405" spans="1:26" s="49" customFormat="1" hidden="1" x14ac:dyDescent="0.35">
      <c r="A405" s="46">
        <f t="shared" si="68"/>
        <v>84</v>
      </c>
      <c r="B405" s="46">
        <f t="shared" si="60"/>
        <v>4.2</v>
      </c>
      <c r="C405" s="47" t="str">
        <f t="shared" si="63"/>
        <v>Informe Interactivo 2 - Venezuela</v>
      </c>
      <c r="D405" s="34" t="str">
        <f t="shared" si="65"/>
        <v>https://analytics.zoho.com/open-view/2395394000006196903?ZOHO_CRITERIA=%22Trasposicion_4.2%22.%22C%C3%B3digo_Pa%C3%ADs%22%20%3D%20'VEN'</v>
      </c>
      <c r="E405" s="48">
        <f t="shared" si="66"/>
        <v>86</v>
      </c>
      <c r="F405" s="49" t="str">
        <f t="shared" si="66"/>
        <v>Informe Interactivo 2</v>
      </c>
      <c r="G405" s="49" t="str">
        <f t="shared" si="66"/>
        <v>Destino</v>
      </c>
      <c r="H405" s="49" t="str">
        <f t="shared" si="66"/>
        <v>Valor de exportación (USD)</v>
      </c>
      <c r="I405" s="46" t="s">
        <v>239</v>
      </c>
      <c r="J405" s="49" t="s">
        <v>240</v>
      </c>
      <c r="L405" s="51" t="str">
        <f t="shared" si="67"/>
        <v>Informe Interactivo 2 - Venezuela</v>
      </c>
      <c r="Z405" s="95" t="s">
        <v>282</v>
      </c>
    </row>
    <row r="406" spans="1:26" s="49" customFormat="1" hidden="1" x14ac:dyDescent="0.35">
      <c r="A406" s="46">
        <f t="shared" si="68"/>
        <v>85</v>
      </c>
      <c r="B406" s="46">
        <f t="shared" si="60"/>
        <v>4.2</v>
      </c>
      <c r="C406" s="47" t="str">
        <f t="shared" si="63"/>
        <v>Informe Interactivo 2 - Vietnam</v>
      </c>
      <c r="D406" s="34" t="str">
        <f t="shared" si="65"/>
        <v>https://analytics.zoho.com/open-view/2395394000006196903?ZOHO_CRITERIA=%22Trasposicion_4.2%22.%22C%C3%B3digo_Pa%C3%ADs%22%20%3D%20'VNM'</v>
      </c>
      <c r="E406" s="48">
        <f t="shared" si="66"/>
        <v>86</v>
      </c>
      <c r="F406" s="49" t="str">
        <f t="shared" si="66"/>
        <v>Informe Interactivo 2</v>
      </c>
      <c r="G406" s="49" t="str">
        <f t="shared" si="66"/>
        <v>Destino</v>
      </c>
      <c r="H406" s="49" t="str">
        <f t="shared" si="66"/>
        <v>Valor de exportación (USD)</v>
      </c>
      <c r="I406" s="46" t="s">
        <v>241</v>
      </c>
      <c r="J406" s="49" t="s">
        <v>242</v>
      </c>
      <c r="L406" s="51" t="str">
        <f t="shared" si="67"/>
        <v>Informe Interactivo 2 - Vietnam</v>
      </c>
      <c r="Z406" s="95" t="s">
        <v>282</v>
      </c>
    </row>
    <row r="407" spans="1:26" s="49" customFormat="1" hidden="1" x14ac:dyDescent="0.35">
      <c r="A407" s="46">
        <f t="shared" si="68"/>
        <v>86</v>
      </c>
      <c r="B407" s="46">
        <f t="shared" si="60"/>
        <v>4.2</v>
      </c>
      <c r="C407" s="47" t="str">
        <f t="shared" si="63"/>
        <v>Informe Interactivo 2 - Sudáfrica</v>
      </c>
      <c r="D407" s="34" t="str">
        <f t="shared" si="65"/>
        <v>https://analytics.zoho.com/open-view/2395394000006196903?ZOHO_CRITERIA=%22Trasposicion_4.2%22.%22C%C3%B3digo_Pa%C3%ADs%22%20%3D%20'ZAF'</v>
      </c>
      <c r="E407" s="48">
        <f t="shared" si="66"/>
        <v>86</v>
      </c>
      <c r="F407" s="49" t="str">
        <f t="shared" si="66"/>
        <v>Informe Interactivo 2</v>
      </c>
      <c r="G407" s="49" t="str">
        <f t="shared" si="66"/>
        <v>Destino</v>
      </c>
      <c r="H407" s="49" t="str">
        <f t="shared" si="66"/>
        <v>Valor de exportación (USD)</v>
      </c>
      <c r="I407" s="46" t="s">
        <v>243</v>
      </c>
      <c r="J407" s="49" t="s">
        <v>244</v>
      </c>
      <c r="L407" s="51" t="str">
        <f t="shared" si="67"/>
        <v>Informe Interactivo 2 - Sudáfrica</v>
      </c>
      <c r="Z407" s="95" t="s">
        <v>282</v>
      </c>
    </row>
    <row r="408" spans="1:26" hidden="1" x14ac:dyDescent="0.35">
      <c r="A408" s="21">
        <v>1</v>
      </c>
      <c r="B408" s="21">
        <f>+B407</f>
        <v>4.2</v>
      </c>
      <c r="C408" s="22" t="str">
        <f t="shared" si="63"/>
        <v>Informe Interactivo 3 - Berries</v>
      </c>
      <c r="D408" s="23" t="str">
        <f>+"https://analytics.zoho.com/open-view/2395394000006199160?ZOHO_CRITERIA=%22Trasposicion_4.2%22.%22Id_Producto%22%20%3D%20"&amp;I408</f>
        <v>https://analytics.zoho.com/open-view/2395394000006199160?ZOHO_CRITERIA=%22Trasposicion_4.2%22.%22Id_Producto%22%20%3D%20100101</v>
      </c>
      <c r="E408" s="24">
        <v>10</v>
      </c>
      <c r="F408" s="25" t="s">
        <v>71</v>
      </c>
      <c r="G408" s="25" t="s">
        <v>261</v>
      </c>
      <c r="H408" s="25" t="s">
        <v>258</v>
      </c>
      <c r="I408" s="21">
        <v>100101</v>
      </c>
      <c r="J408" s="25" t="s">
        <v>262</v>
      </c>
      <c r="K408" s="25"/>
      <c r="L408" s="1" t="str">
        <f t="shared" si="67"/>
        <v>Informe Interactivo 3 - Berries</v>
      </c>
    </row>
    <row r="409" spans="1:26" hidden="1" x14ac:dyDescent="0.35">
      <c r="A409" s="2">
        <f t="shared" si="68"/>
        <v>2</v>
      </c>
      <c r="B409" s="2">
        <f t="shared" ref="B409:B470" si="69">+B408</f>
        <v>4.2</v>
      </c>
      <c r="C409" s="5" t="str">
        <f t="shared" si="63"/>
        <v>Informe Interactivo 3 - Cítricos</v>
      </c>
      <c r="D409" s="34" t="str">
        <f t="shared" ref="D409:D417" si="70">+"https://analytics.zoho.com/open-view/2395394000006199160?ZOHO_CRITERIA=%22Trasposicion_4.2%22.%22Id_Producto%22%20%3D%20"&amp;I409</f>
        <v>https://analytics.zoho.com/open-view/2395394000006199160?ZOHO_CRITERIA=%22Trasposicion_4.2%22.%22Id_Producto%22%20%3D%20100102</v>
      </c>
      <c r="E409" s="4">
        <f t="shared" ref="E409:H422" si="71">+E408</f>
        <v>10</v>
      </c>
      <c r="F409" t="str">
        <f t="shared" si="71"/>
        <v>Informe Interactivo 3</v>
      </c>
      <c r="G409" t="str">
        <f t="shared" si="71"/>
        <v>Producto</v>
      </c>
      <c r="H409" t="str">
        <f t="shared" si="71"/>
        <v>Valor de exportación (USD)</v>
      </c>
      <c r="I409" s="2">
        <v>100102</v>
      </c>
      <c r="J409" t="s">
        <v>263</v>
      </c>
      <c r="L409" s="1" t="str">
        <f t="shared" si="67"/>
        <v>Informe Interactivo 3 - Cítricos</v>
      </c>
    </row>
    <row r="410" spans="1:26" hidden="1" x14ac:dyDescent="0.35">
      <c r="A410" s="2">
        <f t="shared" si="68"/>
        <v>3</v>
      </c>
      <c r="B410" s="2">
        <f t="shared" si="69"/>
        <v>4.2</v>
      </c>
      <c r="C410" s="5" t="str">
        <f t="shared" si="63"/>
        <v>Informe Interactivo 3 - Frutos de hueso (carozo)</v>
      </c>
      <c r="D410" s="34" t="str">
        <f t="shared" si="70"/>
        <v>https://analytics.zoho.com/open-view/2395394000006199160?ZOHO_CRITERIA=%22Trasposicion_4.2%22.%22Id_Producto%22%20%3D%20100103</v>
      </c>
      <c r="E410" s="4">
        <f t="shared" si="71"/>
        <v>10</v>
      </c>
      <c r="F410" t="str">
        <f t="shared" si="71"/>
        <v>Informe Interactivo 3</v>
      </c>
      <c r="G410" t="str">
        <f t="shared" si="71"/>
        <v>Producto</v>
      </c>
      <c r="H410" t="str">
        <f t="shared" si="71"/>
        <v>Valor de exportación (USD)</v>
      </c>
      <c r="I410" s="2">
        <v>100103</v>
      </c>
      <c r="J410" t="s">
        <v>264</v>
      </c>
      <c r="L410" s="1" t="str">
        <f t="shared" si="67"/>
        <v>Informe Interactivo 3 - Frutos de hueso (carozo)</v>
      </c>
    </row>
    <row r="411" spans="1:26" hidden="1" x14ac:dyDescent="0.35">
      <c r="A411" s="2">
        <f t="shared" si="68"/>
        <v>4</v>
      </c>
      <c r="B411" s="2">
        <f t="shared" si="69"/>
        <v>4.2</v>
      </c>
      <c r="C411" s="5" t="str">
        <f t="shared" si="63"/>
        <v>Informe Interactivo 3 - Frutos de pepita</v>
      </c>
      <c r="D411" s="34" t="str">
        <f t="shared" si="70"/>
        <v>https://analytics.zoho.com/open-view/2395394000006199160?ZOHO_CRITERIA=%22Trasposicion_4.2%22.%22Id_Producto%22%20%3D%20100104</v>
      </c>
      <c r="E411" s="4">
        <f t="shared" si="71"/>
        <v>10</v>
      </c>
      <c r="F411" t="str">
        <f t="shared" si="71"/>
        <v>Informe Interactivo 3</v>
      </c>
      <c r="G411" t="str">
        <f t="shared" si="71"/>
        <v>Producto</v>
      </c>
      <c r="H411" t="str">
        <f t="shared" si="71"/>
        <v>Valor de exportación (USD)</v>
      </c>
      <c r="I411" s="2">
        <v>100104</v>
      </c>
      <c r="J411" t="s">
        <v>265</v>
      </c>
      <c r="L411" s="1" t="str">
        <f t="shared" si="67"/>
        <v>Informe Interactivo 3 - Frutos de pepita</v>
      </c>
    </row>
    <row r="412" spans="1:26" hidden="1" x14ac:dyDescent="0.35">
      <c r="A412" s="2">
        <f t="shared" si="68"/>
        <v>5</v>
      </c>
      <c r="B412" s="2">
        <f t="shared" si="69"/>
        <v>4.2</v>
      </c>
      <c r="C412" s="5" t="str">
        <f t="shared" si="63"/>
        <v>Informe Interactivo 3 - Frutos secos</v>
      </c>
      <c r="D412" s="34" t="str">
        <f t="shared" si="70"/>
        <v>https://analytics.zoho.com/open-view/2395394000006199160?ZOHO_CRITERIA=%22Trasposicion_4.2%22.%22Id_Producto%22%20%3D%20100105</v>
      </c>
      <c r="E412" s="4">
        <f t="shared" si="71"/>
        <v>10</v>
      </c>
      <c r="F412" t="str">
        <f t="shared" si="71"/>
        <v>Informe Interactivo 3</v>
      </c>
      <c r="G412" t="str">
        <f t="shared" si="71"/>
        <v>Producto</v>
      </c>
      <c r="H412" t="str">
        <f t="shared" si="71"/>
        <v>Valor de exportación (USD)</v>
      </c>
      <c r="I412" s="2">
        <v>100105</v>
      </c>
      <c r="J412" t="s">
        <v>251</v>
      </c>
      <c r="L412" s="1" t="str">
        <f t="shared" si="67"/>
        <v>Informe Interactivo 3 - Frutos secos</v>
      </c>
    </row>
    <row r="413" spans="1:26" hidden="1" x14ac:dyDescent="0.35">
      <c r="A413" s="2">
        <f t="shared" si="68"/>
        <v>6</v>
      </c>
      <c r="B413" s="2">
        <f t="shared" si="69"/>
        <v>4.2</v>
      </c>
      <c r="C413" s="5" t="str">
        <f t="shared" si="63"/>
        <v>Informe Interactivo 3 - Frutos oleaginosos</v>
      </c>
      <c r="D413" s="34" t="str">
        <f t="shared" si="70"/>
        <v>https://analytics.zoho.com/open-view/2395394000006199160?ZOHO_CRITERIA=%22Trasposicion_4.2%22.%22Id_Producto%22%20%3D%20100106</v>
      </c>
      <c r="E413" s="4">
        <f t="shared" si="71"/>
        <v>10</v>
      </c>
      <c r="F413" t="str">
        <f t="shared" si="71"/>
        <v>Informe Interactivo 3</v>
      </c>
      <c r="G413" t="str">
        <f t="shared" si="71"/>
        <v>Producto</v>
      </c>
      <c r="H413" t="str">
        <f t="shared" si="71"/>
        <v>Valor de exportación (USD)</v>
      </c>
      <c r="I413" s="2">
        <v>100106</v>
      </c>
      <c r="J413" t="s">
        <v>266</v>
      </c>
      <c r="L413" s="1" t="str">
        <f t="shared" si="67"/>
        <v>Informe Interactivo 3 - Frutos oleaginosos</v>
      </c>
    </row>
    <row r="414" spans="1:26" hidden="1" x14ac:dyDescent="0.35">
      <c r="A414" s="2">
        <f t="shared" si="68"/>
        <v>7</v>
      </c>
      <c r="B414" s="2">
        <f t="shared" si="69"/>
        <v>4.2</v>
      </c>
      <c r="C414" s="5" t="str">
        <f t="shared" si="63"/>
        <v>Informe Interactivo 3 - Otros</v>
      </c>
      <c r="D414" s="34" t="str">
        <f t="shared" si="70"/>
        <v>https://analytics.zoho.com/open-view/2395394000006199160?ZOHO_CRITERIA=%22Trasposicion_4.2%22.%22Id_Producto%22%20%3D%20100107</v>
      </c>
      <c r="E414" s="4">
        <f t="shared" si="71"/>
        <v>10</v>
      </c>
      <c r="F414" t="str">
        <f t="shared" si="71"/>
        <v>Informe Interactivo 3</v>
      </c>
      <c r="G414" t="str">
        <f t="shared" si="71"/>
        <v>Producto</v>
      </c>
      <c r="H414" t="str">
        <f t="shared" si="71"/>
        <v>Valor de exportación (USD)</v>
      </c>
      <c r="I414" s="2">
        <v>100107</v>
      </c>
      <c r="J414" t="s">
        <v>260</v>
      </c>
      <c r="L414" s="1" t="str">
        <f t="shared" si="67"/>
        <v>Informe Interactivo 3 - Otros</v>
      </c>
    </row>
    <row r="415" spans="1:26" hidden="1" x14ac:dyDescent="0.35">
      <c r="A415" s="2">
        <f t="shared" si="68"/>
        <v>8</v>
      </c>
      <c r="B415" s="2">
        <f t="shared" si="69"/>
        <v>4.2</v>
      </c>
      <c r="C415" s="5" t="str">
        <f t="shared" si="63"/>
        <v>Informe Interactivo 3 - Tropicales y subtropicales</v>
      </c>
      <c r="D415" s="34" t="str">
        <f t="shared" si="70"/>
        <v>https://analytics.zoho.com/open-view/2395394000006199160?ZOHO_CRITERIA=%22Trasposicion_4.2%22.%22Id_Producto%22%20%3D%20100108</v>
      </c>
      <c r="E415" s="4">
        <f t="shared" si="71"/>
        <v>10</v>
      </c>
      <c r="F415" t="str">
        <f t="shared" si="71"/>
        <v>Informe Interactivo 3</v>
      </c>
      <c r="G415" t="str">
        <f t="shared" si="71"/>
        <v>Producto</v>
      </c>
      <c r="H415" t="str">
        <f t="shared" si="71"/>
        <v>Valor de exportación (USD)</v>
      </c>
      <c r="I415" s="2">
        <v>100108</v>
      </c>
      <c r="J415" t="s">
        <v>267</v>
      </c>
      <c r="L415" s="1" t="str">
        <f t="shared" si="67"/>
        <v>Informe Interactivo 3 - Tropicales y subtropicales</v>
      </c>
    </row>
    <row r="416" spans="1:26" hidden="1" x14ac:dyDescent="0.35">
      <c r="A416" s="2">
        <f t="shared" si="68"/>
        <v>9</v>
      </c>
      <c r="B416" s="2">
        <f t="shared" si="69"/>
        <v>4.2</v>
      </c>
      <c r="C416" s="5" t="str">
        <f t="shared" si="63"/>
        <v>Informe Interactivo 3 - Uva</v>
      </c>
      <c r="D416" s="34" t="str">
        <f t="shared" si="70"/>
        <v>https://analytics.zoho.com/open-view/2395394000006199160?ZOHO_CRITERIA=%22Trasposicion_4.2%22.%22Id_Producto%22%20%3D%20100109</v>
      </c>
      <c r="E416" s="4">
        <f t="shared" si="71"/>
        <v>10</v>
      </c>
      <c r="F416" t="str">
        <f t="shared" si="71"/>
        <v>Informe Interactivo 3</v>
      </c>
      <c r="G416" t="str">
        <f t="shared" si="71"/>
        <v>Producto</v>
      </c>
      <c r="H416" t="str">
        <f t="shared" si="71"/>
        <v>Valor de exportación (USD)</v>
      </c>
      <c r="I416" s="2">
        <v>100109</v>
      </c>
      <c r="J416" t="s">
        <v>44</v>
      </c>
      <c r="L416" s="1" t="str">
        <f t="shared" si="67"/>
        <v>Informe Interactivo 3 - Uva</v>
      </c>
    </row>
    <row r="417" spans="1:12" hidden="1" x14ac:dyDescent="0.35">
      <c r="A417" s="2">
        <f t="shared" si="68"/>
        <v>10</v>
      </c>
      <c r="B417" s="2">
        <f t="shared" si="69"/>
        <v>4.2</v>
      </c>
      <c r="C417" s="5" t="str">
        <f t="shared" si="63"/>
        <v>Informe Interactivo 3 - Industrial</v>
      </c>
      <c r="D417" s="34" t="str">
        <f t="shared" si="70"/>
        <v>https://analytics.zoho.com/open-view/2395394000006199160?ZOHO_CRITERIA=%22Trasposicion_4.2%22.%22Id_Producto%22%20%3D%20100113</v>
      </c>
      <c r="E417" s="4">
        <f t="shared" si="71"/>
        <v>10</v>
      </c>
      <c r="F417" t="str">
        <f t="shared" si="71"/>
        <v>Informe Interactivo 3</v>
      </c>
      <c r="G417" t="str">
        <f t="shared" si="71"/>
        <v>Producto</v>
      </c>
      <c r="H417" t="str">
        <f t="shared" si="71"/>
        <v>Valor de exportación (USD)</v>
      </c>
      <c r="I417" s="2">
        <v>100113</v>
      </c>
      <c r="J417" t="s">
        <v>268</v>
      </c>
      <c r="L417" s="1" t="str">
        <f t="shared" si="67"/>
        <v>Informe Interactivo 3 - Industrial</v>
      </c>
    </row>
    <row r="418" spans="1:12" hidden="1" x14ac:dyDescent="0.35">
      <c r="A418" s="21">
        <v>1</v>
      </c>
      <c r="B418" s="21">
        <f t="shared" si="69"/>
        <v>4.2</v>
      </c>
      <c r="C418" s="22" t="str">
        <f t="shared" si="63"/>
        <v>Informe Interactivo 4 - Arándano</v>
      </c>
      <c r="D418" s="23" t="str">
        <f>+"https://analytics.zoho.com/open-view/2395394000006200013?ZOHO_CRITERIA=%22Trasposicion_4.2%22.%22Id_Categor%C3%ADa%22%20%3D%20"&amp;I418</f>
        <v>https://analytics.zoho.com/open-view/2395394000006200013?ZOHO_CRITERIA=%22Trasposicion_4.2%22.%22Id_Categor%C3%ADa%22%20%3D%20100101001</v>
      </c>
      <c r="E418" s="24">
        <v>37</v>
      </c>
      <c r="F418" s="25" t="s">
        <v>0</v>
      </c>
      <c r="G418" s="25" t="s">
        <v>17</v>
      </c>
      <c r="H418" s="25" t="s">
        <v>258</v>
      </c>
      <c r="I418" s="21">
        <v>100101001</v>
      </c>
      <c r="J418" s="25" t="s">
        <v>18</v>
      </c>
      <c r="K418" s="25"/>
      <c r="L418" s="1" t="str">
        <f t="shared" si="67"/>
        <v>Informe Interactivo 4 - Arándano</v>
      </c>
    </row>
    <row r="419" spans="1:12" hidden="1" x14ac:dyDescent="0.35">
      <c r="A419" s="2">
        <f t="shared" si="68"/>
        <v>2</v>
      </c>
      <c r="B419" s="2">
        <f t="shared" si="69"/>
        <v>4.2</v>
      </c>
      <c r="C419" s="5" t="str">
        <f t="shared" si="63"/>
        <v>Informe Interactivo 4 - Frambuesa</v>
      </c>
      <c r="D419" s="34" t="str">
        <f t="shared" ref="D419:D454" si="72">+"https://analytics.zoho.com/open-view/2395394000006200013?ZOHO_CRITERIA=%22Trasposicion_4.2%22.%22Id_Categor%C3%ADa%22%20%3D%20"&amp;I419</f>
        <v>https://analytics.zoho.com/open-view/2395394000006200013?ZOHO_CRITERIA=%22Trasposicion_4.2%22.%22Id_Categor%C3%ADa%22%20%3D%20100101004</v>
      </c>
      <c r="E419" s="4">
        <f t="shared" si="71"/>
        <v>37</v>
      </c>
      <c r="F419" t="str">
        <f t="shared" si="71"/>
        <v>Informe Interactivo 4</v>
      </c>
      <c r="G419" t="str">
        <f t="shared" si="71"/>
        <v>Categoría</v>
      </c>
      <c r="H419" t="str">
        <f t="shared" si="71"/>
        <v>Valor de exportación (USD)</v>
      </c>
      <c r="I419" s="2">
        <v>100101004</v>
      </c>
      <c r="J419" t="s">
        <v>12</v>
      </c>
      <c r="L419" s="1" t="str">
        <f t="shared" si="67"/>
        <v>Informe Interactivo 4 - Frambuesa</v>
      </c>
    </row>
    <row r="420" spans="1:12" hidden="1" x14ac:dyDescent="0.35">
      <c r="A420" s="2">
        <f t="shared" si="68"/>
        <v>3</v>
      </c>
      <c r="B420" s="2">
        <f t="shared" si="69"/>
        <v>4.2</v>
      </c>
      <c r="C420" s="5" t="str">
        <f t="shared" si="63"/>
        <v>Informe Interactivo 4 - Higo</v>
      </c>
      <c r="D420" s="34" t="str">
        <f t="shared" si="72"/>
        <v>https://analytics.zoho.com/open-view/2395394000006200013?ZOHO_CRITERIA=%22Trasposicion_4.2%22.%22Id_Categor%C3%ADa%22%20%3D%20100101006</v>
      </c>
      <c r="E420" s="4">
        <f t="shared" si="71"/>
        <v>37</v>
      </c>
      <c r="F420" t="str">
        <f t="shared" si="71"/>
        <v>Informe Interactivo 4</v>
      </c>
      <c r="G420" t="str">
        <f t="shared" si="71"/>
        <v>Categoría</v>
      </c>
      <c r="H420" t="str">
        <f t="shared" si="71"/>
        <v>Valor de exportación (USD)</v>
      </c>
      <c r="I420" s="2">
        <v>100101006</v>
      </c>
      <c r="J420" t="s">
        <v>19</v>
      </c>
      <c r="L420" s="1" t="str">
        <f t="shared" si="67"/>
        <v>Informe Interactivo 4 - Higo</v>
      </c>
    </row>
    <row r="421" spans="1:12" hidden="1" x14ac:dyDescent="0.35">
      <c r="A421" s="2">
        <f t="shared" si="68"/>
        <v>4</v>
      </c>
      <c r="B421" s="2">
        <f t="shared" si="69"/>
        <v>4.2</v>
      </c>
      <c r="C421" s="5" t="str">
        <f t="shared" si="63"/>
        <v>Informe Interactivo 4 - Kiwi</v>
      </c>
      <c r="D421" s="34" t="str">
        <f t="shared" si="72"/>
        <v>https://analytics.zoho.com/open-view/2395394000006200013?ZOHO_CRITERIA=%22Trasposicion_4.2%22.%22Id_Categor%C3%ADa%22%20%3D%20100101007</v>
      </c>
      <c r="E421" s="4">
        <f t="shared" si="71"/>
        <v>37</v>
      </c>
      <c r="F421" t="str">
        <f t="shared" si="71"/>
        <v>Informe Interactivo 4</v>
      </c>
      <c r="G421" t="str">
        <f t="shared" si="71"/>
        <v>Categoría</v>
      </c>
      <c r="H421" t="str">
        <f t="shared" si="71"/>
        <v>Valor de exportación (USD)</v>
      </c>
      <c r="I421" s="2">
        <v>100101007</v>
      </c>
      <c r="J421" t="s">
        <v>7</v>
      </c>
      <c r="L421" s="1" t="str">
        <f t="shared" si="67"/>
        <v>Informe Interactivo 4 - Kiwi</v>
      </c>
    </row>
    <row r="422" spans="1:12" hidden="1" x14ac:dyDescent="0.35">
      <c r="A422" s="2">
        <f t="shared" si="68"/>
        <v>5</v>
      </c>
      <c r="B422" s="2">
        <f t="shared" si="69"/>
        <v>4.2</v>
      </c>
      <c r="C422" s="5" t="str">
        <f t="shared" si="63"/>
        <v>Informe Interactivo 4 - Mora</v>
      </c>
      <c r="D422" s="34" t="str">
        <f t="shared" si="72"/>
        <v>https://analytics.zoho.com/open-view/2395394000006200013?ZOHO_CRITERIA=%22Trasposicion_4.2%22.%22Id_Categor%C3%ADa%22%20%3D%20100101008</v>
      </c>
      <c r="E422" s="4">
        <f t="shared" si="71"/>
        <v>37</v>
      </c>
      <c r="F422" t="str">
        <f t="shared" si="71"/>
        <v>Informe Interactivo 4</v>
      </c>
      <c r="G422" t="str">
        <f t="shared" si="71"/>
        <v>Categoría</v>
      </c>
      <c r="H422" t="str">
        <f t="shared" si="71"/>
        <v>Valor de exportación (USD)</v>
      </c>
      <c r="I422" s="2">
        <v>100101008</v>
      </c>
      <c r="J422" t="s">
        <v>20</v>
      </c>
      <c r="L422" s="1" t="str">
        <f t="shared" si="67"/>
        <v>Informe Interactivo 4 - Mora</v>
      </c>
    </row>
    <row r="423" spans="1:12" hidden="1" x14ac:dyDescent="0.35">
      <c r="A423" s="2">
        <f t="shared" si="68"/>
        <v>6</v>
      </c>
      <c r="B423" s="2">
        <f t="shared" si="69"/>
        <v>4.2</v>
      </c>
      <c r="C423" s="5" t="str">
        <f t="shared" si="63"/>
        <v>Informe Interactivo 4 - Otros berries</v>
      </c>
      <c r="D423" s="34" t="str">
        <f t="shared" si="72"/>
        <v>https://analytics.zoho.com/open-view/2395394000006200013?ZOHO_CRITERIA=%22Trasposicion_4.2%22.%22Id_Categor%C3%ADa%22%20%3D%20100101011</v>
      </c>
      <c r="E423" s="4">
        <f t="shared" ref="E423:H438" si="73">+E422</f>
        <v>37</v>
      </c>
      <c r="F423" t="str">
        <f t="shared" si="73"/>
        <v>Informe Interactivo 4</v>
      </c>
      <c r="G423" t="str">
        <f t="shared" si="73"/>
        <v>Categoría</v>
      </c>
      <c r="H423" t="str">
        <f t="shared" si="73"/>
        <v>Valor de exportación (USD)</v>
      </c>
      <c r="I423" s="2">
        <v>100101011</v>
      </c>
      <c r="J423" t="s">
        <v>21</v>
      </c>
      <c r="L423" s="1" t="str">
        <f t="shared" si="67"/>
        <v>Informe Interactivo 4 - Otros berries</v>
      </c>
    </row>
    <row r="424" spans="1:12" hidden="1" x14ac:dyDescent="0.35">
      <c r="A424" s="2">
        <f t="shared" si="68"/>
        <v>7</v>
      </c>
      <c r="B424" s="2">
        <f t="shared" si="69"/>
        <v>4.2</v>
      </c>
      <c r="C424" s="5" t="str">
        <f t="shared" si="63"/>
        <v>Informe Interactivo 4 - Limón</v>
      </c>
      <c r="D424" s="34" t="str">
        <f t="shared" si="72"/>
        <v>https://analytics.zoho.com/open-view/2395394000006200013?ZOHO_CRITERIA=%22Trasposicion_4.2%22.%22Id_Categor%C3%ADa%22%20%3D%20100102003</v>
      </c>
      <c r="E424" s="4">
        <f t="shared" si="73"/>
        <v>37</v>
      </c>
      <c r="F424" t="str">
        <f t="shared" si="73"/>
        <v>Informe Interactivo 4</v>
      </c>
      <c r="G424" t="str">
        <f t="shared" si="73"/>
        <v>Categoría</v>
      </c>
      <c r="H424" t="str">
        <f t="shared" si="73"/>
        <v>Valor de exportación (USD)</v>
      </c>
      <c r="I424" s="2">
        <v>100102003</v>
      </c>
      <c r="J424" t="s">
        <v>22</v>
      </c>
      <c r="L424" s="1" t="str">
        <f t="shared" si="67"/>
        <v>Informe Interactivo 4 - Limón</v>
      </c>
    </row>
    <row r="425" spans="1:12" hidden="1" x14ac:dyDescent="0.35">
      <c r="A425" s="2">
        <f t="shared" si="68"/>
        <v>8</v>
      </c>
      <c r="B425" s="2">
        <f t="shared" si="69"/>
        <v>4.2</v>
      </c>
      <c r="C425" s="5" t="str">
        <f t="shared" si="63"/>
        <v>Informe Interactivo 4 - Mandarina</v>
      </c>
      <c r="D425" s="34" t="str">
        <f t="shared" si="72"/>
        <v>https://analytics.zoho.com/open-view/2395394000006200013?ZOHO_CRITERIA=%22Trasposicion_4.2%22.%22Id_Categor%C3%ADa%22%20%3D%20100102004</v>
      </c>
      <c r="E425" s="4">
        <f t="shared" si="73"/>
        <v>37</v>
      </c>
      <c r="F425" t="str">
        <f t="shared" si="73"/>
        <v>Informe Interactivo 4</v>
      </c>
      <c r="G425" t="str">
        <f t="shared" si="73"/>
        <v>Categoría</v>
      </c>
      <c r="H425" t="str">
        <f t="shared" si="73"/>
        <v>Valor de exportación (USD)</v>
      </c>
      <c r="I425" s="2">
        <v>100102004</v>
      </c>
      <c r="J425" t="s">
        <v>23</v>
      </c>
      <c r="L425" s="1" t="str">
        <f t="shared" si="67"/>
        <v>Informe Interactivo 4 - Mandarina</v>
      </c>
    </row>
    <row r="426" spans="1:12" hidden="1" x14ac:dyDescent="0.35">
      <c r="A426" s="2">
        <f t="shared" si="68"/>
        <v>9</v>
      </c>
      <c r="B426" s="2">
        <f t="shared" si="69"/>
        <v>4.2</v>
      </c>
      <c r="C426" s="5" t="str">
        <f t="shared" si="63"/>
        <v>Informe Interactivo 4 - Naranja</v>
      </c>
      <c r="D426" s="34" t="str">
        <f t="shared" si="72"/>
        <v>https://analytics.zoho.com/open-view/2395394000006200013?ZOHO_CRITERIA=%22Trasposicion_4.2%22.%22Id_Categor%C3%ADa%22%20%3D%20100102005</v>
      </c>
      <c r="E426" s="4">
        <f t="shared" si="73"/>
        <v>37</v>
      </c>
      <c r="F426" t="str">
        <f t="shared" si="73"/>
        <v>Informe Interactivo 4</v>
      </c>
      <c r="G426" t="str">
        <f t="shared" si="73"/>
        <v>Categoría</v>
      </c>
      <c r="H426" t="str">
        <f t="shared" si="73"/>
        <v>Valor de exportación (USD)</v>
      </c>
      <c r="I426" s="2">
        <v>100102005</v>
      </c>
      <c r="J426" t="s">
        <v>24</v>
      </c>
      <c r="L426" s="1" t="str">
        <f t="shared" si="67"/>
        <v>Informe Interactivo 4 - Naranja</v>
      </c>
    </row>
    <row r="427" spans="1:12" hidden="1" x14ac:dyDescent="0.35">
      <c r="A427" s="2">
        <f t="shared" si="68"/>
        <v>10</v>
      </c>
      <c r="B427" s="2">
        <f t="shared" si="69"/>
        <v>4.2</v>
      </c>
      <c r="C427" s="5" t="str">
        <f t="shared" ref="C427:C490" si="74">+F427&amp;" - "&amp;J427</f>
        <v>Informe Interactivo 4 - Pomelo</v>
      </c>
      <c r="D427" s="34" t="str">
        <f t="shared" si="72"/>
        <v>https://analytics.zoho.com/open-view/2395394000006200013?ZOHO_CRITERIA=%22Trasposicion_4.2%22.%22Id_Categor%C3%ADa%22%20%3D%20100102006</v>
      </c>
      <c r="E427" s="4">
        <f t="shared" si="73"/>
        <v>37</v>
      </c>
      <c r="F427" t="str">
        <f t="shared" si="73"/>
        <v>Informe Interactivo 4</v>
      </c>
      <c r="G427" t="str">
        <f t="shared" si="73"/>
        <v>Categoría</v>
      </c>
      <c r="H427" t="str">
        <f t="shared" si="73"/>
        <v>Valor de exportación (USD)</v>
      </c>
      <c r="I427" s="2">
        <v>100102006</v>
      </c>
      <c r="J427" t="s">
        <v>9</v>
      </c>
      <c r="L427" s="1" t="str">
        <f t="shared" si="67"/>
        <v>Informe Interactivo 4 - Pomelo</v>
      </c>
    </row>
    <row r="428" spans="1:12" hidden="1" x14ac:dyDescent="0.35">
      <c r="A428" s="2">
        <f t="shared" si="68"/>
        <v>11</v>
      </c>
      <c r="B428" s="2">
        <f t="shared" si="69"/>
        <v>4.2</v>
      </c>
      <c r="C428" s="5" t="str">
        <f t="shared" si="74"/>
        <v>Informe Interactivo 4 - Otros cítricos</v>
      </c>
      <c r="D428" s="34" t="str">
        <f t="shared" si="72"/>
        <v>https://analytics.zoho.com/open-view/2395394000006200013?ZOHO_CRITERIA=%22Trasposicion_4.2%22.%22Id_Categor%C3%ADa%22%20%3D%20100102008</v>
      </c>
      <c r="E428" s="4">
        <f t="shared" si="73"/>
        <v>37</v>
      </c>
      <c r="F428" t="str">
        <f t="shared" si="73"/>
        <v>Informe Interactivo 4</v>
      </c>
      <c r="G428" t="str">
        <f t="shared" si="73"/>
        <v>Categoría</v>
      </c>
      <c r="H428" t="str">
        <f t="shared" si="73"/>
        <v>Valor de exportación (USD)</v>
      </c>
      <c r="I428" s="2">
        <v>100102008</v>
      </c>
      <c r="J428" t="s">
        <v>25</v>
      </c>
      <c r="L428" s="1" t="str">
        <f t="shared" si="67"/>
        <v>Informe Interactivo 4 - Otros cítricos</v>
      </c>
    </row>
    <row r="429" spans="1:12" hidden="1" x14ac:dyDescent="0.35">
      <c r="A429" s="2">
        <f t="shared" si="68"/>
        <v>12</v>
      </c>
      <c r="B429" s="2">
        <f t="shared" si="69"/>
        <v>4.2</v>
      </c>
      <c r="C429" s="5" t="str">
        <f t="shared" si="74"/>
        <v>Informe Interactivo 4 - Cereza</v>
      </c>
      <c r="D429" s="34" t="str">
        <f t="shared" si="72"/>
        <v>https://analytics.zoho.com/open-view/2395394000006200013?ZOHO_CRITERIA=%22Trasposicion_4.2%22.%22Id_Categor%C3%ADa%22%20%3D%20100103001</v>
      </c>
      <c r="E429" s="4">
        <f t="shared" si="73"/>
        <v>37</v>
      </c>
      <c r="F429" t="str">
        <f t="shared" si="73"/>
        <v>Informe Interactivo 4</v>
      </c>
      <c r="G429" t="str">
        <f t="shared" si="73"/>
        <v>Categoría</v>
      </c>
      <c r="H429" t="str">
        <f t="shared" si="73"/>
        <v>Valor de exportación (USD)</v>
      </c>
      <c r="I429" s="2">
        <v>100103001</v>
      </c>
      <c r="J429" t="s">
        <v>26</v>
      </c>
      <c r="L429" s="1" t="str">
        <f t="shared" si="67"/>
        <v>Informe Interactivo 4 - Cereza</v>
      </c>
    </row>
    <row r="430" spans="1:12" hidden="1" x14ac:dyDescent="0.35">
      <c r="A430" s="2">
        <f t="shared" si="68"/>
        <v>13</v>
      </c>
      <c r="B430" s="2">
        <f t="shared" si="69"/>
        <v>4.2</v>
      </c>
      <c r="C430" s="5" t="str">
        <f t="shared" si="74"/>
        <v>Informe Interactivo 4 - Ciruela</v>
      </c>
      <c r="D430" s="34" t="str">
        <f t="shared" si="72"/>
        <v>https://analytics.zoho.com/open-view/2395394000006200013?ZOHO_CRITERIA=%22Trasposicion_4.2%22.%22Id_Categor%C3%ADa%22%20%3D%20100103002</v>
      </c>
      <c r="E430" s="4">
        <f t="shared" si="73"/>
        <v>37</v>
      </c>
      <c r="F430" t="str">
        <f t="shared" si="73"/>
        <v>Informe Interactivo 4</v>
      </c>
      <c r="G430" t="str">
        <f t="shared" si="73"/>
        <v>Categoría</v>
      </c>
      <c r="H430" t="str">
        <f t="shared" si="73"/>
        <v>Valor de exportación (USD)</v>
      </c>
      <c r="I430" s="2">
        <v>100103002</v>
      </c>
      <c r="J430" t="s">
        <v>27</v>
      </c>
      <c r="L430" s="1" t="str">
        <f t="shared" si="67"/>
        <v>Informe Interactivo 4 - Ciruela</v>
      </c>
    </row>
    <row r="431" spans="1:12" hidden="1" x14ac:dyDescent="0.35">
      <c r="A431" s="2">
        <f t="shared" si="68"/>
        <v>14</v>
      </c>
      <c r="B431" s="2">
        <f t="shared" si="69"/>
        <v>4.2</v>
      </c>
      <c r="C431" s="5" t="str">
        <f t="shared" si="74"/>
        <v>Informe Interactivo 4 - Damasco</v>
      </c>
      <c r="D431" s="34" t="str">
        <f t="shared" si="72"/>
        <v>https://analytics.zoho.com/open-view/2395394000006200013?ZOHO_CRITERIA=%22Trasposicion_4.2%22.%22Id_Categor%C3%ADa%22%20%3D%20100103003</v>
      </c>
      <c r="E431" s="4">
        <f t="shared" si="73"/>
        <v>37</v>
      </c>
      <c r="F431" t="str">
        <f t="shared" si="73"/>
        <v>Informe Interactivo 4</v>
      </c>
      <c r="G431" t="str">
        <f t="shared" si="73"/>
        <v>Categoría</v>
      </c>
      <c r="H431" t="str">
        <f t="shared" si="73"/>
        <v>Valor de exportación (USD)</v>
      </c>
      <c r="I431" s="2">
        <v>100103003</v>
      </c>
      <c r="J431" t="s">
        <v>11</v>
      </c>
      <c r="L431" s="1" t="str">
        <f t="shared" si="67"/>
        <v>Informe Interactivo 4 - Damasco</v>
      </c>
    </row>
    <row r="432" spans="1:12" hidden="1" x14ac:dyDescent="0.35">
      <c r="A432" s="2">
        <f t="shared" si="68"/>
        <v>15</v>
      </c>
      <c r="B432" s="2">
        <f t="shared" si="69"/>
        <v>4.2</v>
      </c>
      <c r="C432" s="5" t="str">
        <f t="shared" si="74"/>
        <v>Informe Interactivo 4 - Durazno</v>
      </c>
      <c r="D432" s="34" t="str">
        <f t="shared" si="72"/>
        <v>https://analytics.zoho.com/open-view/2395394000006200013?ZOHO_CRITERIA=%22Trasposicion_4.2%22.%22Id_Categor%C3%ADa%22%20%3D%20100103004</v>
      </c>
      <c r="E432" s="4">
        <f t="shared" si="73"/>
        <v>37</v>
      </c>
      <c r="F432" t="str">
        <f t="shared" si="73"/>
        <v>Informe Interactivo 4</v>
      </c>
      <c r="G432" t="str">
        <f t="shared" si="73"/>
        <v>Categoría</v>
      </c>
      <c r="H432" t="str">
        <f t="shared" si="73"/>
        <v>Valor de exportación (USD)</v>
      </c>
      <c r="I432" s="2">
        <v>100103004</v>
      </c>
      <c r="J432" t="s">
        <v>28</v>
      </c>
      <c r="L432" s="1" t="str">
        <f t="shared" si="67"/>
        <v>Informe Interactivo 4 - Durazno</v>
      </c>
    </row>
    <row r="433" spans="1:12" hidden="1" x14ac:dyDescent="0.35">
      <c r="A433" s="2">
        <f t="shared" si="68"/>
        <v>16</v>
      </c>
      <c r="B433" s="2">
        <f t="shared" si="69"/>
        <v>4.2</v>
      </c>
      <c r="C433" s="5" t="str">
        <f t="shared" si="74"/>
        <v>Informe Interactivo 4 - Nectarín</v>
      </c>
      <c r="D433" s="34" t="str">
        <f t="shared" si="72"/>
        <v>https://analytics.zoho.com/open-view/2395394000006200013?ZOHO_CRITERIA=%22Trasposicion_4.2%22.%22Id_Categor%C3%ADa%22%20%3D%20100103006</v>
      </c>
      <c r="E433" s="4">
        <f t="shared" si="73"/>
        <v>37</v>
      </c>
      <c r="F433" t="str">
        <f t="shared" si="73"/>
        <v>Informe Interactivo 4</v>
      </c>
      <c r="G433" t="str">
        <f t="shared" si="73"/>
        <v>Categoría</v>
      </c>
      <c r="H433" t="str">
        <f t="shared" si="73"/>
        <v>Valor de exportación (USD)</v>
      </c>
      <c r="I433" s="2">
        <v>100103006</v>
      </c>
      <c r="J433" t="s">
        <v>29</v>
      </c>
      <c r="L433" s="1" t="str">
        <f t="shared" si="67"/>
        <v>Informe Interactivo 4 - Nectarín</v>
      </c>
    </row>
    <row r="434" spans="1:12" hidden="1" x14ac:dyDescent="0.35">
      <c r="A434" s="2">
        <f t="shared" si="68"/>
        <v>17</v>
      </c>
      <c r="B434" s="2">
        <f t="shared" si="69"/>
        <v>4.2</v>
      </c>
      <c r="C434" s="5" t="str">
        <f t="shared" si="74"/>
        <v>Informe Interactivo 4 - Manzana</v>
      </c>
      <c r="D434" s="34" t="str">
        <f t="shared" si="72"/>
        <v>https://analytics.zoho.com/open-view/2395394000006200013?ZOHO_CRITERIA=%22Trasposicion_4.2%22.%22Id_Categor%C3%ADa%22%20%3D%20100104002</v>
      </c>
      <c r="E434" s="4">
        <f t="shared" si="73"/>
        <v>37</v>
      </c>
      <c r="F434" t="str">
        <f t="shared" si="73"/>
        <v>Informe Interactivo 4</v>
      </c>
      <c r="G434" t="str">
        <f t="shared" si="73"/>
        <v>Categoría</v>
      </c>
      <c r="H434" t="str">
        <f t="shared" si="73"/>
        <v>Valor de exportación (USD)</v>
      </c>
      <c r="I434" s="2">
        <v>100104002</v>
      </c>
      <c r="J434" t="s">
        <v>30</v>
      </c>
      <c r="L434" s="1" t="str">
        <f t="shared" si="67"/>
        <v>Informe Interactivo 4 - Manzana</v>
      </c>
    </row>
    <row r="435" spans="1:12" hidden="1" x14ac:dyDescent="0.35">
      <c r="A435" s="2">
        <f t="shared" si="68"/>
        <v>18</v>
      </c>
      <c r="B435" s="2">
        <f t="shared" si="69"/>
        <v>4.2</v>
      </c>
      <c r="C435" s="5" t="str">
        <f t="shared" si="74"/>
        <v>Informe Interactivo 4 - Membrillo</v>
      </c>
      <c r="D435" s="34" t="str">
        <f t="shared" si="72"/>
        <v>https://analytics.zoho.com/open-view/2395394000006200013?ZOHO_CRITERIA=%22Trasposicion_4.2%22.%22Id_Categor%C3%ADa%22%20%3D%20100104003</v>
      </c>
      <c r="E435" s="4">
        <f t="shared" si="73"/>
        <v>37</v>
      </c>
      <c r="F435" t="str">
        <f t="shared" si="73"/>
        <v>Informe Interactivo 4</v>
      </c>
      <c r="G435" t="str">
        <f t="shared" si="73"/>
        <v>Categoría</v>
      </c>
      <c r="H435" t="str">
        <f t="shared" si="73"/>
        <v>Valor de exportación (USD)</v>
      </c>
      <c r="I435" s="2">
        <v>100104003</v>
      </c>
      <c r="J435" t="s">
        <v>5</v>
      </c>
      <c r="L435" s="1" t="str">
        <f t="shared" si="67"/>
        <v>Informe Interactivo 4 - Membrillo</v>
      </c>
    </row>
    <row r="436" spans="1:12" hidden="1" x14ac:dyDescent="0.35">
      <c r="A436" s="2">
        <f t="shared" si="68"/>
        <v>19</v>
      </c>
      <c r="B436" s="2">
        <f t="shared" si="69"/>
        <v>4.2</v>
      </c>
      <c r="C436" s="5" t="str">
        <f t="shared" si="74"/>
        <v>Informe Interactivo 4 - Pera</v>
      </c>
      <c r="D436" s="34" t="str">
        <f t="shared" si="72"/>
        <v>https://analytics.zoho.com/open-view/2395394000006200013?ZOHO_CRITERIA=%22Trasposicion_4.2%22.%22Id_Categor%C3%ADa%22%20%3D%20100104005</v>
      </c>
      <c r="E436" s="4">
        <f t="shared" si="73"/>
        <v>37</v>
      </c>
      <c r="F436" t="str">
        <f t="shared" si="73"/>
        <v>Informe Interactivo 4</v>
      </c>
      <c r="G436" t="str">
        <f t="shared" si="73"/>
        <v>Categoría</v>
      </c>
      <c r="H436" t="str">
        <f t="shared" si="73"/>
        <v>Valor de exportación (USD)</v>
      </c>
      <c r="I436" s="2">
        <v>100104005</v>
      </c>
      <c r="J436" t="s">
        <v>31</v>
      </c>
      <c r="L436" s="1" t="str">
        <f t="shared" si="67"/>
        <v>Informe Interactivo 4 - Pera</v>
      </c>
    </row>
    <row r="437" spans="1:12" hidden="1" x14ac:dyDescent="0.35">
      <c r="A437" s="2">
        <f t="shared" si="68"/>
        <v>20</v>
      </c>
      <c r="B437" s="2">
        <f t="shared" si="69"/>
        <v>4.2</v>
      </c>
      <c r="C437" s="5" t="str">
        <f t="shared" si="74"/>
        <v>Informe Interactivo 4 - Almendra</v>
      </c>
      <c r="D437" s="34" t="str">
        <f t="shared" si="72"/>
        <v>https://analytics.zoho.com/open-view/2395394000006200013?ZOHO_CRITERIA=%22Trasposicion_4.2%22.%22Id_Categor%C3%ADa%22%20%3D%20100105001</v>
      </c>
      <c r="E437" s="4">
        <f t="shared" si="73"/>
        <v>37</v>
      </c>
      <c r="F437" t="str">
        <f t="shared" si="73"/>
        <v>Informe Interactivo 4</v>
      </c>
      <c r="G437" t="str">
        <f t="shared" si="73"/>
        <v>Categoría</v>
      </c>
      <c r="H437" t="str">
        <f t="shared" si="73"/>
        <v>Valor de exportación (USD)</v>
      </c>
      <c r="I437" s="2">
        <v>100105001</v>
      </c>
      <c r="J437" t="s">
        <v>32</v>
      </c>
      <c r="L437" s="1" t="str">
        <f t="shared" si="67"/>
        <v>Informe Interactivo 4 - Almendra</v>
      </c>
    </row>
    <row r="438" spans="1:12" hidden="1" x14ac:dyDescent="0.35">
      <c r="A438" s="2">
        <f t="shared" si="68"/>
        <v>21</v>
      </c>
      <c r="B438" s="2">
        <f t="shared" si="69"/>
        <v>4.2</v>
      </c>
      <c r="C438" s="5" t="str">
        <f t="shared" si="74"/>
        <v>Informe Interactivo 4 - Avellana</v>
      </c>
      <c r="D438" s="34" t="str">
        <f t="shared" si="72"/>
        <v>https://analytics.zoho.com/open-view/2395394000006200013?ZOHO_CRITERIA=%22Trasposicion_4.2%22.%22Id_Categor%C3%ADa%22%20%3D%20100105002</v>
      </c>
      <c r="E438" s="4">
        <f t="shared" si="73"/>
        <v>37</v>
      </c>
      <c r="F438" t="str">
        <f t="shared" si="73"/>
        <v>Informe Interactivo 4</v>
      </c>
      <c r="G438" t="str">
        <f t="shared" si="73"/>
        <v>Categoría</v>
      </c>
      <c r="H438" t="str">
        <f t="shared" si="73"/>
        <v>Valor de exportación (USD)</v>
      </c>
      <c r="I438" s="2">
        <v>100105002</v>
      </c>
      <c r="J438" t="s">
        <v>33</v>
      </c>
      <c r="L438" s="1" t="str">
        <f t="shared" si="67"/>
        <v>Informe Interactivo 4 - Avellana</v>
      </c>
    </row>
    <row r="439" spans="1:12" hidden="1" x14ac:dyDescent="0.35">
      <c r="A439" s="2">
        <f t="shared" si="68"/>
        <v>22</v>
      </c>
      <c r="B439" s="2">
        <f t="shared" si="69"/>
        <v>4.2</v>
      </c>
      <c r="C439" s="5" t="str">
        <f t="shared" si="74"/>
        <v>Informe Interactivo 4 - Castaña</v>
      </c>
      <c r="D439" s="34" t="str">
        <f t="shared" si="72"/>
        <v>https://analytics.zoho.com/open-view/2395394000006200013?ZOHO_CRITERIA=%22Trasposicion_4.2%22.%22Id_Categor%C3%ADa%22%20%3D%20100105003</v>
      </c>
      <c r="E439" s="4">
        <f t="shared" ref="E439:H454" si="75">+E438</f>
        <v>37</v>
      </c>
      <c r="F439" t="str">
        <f t="shared" si="75"/>
        <v>Informe Interactivo 4</v>
      </c>
      <c r="G439" t="str">
        <f t="shared" si="75"/>
        <v>Categoría</v>
      </c>
      <c r="H439" t="str">
        <f t="shared" si="75"/>
        <v>Valor de exportación (USD)</v>
      </c>
      <c r="I439" s="2">
        <v>100105003</v>
      </c>
      <c r="J439" t="s">
        <v>34</v>
      </c>
      <c r="L439" s="1" t="str">
        <f t="shared" si="67"/>
        <v>Informe Interactivo 4 - Castaña</v>
      </c>
    </row>
    <row r="440" spans="1:12" hidden="1" x14ac:dyDescent="0.35">
      <c r="A440" s="2">
        <f t="shared" si="68"/>
        <v>23</v>
      </c>
      <c r="B440" s="2">
        <f t="shared" si="69"/>
        <v>4.2</v>
      </c>
      <c r="C440" s="5" t="str">
        <f t="shared" si="74"/>
        <v>Informe Interactivo 4 - Nuez</v>
      </c>
      <c r="D440" s="34" t="str">
        <f t="shared" si="72"/>
        <v>https://analytics.zoho.com/open-view/2395394000006200013?ZOHO_CRITERIA=%22Trasposicion_4.2%22.%22Id_Categor%C3%ADa%22%20%3D%20100105004</v>
      </c>
      <c r="E440" s="4">
        <f t="shared" si="75"/>
        <v>37</v>
      </c>
      <c r="F440" t="str">
        <f t="shared" si="75"/>
        <v>Informe Interactivo 4</v>
      </c>
      <c r="G440" t="str">
        <f t="shared" si="75"/>
        <v>Categoría</v>
      </c>
      <c r="H440" t="str">
        <f t="shared" si="75"/>
        <v>Valor de exportación (USD)</v>
      </c>
      <c r="I440" s="2">
        <v>100105004</v>
      </c>
      <c r="J440" t="s">
        <v>35</v>
      </c>
      <c r="L440" s="1" t="str">
        <f t="shared" si="67"/>
        <v>Informe Interactivo 4 - Nuez</v>
      </c>
    </row>
    <row r="441" spans="1:12" hidden="1" x14ac:dyDescent="0.35">
      <c r="A441" s="2">
        <f t="shared" si="68"/>
        <v>24</v>
      </c>
      <c r="B441" s="2">
        <f t="shared" si="69"/>
        <v>4.2</v>
      </c>
      <c r="C441" s="5" t="str">
        <f t="shared" si="74"/>
        <v>Informe Interactivo 4 - Pistacho</v>
      </c>
      <c r="D441" s="34" t="str">
        <f t="shared" si="72"/>
        <v>https://analytics.zoho.com/open-view/2395394000006200013?ZOHO_CRITERIA=%22Trasposicion_4.2%22.%22Id_Categor%C3%ADa%22%20%3D%20100105005</v>
      </c>
      <c r="E441" s="4">
        <f t="shared" si="75"/>
        <v>37</v>
      </c>
      <c r="F441" t="str">
        <f t="shared" si="75"/>
        <v>Informe Interactivo 4</v>
      </c>
      <c r="G441" t="str">
        <f t="shared" si="75"/>
        <v>Categoría</v>
      </c>
      <c r="H441" t="str">
        <f t="shared" si="75"/>
        <v>Valor de exportación (USD)</v>
      </c>
      <c r="I441" s="2">
        <v>100105005</v>
      </c>
      <c r="J441" t="s">
        <v>8</v>
      </c>
      <c r="L441" s="1" t="str">
        <f t="shared" si="67"/>
        <v>Informe Interactivo 4 - Pistacho</v>
      </c>
    </row>
    <row r="442" spans="1:12" hidden="1" x14ac:dyDescent="0.35">
      <c r="A442" s="2">
        <f t="shared" si="68"/>
        <v>25</v>
      </c>
      <c r="B442" s="2">
        <f t="shared" si="69"/>
        <v>4.2</v>
      </c>
      <c r="C442" s="5" t="str">
        <f t="shared" si="74"/>
        <v>Informe Interactivo 4 - Otros frutos secos</v>
      </c>
      <c r="D442" s="34" t="str">
        <f t="shared" si="72"/>
        <v>https://analytics.zoho.com/open-view/2395394000006200013?ZOHO_CRITERIA=%22Trasposicion_4.2%22.%22Id_Categor%C3%ADa%22%20%3D%20100105006</v>
      </c>
      <c r="E442" s="4">
        <f t="shared" si="75"/>
        <v>37</v>
      </c>
      <c r="F442" t="str">
        <f t="shared" si="75"/>
        <v>Informe Interactivo 4</v>
      </c>
      <c r="G442" t="str">
        <f t="shared" si="75"/>
        <v>Categoría</v>
      </c>
      <c r="H442" t="str">
        <f t="shared" si="75"/>
        <v>Valor de exportación (USD)</v>
      </c>
      <c r="I442" s="2">
        <v>100105006</v>
      </c>
      <c r="J442" t="s">
        <v>36</v>
      </c>
      <c r="L442" s="1" t="str">
        <f t="shared" si="67"/>
        <v>Informe Interactivo 4 - Otros frutos secos</v>
      </c>
    </row>
    <row r="443" spans="1:12" hidden="1" x14ac:dyDescent="0.35">
      <c r="A443" s="2">
        <f t="shared" si="68"/>
        <v>26</v>
      </c>
      <c r="B443" s="2">
        <f t="shared" si="69"/>
        <v>4.2</v>
      </c>
      <c r="C443" s="5" t="str">
        <f t="shared" si="74"/>
        <v>Informe Interactivo 4 - Olivo</v>
      </c>
      <c r="D443" s="34" t="str">
        <f t="shared" si="72"/>
        <v>https://analytics.zoho.com/open-view/2395394000006200013?ZOHO_CRITERIA=%22Trasposicion_4.2%22.%22Id_Categor%C3%ADa%22%20%3D%20100106001</v>
      </c>
      <c r="E443" s="4">
        <f t="shared" si="75"/>
        <v>37</v>
      </c>
      <c r="F443" t="str">
        <f t="shared" si="75"/>
        <v>Informe Interactivo 4</v>
      </c>
      <c r="G443" t="str">
        <f t="shared" si="75"/>
        <v>Categoría</v>
      </c>
      <c r="H443" t="str">
        <f t="shared" si="75"/>
        <v>Valor de exportación (USD)</v>
      </c>
      <c r="I443" s="2">
        <v>100106001</v>
      </c>
      <c r="J443" t="s">
        <v>6</v>
      </c>
      <c r="L443" s="1" t="str">
        <f t="shared" si="67"/>
        <v>Informe Interactivo 4 - Olivo</v>
      </c>
    </row>
    <row r="444" spans="1:12" hidden="1" x14ac:dyDescent="0.35">
      <c r="A444" s="2">
        <f t="shared" si="68"/>
        <v>27</v>
      </c>
      <c r="B444" s="2">
        <f t="shared" si="69"/>
        <v>4.2</v>
      </c>
      <c r="C444" s="5" t="str">
        <f t="shared" si="74"/>
        <v>Informe Interactivo 4 - Palta</v>
      </c>
      <c r="D444" s="34" t="str">
        <f t="shared" si="72"/>
        <v>https://analytics.zoho.com/open-view/2395394000006200013?ZOHO_CRITERIA=%22Trasposicion_4.2%22.%22Id_Categor%C3%ADa%22%20%3D%20100106002</v>
      </c>
      <c r="E444" s="4">
        <f t="shared" si="75"/>
        <v>37</v>
      </c>
      <c r="F444" t="str">
        <f t="shared" si="75"/>
        <v>Informe Interactivo 4</v>
      </c>
      <c r="G444" t="str">
        <f t="shared" si="75"/>
        <v>Categoría</v>
      </c>
      <c r="H444" t="str">
        <f t="shared" si="75"/>
        <v>Valor de exportación (USD)</v>
      </c>
      <c r="I444" s="2">
        <v>100106002</v>
      </c>
      <c r="J444" t="s">
        <v>37</v>
      </c>
      <c r="L444" s="1" t="str">
        <f t="shared" si="67"/>
        <v>Informe Interactivo 4 - Palta</v>
      </c>
    </row>
    <row r="445" spans="1:12" hidden="1" x14ac:dyDescent="0.35">
      <c r="A445" s="2">
        <f t="shared" si="68"/>
        <v>28</v>
      </c>
      <c r="B445" s="2">
        <f t="shared" si="69"/>
        <v>4.2</v>
      </c>
      <c r="C445" s="5" t="str">
        <f t="shared" si="74"/>
        <v>Informe Interactivo 4 - Chirimoya</v>
      </c>
      <c r="D445" s="34" t="str">
        <f t="shared" si="72"/>
        <v>https://analytics.zoho.com/open-view/2395394000006200013?ZOHO_CRITERIA=%22Trasposicion_4.2%22.%22Id_Categor%C3%ADa%22%20%3D%20100107002</v>
      </c>
      <c r="E445" s="4">
        <f t="shared" si="75"/>
        <v>37</v>
      </c>
      <c r="F445" t="str">
        <f t="shared" si="75"/>
        <v>Informe Interactivo 4</v>
      </c>
      <c r="G445" t="str">
        <f t="shared" si="75"/>
        <v>Categoría</v>
      </c>
      <c r="H445" t="str">
        <f t="shared" si="75"/>
        <v>Valor de exportación (USD)</v>
      </c>
      <c r="I445" s="2">
        <v>100107002</v>
      </c>
      <c r="J445" t="s">
        <v>38</v>
      </c>
      <c r="L445" s="1" t="str">
        <f t="shared" si="67"/>
        <v>Informe Interactivo 4 - Chirimoya</v>
      </c>
    </row>
    <row r="446" spans="1:12" hidden="1" x14ac:dyDescent="0.35">
      <c r="A446" s="2">
        <f t="shared" si="68"/>
        <v>29</v>
      </c>
      <c r="B446" s="2">
        <f t="shared" si="69"/>
        <v>4.2</v>
      </c>
      <c r="C446" s="5" t="str">
        <f t="shared" si="74"/>
        <v>Informe Interactivo 4 - Otros frutos</v>
      </c>
      <c r="D446" s="34" t="str">
        <f t="shared" si="72"/>
        <v>https://analytics.zoho.com/open-view/2395394000006200013?ZOHO_CRITERIA=%22Trasposicion_4.2%22.%22Id_Categor%C3%ADa%22%20%3D%20100107012</v>
      </c>
      <c r="E446" s="4">
        <f t="shared" si="75"/>
        <v>37</v>
      </c>
      <c r="F446" t="str">
        <f t="shared" si="75"/>
        <v>Informe Interactivo 4</v>
      </c>
      <c r="G446" t="str">
        <f t="shared" si="75"/>
        <v>Categoría</v>
      </c>
      <c r="H446" t="str">
        <f t="shared" si="75"/>
        <v>Valor de exportación (USD)</v>
      </c>
      <c r="I446" s="2">
        <v>100107012</v>
      </c>
      <c r="J446" t="s">
        <v>39</v>
      </c>
      <c r="L446" s="1" t="str">
        <f t="shared" si="67"/>
        <v>Informe Interactivo 4 - Otros frutos</v>
      </c>
    </row>
    <row r="447" spans="1:12" hidden="1" x14ac:dyDescent="0.35">
      <c r="A447" s="2">
        <f t="shared" si="68"/>
        <v>30</v>
      </c>
      <c r="B447" s="2">
        <f t="shared" si="69"/>
        <v>4.2</v>
      </c>
      <c r="C447" s="5" t="str">
        <f t="shared" si="74"/>
        <v>Informe Interactivo 4 - Plumcots</v>
      </c>
      <c r="D447" s="34" t="str">
        <f t="shared" si="72"/>
        <v>https://analytics.zoho.com/open-view/2395394000006200013?ZOHO_CRITERIA=%22Trasposicion_4.2%22.%22Id_Categor%C3%ADa%22%20%3D%20100107013</v>
      </c>
      <c r="E447" s="4">
        <f t="shared" si="75"/>
        <v>37</v>
      </c>
      <c r="F447" t="str">
        <f t="shared" si="75"/>
        <v>Informe Interactivo 4</v>
      </c>
      <c r="G447" t="str">
        <f t="shared" si="75"/>
        <v>Categoría</v>
      </c>
      <c r="H447" t="str">
        <f t="shared" si="75"/>
        <v>Valor de exportación (USD)</v>
      </c>
      <c r="I447" s="2">
        <v>100107013</v>
      </c>
      <c r="J447" t="s">
        <v>40</v>
      </c>
      <c r="L447" s="1" t="str">
        <f t="shared" si="67"/>
        <v>Informe Interactivo 4 - Plumcots</v>
      </c>
    </row>
    <row r="448" spans="1:12" hidden="1" x14ac:dyDescent="0.35">
      <c r="A448" s="2">
        <f t="shared" si="68"/>
        <v>31</v>
      </c>
      <c r="B448" s="2">
        <f t="shared" si="69"/>
        <v>4.2</v>
      </c>
      <c r="C448" s="5" t="str">
        <f t="shared" si="74"/>
        <v>Informe Interactivo 4 - Mango</v>
      </c>
      <c r="D448" s="34" t="str">
        <f t="shared" si="72"/>
        <v>https://analytics.zoho.com/open-view/2395394000006200013?ZOHO_CRITERIA=%22Trasposicion_4.2%22.%22Id_Categor%C3%ADa%22%20%3D%20100108002</v>
      </c>
      <c r="E448" s="4">
        <f t="shared" si="75"/>
        <v>37</v>
      </c>
      <c r="F448" t="str">
        <f t="shared" si="75"/>
        <v>Informe Interactivo 4</v>
      </c>
      <c r="G448" t="str">
        <f t="shared" si="75"/>
        <v>Categoría</v>
      </c>
      <c r="H448" t="str">
        <f t="shared" si="75"/>
        <v>Valor de exportación (USD)</v>
      </c>
      <c r="I448" s="2">
        <v>100108002</v>
      </c>
      <c r="J448" t="s">
        <v>10</v>
      </c>
      <c r="L448" s="1" t="str">
        <f t="shared" si="67"/>
        <v>Informe Interactivo 4 - Mango</v>
      </c>
    </row>
    <row r="449" spans="1:12" hidden="1" x14ac:dyDescent="0.35">
      <c r="A449" s="2">
        <f t="shared" si="68"/>
        <v>32</v>
      </c>
      <c r="B449" s="2">
        <f t="shared" si="69"/>
        <v>4.2</v>
      </c>
      <c r="C449" s="5" t="str">
        <f t="shared" si="74"/>
        <v>Informe Interactivo 4 - Papaya</v>
      </c>
      <c r="D449" s="34" t="str">
        <f t="shared" si="72"/>
        <v>https://analytics.zoho.com/open-view/2395394000006200013?ZOHO_CRITERIA=%22Trasposicion_4.2%22.%22Id_Categor%C3%ADa%22%20%3D%20100108004</v>
      </c>
      <c r="E449" s="4">
        <f t="shared" si="75"/>
        <v>37</v>
      </c>
      <c r="F449" t="str">
        <f t="shared" si="75"/>
        <v>Informe Interactivo 4</v>
      </c>
      <c r="G449" t="str">
        <f t="shared" si="75"/>
        <v>Categoría</v>
      </c>
      <c r="H449" t="str">
        <f t="shared" si="75"/>
        <v>Valor de exportación (USD)</v>
      </c>
      <c r="I449" s="2">
        <v>100108004</v>
      </c>
      <c r="J449" t="s">
        <v>41</v>
      </c>
      <c r="L449" s="1" t="str">
        <f t="shared" si="67"/>
        <v>Informe Interactivo 4 - Papaya</v>
      </c>
    </row>
    <row r="450" spans="1:12" hidden="1" x14ac:dyDescent="0.35">
      <c r="A450" s="2">
        <f t="shared" si="68"/>
        <v>33</v>
      </c>
      <c r="B450" s="2">
        <f t="shared" si="69"/>
        <v>4.2</v>
      </c>
      <c r="C450" s="5" t="str">
        <f t="shared" si="74"/>
        <v>Informe Interactivo 4 - Piña</v>
      </c>
      <c r="D450" s="34" t="str">
        <f t="shared" si="72"/>
        <v>https://analytics.zoho.com/open-view/2395394000006200013?ZOHO_CRITERIA=%22Trasposicion_4.2%22.%22Id_Categor%C3%ADa%22%20%3D%20100108005</v>
      </c>
      <c r="E450" s="4">
        <f t="shared" si="75"/>
        <v>37</v>
      </c>
      <c r="F450" t="str">
        <f t="shared" si="75"/>
        <v>Informe Interactivo 4</v>
      </c>
      <c r="G450" t="str">
        <f t="shared" si="75"/>
        <v>Categoría</v>
      </c>
      <c r="H450" t="str">
        <f t="shared" si="75"/>
        <v>Valor de exportación (USD)</v>
      </c>
      <c r="I450" s="2">
        <v>100108005</v>
      </c>
      <c r="J450" t="s">
        <v>42</v>
      </c>
      <c r="L450" s="1" t="str">
        <f t="shared" si="67"/>
        <v>Informe Interactivo 4 - Piña</v>
      </c>
    </row>
    <row r="451" spans="1:12" hidden="1" x14ac:dyDescent="0.35">
      <c r="A451" s="2">
        <f t="shared" si="68"/>
        <v>34</v>
      </c>
      <c r="B451" s="2">
        <f t="shared" si="69"/>
        <v>4.2</v>
      </c>
      <c r="C451" s="5" t="str">
        <f t="shared" si="74"/>
        <v>Informe Interactivo 4 - Plátano</v>
      </c>
      <c r="D451" s="34" t="str">
        <f t="shared" si="72"/>
        <v>https://analytics.zoho.com/open-view/2395394000006200013?ZOHO_CRITERIA=%22Trasposicion_4.2%22.%22Id_Categor%C3%ADa%22%20%3D%20100108006</v>
      </c>
      <c r="E451" s="4">
        <f t="shared" si="75"/>
        <v>37</v>
      </c>
      <c r="F451" t="str">
        <f t="shared" si="75"/>
        <v>Informe Interactivo 4</v>
      </c>
      <c r="G451" t="str">
        <f t="shared" si="75"/>
        <v>Categoría</v>
      </c>
      <c r="H451" t="str">
        <f t="shared" si="75"/>
        <v>Valor de exportación (USD)</v>
      </c>
      <c r="I451" s="2">
        <v>100108006</v>
      </c>
      <c r="J451" t="s">
        <v>14</v>
      </c>
      <c r="L451" s="1" t="str">
        <f t="shared" si="67"/>
        <v>Informe Interactivo 4 - Plátano</v>
      </c>
    </row>
    <row r="452" spans="1:12" hidden="1" x14ac:dyDescent="0.35">
      <c r="A452" s="2">
        <f t="shared" si="68"/>
        <v>35</v>
      </c>
      <c r="B452" s="2">
        <f t="shared" si="69"/>
        <v>4.2</v>
      </c>
      <c r="C452" s="5" t="str">
        <f t="shared" si="74"/>
        <v>Informe Interactivo 4 - Coco</v>
      </c>
      <c r="D452" s="34" t="str">
        <f t="shared" si="72"/>
        <v>https://analytics.zoho.com/open-view/2395394000006200013?ZOHO_CRITERIA=%22Trasposicion_4.2%22.%22Id_Categor%C3%ADa%22%20%3D%20100108007</v>
      </c>
      <c r="E452" s="4">
        <f t="shared" si="75"/>
        <v>37</v>
      </c>
      <c r="F452" t="str">
        <f t="shared" si="75"/>
        <v>Informe Interactivo 4</v>
      </c>
      <c r="G452" t="str">
        <f t="shared" si="75"/>
        <v>Categoría</v>
      </c>
      <c r="H452" t="str">
        <f t="shared" si="75"/>
        <v>Valor de exportación (USD)</v>
      </c>
      <c r="I452" s="2">
        <v>100108007</v>
      </c>
      <c r="J452" t="s">
        <v>43</v>
      </c>
      <c r="L452" s="1" t="str">
        <f t="shared" si="67"/>
        <v>Informe Interactivo 4 - Coco</v>
      </c>
    </row>
    <row r="453" spans="1:12" hidden="1" x14ac:dyDescent="0.35">
      <c r="A453" s="2">
        <f t="shared" si="68"/>
        <v>36</v>
      </c>
      <c r="B453" s="2">
        <f t="shared" si="69"/>
        <v>4.2</v>
      </c>
      <c r="C453" s="5" t="str">
        <f t="shared" si="74"/>
        <v>Informe Interactivo 4 - Uva</v>
      </c>
      <c r="D453" s="34" t="str">
        <f t="shared" si="72"/>
        <v>https://analytics.zoho.com/open-view/2395394000006200013?ZOHO_CRITERIA=%22Trasposicion_4.2%22.%22Id_Categor%C3%ADa%22%20%3D%20100109001</v>
      </c>
      <c r="E453" s="4">
        <f t="shared" si="75"/>
        <v>37</v>
      </c>
      <c r="F453" t="str">
        <f t="shared" si="75"/>
        <v>Informe Interactivo 4</v>
      </c>
      <c r="G453" t="str">
        <f t="shared" si="75"/>
        <v>Categoría</v>
      </c>
      <c r="H453" t="str">
        <f t="shared" si="75"/>
        <v>Valor de exportación (USD)</v>
      </c>
      <c r="I453" s="2">
        <v>100109001</v>
      </c>
      <c r="J453" t="s">
        <v>44</v>
      </c>
      <c r="L453" s="1" t="str">
        <f t="shared" si="67"/>
        <v>Informe Interactivo 4 - Uva</v>
      </c>
    </row>
    <row r="454" spans="1:12" hidden="1" x14ac:dyDescent="0.35">
      <c r="A454" s="2">
        <f t="shared" si="68"/>
        <v>37</v>
      </c>
      <c r="B454" s="2">
        <f t="shared" si="69"/>
        <v>4.2</v>
      </c>
      <c r="C454" s="5" t="str">
        <f t="shared" si="74"/>
        <v>Informe Interactivo 4 - Frutilla</v>
      </c>
      <c r="D454" s="34" t="str">
        <f t="shared" si="72"/>
        <v>https://analytics.zoho.com/open-view/2395394000006200013?ZOHO_CRITERIA=%22Trasposicion_4.2%22.%22Id_Categor%C3%ADa%22%20%3D%20100112025</v>
      </c>
      <c r="E454" s="4">
        <f t="shared" si="75"/>
        <v>37</v>
      </c>
      <c r="F454" t="str">
        <f t="shared" si="75"/>
        <v>Informe Interactivo 4</v>
      </c>
      <c r="G454" t="str">
        <f t="shared" si="75"/>
        <v>Categoría</v>
      </c>
      <c r="H454" t="str">
        <f t="shared" si="75"/>
        <v>Valor de exportación (USD)</v>
      </c>
      <c r="I454" s="2">
        <v>100112025</v>
      </c>
      <c r="J454" t="s">
        <v>13</v>
      </c>
      <c r="L454" s="1" t="str">
        <f t="shared" si="67"/>
        <v>Informe Interactivo 4 - Frutilla</v>
      </c>
    </row>
    <row r="455" spans="1:12" hidden="1" x14ac:dyDescent="0.35">
      <c r="A455" s="21">
        <v>1</v>
      </c>
      <c r="B455" s="21">
        <f t="shared" si="69"/>
        <v>4.2</v>
      </c>
      <c r="C455" s="22" t="str">
        <f t="shared" si="74"/>
        <v>Informe Interactivo 5 - Aceites</v>
      </c>
      <c r="D455" s="23" t="str">
        <f>+"https://analytics.zoho.com/open-view/2395394000006201514?ZOHO_CRITERIA=%22Trasposicion_4.2%22.%22Id_Procesamiento%22%20%3D%20"&amp;I455</f>
        <v>https://analytics.zoho.com/open-view/2395394000006201514?ZOHO_CRITERIA=%22Trasposicion_4.2%22.%22Id_Procesamiento%22%20%3D%201</v>
      </c>
      <c r="E455" s="24">
        <v>7</v>
      </c>
      <c r="F455" s="25" t="s">
        <v>253</v>
      </c>
      <c r="G455" s="25" t="s">
        <v>245</v>
      </c>
      <c r="H455" s="25" t="s">
        <v>258</v>
      </c>
      <c r="I455" s="21">
        <v>1</v>
      </c>
      <c r="J455" s="25" t="s">
        <v>246</v>
      </c>
      <c r="K455" s="25"/>
      <c r="L455" s="1" t="str">
        <f t="shared" ref="L455:L518" si="76">+HYPERLINK(D455,C455)</f>
        <v>Informe Interactivo 5 - Aceites</v>
      </c>
    </row>
    <row r="456" spans="1:12" hidden="1" x14ac:dyDescent="0.35">
      <c r="A456" s="2">
        <f t="shared" ref="A456:A519" si="77">+A455+1</f>
        <v>2</v>
      </c>
      <c r="B456" s="2">
        <f t="shared" si="69"/>
        <v>4.2</v>
      </c>
      <c r="C456" s="5" t="str">
        <f t="shared" si="74"/>
        <v>Informe Interactivo 5 - Congelados</v>
      </c>
      <c r="D456" s="34" t="str">
        <f t="shared" ref="D456:D461" si="78">+"https://analytics.zoho.com/open-view/2395394000006201514?ZOHO_CRITERIA=%22Trasposicion_4.2%22.%22Id_Procesamiento%22%20%3D%20"&amp;I456</f>
        <v>https://analytics.zoho.com/open-view/2395394000006201514?ZOHO_CRITERIA=%22Trasposicion_4.2%22.%22Id_Procesamiento%22%20%3D%202</v>
      </c>
      <c r="E456" s="4">
        <f t="shared" ref="E456:H470" si="79">+E455</f>
        <v>7</v>
      </c>
      <c r="F456" t="str">
        <f t="shared" si="79"/>
        <v>Informe Interactivo 5</v>
      </c>
      <c r="G456" t="str">
        <f t="shared" si="79"/>
        <v>Procesamiento</v>
      </c>
      <c r="H456" t="str">
        <f t="shared" si="79"/>
        <v>Valor de exportación (USD)</v>
      </c>
      <c r="I456" s="2">
        <v>2</v>
      </c>
      <c r="J456" t="s">
        <v>247</v>
      </c>
      <c r="L456" s="1" t="str">
        <f t="shared" si="76"/>
        <v>Informe Interactivo 5 - Congelados</v>
      </c>
    </row>
    <row r="457" spans="1:12" hidden="1" x14ac:dyDescent="0.35">
      <c r="A457" s="2">
        <f t="shared" si="77"/>
        <v>3</v>
      </c>
      <c r="B457" s="2">
        <f t="shared" si="69"/>
        <v>4.2</v>
      </c>
      <c r="C457" s="5" t="str">
        <f t="shared" si="74"/>
        <v>Informe Interactivo 5 - Conservas</v>
      </c>
      <c r="D457" s="34" t="str">
        <f t="shared" si="78"/>
        <v>https://analytics.zoho.com/open-view/2395394000006201514?ZOHO_CRITERIA=%22Trasposicion_4.2%22.%22Id_Procesamiento%22%20%3D%203</v>
      </c>
      <c r="E457" s="4">
        <f t="shared" si="79"/>
        <v>7</v>
      </c>
      <c r="F457" t="str">
        <f t="shared" si="79"/>
        <v>Informe Interactivo 5</v>
      </c>
      <c r="G457" t="str">
        <f t="shared" si="79"/>
        <v>Procesamiento</v>
      </c>
      <c r="H457" t="str">
        <f t="shared" si="79"/>
        <v>Valor de exportación (USD)</v>
      </c>
      <c r="I457" s="2">
        <v>3</v>
      </c>
      <c r="J457" t="s">
        <v>248</v>
      </c>
      <c r="L457" s="1" t="str">
        <f t="shared" si="76"/>
        <v>Informe Interactivo 5 - Conservas</v>
      </c>
    </row>
    <row r="458" spans="1:12" hidden="1" x14ac:dyDescent="0.35">
      <c r="A458" s="2">
        <f t="shared" si="77"/>
        <v>4</v>
      </c>
      <c r="B458" s="2">
        <f t="shared" si="69"/>
        <v>4.2</v>
      </c>
      <c r="C458" s="5" t="str">
        <f t="shared" si="74"/>
        <v>Informe Interactivo 5 - Deshidratados</v>
      </c>
      <c r="D458" s="34" t="str">
        <f t="shared" si="78"/>
        <v>https://analytics.zoho.com/open-view/2395394000006201514?ZOHO_CRITERIA=%22Trasposicion_4.2%22.%22Id_Procesamiento%22%20%3D%204</v>
      </c>
      <c r="E458" s="4">
        <f t="shared" si="79"/>
        <v>7</v>
      </c>
      <c r="F458" t="str">
        <f t="shared" si="79"/>
        <v>Informe Interactivo 5</v>
      </c>
      <c r="G458" t="str">
        <f t="shared" si="79"/>
        <v>Procesamiento</v>
      </c>
      <c r="H458" t="str">
        <f t="shared" si="79"/>
        <v>Valor de exportación (USD)</v>
      </c>
      <c r="I458" s="2">
        <v>4</v>
      </c>
      <c r="J458" t="s">
        <v>249</v>
      </c>
      <c r="L458" s="1" t="str">
        <f t="shared" si="76"/>
        <v>Informe Interactivo 5 - Deshidratados</v>
      </c>
    </row>
    <row r="459" spans="1:12" hidden="1" x14ac:dyDescent="0.35">
      <c r="A459" s="2">
        <f t="shared" si="77"/>
        <v>5</v>
      </c>
      <c r="B459" s="2">
        <f t="shared" si="69"/>
        <v>4.2</v>
      </c>
      <c r="C459" s="5" t="str">
        <f t="shared" si="74"/>
        <v>Informe Interactivo 5 - Fresca</v>
      </c>
      <c r="D459" s="34" t="str">
        <f t="shared" si="78"/>
        <v>https://analytics.zoho.com/open-view/2395394000006201514?ZOHO_CRITERIA=%22Trasposicion_4.2%22.%22Id_Procesamiento%22%20%3D%205</v>
      </c>
      <c r="E459" s="4">
        <f t="shared" si="79"/>
        <v>7</v>
      </c>
      <c r="F459" t="str">
        <f t="shared" si="79"/>
        <v>Informe Interactivo 5</v>
      </c>
      <c r="G459" t="str">
        <f t="shared" si="79"/>
        <v>Procesamiento</v>
      </c>
      <c r="H459" t="str">
        <f t="shared" si="79"/>
        <v>Valor de exportación (USD)</v>
      </c>
      <c r="I459" s="2">
        <v>5</v>
      </c>
      <c r="J459" t="s">
        <v>250</v>
      </c>
      <c r="L459" s="1" t="str">
        <f t="shared" si="76"/>
        <v>Informe Interactivo 5 - Fresca</v>
      </c>
    </row>
    <row r="460" spans="1:12" hidden="1" x14ac:dyDescent="0.35">
      <c r="A460" s="2">
        <f t="shared" si="77"/>
        <v>6</v>
      </c>
      <c r="B460" s="2">
        <f t="shared" si="69"/>
        <v>4.2</v>
      </c>
      <c r="C460" s="5" t="str">
        <f t="shared" si="74"/>
        <v>Informe Interactivo 5 - Frutos secos</v>
      </c>
      <c r="D460" s="34" t="str">
        <f t="shared" si="78"/>
        <v>https://analytics.zoho.com/open-view/2395394000006201514?ZOHO_CRITERIA=%22Trasposicion_4.2%22.%22Id_Procesamiento%22%20%3D%206</v>
      </c>
      <c r="E460" s="4">
        <f t="shared" si="79"/>
        <v>7</v>
      </c>
      <c r="F460" t="str">
        <f t="shared" si="79"/>
        <v>Informe Interactivo 5</v>
      </c>
      <c r="G460" t="str">
        <f t="shared" si="79"/>
        <v>Procesamiento</v>
      </c>
      <c r="H460" t="str">
        <f t="shared" si="79"/>
        <v>Valor de exportación (USD)</v>
      </c>
      <c r="I460" s="2">
        <v>6</v>
      </c>
      <c r="J460" t="s">
        <v>251</v>
      </c>
      <c r="L460" s="1" t="str">
        <f t="shared" si="76"/>
        <v>Informe Interactivo 5 - Frutos secos</v>
      </c>
    </row>
    <row r="461" spans="1:12" hidden="1" x14ac:dyDescent="0.35">
      <c r="A461" s="2">
        <f t="shared" si="77"/>
        <v>7</v>
      </c>
      <c r="B461" s="2">
        <f t="shared" si="69"/>
        <v>4.2</v>
      </c>
      <c r="C461" s="5" t="str">
        <f t="shared" si="74"/>
        <v>Informe Interactivo 5 - Jugos</v>
      </c>
      <c r="D461" s="34" t="str">
        <f t="shared" si="78"/>
        <v>https://analytics.zoho.com/open-view/2395394000006201514?ZOHO_CRITERIA=%22Trasposicion_4.2%22.%22Id_Procesamiento%22%20%3D%207</v>
      </c>
      <c r="E461" s="4">
        <f t="shared" si="79"/>
        <v>7</v>
      </c>
      <c r="F461" t="str">
        <f t="shared" si="79"/>
        <v>Informe Interactivo 5</v>
      </c>
      <c r="G461" t="str">
        <f t="shared" si="79"/>
        <v>Procesamiento</v>
      </c>
      <c r="H461" t="str">
        <f t="shared" si="79"/>
        <v>Valor de exportación (USD)</v>
      </c>
      <c r="I461" s="2">
        <v>7</v>
      </c>
      <c r="J461" t="s">
        <v>252</v>
      </c>
      <c r="L461" s="1" t="str">
        <f t="shared" si="76"/>
        <v>Informe Interactivo 5 - Jugos</v>
      </c>
    </row>
    <row r="462" spans="1:12" hidden="1" x14ac:dyDescent="0.35">
      <c r="A462" s="21">
        <v>1</v>
      </c>
      <c r="B462" s="21">
        <f t="shared" si="69"/>
        <v>4.2</v>
      </c>
      <c r="C462" s="22" t="str">
        <f t="shared" si="74"/>
        <v>Informe Interactivo 6 - Tarapacá</v>
      </c>
      <c r="D462" s="23" t="str">
        <f>+"https://analytics.zoho.com/open-view/2395394000006203272?ZOHO_CRITERIA=%22Trasposicion_4.2%22.%22C%C3%B3digo_Regi%C3%B3n%22%20%3D%201"&amp;I462</f>
        <v>https://analytics.zoho.com/open-view/2395394000006203272?ZOHO_CRITERIA=%22Trasposicion_4.2%22.%22C%C3%B3digo_Regi%C3%B3n%22%20%3D%2011</v>
      </c>
      <c r="E462" s="24">
        <v>17</v>
      </c>
      <c r="F462" s="25" t="s">
        <v>254</v>
      </c>
      <c r="G462" s="25" t="s">
        <v>257</v>
      </c>
      <c r="H462" s="25" t="s">
        <v>258</v>
      </c>
      <c r="I462" s="21">
        <v>1</v>
      </c>
      <c r="J462" s="25" t="s">
        <v>53</v>
      </c>
      <c r="K462" s="25"/>
      <c r="L462" s="1" t="str">
        <f t="shared" si="76"/>
        <v>Informe Interactivo 6 - Tarapacá</v>
      </c>
    </row>
    <row r="463" spans="1:12" hidden="1" x14ac:dyDescent="0.35">
      <c r="A463" s="2">
        <f t="shared" si="77"/>
        <v>2</v>
      </c>
      <c r="B463" s="2">
        <f t="shared" si="69"/>
        <v>4.2</v>
      </c>
      <c r="C463" s="5" t="str">
        <f t="shared" si="74"/>
        <v>Informe Interactivo 6 - Antofagasta</v>
      </c>
      <c r="D463" s="34" t="str">
        <f t="shared" ref="D463:D478" si="80">+"https://analytics.zoho.com/open-view/2395394000006203272?ZOHO_CRITERIA=%22Trasposicion_4.2%22.%22C%C3%B3digo_Regi%C3%B3n%22%20%3D%201"&amp;I463</f>
        <v>https://analytics.zoho.com/open-view/2395394000006203272?ZOHO_CRITERIA=%22Trasposicion_4.2%22.%22C%C3%B3digo_Regi%C3%B3n%22%20%3D%2012</v>
      </c>
      <c r="E463" s="4">
        <f t="shared" si="79"/>
        <v>17</v>
      </c>
      <c r="F463" t="str">
        <f t="shared" si="79"/>
        <v>Informe Interactivo 6</v>
      </c>
      <c r="G463" t="str">
        <f t="shared" si="79"/>
        <v>Región</v>
      </c>
      <c r="H463" t="str">
        <f t="shared" si="79"/>
        <v>Valor de exportación (USD)</v>
      </c>
      <c r="I463" s="2">
        <v>2</v>
      </c>
      <c r="J463" t="s">
        <v>54</v>
      </c>
      <c r="L463" s="1" t="str">
        <f t="shared" si="76"/>
        <v>Informe Interactivo 6 - Antofagasta</v>
      </c>
    </row>
    <row r="464" spans="1:12" hidden="1" x14ac:dyDescent="0.35">
      <c r="A464" s="2">
        <f t="shared" si="77"/>
        <v>3</v>
      </c>
      <c r="B464" s="2">
        <f t="shared" si="69"/>
        <v>4.2</v>
      </c>
      <c r="C464" s="5" t="str">
        <f t="shared" si="74"/>
        <v>Informe Interactivo 6 - Atacama</v>
      </c>
      <c r="D464" s="34" t="str">
        <f t="shared" si="80"/>
        <v>https://analytics.zoho.com/open-view/2395394000006203272?ZOHO_CRITERIA=%22Trasposicion_4.2%22.%22C%C3%B3digo_Regi%C3%B3n%22%20%3D%2013</v>
      </c>
      <c r="E464" s="4">
        <f t="shared" si="79"/>
        <v>17</v>
      </c>
      <c r="F464" t="str">
        <f t="shared" si="79"/>
        <v>Informe Interactivo 6</v>
      </c>
      <c r="G464" t="str">
        <f t="shared" si="79"/>
        <v>Región</v>
      </c>
      <c r="H464" t="str">
        <f t="shared" si="79"/>
        <v>Valor de exportación (USD)</v>
      </c>
      <c r="I464" s="2">
        <v>3</v>
      </c>
      <c r="J464" t="s">
        <v>55</v>
      </c>
      <c r="L464" s="1" t="str">
        <f t="shared" si="76"/>
        <v>Informe Interactivo 6 - Atacama</v>
      </c>
    </row>
    <row r="465" spans="1:26" hidden="1" x14ac:dyDescent="0.35">
      <c r="A465" s="2">
        <f t="shared" si="77"/>
        <v>4</v>
      </c>
      <c r="B465" s="2">
        <f t="shared" si="69"/>
        <v>4.2</v>
      </c>
      <c r="C465" s="5" t="str">
        <f t="shared" si="74"/>
        <v>Informe Interactivo 6 - Coquimbo</v>
      </c>
      <c r="D465" s="34" t="str">
        <f t="shared" si="80"/>
        <v>https://analytics.zoho.com/open-view/2395394000006203272?ZOHO_CRITERIA=%22Trasposicion_4.2%22.%22C%C3%B3digo_Regi%C3%B3n%22%20%3D%2014</v>
      </c>
      <c r="E465" s="4">
        <f t="shared" si="79"/>
        <v>17</v>
      </c>
      <c r="F465" t="str">
        <f t="shared" si="79"/>
        <v>Informe Interactivo 6</v>
      </c>
      <c r="G465" t="str">
        <f t="shared" si="79"/>
        <v>Región</v>
      </c>
      <c r="H465" t="str">
        <f t="shared" si="79"/>
        <v>Valor de exportación (USD)</v>
      </c>
      <c r="I465" s="2">
        <v>4</v>
      </c>
      <c r="J465" t="s">
        <v>56</v>
      </c>
      <c r="L465" s="1" t="str">
        <f t="shared" si="76"/>
        <v>Informe Interactivo 6 - Coquimbo</v>
      </c>
    </row>
    <row r="466" spans="1:26" hidden="1" x14ac:dyDescent="0.35">
      <c r="A466" s="2">
        <f t="shared" si="77"/>
        <v>5</v>
      </c>
      <c r="B466" s="2">
        <f t="shared" si="69"/>
        <v>4.2</v>
      </c>
      <c r="C466" s="5" t="str">
        <f t="shared" si="74"/>
        <v>Informe Interactivo 6 - Valparaíso</v>
      </c>
      <c r="D466" s="34" t="str">
        <f t="shared" si="80"/>
        <v>https://analytics.zoho.com/open-view/2395394000006203272?ZOHO_CRITERIA=%22Trasposicion_4.2%22.%22C%C3%B3digo_Regi%C3%B3n%22%20%3D%2015</v>
      </c>
      <c r="E466" s="4">
        <f t="shared" si="79"/>
        <v>17</v>
      </c>
      <c r="F466" t="str">
        <f t="shared" si="79"/>
        <v>Informe Interactivo 6</v>
      </c>
      <c r="G466" t="str">
        <f t="shared" si="79"/>
        <v>Región</v>
      </c>
      <c r="H466" t="str">
        <f t="shared" si="79"/>
        <v>Valor de exportación (USD)</v>
      </c>
      <c r="I466" s="2">
        <v>5</v>
      </c>
      <c r="J466" t="s">
        <v>57</v>
      </c>
      <c r="L466" s="1" t="str">
        <f t="shared" si="76"/>
        <v>Informe Interactivo 6 - Valparaíso</v>
      </c>
    </row>
    <row r="467" spans="1:26" hidden="1" x14ac:dyDescent="0.35">
      <c r="A467" s="2">
        <f t="shared" si="77"/>
        <v>6</v>
      </c>
      <c r="B467" s="2">
        <f t="shared" si="69"/>
        <v>4.2</v>
      </c>
      <c r="C467" s="5" t="str">
        <f t="shared" si="74"/>
        <v>Informe Interactivo 6 - O'Higgins</v>
      </c>
      <c r="D467" s="34" t="str">
        <f t="shared" si="80"/>
        <v>https://analytics.zoho.com/open-view/2395394000006203272?ZOHO_CRITERIA=%22Trasposicion_4.2%22.%22C%C3%B3digo_Regi%C3%B3n%22%20%3D%2016</v>
      </c>
      <c r="E467" s="4">
        <f t="shared" si="79"/>
        <v>17</v>
      </c>
      <c r="F467" t="str">
        <f t="shared" si="79"/>
        <v>Informe Interactivo 6</v>
      </c>
      <c r="G467" t="str">
        <f t="shared" si="79"/>
        <v>Región</v>
      </c>
      <c r="H467" t="str">
        <f t="shared" si="79"/>
        <v>Valor de exportación (USD)</v>
      </c>
      <c r="I467" s="2">
        <v>6</v>
      </c>
      <c r="J467" t="s">
        <v>58</v>
      </c>
      <c r="L467" s="1" t="str">
        <f t="shared" si="76"/>
        <v>Informe Interactivo 6 - O'Higgins</v>
      </c>
    </row>
    <row r="468" spans="1:26" hidden="1" x14ac:dyDescent="0.35">
      <c r="A468" s="2">
        <f t="shared" si="77"/>
        <v>7</v>
      </c>
      <c r="B468" s="2">
        <f t="shared" si="69"/>
        <v>4.2</v>
      </c>
      <c r="C468" s="5" t="str">
        <f t="shared" si="74"/>
        <v>Informe Interactivo 6 - Maule</v>
      </c>
      <c r="D468" s="34" t="str">
        <f t="shared" si="80"/>
        <v>https://analytics.zoho.com/open-view/2395394000006203272?ZOHO_CRITERIA=%22Trasposicion_4.2%22.%22C%C3%B3digo_Regi%C3%B3n%22%20%3D%2017</v>
      </c>
      <c r="E468" s="4">
        <f t="shared" si="79"/>
        <v>17</v>
      </c>
      <c r="F468" t="str">
        <f t="shared" si="79"/>
        <v>Informe Interactivo 6</v>
      </c>
      <c r="G468" t="str">
        <f t="shared" si="79"/>
        <v>Región</v>
      </c>
      <c r="H468" t="str">
        <f t="shared" si="79"/>
        <v>Valor de exportación (USD)</v>
      </c>
      <c r="I468" s="2">
        <v>7</v>
      </c>
      <c r="J468" t="s">
        <v>59</v>
      </c>
      <c r="L468" s="1" t="str">
        <f t="shared" si="76"/>
        <v>Informe Interactivo 6 - Maule</v>
      </c>
    </row>
    <row r="469" spans="1:26" hidden="1" x14ac:dyDescent="0.35">
      <c r="A469" s="2">
        <f t="shared" si="77"/>
        <v>8</v>
      </c>
      <c r="B469" s="2">
        <f t="shared" si="69"/>
        <v>4.2</v>
      </c>
      <c r="C469" s="5" t="str">
        <f t="shared" si="74"/>
        <v>Informe Interactivo 6 - Biobío</v>
      </c>
      <c r="D469" s="34" t="str">
        <f t="shared" si="80"/>
        <v>https://analytics.zoho.com/open-view/2395394000006203272?ZOHO_CRITERIA=%22Trasposicion_4.2%22.%22C%C3%B3digo_Regi%C3%B3n%22%20%3D%2018</v>
      </c>
      <c r="E469" s="4">
        <f t="shared" si="79"/>
        <v>17</v>
      </c>
      <c r="F469" t="str">
        <f t="shared" si="79"/>
        <v>Informe Interactivo 6</v>
      </c>
      <c r="G469" t="str">
        <f t="shared" si="79"/>
        <v>Región</v>
      </c>
      <c r="H469" t="str">
        <f t="shared" si="79"/>
        <v>Valor de exportación (USD)</v>
      </c>
      <c r="I469" s="2">
        <v>8</v>
      </c>
      <c r="J469" t="s">
        <v>60</v>
      </c>
      <c r="L469" s="1" t="str">
        <f t="shared" si="76"/>
        <v>Informe Interactivo 6 - Biobío</v>
      </c>
    </row>
    <row r="470" spans="1:26" hidden="1" x14ac:dyDescent="0.35">
      <c r="A470" s="2">
        <f t="shared" si="77"/>
        <v>9</v>
      </c>
      <c r="B470" s="2">
        <f t="shared" si="69"/>
        <v>4.2</v>
      </c>
      <c r="C470" s="5" t="str">
        <f t="shared" si="74"/>
        <v>Informe Interactivo 6 - Araucanía</v>
      </c>
      <c r="D470" s="34" t="str">
        <f t="shared" si="80"/>
        <v>https://analytics.zoho.com/open-view/2395394000006203272?ZOHO_CRITERIA=%22Trasposicion_4.2%22.%22C%C3%B3digo_Regi%C3%B3n%22%20%3D%2019</v>
      </c>
      <c r="E470" s="4">
        <f t="shared" si="79"/>
        <v>17</v>
      </c>
      <c r="F470" t="str">
        <f t="shared" si="79"/>
        <v>Informe Interactivo 6</v>
      </c>
      <c r="G470" t="str">
        <f t="shared" si="79"/>
        <v>Región</v>
      </c>
      <c r="H470" t="str">
        <f t="shared" si="79"/>
        <v>Valor de exportación (USD)</v>
      </c>
      <c r="I470" s="2">
        <v>9</v>
      </c>
      <c r="J470" t="s">
        <v>61</v>
      </c>
      <c r="L470" s="1" t="str">
        <f t="shared" si="76"/>
        <v>Informe Interactivo 6 - Araucanía</v>
      </c>
    </row>
    <row r="471" spans="1:26" hidden="1" x14ac:dyDescent="0.35">
      <c r="A471" s="2">
        <f t="shared" si="77"/>
        <v>10</v>
      </c>
      <c r="B471" s="2">
        <f t="shared" ref="B471:B534" si="81">+B470</f>
        <v>4.2</v>
      </c>
      <c r="C471" s="5" t="str">
        <f t="shared" si="74"/>
        <v>Informe Interactivo 6 - Los Lagos</v>
      </c>
      <c r="D471" s="34" t="str">
        <f t="shared" si="80"/>
        <v>https://analytics.zoho.com/open-view/2395394000006203272?ZOHO_CRITERIA=%22Trasposicion_4.2%22.%22C%C3%B3digo_Regi%C3%B3n%22%20%3D%20110</v>
      </c>
      <c r="E471" s="4">
        <f t="shared" ref="E471:H486" si="82">+E470</f>
        <v>17</v>
      </c>
      <c r="F471" t="str">
        <f t="shared" si="82"/>
        <v>Informe Interactivo 6</v>
      </c>
      <c r="G471" t="str">
        <f t="shared" si="82"/>
        <v>Región</v>
      </c>
      <c r="H471" t="str">
        <f t="shared" si="82"/>
        <v>Valor de exportación (USD)</v>
      </c>
      <c r="I471" s="2">
        <v>10</v>
      </c>
      <c r="J471" t="s">
        <v>62</v>
      </c>
      <c r="L471" s="1" t="str">
        <f t="shared" si="76"/>
        <v>Informe Interactivo 6 - Los Lagos</v>
      </c>
    </row>
    <row r="472" spans="1:26" hidden="1" x14ac:dyDescent="0.35">
      <c r="A472" s="2">
        <f t="shared" si="77"/>
        <v>11</v>
      </c>
      <c r="B472" s="2">
        <f t="shared" si="81"/>
        <v>4.2</v>
      </c>
      <c r="C472" s="5" t="str">
        <f t="shared" si="74"/>
        <v>Informe Interactivo 6 - Aysén</v>
      </c>
      <c r="D472" s="34" t="str">
        <f t="shared" si="80"/>
        <v>https://analytics.zoho.com/open-view/2395394000006203272?ZOHO_CRITERIA=%22Trasposicion_4.2%22.%22C%C3%B3digo_Regi%C3%B3n%22%20%3D%20111</v>
      </c>
      <c r="E472" s="4">
        <f t="shared" si="82"/>
        <v>17</v>
      </c>
      <c r="F472" t="str">
        <f t="shared" si="82"/>
        <v>Informe Interactivo 6</v>
      </c>
      <c r="G472" t="str">
        <f t="shared" si="82"/>
        <v>Región</v>
      </c>
      <c r="H472" t="str">
        <f t="shared" si="82"/>
        <v>Valor de exportación (USD)</v>
      </c>
      <c r="I472" s="2">
        <v>11</v>
      </c>
      <c r="J472" t="s">
        <v>63</v>
      </c>
      <c r="L472" s="1" t="str">
        <f t="shared" si="76"/>
        <v>Informe Interactivo 6 - Aysén</v>
      </c>
    </row>
    <row r="473" spans="1:26" hidden="1" x14ac:dyDescent="0.35">
      <c r="A473" s="2">
        <f t="shared" si="77"/>
        <v>12</v>
      </c>
      <c r="B473" s="2">
        <f t="shared" si="81"/>
        <v>4.2</v>
      </c>
      <c r="C473" s="5" t="str">
        <f t="shared" si="74"/>
        <v>Informe Interactivo 6 - Magallanes</v>
      </c>
      <c r="D473" s="34" t="str">
        <f t="shared" si="80"/>
        <v>https://analytics.zoho.com/open-view/2395394000006203272?ZOHO_CRITERIA=%22Trasposicion_4.2%22.%22C%C3%B3digo_Regi%C3%B3n%22%20%3D%20112</v>
      </c>
      <c r="E473" s="4">
        <f t="shared" si="82"/>
        <v>17</v>
      </c>
      <c r="F473" t="str">
        <f t="shared" si="82"/>
        <v>Informe Interactivo 6</v>
      </c>
      <c r="G473" t="str">
        <f t="shared" si="82"/>
        <v>Región</v>
      </c>
      <c r="H473" t="str">
        <f t="shared" si="82"/>
        <v>Valor de exportación (USD)</v>
      </c>
      <c r="I473" s="2">
        <v>12</v>
      </c>
      <c r="J473" t="s">
        <v>64</v>
      </c>
      <c r="L473" s="1" t="str">
        <f t="shared" si="76"/>
        <v>Informe Interactivo 6 - Magallanes</v>
      </c>
    </row>
    <row r="474" spans="1:26" hidden="1" x14ac:dyDescent="0.35">
      <c r="A474" s="2">
        <f t="shared" si="77"/>
        <v>13</v>
      </c>
      <c r="B474" s="2">
        <f t="shared" si="81"/>
        <v>4.2</v>
      </c>
      <c r="C474" s="5" t="str">
        <f t="shared" si="74"/>
        <v>Informe Interactivo 6 - Metropolitana</v>
      </c>
      <c r="D474" s="34" t="str">
        <f t="shared" si="80"/>
        <v>https://analytics.zoho.com/open-view/2395394000006203272?ZOHO_CRITERIA=%22Trasposicion_4.2%22.%22C%C3%B3digo_Regi%C3%B3n%22%20%3D%20113</v>
      </c>
      <c r="E474" s="4">
        <f t="shared" si="82"/>
        <v>17</v>
      </c>
      <c r="F474" t="str">
        <f t="shared" si="82"/>
        <v>Informe Interactivo 6</v>
      </c>
      <c r="G474" t="str">
        <f t="shared" si="82"/>
        <v>Región</v>
      </c>
      <c r="H474" t="str">
        <f t="shared" si="82"/>
        <v>Valor de exportación (USD)</v>
      </c>
      <c r="I474" s="2">
        <v>13</v>
      </c>
      <c r="J474" t="s">
        <v>65</v>
      </c>
      <c r="L474" s="1" t="str">
        <f t="shared" si="76"/>
        <v>Informe Interactivo 6 - Metropolitana</v>
      </c>
    </row>
    <row r="475" spans="1:26" hidden="1" x14ac:dyDescent="0.35">
      <c r="A475" s="2">
        <f t="shared" si="77"/>
        <v>14</v>
      </c>
      <c r="B475" s="2">
        <f t="shared" si="81"/>
        <v>4.2</v>
      </c>
      <c r="C475" s="5" t="str">
        <f t="shared" si="74"/>
        <v>Informe Interactivo 6 - Los Ríos</v>
      </c>
      <c r="D475" s="34" t="str">
        <f t="shared" si="80"/>
        <v>https://analytics.zoho.com/open-view/2395394000006203272?ZOHO_CRITERIA=%22Trasposicion_4.2%22.%22C%C3%B3digo_Regi%C3%B3n%22%20%3D%20114</v>
      </c>
      <c r="E475" s="4">
        <f t="shared" si="82"/>
        <v>17</v>
      </c>
      <c r="F475" t="str">
        <f t="shared" si="82"/>
        <v>Informe Interactivo 6</v>
      </c>
      <c r="G475" t="str">
        <f t="shared" si="82"/>
        <v>Región</v>
      </c>
      <c r="H475" t="str">
        <f t="shared" si="82"/>
        <v>Valor de exportación (USD)</v>
      </c>
      <c r="I475" s="2">
        <v>14</v>
      </c>
      <c r="J475" t="s">
        <v>66</v>
      </c>
      <c r="L475" s="1" t="str">
        <f t="shared" si="76"/>
        <v>Informe Interactivo 6 - Los Ríos</v>
      </c>
    </row>
    <row r="476" spans="1:26" hidden="1" x14ac:dyDescent="0.35">
      <c r="A476" s="2">
        <f t="shared" si="77"/>
        <v>15</v>
      </c>
      <c r="B476" s="2">
        <f t="shared" si="81"/>
        <v>4.2</v>
      </c>
      <c r="C476" s="5" t="str">
        <f t="shared" si="74"/>
        <v>Informe Interactivo 6 - Arica y Parinacota</v>
      </c>
      <c r="D476" s="34" t="str">
        <f t="shared" si="80"/>
        <v>https://analytics.zoho.com/open-view/2395394000006203272?ZOHO_CRITERIA=%22Trasposicion_4.2%22.%22C%C3%B3digo_Regi%C3%B3n%22%20%3D%20115</v>
      </c>
      <c r="E476" s="4">
        <f t="shared" si="82"/>
        <v>17</v>
      </c>
      <c r="F476" t="str">
        <f t="shared" si="82"/>
        <v>Informe Interactivo 6</v>
      </c>
      <c r="G476" t="str">
        <f t="shared" si="82"/>
        <v>Región</v>
      </c>
      <c r="H476" t="str">
        <f t="shared" si="82"/>
        <v>Valor de exportación (USD)</v>
      </c>
      <c r="I476" s="2">
        <v>15</v>
      </c>
      <c r="J476" t="s">
        <v>67</v>
      </c>
      <c r="L476" s="1" t="str">
        <f t="shared" si="76"/>
        <v>Informe Interactivo 6 - Arica y Parinacota</v>
      </c>
    </row>
    <row r="477" spans="1:26" hidden="1" x14ac:dyDescent="0.35">
      <c r="A477" s="2">
        <f t="shared" si="77"/>
        <v>16</v>
      </c>
      <c r="B477" s="2">
        <f t="shared" si="81"/>
        <v>4.2</v>
      </c>
      <c r="C477" s="5" t="str">
        <f t="shared" si="74"/>
        <v>Informe Interactivo 6 - Ñuble</v>
      </c>
      <c r="D477" s="34" t="str">
        <f t="shared" si="80"/>
        <v>https://analytics.zoho.com/open-view/2395394000006203272?ZOHO_CRITERIA=%22Trasposicion_4.2%22.%22C%C3%B3digo_Regi%C3%B3n%22%20%3D%20116</v>
      </c>
      <c r="E477" s="4">
        <f t="shared" si="82"/>
        <v>17</v>
      </c>
      <c r="F477" t="str">
        <f t="shared" si="82"/>
        <v>Informe Interactivo 6</v>
      </c>
      <c r="G477" t="str">
        <f t="shared" si="82"/>
        <v>Región</v>
      </c>
      <c r="H477" t="str">
        <f t="shared" si="82"/>
        <v>Valor de exportación (USD)</v>
      </c>
      <c r="I477" s="2">
        <v>16</v>
      </c>
      <c r="J477" t="s">
        <v>68</v>
      </c>
      <c r="L477" s="1" t="str">
        <f t="shared" si="76"/>
        <v>Informe Interactivo 6 - Ñuble</v>
      </c>
    </row>
    <row r="478" spans="1:26" hidden="1" x14ac:dyDescent="0.35">
      <c r="A478" s="2">
        <f t="shared" si="77"/>
        <v>17</v>
      </c>
      <c r="B478" s="2">
        <f t="shared" si="81"/>
        <v>4.2</v>
      </c>
      <c r="C478" s="5" t="str">
        <f t="shared" si="74"/>
        <v>Informe Interactivo 6 - Mercadería extranjera nacionalizada</v>
      </c>
      <c r="D478" s="34" t="str">
        <f t="shared" si="80"/>
        <v>https://analytics.zoho.com/open-view/2395394000006203272?ZOHO_CRITERIA=%22Trasposicion_4.2%22.%22C%C3%B3digo_Regi%C3%B3n%22%20%3D%20120</v>
      </c>
      <c r="E478" s="4">
        <f t="shared" si="82"/>
        <v>17</v>
      </c>
      <c r="F478" t="str">
        <f t="shared" si="82"/>
        <v>Informe Interactivo 6</v>
      </c>
      <c r="G478" t="str">
        <f t="shared" si="82"/>
        <v>Región</v>
      </c>
      <c r="H478" t="str">
        <f t="shared" si="82"/>
        <v>Valor de exportación (USD)</v>
      </c>
      <c r="I478" s="2">
        <v>20</v>
      </c>
      <c r="J478" t="s">
        <v>69</v>
      </c>
      <c r="L478" s="1" t="str">
        <f t="shared" si="76"/>
        <v>Informe Interactivo 6 - Mercadería extranjera nacionalizada</v>
      </c>
    </row>
    <row r="479" spans="1:26" hidden="1" x14ac:dyDescent="0.35">
      <c r="A479" s="21">
        <v>1</v>
      </c>
      <c r="B479" s="21">
        <f t="shared" si="81"/>
        <v>4.2</v>
      </c>
      <c r="C479" s="22" t="str">
        <f t="shared" si="74"/>
        <v>Informe Interactivo 7 - Marruecos</v>
      </c>
      <c r="D479" s="23" t="str">
        <f>+"https://analytics.zoho.com/open-view/2395394000006204176?ZOHO_CRITERIA=%22Trasposicion_4.2%22.%22C%C3%B3digo_Pa%C3%ADs%22%20%3D%20'"&amp;I479&amp;"'"</f>
        <v>https://analytics.zoho.com/open-view/2395394000006204176?ZOHO_CRITERIA=%22Trasposicion_4.2%22.%22C%C3%B3digo_Pa%C3%ADs%22%20%3D%20'MAR'</v>
      </c>
      <c r="E479" s="24">
        <v>86</v>
      </c>
      <c r="F479" s="25" t="s">
        <v>255</v>
      </c>
      <c r="G479" s="25" t="s">
        <v>259</v>
      </c>
      <c r="H479" s="25" t="s">
        <v>258</v>
      </c>
      <c r="I479" s="45" t="s">
        <v>75</v>
      </c>
      <c r="J479" s="25" t="s">
        <v>76</v>
      </c>
      <c r="K479" s="25"/>
      <c r="L479" s="1" t="str">
        <f t="shared" si="76"/>
        <v>Informe Interactivo 7 - Marruecos</v>
      </c>
      <c r="Z479" s="94" t="s">
        <v>282</v>
      </c>
    </row>
    <row r="480" spans="1:26" s="49" customFormat="1" hidden="1" x14ac:dyDescent="0.35">
      <c r="A480" s="46">
        <f t="shared" si="77"/>
        <v>2</v>
      </c>
      <c r="B480" s="46">
        <f t="shared" si="81"/>
        <v>4.2</v>
      </c>
      <c r="C480" s="47" t="str">
        <f t="shared" si="74"/>
        <v>Informe Interactivo 7 - Aruba</v>
      </c>
      <c r="D480" s="34" t="str">
        <f t="shared" ref="D480:D543" si="83">+"https://analytics.zoho.com/open-view/2395394000006204176?ZOHO_CRITERIA=%22Trasposicion_4.2%22.%22C%C3%B3digo_Pa%C3%ADs%22%20%3D%20'"&amp;I480&amp;"'"</f>
        <v>https://analytics.zoho.com/open-view/2395394000006204176?ZOHO_CRITERIA=%22Trasposicion_4.2%22.%22C%C3%B3digo_Pa%C3%ADs%22%20%3D%20'ABW'</v>
      </c>
      <c r="E480" s="48">
        <f t="shared" si="82"/>
        <v>86</v>
      </c>
      <c r="F480" s="49" t="str">
        <f t="shared" si="82"/>
        <v>Informe Interactivo 7</v>
      </c>
      <c r="G480" s="49" t="str">
        <f t="shared" si="82"/>
        <v>Destino</v>
      </c>
      <c r="H480" s="49" t="str">
        <f t="shared" si="82"/>
        <v>Valor de exportación (USD)</v>
      </c>
      <c r="I480" s="50" t="s">
        <v>77</v>
      </c>
      <c r="J480" s="49" t="s">
        <v>78</v>
      </c>
      <c r="L480" s="51" t="str">
        <f t="shared" si="76"/>
        <v>Informe Interactivo 7 - Aruba</v>
      </c>
      <c r="Z480" s="95" t="s">
        <v>282</v>
      </c>
    </row>
    <row r="481" spans="1:26" s="49" customFormat="1" hidden="1" x14ac:dyDescent="0.35">
      <c r="A481" s="46">
        <f t="shared" si="77"/>
        <v>3</v>
      </c>
      <c r="B481" s="46">
        <f t="shared" si="81"/>
        <v>4.2</v>
      </c>
      <c r="C481" s="47" t="str">
        <f t="shared" si="74"/>
        <v>Informe Interactivo 7 - Emiratos Árabes Unidos</v>
      </c>
      <c r="D481" s="34" t="str">
        <f t="shared" si="83"/>
        <v>https://analytics.zoho.com/open-view/2395394000006204176?ZOHO_CRITERIA=%22Trasposicion_4.2%22.%22C%C3%B3digo_Pa%C3%ADs%22%20%3D%20'ARE'</v>
      </c>
      <c r="E481" s="48">
        <f t="shared" si="82"/>
        <v>86</v>
      </c>
      <c r="F481" s="49" t="str">
        <f t="shared" si="82"/>
        <v>Informe Interactivo 7</v>
      </c>
      <c r="G481" s="49" t="str">
        <f t="shared" si="82"/>
        <v>Destino</v>
      </c>
      <c r="H481" s="49" t="str">
        <f t="shared" si="82"/>
        <v>Valor de exportación (USD)</v>
      </c>
      <c r="I481" s="50" t="s">
        <v>79</v>
      </c>
      <c r="J481" s="49" t="s">
        <v>80</v>
      </c>
      <c r="L481" s="51" t="str">
        <f t="shared" si="76"/>
        <v>Informe Interactivo 7 - Emiratos Árabes Unidos</v>
      </c>
      <c r="Z481" s="95" t="s">
        <v>282</v>
      </c>
    </row>
    <row r="482" spans="1:26" s="49" customFormat="1" hidden="1" x14ac:dyDescent="0.35">
      <c r="A482" s="46">
        <f t="shared" si="77"/>
        <v>4</v>
      </c>
      <c r="B482" s="46">
        <f t="shared" si="81"/>
        <v>4.2</v>
      </c>
      <c r="C482" s="47" t="str">
        <f t="shared" si="74"/>
        <v>Informe Interactivo 7 - Argentina</v>
      </c>
      <c r="D482" s="34" t="str">
        <f t="shared" si="83"/>
        <v>https://analytics.zoho.com/open-view/2395394000006204176?ZOHO_CRITERIA=%22Trasposicion_4.2%22.%22C%C3%B3digo_Pa%C3%ADs%22%20%3D%20'ARG'</v>
      </c>
      <c r="E482" s="48">
        <f t="shared" si="82"/>
        <v>86</v>
      </c>
      <c r="F482" s="49" t="str">
        <f t="shared" si="82"/>
        <v>Informe Interactivo 7</v>
      </c>
      <c r="G482" s="49" t="str">
        <f t="shared" si="82"/>
        <v>Destino</v>
      </c>
      <c r="H482" s="49" t="str">
        <f t="shared" si="82"/>
        <v>Valor de exportación (USD)</v>
      </c>
      <c r="I482" s="50" t="s">
        <v>81</v>
      </c>
      <c r="J482" s="49" t="s">
        <v>82</v>
      </c>
      <c r="L482" s="51" t="str">
        <f t="shared" si="76"/>
        <v>Informe Interactivo 7 - Argentina</v>
      </c>
      <c r="Z482" s="95" t="s">
        <v>282</v>
      </c>
    </row>
    <row r="483" spans="1:26" s="49" customFormat="1" hidden="1" x14ac:dyDescent="0.35">
      <c r="A483" s="46">
        <f t="shared" si="77"/>
        <v>5</v>
      </c>
      <c r="B483" s="46">
        <f t="shared" si="81"/>
        <v>4.2</v>
      </c>
      <c r="C483" s="47" t="str">
        <f t="shared" si="74"/>
        <v>Informe Interactivo 7 - Australia</v>
      </c>
      <c r="D483" s="34" t="str">
        <f t="shared" si="83"/>
        <v>https://analytics.zoho.com/open-view/2395394000006204176?ZOHO_CRITERIA=%22Trasposicion_4.2%22.%22C%C3%B3digo_Pa%C3%ADs%22%20%3D%20'AUS'</v>
      </c>
      <c r="E483" s="48">
        <f t="shared" si="82"/>
        <v>86</v>
      </c>
      <c r="F483" s="49" t="str">
        <f t="shared" si="82"/>
        <v>Informe Interactivo 7</v>
      </c>
      <c r="G483" s="49" t="str">
        <f t="shared" si="82"/>
        <v>Destino</v>
      </c>
      <c r="H483" s="49" t="str">
        <f t="shared" si="82"/>
        <v>Valor de exportación (USD)</v>
      </c>
      <c r="I483" s="50" t="s">
        <v>83</v>
      </c>
      <c r="J483" s="49" t="s">
        <v>84</v>
      </c>
      <c r="L483" s="51" t="str">
        <f t="shared" si="76"/>
        <v>Informe Interactivo 7 - Australia</v>
      </c>
      <c r="Z483" s="95" t="s">
        <v>282</v>
      </c>
    </row>
    <row r="484" spans="1:26" s="49" customFormat="1" hidden="1" x14ac:dyDescent="0.35">
      <c r="A484" s="46">
        <f t="shared" si="77"/>
        <v>6</v>
      </c>
      <c r="B484" s="46">
        <f t="shared" si="81"/>
        <v>4.2</v>
      </c>
      <c r="C484" s="47" t="str">
        <f t="shared" si="74"/>
        <v>Informe Interactivo 7 - Austria</v>
      </c>
      <c r="D484" s="34" t="str">
        <f t="shared" si="83"/>
        <v>https://analytics.zoho.com/open-view/2395394000006204176?ZOHO_CRITERIA=%22Trasposicion_4.2%22.%22C%C3%B3digo_Pa%C3%ADs%22%20%3D%20'AUT'</v>
      </c>
      <c r="E484" s="48">
        <f t="shared" si="82"/>
        <v>86</v>
      </c>
      <c r="F484" s="49" t="str">
        <f t="shared" si="82"/>
        <v>Informe Interactivo 7</v>
      </c>
      <c r="G484" s="49" t="str">
        <f t="shared" si="82"/>
        <v>Destino</v>
      </c>
      <c r="H484" s="49" t="str">
        <f t="shared" si="82"/>
        <v>Valor de exportación (USD)</v>
      </c>
      <c r="I484" s="46" t="s">
        <v>85</v>
      </c>
      <c r="J484" s="49" t="s">
        <v>86</v>
      </c>
      <c r="L484" s="51" t="str">
        <f t="shared" si="76"/>
        <v>Informe Interactivo 7 - Austria</v>
      </c>
      <c r="Z484" s="95" t="s">
        <v>282</v>
      </c>
    </row>
    <row r="485" spans="1:26" s="49" customFormat="1" hidden="1" x14ac:dyDescent="0.35">
      <c r="A485" s="46">
        <f t="shared" si="77"/>
        <v>7</v>
      </c>
      <c r="B485" s="46">
        <f t="shared" si="81"/>
        <v>4.2</v>
      </c>
      <c r="C485" s="47" t="str">
        <f t="shared" si="74"/>
        <v>Informe Interactivo 7 - Azerbaiyán</v>
      </c>
      <c r="D485" s="34" t="str">
        <f t="shared" si="83"/>
        <v>https://analytics.zoho.com/open-view/2395394000006204176?ZOHO_CRITERIA=%22Trasposicion_4.2%22.%22C%C3%B3digo_Pa%C3%ADs%22%20%3D%20'AZE'</v>
      </c>
      <c r="E485" s="48">
        <f t="shared" si="82"/>
        <v>86</v>
      </c>
      <c r="F485" s="49" t="str">
        <f t="shared" si="82"/>
        <v>Informe Interactivo 7</v>
      </c>
      <c r="G485" s="49" t="str">
        <f t="shared" si="82"/>
        <v>Destino</v>
      </c>
      <c r="H485" s="49" t="str">
        <f t="shared" si="82"/>
        <v>Valor de exportación (USD)</v>
      </c>
      <c r="I485" s="46" t="s">
        <v>87</v>
      </c>
      <c r="J485" s="49" t="s">
        <v>88</v>
      </c>
      <c r="L485" s="51" t="str">
        <f t="shared" si="76"/>
        <v>Informe Interactivo 7 - Azerbaiyán</v>
      </c>
      <c r="Z485" s="95" t="s">
        <v>282</v>
      </c>
    </row>
    <row r="486" spans="1:26" s="49" customFormat="1" hidden="1" x14ac:dyDescent="0.35">
      <c r="A486" s="46">
        <f t="shared" si="77"/>
        <v>8</v>
      </c>
      <c r="B486" s="46">
        <f t="shared" si="81"/>
        <v>4.2</v>
      </c>
      <c r="C486" s="47" t="str">
        <f t="shared" si="74"/>
        <v>Informe Interactivo 7 - Bélgica</v>
      </c>
      <c r="D486" s="34" t="str">
        <f t="shared" si="83"/>
        <v>https://analytics.zoho.com/open-view/2395394000006204176?ZOHO_CRITERIA=%22Trasposicion_4.2%22.%22C%C3%B3digo_Pa%C3%ADs%22%20%3D%20'BEL'</v>
      </c>
      <c r="E486" s="48">
        <f t="shared" si="82"/>
        <v>86</v>
      </c>
      <c r="F486" s="49" t="str">
        <f t="shared" si="82"/>
        <v>Informe Interactivo 7</v>
      </c>
      <c r="G486" s="49" t="str">
        <f t="shared" si="82"/>
        <v>Destino</v>
      </c>
      <c r="H486" s="49" t="str">
        <f t="shared" si="82"/>
        <v>Valor de exportación (USD)</v>
      </c>
      <c r="I486" s="46" t="s">
        <v>89</v>
      </c>
      <c r="J486" s="49" t="s">
        <v>90</v>
      </c>
      <c r="L486" s="51" t="str">
        <f t="shared" si="76"/>
        <v>Informe Interactivo 7 - Bélgica</v>
      </c>
      <c r="Z486" s="95" t="s">
        <v>282</v>
      </c>
    </row>
    <row r="487" spans="1:26" s="49" customFormat="1" hidden="1" x14ac:dyDescent="0.35">
      <c r="A487" s="46">
        <f t="shared" si="77"/>
        <v>9</v>
      </c>
      <c r="B487" s="46">
        <f t="shared" si="81"/>
        <v>4.2</v>
      </c>
      <c r="C487" s="47" t="str">
        <f t="shared" si="74"/>
        <v>Informe Interactivo 7 - Baréin</v>
      </c>
      <c r="D487" s="34" t="str">
        <f t="shared" si="83"/>
        <v>https://analytics.zoho.com/open-view/2395394000006204176?ZOHO_CRITERIA=%22Trasposicion_4.2%22.%22C%C3%B3digo_Pa%C3%ADs%22%20%3D%20'BHR'</v>
      </c>
      <c r="E487" s="48">
        <f t="shared" ref="E487:H502" si="84">+E486</f>
        <v>86</v>
      </c>
      <c r="F487" s="49" t="str">
        <f t="shared" si="84"/>
        <v>Informe Interactivo 7</v>
      </c>
      <c r="G487" s="49" t="str">
        <f t="shared" si="84"/>
        <v>Destino</v>
      </c>
      <c r="H487" s="49" t="str">
        <f t="shared" si="84"/>
        <v>Valor de exportación (USD)</v>
      </c>
      <c r="I487" s="46" t="s">
        <v>91</v>
      </c>
      <c r="J487" s="49" t="s">
        <v>92</v>
      </c>
      <c r="L487" s="51" t="str">
        <f t="shared" si="76"/>
        <v>Informe Interactivo 7 - Baréin</v>
      </c>
      <c r="Z487" s="95" t="s">
        <v>282</v>
      </c>
    </row>
    <row r="488" spans="1:26" s="49" customFormat="1" hidden="1" x14ac:dyDescent="0.35">
      <c r="A488" s="46">
        <f t="shared" si="77"/>
        <v>10</v>
      </c>
      <c r="B488" s="46">
        <f t="shared" si="81"/>
        <v>4.2</v>
      </c>
      <c r="C488" s="47" t="str">
        <f t="shared" si="74"/>
        <v>Informe Interactivo 7 - Bielorrusia</v>
      </c>
      <c r="D488" s="34" t="str">
        <f t="shared" si="83"/>
        <v>https://analytics.zoho.com/open-view/2395394000006204176?ZOHO_CRITERIA=%22Trasposicion_4.2%22.%22C%C3%B3digo_Pa%C3%ADs%22%20%3D%20'BLR'</v>
      </c>
      <c r="E488" s="48">
        <f t="shared" si="84"/>
        <v>86</v>
      </c>
      <c r="F488" s="49" t="str">
        <f t="shared" si="84"/>
        <v>Informe Interactivo 7</v>
      </c>
      <c r="G488" s="49" t="str">
        <f t="shared" si="84"/>
        <v>Destino</v>
      </c>
      <c r="H488" s="49" t="str">
        <f t="shared" si="84"/>
        <v>Valor de exportación (USD)</v>
      </c>
      <c r="I488" s="46" t="s">
        <v>93</v>
      </c>
      <c r="J488" s="49" t="s">
        <v>94</v>
      </c>
      <c r="L488" s="51" t="str">
        <f t="shared" si="76"/>
        <v>Informe Interactivo 7 - Bielorrusia</v>
      </c>
      <c r="Z488" s="95" t="s">
        <v>282</v>
      </c>
    </row>
    <row r="489" spans="1:26" s="49" customFormat="1" hidden="1" x14ac:dyDescent="0.35">
      <c r="A489" s="46">
        <f t="shared" si="77"/>
        <v>11</v>
      </c>
      <c r="B489" s="46">
        <f t="shared" si="81"/>
        <v>4.2</v>
      </c>
      <c r="C489" s="47" t="str">
        <f t="shared" si="74"/>
        <v>Informe Interactivo 7 - Bolivia</v>
      </c>
      <c r="D489" s="34" t="str">
        <f t="shared" si="83"/>
        <v>https://analytics.zoho.com/open-view/2395394000006204176?ZOHO_CRITERIA=%22Trasposicion_4.2%22.%22C%C3%B3digo_Pa%C3%ADs%22%20%3D%20'BOL'</v>
      </c>
      <c r="E489" s="48">
        <f t="shared" si="84"/>
        <v>86</v>
      </c>
      <c r="F489" s="49" t="str">
        <f t="shared" si="84"/>
        <v>Informe Interactivo 7</v>
      </c>
      <c r="G489" s="49" t="str">
        <f t="shared" si="84"/>
        <v>Destino</v>
      </c>
      <c r="H489" s="49" t="str">
        <f t="shared" si="84"/>
        <v>Valor de exportación (USD)</v>
      </c>
      <c r="I489" s="46" t="s">
        <v>95</v>
      </c>
      <c r="J489" s="49" t="s">
        <v>96</v>
      </c>
      <c r="L489" s="51" t="str">
        <f t="shared" si="76"/>
        <v>Informe Interactivo 7 - Bolivia</v>
      </c>
      <c r="Z489" s="95" t="s">
        <v>282</v>
      </c>
    </row>
    <row r="490" spans="1:26" s="49" customFormat="1" hidden="1" x14ac:dyDescent="0.35">
      <c r="A490" s="46">
        <f t="shared" si="77"/>
        <v>12</v>
      </c>
      <c r="B490" s="46">
        <f t="shared" si="81"/>
        <v>4.2</v>
      </c>
      <c r="C490" s="47" t="str">
        <f t="shared" si="74"/>
        <v>Informe Interactivo 7 - Brasil</v>
      </c>
      <c r="D490" s="34" t="str">
        <f t="shared" si="83"/>
        <v>https://analytics.zoho.com/open-view/2395394000006204176?ZOHO_CRITERIA=%22Trasposicion_4.2%22.%22C%C3%B3digo_Pa%C3%ADs%22%20%3D%20'BRA'</v>
      </c>
      <c r="E490" s="48">
        <f t="shared" si="84"/>
        <v>86</v>
      </c>
      <c r="F490" s="49" t="str">
        <f t="shared" si="84"/>
        <v>Informe Interactivo 7</v>
      </c>
      <c r="G490" s="49" t="str">
        <f t="shared" si="84"/>
        <v>Destino</v>
      </c>
      <c r="H490" s="49" t="str">
        <f t="shared" si="84"/>
        <v>Valor de exportación (USD)</v>
      </c>
      <c r="I490" s="46" t="s">
        <v>97</v>
      </c>
      <c r="J490" s="49" t="s">
        <v>98</v>
      </c>
      <c r="L490" s="51" t="str">
        <f t="shared" si="76"/>
        <v>Informe Interactivo 7 - Brasil</v>
      </c>
      <c r="Z490" s="95" t="s">
        <v>282</v>
      </c>
    </row>
    <row r="491" spans="1:26" s="49" customFormat="1" hidden="1" x14ac:dyDescent="0.35">
      <c r="A491" s="46">
        <f t="shared" si="77"/>
        <v>13</v>
      </c>
      <c r="B491" s="46">
        <f t="shared" si="81"/>
        <v>4.2</v>
      </c>
      <c r="C491" s="47" t="str">
        <f t="shared" ref="C491:C554" si="85">+F491&amp;" - "&amp;J491</f>
        <v>Informe Interactivo 7 - Canadá</v>
      </c>
      <c r="D491" s="34" t="str">
        <f t="shared" si="83"/>
        <v>https://analytics.zoho.com/open-view/2395394000006204176?ZOHO_CRITERIA=%22Trasposicion_4.2%22.%22C%C3%B3digo_Pa%C3%ADs%22%20%3D%20'CAN'</v>
      </c>
      <c r="E491" s="48">
        <f t="shared" si="84"/>
        <v>86</v>
      </c>
      <c r="F491" s="49" t="str">
        <f t="shared" si="84"/>
        <v>Informe Interactivo 7</v>
      </c>
      <c r="G491" s="49" t="str">
        <f t="shared" si="84"/>
        <v>Destino</v>
      </c>
      <c r="H491" s="49" t="str">
        <f t="shared" si="84"/>
        <v>Valor de exportación (USD)</v>
      </c>
      <c r="I491" s="46" t="s">
        <v>99</v>
      </c>
      <c r="J491" s="49" t="s">
        <v>100</v>
      </c>
      <c r="L491" s="51" t="str">
        <f t="shared" si="76"/>
        <v>Informe Interactivo 7 - Canadá</v>
      </c>
      <c r="Z491" s="95" t="s">
        <v>282</v>
      </c>
    </row>
    <row r="492" spans="1:26" s="49" customFormat="1" hidden="1" x14ac:dyDescent="0.35">
      <c r="A492" s="46">
        <f t="shared" si="77"/>
        <v>14</v>
      </c>
      <c r="B492" s="46">
        <f t="shared" si="81"/>
        <v>4.2</v>
      </c>
      <c r="C492" s="47" t="str">
        <f t="shared" si="85"/>
        <v>Informe Interactivo 7 - Suiza</v>
      </c>
      <c r="D492" s="34" t="str">
        <f t="shared" si="83"/>
        <v>https://analytics.zoho.com/open-view/2395394000006204176?ZOHO_CRITERIA=%22Trasposicion_4.2%22.%22C%C3%B3digo_Pa%C3%ADs%22%20%3D%20'CHE'</v>
      </c>
      <c r="E492" s="48">
        <f t="shared" si="84"/>
        <v>86</v>
      </c>
      <c r="F492" s="49" t="str">
        <f t="shared" si="84"/>
        <v>Informe Interactivo 7</v>
      </c>
      <c r="G492" s="49" t="str">
        <f t="shared" si="84"/>
        <v>Destino</v>
      </c>
      <c r="H492" s="49" t="str">
        <f t="shared" si="84"/>
        <v>Valor de exportación (USD)</v>
      </c>
      <c r="I492" s="46" t="s">
        <v>101</v>
      </c>
      <c r="J492" s="49" t="s">
        <v>102</v>
      </c>
      <c r="L492" s="51" t="str">
        <f t="shared" si="76"/>
        <v>Informe Interactivo 7 - Suiza</v>
      </c>
      <c r="Z492" s="95" t="s">
        <v>282</v>
      </c>
    </row>
    <row r="493" spans="1:26" s="49" customFormat="1" hidden="1" x14ac:dyDescent="0.35">
      <c r="A493" s="46">
        <f t="shared" si="77"/>
        <v>15</v>
      </c>
      <c r="B493" s="46">
        <f t="shared" si="81"/>
        <v>4.2</v>
      </c>
      <c r="C493" s="47" t="str">
        <f t="shared" si="85"/>
        <v>Informe Interactivo 7 - China</v>
      </c>
      <c r="D493" s="34" t="str">
        <f t="shared" si="83"/>
        <v>https://analytics.zoho.com/open-view/2395394000006204176?ZOHO_CRITERIA=%22Trasposicion_4.2%22.%22C%C3%B3digo_Pa%C3%ADs%22%20%3D%20'CHN'</v>
      </c>
      <c r="E493" s="48">
        <f t="shared" si="84"/>
        <v>86</v>
      </c>
      <c r="F493" s="49" t="str">
        <f t="shared" si="84"/>
        <v>Informe Interactivo 7</v>
      </c>
      <c r="G493" s="49" t="str">
        <f t="shared" si="84"/>
        <v>Destino</v>
      </c>
      <c r="H493" s="49" t="str">
        <f t="shared" si="84"/>
        <v>Valor de exportación (USD)</v>
      </c>
      <c r="I493" s="46" t="s">
        <v>103</v>
      </c>
      <c r="J493" s="49" t="s">
        <v>104</v>
      </c>
      <c r="L493" s="51" t="str">
        <f t="shared" si="76"/>
        <v>Informe Interactivo 7 - China</v>
      </c>
      <c r="Z493" s="95" t="s">
        <v>282</v>
      </c>
    </row>
    <row r="494" spans="1:26" s="49" customFormat="1" hidden="1" x14ac:dyDescent="0.35">
      <c r="A494" s="46">
        <f t="shared" si="77"/>
        <v>16</v>
      </c>
      <c r="B494" s="46">
        <f t="shared" si="81"/>
        <v>4.2</v>
      </c>
      <c r="C494" s="47" t="str">
        <f t="shared" si="85"/>
        <v>Informe Interactivo 7 - Colombia</v>
      </c>
      <c r="D494" s="34" t="str">
        <f t="shared" si="83"/>
        <v>https://analytics.zoho.com/open-view/2395394000006204176?ZOHO_CRITERIA=%22Trasposicion_4.2%22.%22C%C3%B3digo_Pa%C3%ADs%22%20%3D%20'COL'</v>
      </c>
      <c r="E494" s="48">
        <f t="shared" si="84"/>
        <v>86</v>
      </c>
      <c r="F494" s="49" t="str">
        <f t="shared" si="84"/>
        <v>Informe Interactivo 7</v>
      </c>
      <c r="G494" s="49" t="str">
        <f t="shared" si="84"/>
        <v>Destino</v>
      </c>
      <c r="H494" s="49" t="str">
        <f t="shared" si="84"/>
        <v>Valor de exportación (USD)</v>
      </c>
      <c r="I494" s="46" t="s">
        <v>105</v>
      </c>
      <c r="J494" s="49" t="s">
        <v>106</v>
      </c>
      <c r="L494" s="51" t="str">
        <f t="shared" si="76"/>
        <v>Informe Interactivo 7 - Colombia</v>
      </c>
      <c r="Z494" s="95" t="s">
        <v>282</v>
      </c>
    </row>
    <row r="495" spans="1:26" s="49" customFormat="1" hidden="1" x14ac:dyDescent="0.35">
      <c r="A495" s="46">
        <f t="shared" si="77"/>
        <v>17</v>
      </c>
      <c r="B495" s="46">
        <f t="shared" si="81"/>
        <v>4.2</v>
      </c>
      <c r="C495" s="47" t="str">
        <f t="shared" si="85"/>
        <v>Informe Interactivo 7 - Costa Rica</v>
      </c>
      <c r="D495" s="34" t="str">
        <f t="shared" si="83"/>
        <v>https://analytics.zoho.com/open-view/2395394000006204176?ZOHO_CRITERIA=%22Trasposicion_4.2%22.%22C%C3%B3digo_Pa%C3%ADs%22%20%3D%20'CRI'</v>
      </c>
      <c r="E495" s="48">
        <f t="shared" si="84"/>
        <v>86</v>
      </c>
      <c r="F495" s="49" t="str">
        <f t="shared" si="84"/>
        <v>Informe Interactivo 7</v>
      </c>
      <c r="G495" s="49" t="str">
        <f t="shared" si="84"/>
        <v>Destino</v>
      </c>
      <c r="H495" s="49" t="str">
        <f t="shared" si="84"/>
        <v>Valor de exportación (USD)</v>
      </c>
      <c r="I495" s="46" t="s">
        <v>107</v>
      </c>
      <c r="J495" s="49" t="s">
        <v>108</v>
      </c>
      <c r="L495" s="51" t="str">
        <f t="shared" si="76"/>
        <v>Informe Interactivo 7 - Costa Rica</v>
      </c>
      <c r="Z495" s="95" t="s">
        <v>282</v>
      </c>
    </row>
    <row r="496" spans="1:26" s="49" customFormat="1" hidden="1" x14ac:dyDescent="0.35">
      <c r="A496" s="46">
        <f t="shared" si="77"/>
        <v>18</v>
      </c>
      <c r="B496" s="46">
        <f t="shared" si="81"/>
        <v>4.2</v>
      </c>
      <c r="C496" s="47" t="str">
        <f t="shared" si="85"/>
        <v>Informe Interactivo 7 - Cuba</v>
      </c>
      <c r="D496" s="34" t="str">
        <f t="shared" si="83"/>
        <v>https://analytics.zoho.com/open-view/2395394000006204176?ZOHO_CRITERIA=%22Trasposicion_4.2%22.%22C%C3%B3digo_Pa%C3%ADs%22%20%3D%20'CUB'</v>
      </c>
      <c r="E496" s="48">
        <f t="shared" si="84"/>
        <v>86</v>
      </c>
      <c r="F496" s="49" t="str">
        <f t="shared" si="84"/>
        <v>Informe Interactivo 7</v>
      </c>
      <c r="G496" s="49" t="str">
        <f t="shared" si="84"/>
        <v>Destino</v>
      </c>
      <c r="H496" s="49" t="str">
        <f t="shared" si="84"/>
        <v>Valor de exportación (USD)</v>
      </c>
      <c r="I496" s="46" t="s">
        <v>109</v>
      </c>
      <c r="J496" s="49" t="s">
        <v>110</v>
      </c>
      <c r="L496" s="51" t="str">
        <f t="shared" si="76"/>
        <v>Informe Interactivo 7 - Cuba</v>
      </c>
      <c r="Z496" s="95" t="s">
        <v>282</v>
      </c>
    </row>
    <row r="497" spans="1:26" s="49" customFormat="1" hidden="1" x14ac:dyDescent="0.35">
      <c r="A497" s="46">
        <f t="shared" si="77"/>
        <v>19</v>
      </c>
      <c r="B497" s="46">
        <f t="shared" si="81"/>
        <v>4.2</v>
      </c>
      <c r="C497" s="47" t="str">
        <f t="shared" si="85"/>
        <v>Informe Interactivo 7 - República Checa</v>
      </c>
      <c r="D497" s="34" t="str">
        <f t="shared" si="83"/>
        <v>https://analytics.zoho.com/open-view/2395394000006204176?ZOHO_CRITERIA=%22Trasposicion_4.2%22.%22C%C3%B3digo_Pa%C3%ADs%22%20%3D%20'CZE'</v>
      </c>
      <c r="E497" s="48">
        <f t="shared" si="84"/>
        <v>86</v>
      </c>
      <c r="F497" s="49" t="str">
        <f t="shared" si="84"/>
        <v>Informe Interactivo 7</v>
      </c>
      <c r="G497" s="49" t="str">
        <f t="shared" si="84"/>
        <v>Destino</v>
      </c>
      <c r="H497" s="49" t="str">
        <f t="shared" si="84"/>
        <v>Valor de exportación (USD)</v>
      </c>
      <c r="I497" s="46" t="s">
        <v>111</v>
      </c>
      <c r="J497" s="49" t="s">
        <v>112</v>
      </c>
      <c r="L497" s="51" t="str">
        <f t="shared" si="76"/>
        <v>Informe Interactivo 7 - República Checa</v>
      </c>
      <c r="Z497" s="95" t="s">
        <v>282</v>
      </c>
    </row>
    <row r="498" spans="1:26" s="49" customFormat="1" hidden="1" x14ac:dyDescent="0.35">
      <c r="A498" s="46">
        <f t="shared" si="77"/>
        <v>20</v>
      </c>
      <c r="B498" s="46">
        <f t="shared" si="81"/>
        <v>4.2</v>
      </c>
      <c r="C498" s="47" t="str">
        <f t="shared" si="85"/>
        <v>Informe Interactivo 7 - Alemania</v>
      </c>
      <c r="D498" s="34" t="str">
        <f t="shared" si="83"/>
        <v>https://analytics.zoho.com/open-view/2395394000006204176?ZOHO_CRITERIA=%22Trasposicion_4.2%22.%22C%C3%B3digo_Pa%C3%ADs%22%20%3D%20'DEU'</v>
      </c>
      <c r="E498" s="48">
        <f t="shared" si="84"/>
        <v>86</v>
      </c>
      <c r="F498" s="49" t="str">
        <f t="shared" si="84"/>
        <v>Informe Interactivo 7</v>
      </c>
      <c r="G498" s="49" t="str">
        <f t="shared" si="84"/>
        <v>Destino</v>
      </c>
      <c r="H498" s="49" t="str">
        <f t="shared" si="84"/>
        <v>Valor de exportación (USD)</v>
      </c>
      <c r="I498" s="46" t="s">
        <v>113</v>
      </c>
      <c r="J498" s="49" t="s">
        <v>114</v>
      </c>
      <c r="L498" s="51" t="str">
        <f t="shared" si="76"/>
        <v>Informe Interactivo 7 - Alemania</v>
      </c>
      <c r="Z498" s="95" t="s">
        <v>282</v>
      </c>
    </row>
    <row r="499" spans="1:26" s="49" customFormat="1" hidden="1" x14ac:dyDescent="0.35">
      <c r="A499" s="46">
        <f t="shared" si="77"/>
        <v>21</v>
      </c>
      <c r="B499" s="46">
        <f t="shared" si="81"/>
        <v>4.2</v>
      </c>
      <c r="C499" s="47" t="str">
        <f t="shared" si="85"/>
        <v>Informe Interactivo 7 - Dinamarca</v>
      </c>
      <c r="D499" s="34" t="str">
        <f t="shared" si="83"/>
        <v>https://analytics.zoho.com/open-view/2395394000006204176?ZOHO_CRITERIA=%22Trasposicion_4.2%22.%22C%C3%B3digo_Pa%C3%ADs%22%20%3D%20'DNK'</v>
      </c>
      <c r="E499" s="48">
        <f t="shared" si="84"/>
        <v>86</v>
      </c>
      <c r="F499" s="49" t="str">
        <f t="shared" si="84"/>
        <v>Informe Interactivo 7</v>
      </c>
      <c r="G499" s="49" t="str">
        <f t="shared" si="84"/>
        <v>Destino</v>
      </c>
      <c r="H499" s="49" t="str">
        <f t="shared" si="84"/>
        <v>Valor de exportación (USD)</v>
      </c>
      <c r="I499" s="46" t="s">
        <v>115</v>
      </c>
      <c r="J499" s="49" t="s">
        <v>116</v>
      </c>
      <c r="L499" s="51" t="str">
        <f t="shared" si="76"/>
        <v>Informe Interactivo 7 - Dinamarca</v>
      </c>
      <c r="Z499" s="95" t="s">
        <v>282</v>
      </c>
    </row>
    <row r="500" spans="1:26" s="49" customFormat="1" hidden="1" x14ac:dyDescent="0.35">
      <c r="A500" s="46">
        <f t="shared" si="77"/>
        <v>22</v>
      </c>
      <c r="B500" s="46">
        <f t="shared" si="81"/>
        <v>4.2</v>
      </c>
      <c r="C500" s="47" t="str">
        <f t="shared" si="85"/>
        <v>Informe Interactivo 7 - República Dominicana</v>
      </c>
      <c r="D500" s="34" t="str">
        <f t="shared" si="83"/>
        <v>https://analytics.zoho.com/open-view/2395394000006204176?ZOHO_CRITERIA=%22Trasposicion_4.2%22.%22C%C3%B3digo_Pa%C3%ADs%22%20%3D%20'DOM'</v>
      </c>
      <c r="E500" s="48">
        <f t="shared" si="84"/>
        <v>86</v>
      </c>
      <c r="F500" s="49" t="str">
        <f t="shared" si="84"/>
        <v>Informe Interactivo 7</v>
      </c>
      <c r="G500" s="49" t="str">
        <f t="shared" si="84"/>
        <v>Destino</v>
      </c>
      <c r="H500" s="49" t="str">
        <f t="shared" si="84"/>
        <v>Valor de exportación (USD)</v>
      </c>
      <c r="I500" s="46" t="s">
        <v>73</v>
      </c>
      <c r="J500" s="49" t="s">
        <v>74</v>
      </c>
      <c r="L500" s="51" t="str">
        <f t="shared" si="76"/>
        <v>Informe Interactivo 7 - República Dominicana</v>
      </c>
      <c r="Z500" s="95" t="s">
        <v>282</v>
      </c>
    </row>
    <row r="501" spans="1:26" s="49" customFormat="1" hidden="1" x14ac:dyDescent="0.35">
      <c r="A501" s="46">
        <f t="shared" si="77"/>
        <v>23</v>
      </c>
      <c r="B501" s="46">
        <f t="shared" si="81"/>
        <v>4.2</v>
      </c>
      <c r="C501" s="47" t="str">
        <f t="shared" si="85"/>
        <v>Informe Interactivo 7 - Argelia</v>
      </c>
      <c r="D501" s="34" t="str">
        <f t="shared" si="83"/>
        <v>https://analytics.zoho.com/open-view/2395394000006204176?ZOHO_CRITERIA=%22Trasposicion_4.2%22.%22C%C3%B3digo_Pa%C3%ADs%22%20%3D%20'DZA'</v>
      </c>
      <c r="E501" s="48">
        <f t="shared" si="84"/>
        <v>86</v>
      </c>
      <c r="F501" s="49" t="str">
        <f t="shared" si="84"/>
        <v>Informe Interactivo 7</v>
      </c>
      <c r="G501" s="49" t="str">
        <f t="shared" si="84"/>
        <v>Destino</v>
      </c>
      <c r="H501" s="49" t="str">
        <f t="shared" si="84"/>
        <v>Valor de exportación (USD)</v>
      </c>
      <c r="I501" s="46" t="s">
        <v>117</v>
      </c>
      <c r="J501" s="49" t="s">
        <v>118</v>
      </c>
      <c r="L501" s="51" t="str">
        <f t="shared" si="76"/>
        <v>Informe Interactivo 7 - Argelia</v>
      </c>
      <c r="Z501" s="95" t="s">
        <v>282</v>
      </c>
    </row>
    <row r="502" spans="1:26" s="49" customFormat="1" hidden="1" x14ac:dyDescent="0.35">
      <c r="A502" s="46">
        <f t="shared" si="77"/>
        <v>24</v>
      </c>
      <c r="B502" s="46">
        <f t="shared" si="81"/>
        <v>4.2</v>
      </c>
      <c r="C502" s="47" t="str">
        <f t="shared" si="85"/>
        <v>Informe Interactivo 7 - Ecuador</v>
      </c>
      <c r="D502" s="34" t="str">
        <f t="shared" si="83"/>
        <v>https://analytics.zoho.com/open-view/2395394000006204176?ZOHO_CRITERIA=%22Trasposicion_4.2%22.%22C%C3%B3digo_Pa%C3%ADs%22%20%3D%20'ECU'</v>
      </c>
      <c r="E502" s="48">
        <f t="shared" si="84"/>
        <v>86</v>
      </c>
      <c r="F502" s="49" t="str">
        <f t="shared" si="84"/>
        <v>Informe Interactivo 7</v>
      </c>
      <c r="G502" s="49" t="str">
        <f t="shared" si="84"/>
        <v>Destino</v>
      </c>
      <c r="H502" s="49" t="str">
        <f t="shared" si="84"/>
        <v>Valor de exportación (USD)</v>
      </c>
      <c r="I502" s="46" t="s">
        <v>119</v>
      </c>
      <c r="J502" s="49" t="s">
        <v>120</v>
      </c>
      <c r="L502" s="51" t="str">
        <f t="shared" si="76"/>
        <v>Informe Interactivo 7 - Ecuador</v>
      </c>
      <c r="Z502" s="95" t="s">
        <v>282</v>
      </c>
    </row>
    <row r="503" spans="1:26" s="49" customFormat="1" hidden="1" x14ac:dyDescent="0.35">
      <c r="A503" s="46">
        <f t="shared" si="77"/>
        <v>25</v>
      </c>
      <c r="B503" s="46">
        <f t="shared" si="81"/>
        <v>4.2</v>
      </c>
      <c r="C503" s="47" t="str">
        <f t="shared" si="85"/>
        <v>Informe Interactivo 7 - Egipto</v>
      </c>
      <c r="D503" s="34" t="str">
        <f t="shared" si="83"/>
        <v>https://analytics.zoho.com/open-view/2395394000006204176?ZOHO_CRITERIA=%22Trasposicion_4.2%22.%22C%C3%B3digo_Pa%C3%ADs%22%20%3D%20'EGY'</v>
      </c>
      <c r="E503" s="48">
        <f t="shared" ref="E503:H518" si="86">+E502</f>
        <v>86</v>
      </c>
      <c r="F503" s="49" t="str">
        <f t="shared" si="86"/>
        <v>Informe Interactivo 7</v>
      </c>
      <c r="G503" s="49" t="str">
        <f t="shared" si="86"/>
        <v>Destino</v>
      </c>
      <c r="H503" s="49" t="str">
        <f t="shared" si="86"/>
        <v>Valor de exportación (USD)</v>
      </c>
      <c r="I503" s="46" t="s">
        <v>121</v>
      </c>
      <c r="J503" s="49" t="s">
        <v>122</v>
      </c>
      <c r="L503" s="51" t="str">
        <f t="shared" si="76"/>
        <v>Informe Interactivo 7 - Egipto</v>
      </c>
      <c r="Z503" s="95" t="s">
        <v>282</v>
      </c>
    </row>
    <row r="504" spans="1:26" s="49" customFormat="1" hidden="1" x14ac:dyDescent="0.35">
      <c r="A504" s="46">
        <f t="shared" si="77"/>
        <v>26</v>
      </c>
      <c r="B504" s="46">
        <f t="shared" si="81"/>
        <v>4.2</v>
      </c>
      <c r="C504" s="47" t="str">
        <f t="shared" si="85"/>
        <v>Informe Interactivo 7 - España</v>
      </c>
      <c r="D504" s="34" t="str">
        <f t="shared" si="83"/>
        <v>https://analytics.zoho.com/open-view/2395394000006204176?ZOHO_CRITERIA=%22Trasposicion_4.2%22.%22C%C3%B3digo_Pa%C3%ADs%22%20%3D%20'ESP'</v>
      </c>
      <c r="E504" s="48">
        <f t="shared" si="86"/>
        <v>86</v>
      </c>
      <c r="F504" s="49" t="str">
        <f t="shared" si="86"/>
        <v>Informe Interactivo 7</v>
      </c>
      <c r="G504" s="49" t="str">
        <f t="shared" si="86"/>
        <v>Destino</v>
      </c>
      <c r="H504" s="49" t="str">
        <f t="shared" si="86"/>
        <v>Valor de exportación (USD)</v>
      </c>
      <c r="I504" s="46" t="s">
        <v>123</v>
      </c>
      <c r="J504" s="49" t="s">
        <v>124</v>
      </c>
      <c r="L504" s="51" t="str">
        <f t="shared" si="76"/>
        <v>Informe Interactivo 7 - España</v>
      </c>
      <c r="Z504" s="95" t="s">
        <v>282</v>
      </c>
    </row>
    <row r="505" spans="1:26" s="49" customFormat="1" hidden="1" x14ac:dyDescent="0.35">
      <c r="A505" s="46">
        <f t="shared" si="77"/>
        <v>27</v>
      </c>
      <c r="B505" s="46">
        <f t="shared" si="81"/>
        <v>4.2</v>
      </c>
      <c r="C505" s="47" t="str">
        <f t="shared" si="85"/>
        <v>Informe Interactivo 7 - Estonia</v>
      </c>
      <c r="D505" s="34" t="str">
        <f t="shared" si="83"/>
        <v>https://analytics.zoho.com/open-view/2395394000006204176?ZOHO_CRITERIA=%22Trasposicion_4.2%22.%22C%C3%B3digo_Pa%C3%ADs%22%20%3D%20'EST'</v>
      </c>
      <c r="E505" s="48">
        <f t="shared" si="86"/>
        <v>86</v>
      </c>
      <c r="F505" s="49" t="str">
        <f t="shared" si="86"/>
        <v>Informe Interactivo 7</v>
      </c>
      <c r="G505" s="49" t="str">
        <f t="shared" si="86"/>
        <v>Destino</v>
      </c>
      <c r="H505" s="49" t="str">
        <f t="shared" si="86"/>
        <v>Valor de exportación (USD)</v>
      </c>
      <c r="I505" s="46" t="s">
        <v>125</v>
      </c>
      <c r="J505" s="49" t="s">
        <v>126</v>
      </c>
      <c r="L505" s="51" t="str">
        <f t="shared" si="76"/>
        <v>Informe Interactivo 7 - Estonia</v>
      </c>
      <c r="Z505" s="95" t="s">
        <v>282</v>
      </c>
    </row>
    <row r="506" spans="1:26" s="49" customFormat="1" hidden="1" x14ac:dyDescent="0.35">
      <c r="A506" s="46">
        <f t="shared" si="77"/>
        <v>28</v>
      </c>
      <c r="B506" s="46">
        <f t="shared" si="81"/>
        <v>4.2</v>
      </c>
      <c r="C506" s="47" t="str">
        <f t="shared" si="85"/>
        <v>Informe Interactivo 7 - Finlandia</v>
      </c>
      <c r="D506" s="34" t="str">
        <f t="shared" si="83"/>
        <v>https://analytics.zoho.com/open-view/2395394000006204176?ZOHO_CRITERIA=%22Trasposicion_4.2%22.%22C%C3%B3digo_Pa%C3%ADs%22%20%3D%20'FIN'</v>
      </c>
      <c r="E506" s="48">
        <f t="shared" si="86"/>
        <v>86</v>
      </c>
      <c r="F506" s="49" t="str">
        <f t="shared" si="86"/>
        <v>Informe Interactivo 7</v>
      </c>
      <c r="G506" s="49" t="str">
        <f t="shared" si="86"/>
        <v>Destino</v>
      </c>
      <c r="H506" s="49" t="str">
        <f t="shared" si="86"/>
        <v>Valor de exportación (USD)</v>
      </c>
      <c r="I506" s="46" t="s">
        <v>127</v>
      </c>
      <c r="J506" s="49" t="s">
        <v>128</v>
      </c>
      <c r="L506" s="51" t="str">
        <f t="shared" si="76"/>
        <v>Informe Interactivo 7 - Finlandia</v>
      </c>
      <c r="Z506" s="95" t="s">
        <v>282</v>
      </c>
    </row>
    <row r="507" spans="1:26" s="49" customFormat="1" hidden="1" x14ac:dyDescent="0.35">
      <c r="A507" s="46">
        <f t="shared" si="77"/>
        <v>29</v>
      </c>
      <c r="B507" s="46">
        <f t="shared" si="81"/>
        <v>4.2</v>
      </c>
      <c r="C507" s="47" t="str">
        <f t="shared" si="85"/>
        <v>Informe Interactivo 7 - Francia</v>
      </c>
      <c r="D507" s="34" t="str">
        <f t="shared" si="83"/>
        <v>https://analytics.zoho.com/open-view/2395394000006204176?ZOHO_CRITERIA=%22Trasposicion_4.2%22.%22C%C3%B3digo_Pa%C3%ADs%22%20%3D%20'FRA'</v>
      </c>
      <c r="E507" s="48">
        <f t="shared" si="86"/>
        <v>86</v>
      </c>
      <c r="F507" s="49" t="str">
        <f t="shared" si="86"/>
        <v>Informe Interactivo 7</v>
      </c>
      <c r="G507" s="49" t="str">
        <f t="shared" si="86"/>
        <v>Destino</v>
      </c>
      <c r="H507" s="49" t="str">
        <f t="shared" si="86"/>
        <v>Valor de exportación (USD)</v>
      </c>
      <c r="I507" s="46" t="s">
        <v>129</v>
      </c>
      <c r="J507" s="49" t="s">
        <v>130</v>
      </c>
      <c r="L507" s="51" t="str">
        <f t="shared" si="76"/>
        <v>Informe Interactivo 7 - Francia</v>
      </c>
      <c r="Z507" s="95" t="s">
        <v>282</v>
      </c>
    </row>
    <row r="508" spans="1:26" s="49" customFormat="1" hidden="1" x14ac:dyDescent="0.35">
      <c r="A508" s="46">
        <f t="shared" si="77"/>
        <v>30</v>
      </c>
      <c r="B508" s="46">
        <f t="shared" si="81"/>
        <v>4.2</v>
      </c>
      <c r="C508" s="47" t="str">
        <f t="shared" si="85"/>
        <v>Informe Interactivo 7 - Reino Unido</v>
      </c>
      <c r="D508" s="34" t="str">
        <f t="shared" si="83"/>
        <v>https://analytics.zoho.com/open-view/2395394000006204176?ZOHO_CRITERIA=%22Trasposicion_4.2%22.%22C%C3%B3digo_Pa%C3%ADs%22%20%3D%20'GBR'</v>
      </c>
      <c r="E508" s="48">
        <f t="shared" si="86"/>
        <v>86</v>
      </c>
      <c r="F508" s="49" t="str">
        <f t="shared" si="86"/>
        <v>Informe Interactivo 7</v>
      </c>
      <c r="G508" s="49" t="str">
        <f t="shared" si="86"/>
        <v>Destino</v>
      </c>
      <c r="H508" s="49" t="str">
        <f t="shared" si="86"/>
        <v>Valor de exportación (USD)</v>
      </c>
      <c r="I508" s="46" t="s">
        <v>131</v>
      </c>
      <c r="J508" s="49" t="s">
        <v>132</v>
      </c>
      <c r="L508" s="51" t="str">
        <f t="shared" si="76"/>
        <v>Informe Interactivo 7 - Reino Unido</v>
      </c>
      <c r="Z508" s="95" t="s">
        <v>282</v>
      </c>
    </row>
    <row r="509" spans="1:26" s="49" customFormat="1" hidden="1" x14ac:dyDescent="0.35">
      <c r="A509" s="46">
        <f t="shared" si="77"/>
        <v>31</v>
      </c>
      <c r="B509" s="46">
        <f t="shared" si="81"/>
        <v>4.2</v>
      </c>
      <c r="C509" s="47" t="str">
        <f t="shared" si="85"/>
        <v>Informe Interactivo 7 - Grecia</v>
      </c>
      <c r="D509" s="34" t="str">
        <f t="shared" si="83"/>
        <v>https://analytics.zoho.com/open-view/2395394000006204176?ZOHO_CRITERIA=%22Trasposicion_4.2%22.%22C%C3%B3digo_Pa%C3%ADs%22%20%3D%20'GRC'</v>
      </c>
      <c r="E509" s="48">
        <f t="shared" si="86"/>
        <v>86</v>
      </c>
      <c r="F509" s="49" t="str">
        <f t="shared" si="86"/>
        <v>Informe Interactivo 7</v>
      </c>
      <c r="G509" s="49" t="str">
        <f t="shared" si="86"/>
        <v>Destino</v>
      </c>
      <c r="H509" s="49" t="str">
        <f t="shared" si="86"/>
        <v>Valor de exportación (USD)</v>
      </c>
      <c r="I509" s="46" t="s">
        <v>133</v>
      </c>
      <c r="J509" s="49" t="s">
        <v>134</v>
      </c>
      <c r="L509" s="51" t="str">
        <f t="shared" si="76"/>
        <v>Informe Interactivo 7 - Grecia</v>
      </c>
      <c r="Z509" s="95" t="s">
        <v>282</v>
      </c>
    </row>
    <row r="510" spans="1:26" s="49" customFormat="1" hidden="1" x14ac:dyDescent="0.35">
      <c r="A510" s="46">
        <f t="shared" si="77"/>
        <v>32</v>
      </c>
      <c r="B510" s="46">
        <f t="shared" si="81"/>
        <v>4.2</v>
      </c>
      <c r="C510" s="47" t="str">
        <f t="shared" si="85"/>
        <v>Informe Interactivo 7 - Guatemala</v>
      </c>
      <c r="D510" s="34" t="str">
        <f t="shared" si="83"/>
        <v>https://analytics.zoho.com/open-view/2395394000006204176?ZOHO_CRITERIA=%22Trasposicion_4.2%22.%22C%C3%B3digo_Pa%C3%ADs%22%20%3D%20'GTM'</v>
      </c>
      <c r="E510" s="48">
        <f t="shared" si="86"/>
        <v>86</v>
      </c>
      <c r="F510" s="49" t="str">
        <f t="shared" si="86"/>
        <v>Informe Interactivo 7</v>
      </c>
      <c r="G510" s="49" t="str">
        <f t="shared" si="86"/>
        <v>Destino</v>
      </c>
      <c r="H510" s="49" t="str">
        <f t="shared" si="86"/>
        <v>Valor de exportación (USD)</v>
      </c>
      <c r="I510" s="46" t="s">
        <v>135</v>
      </c>
      <c r="J510" s="49" t="s">
        <v>136</v>
      </c>
      <c r="L510" s="51" t="str">
        <f t="shared" si="76"/>
        <v>Informe Interactivo 7 - Guatemala</v>
      </c>
      <c r="Z510" s="95" t="s">
        <v>282</v>
      </c>
    </row>
    <row r="511" spans="1:26" s="49" customFormat="1" hidden="1" x14ac:dyDescent="0.35">
      <c r="A511" s="46">
        <f t="shared" si="77"/>
        <v>33</v>
      </c>
      <c r="B511" s="46">
        <f t="shared" si="81"/>
        <v>4.2</v>
      </c>
      <c r="C511" s="47" t="str">
        <f t="shared" si="85"/>
        <v>Informe Interactivo 7 - Hong Kong</v>
      </c>
      <c r="D511" s="34" t="str">
        <f t="shared" si="83"/>
        <v>https://analytics.zoho.com/open-view/2395394000006204176?ZOHO_CRITERIA=%22Trasposicion_4.2%22.%22C%C3%B3digo_Pa%C3%ADs%22%20%3D%20'HKG'</v>
      </c>
      <c r="E511" s="48">
        <f t="shared" si="86"/>
        <v>86</v>
      </c>
      <c r="F511" s="49" t="str">
        <f t="shared" si="86"/>
        <v>Informe Interactivo 7</v>
      </c>
      <c r="G511" s="49" t="str">
        <f t="shared" si="86"/>
        <v>Destino</v>
      </c>
      <c r="H511" s="49" t="str">
        <f t="shared" si="86"/>
        <v>Valor de exportación (USD)</v>
      </c>
      <c r="I511" s="46" t="s">
        <v>137</v>
      </c>
      <c r="J511" s="49" t="s">
        <v>138</v>
      </c>
      <c r="L511" s="51" t="str">
        <f t="shared" si="76"/>
        <v>Informe Interactivo 7 - Hong Kong</v>
      </c>
      <c r="Z511" s="95" t="s">
        <v>282</v>
      </c>
    </row>
    <row r="512" spans="1:26" s="49" customFormat="1" hidden="1" x14ac:dyDescent="0.35">
      <c r="A512" s="46">
        <f t="shared" si="77"/>
        <v>34</v>
      </c>
      <c r="B512" s="46">
        <f t="shared" si="81"/>
        <v>4.2</v>
      </c>
      <c r="C512" s="47" t="str">
        <f t="shared" si="85"/>
        <v>Informe Interactivo 7 - Honduras</v>
      </c>
      <c r="D512" s="34" t="str">
        <f t="shared" si="83"/>
        <v>https://analytics.zoho.com/open-view/2395394000006204176?ZOHO_CRITERIA=%22Trasposicion_4.2%22.%22C%C3%B3digo_Pa%C3%ADs%22%20%3D%20'HND'</v>
      </c>
      <c r="E512" s="48">
        <f t="shared" si="86"/>
        <v>86</v>
      </c>
      <c r="F512" s="49" t="str">
        <f t="shared" si="86"/>
        <v>Informe Interactivo 7</v>
      </c>
      <c r="G512" s="49" t="str">
        <f t="shared" si="86"/>
        <v>Destino</v>
      </c>
      <c r="H512" s="49" t="str">
        <f t="shared" si="86"/>
        <v>Valor de exportación (USD)</v>
      </c>
      <c r="I512" s="46" t="s">
        <v>139</v>
      </c>
      <c r="J512" s="49" t="s">
        <v>140</v>
      </c>
      <c r="L512" s="51" t="str">
        <f t="shared" si="76"/>
        <v>Informe Interactivo 7 - Honduras</v>
      </c>
      <c r="Z512" s="95" t="s">
        <v>282</v>
      </c>
    </row>
    <row r="513" spans="1:26" s="49" customFormat="1" hidden="1" x14ac:dyDescent="0.35">
      <c r="A513" s="46">
        <f t="shared" si="77"/>
        <v>35</v>
      </c>
      <c r="B513" s="46">
        <f t="shared" si="81"/>
        <v>4.2</v>
      </c>
      <c r="C513" s="47" t="str">
        <f t="shared" si="85"/>
        <v>Informe Interactivo 7 - Haití</v>
      </c>
      <c r="D513" s="34" t="str">
        <f t="shared" si="83"/>
        <v>https://analytics.zoho.com/open-view/2395394000006204176?ZOHO_CRITERIA=%22Trasposicion_4.2%22.%22C%C3%B3digo_Pa%C3%ADs%22%20%3D%20'HTI'</v>
      </c>
      <c r="E513" s="48">
        <f t="shared" si="86"/>
        <v>86</v>
      </c>
      <c r="F513" s="49" t="str">
        <f t="shared" si="86"/>
        <v>Informe Interactivo 7</v>
      </c>
      <c r="G513" s="49" t="str">
        <f t="shared" si="86"/>
        <v>Destino</v>
      </c>
      <c r="H513" s="49" t="str">
        <f t="shared" si="86"/>
        <v>Valor de exportación (USD)</v>
      </c>
      <c r="I513" s="46" t="s">
        <v>141</v>
      </c>
      <c r="J513" s="49" t="s">
        <v>142</v>
      </c>
      <c r="L513" s="51" t="str">
        <f t="shared" si="76"/>
        <v>Informe Interactivo 7 - Haití</v>
      </c>
      <c r="Z513" s="95" t="s">
        <v>282</v>
      </c>
    </row>
    <row r="514" spans="1:26" s="49" customFormat="1" hidden="1" x14ac:dyDescent="0.35">
      <c r="A514" s="46">
        <f t="shared" si="77"/>
        <v>36</v>
      </c>
      <c r="B514" s="46">
        <f t="shared" si="81"/>
        <v>4.2</v>
      </c>
      <c r="C514" s="47" t="str">
        <f t="shared" si="85"/>
        <v>Informe Interactivo 7 - Hungría</v>
      </c>
      <c r="D514" s="34" t="str">
        <f t="shared" si="83"/>
        <v>https://analytics.zoho.com/open-view/2395394000006204176?ZOHO_CRITERIA=%22Trasposicion_4.2%22.%22C%C3%B3digo_Pa%C3%ADs%22%20%3D%20'HUN'</v>
      </c>
      <c r="E514" s="48">
        <f t="shared" si="86"/>
        <v>86</v>
      </c>
      <c r="F514" s="49" t="str">
        <f t="shared" si="86"/>
        <v>Informe Interactivo 7</v>
      </c>
      <c r="G514" s="49" t="str">
        <f t="shared" si="86"/>
        <v>Destino</v>
      </c>
      <c r="H514" s="49" t="str">
        <f t="shared" si="86"/>
        <v>Valor de exportación (USD)</v>
      </c>
      <c r="I514" s="46" t="s">
        <v>143</v>
      </c>
      <c r="J514" s="49" t="s">
        <v>144</v>
      </c>
      <c r="L514" s="51" t="str">
        <f t="shared" si="76"/>
        <v>Informe Interactivo 7 - Hungría</v>
      </c>
      <c r="Z514" s="95" t="s">
        <v>282</v>
      </c>
    </row>
    <row r="515" spans="1:26" s="49" customFormat="1" hidden="1" x14ac:dyDescent="0.35">
      <c r="A515" s="46">
        <f t="shared" si="77"/>
        <v>37</v>
      </c>
      <c r="B515" s="46">
        <f t="shared" si="81"/>
        <v>4.2</v>
      </c>
      <c r="C515" s="47" t="str">
        <f t="shared" si="85"/>
        <v>Informe Interactivo 7 - Indonesia</v>
      </c>
      <c r="D515" s="34" t="str">
        <f t="shared" si="83"/>
        <v>https://analytics.zoho.com/open-view/2395394000006204176?ZOHO_CRITERIA=%22Trasposicion_4.2%22.%22C%C3%B3digo_Pa%C3%ADs%22%20%3D%20'IDN'</v>
      </c>
      <c r="E515" s="48">
        <f t="shared" si="86"/>
        <v>86</v>
      </c>
      <c r="F515" s="49" t="str">
        <f t="shared" si="86"/>
        <v>Informe Interactivo 7</v>
      </c>
      <c r="G515" s="49" t="str">
        <f t="shared" si="86"/>
        <v>Destino</v>
      </c>
      <c r="H515" s="49" t="str">
        <f t="shared" si="86"/>
        <v>Valor de exportación (USD)</v>
      </c>
      <c r="I515" s="46" t="s">
        <v>145</v>
      </c>
      <c r="J515" s="49" t="s">
        <v>146</v>
      </c>
      <c r="L515" s="51" t="str">
        <f t="shared" si="76"/>
        <v>Informe Interactivo 7 - Indonesia</v>
      </c>
      <c r="Z515" s="95" t="s">
        <v>282</v>
      </c>
    </row>
    <row r="516" spans="1:26" s="49" customFormat="1" hidden="1" x14ac:dyDescent="0.35">
      <c r="A516" s="46">
        <f t="shared" si="77"/>
        <v>38</v>
      </c>
      <c r="B516" s="46">
        <f t="shared" si="81"/>
        <v>4.2</v>
      </c>
      <c r="C516" s="47" t="str">
        <f t="shared" si="85"/>
        <v>Informe Interactivo 7 - India</v>
      </c>
      <c r="D516" s="34" t="str">
        <f t="shared" si="83"/>
        <v>https://analytics.zoho.com/open-view/2395394000006204176?ZOHO_CRITERIA=%22Trasposicion_4.2%22.%22C%C3%B3digo_Pa%C3%ADs%22%20%3D%20'IND'</v>
      </c>
      <c r="E516" s="48">
        <f t="shared" si="86"/>
        <v>86</v>
      </c>
      <c r="F516" s="49" t="str">
        <f t="shared" si="86"/>
        <v>Informe Interactivo 7</v>
      </c>
      <c r="G516" s="49" t="str">
        <f t="shared" si="86"/>
        <v>Destino</v>
      </c>
      <c r="H516" s="49" t="str">
        <f t="shared" si="86"/>
        <v>Valor de exportación (USD)</v>
      </c>
      <c r="I516" s="46" t="s">
        <v>147</v>
      </c>
      <c r="J516" s="49" t="s">
        <v>148</v>
      </c>
      <c r="L516" s="51" t="str">
        <f t="shared" si="76"/>
        <v>Informe Interactivo 7 - India</v>
      </c>
      <c r="Z516" s="95" t="s">
        <v>282</v>
      </c>
    </row>
    <row r="517" spans="1:26" s="49" customFormat="1" hidden="1" x14ac:dyDescent="0.35">
      <c r="A517" s="46">
        <f t="shared" si="77"/>
        <v>39</v>
      </c>
      <c r="B517" s="46">
        <f t="shared" si="81"/>
        <v>4.2</v>
      </c>
      <c r="C517" s="47" t="str">
        <f t="shared" si="85"/>
        <v>Informe Interactivo 7 - Irlanda</v>
      </c>
      <c r="D517" s="34" t="str">
        <f t="shared" si="83"/>
        <v>https://analytics.zoho.com/open-view/2395394000006204176?ZOHO_CRITERIA=%22Trasposicion_4.2%22.%22C%C3%B3digo_Pa%C3%ADs%22%20%3D%20'IRL'</v>
      </c>
      <c r="E517" s="48">
        <f t="shared" si="86"/>
        <v>86</v>
      </c>
      <c r="F517" s="49" t="str">
        <f t="shared" si="86"/>
        <v>Informe Interactivo 7</v>
      </c>
      <c r="G517" s="49" t="str">
        <f t="shared" si="86"/>
        <v>Destino</v>
      </c>
      <c r="H517" s="49" t="str">
        <f t="shared" si="86"/>
        <v>Valor de exportación (USD)</v>
      </c>
      <c r="I517" s="46" t="s">
        <v>149</v>
      </c>
      <c r="J517" s="49" t="s">
        <v>150</v>
      </c>
      <c r="L517" s="51" t="str">
        <f t="shared" si="76"/>
        <v>Informe Interactivo 7 - Irlanda</v>
      </c>
      <c r="Z517" s="95" t="s">
        <v>282</v>
      </c>
    </row>
    <row r="518" spans="1:26" s="49" customFormat="1" hidden="1" x14ac:dyDescent="0.35">
      <c r="A518" s="46">
        <f t="shared" si="77"/>
        <v>40</v>
      </c>
      <c r="B518" s="46">
        <f t="shared" si="81"/>
        <v>4.2</v>
      </c>
      <c r="C518" s="47" t="str">
        <f t="shared" si="85"/>
        <v>Informe Interactivo 7 - Israel</v>
      </c>
      <c r="D518" s="34" t="str">
        <f t="shared" si="83"/>
        <v>https://analytics.zoho.com/open-view/2395394000006204176?ZOHO_CRITERIA=%22Trasposicion_4.2%22.%22C%C3%B3digo_Pa%C3%ADs%22%20%3D%20'ISR'</v>
      </c>
      <c r="E518" s="48">
        <f t="shared" si="86"/>
        <v>86</v>
      </c>
      <c r="F518" s="49" t="str">
        <f t="shared" si="86"/>
        <v>Informe Interactivo 7</v>
      </c>
      <c r="G518" s="49" t="str">
        <f t="shared" si="86"/>
        <v>Destino</v>
      </c>
      <c r="H518" s="49" t="str">
        <f t="shared" si="86"/>
        <v>Valor de exportación (USD)</v>
      </c>
      <c r="I518" s="46" t="s">
        <v>151</v>
      </c>
      <c r="J518" s="49" t="s">
        <v>152</v>
      </c>
      <c r="L518" s="51" t="str">
        <f t="shared" si="76"/>
        <v>Informe Interactivo 7 - Israel</v>
      </c>
      <c r="Z518" s="95" t="s">
        <v>282</v>
      </c>
    </row>
    <row r="519" spans="1:26" s="49" customFormat="1" hidden="1" x14ac:dyDescent="0.35">
      <c r="A519" s="46">
        <f t="shared" si="77"/>
        <v>41</v>
      </c>
      <c r="B519" s="46">
        <f t="shared" si="81"/>
        <v>4.2</v>
      </c>
      <c r="C519" s="47" t="str">
        <f t="shared" si="85"/>
        <v>Informe Interactivo 7 - Italia</v>
      </c>
      <c r="D519" s="34" t="str">
        <f t="shared" si="83"/>
        <v>https://analytics.zoho.com/open-view/2395394000006204176?ZOHO_CRITERIA=%22Trasposicion_4.2%22.%22C%C3%B3digo_Pa%C3%ADs%22%20%3D%20'ITA'</v>
      </c>
      <c r="E519" s="48">
        <f t="shared" ref="E519:H534" si="87">+E518</f>
        <v>86</v>
      </c>
      <c r="F519" s="49" t="str">
        <f t="shared" si="87"/>
        <v>Informe Interactivo 7</v>
      </c>
      <c r="G519" s="49" t="str">
        <f t="shared" si="87"/>
        <v>Destino</v>
      </c>
      <c r="H519" s="49" t="str">
        <f t="shared" si="87"/>
        <v>Valor de exportación (USD)</v>
      </c>
      <c r="I519" s="46" t="s">
        <v>153</v>
      </c>
      <c r="J519" s="49" t="s">
        <v>154</v>
      </c>
      <c r="L519" s="51" t="str">
        <f t="shared" ref="L519:L577" si="88">+HYPERLINK(D519,C519)</f>
        <v>Informe Interactivo 7 - Italia</v>
      </c>
      <c r="Z519" s="95" t="s">
        <v>282</v>
      </c>
    </row>
    <row r="520" spans="1:26" s="49" customFormat="1" hidden="1" x14ac:dyDescent="0.35">
      <c r="A520" s="46">
        <f t="shared" ref="A520:A578" si="89">+A519+1</f>
        <v>42</v>
      </c>
      <c r="B520" s="46">
        <f t="shared" si="81"/>
        <v>4.2</v>
      </c>
      <c r="C520" s="47" t="str">
        <f t="shared" si="85"/>
        <v>Informe Interactivo 7 - Jordania</v>
      </c>
      <c r="D520" s="34" t="str">
        <f t="shared" si="83"/>
        <v>https://analytics.zoho.com/open-view/2395394000006204176?ZOHO_CRITERIA=%22Trasposicion_4.2%22.%22C%C3%B3digo_Pa%C3%ADs%22%20%3D%20'JOR'</v>
      </c>
      <c r="E520" s="48">
        <f t="shared" si="87"/>
        <v>86</v>
      </c>
      <c r="F520" s="49" t="str">
        <f t="shared" si="87"/>
        <v>Informe Interactivo 7</v>
      </c>
      <c r="G520" s="49" t="str">
        <f t="shared" si="87"/>
        <v>Destino</v>
      </c>
      <c r="H520" s="49" t="str">
        <f t="shared" si="87"/>
        <v>Valor de exportación (USD)</v>
      </c>
      <c r="I520" s="46" t="s">
        <v>155</v>
      </c>
      <c r="J520" s="49" t="s">
        <v>156</v>
      </c>
      <c r="L520" s="51" t="str">
        <f t="shared" si="88"/>
        <v>Informe Interactivo 7 - Jordania</v>
      </c>
      <c r="Z520" s="95" t="s">
        <v>282</v>
      </c>
    </row>
    <row r="521" spans="1:26" s="49" customFormat="1" hidden="1" x14ac:dyDescent="0.35">
      <c r="A521" s="46">
        <f t="shared" si="89"/>
        <v>43</v>
      </c>
      <c r="B521" s="46">
        <f t="shared" si="81"/>
        <v>4.2</v>
      </c>
      <c r="C521" s="47" t="str">
        <f t="shared" si="85"/>
        <v>Informe Interactivo 7 - Japón</v>
      </c>
      <c r="D521" s="34" t="str">
        <f t="shared" si="83"/>
        <v>https://analytics.zoho.com/open-view/2395394000006204176?ZOHO_CRITERIA=%22Trasposicion_4.2%22.%22C%C3%B3digo_Pa%C3%ADs%22%20%3D%20'JPN'</v>
      </c>
      <c r="E521" s="48">
        <f t="shared" si="87"/>
        <v>86</v>
      </c>
      <c r="F521" s="49" t="str">
        <f t="shared" si="87"/>
        <v>Informe Interactivo 7</v>
      </c>
      <c r="G521" s="49" t="str">
        <f t="shared" si="87"/>
        <v>Destino</v>
      </c>
      <c r="H521" s="49" t="str">
        <f t="shared" si="87"/>
        <v>Valor de exportación (USD)</v>
      </c>
      <c r="I521" s="46" t="s">
        <v>157</v>
      </c>
      <c r="J521" s="49" t="s">
        <v>158</v>
      </c>
      <c r="L521" s="51" t="str">
        <f t="shared" si="88"/>
        <v>Informe Interactivo 7 - Japón</v>
      </c>
      <c r="Z521" s="95" t="s">
        <v>282</v>
      </c>
    </row>
    <row r="522" spans="1:26" s="49" customFormat="1" hidden="1" x14ac:dyDescent="0.35">
      <c r="A522" s="46">
        <f t="shared" si="89"/>
        <v>44</v>
      </c>
      <c r="B522" s="46">
        <f t="shared" si="81"/>
        <v>4.2</v>
      </c>
      <c r="C522" s="47" t="str">
        <f t="shared" si="85"/>
        <v>Informe Interactivo 7 - Kazajistán</v>
      </c>
      <c r="D522" s="34" t="str">
        <f t="shared" si="83"/>
        <v>https://analytics.zoho.com/open-view/2395394000006204176?ZOHO_CRITERIA=%22Trasposicion_4.2%22.%22C%C3%B3digo_Pa%C3%ADs%22%20%3D%20'KAZ'</v>
      </c>
      <c r="E522" s="48">
        <f t="shared" si="87"/>
        <v>86</v>
      </c>
      <c r="F522" s="49" t="str">
        <f t="shared" si="87"/>
        <v>Informe Interactivo 7</v>
      </c>
      <c r="G522" s="49" t="str">
        <f t="shared" si="87"/>
        <v>Destino</v>
      </c>
      <c r="H522" s="49" t="str">
        <f t="shared" si="87"/>
        <v>Valor de exportación (USD)</v>
      </c>
      <c r="I522" s="46" t="s">
        <v>159</v>
      </c>
      <c r="J522" s="49" t="s">
        <v>160</v>
      </c>
      <c r="L522" s="51" t="str">
        <f t="shared" si="88"/>
        <v>Informe Interactivo 7 - Kazajistán</v>
      </c>
      <c r="Z522" s="95" t="s">
        <v>282</v>
      </c>
    </row>
    <row r="523" spans="1:26" s="49" customFormat="1" hidden="1" x14ac:dyDescent="0.35">
      <c r="A523" s="46">
        <f t="shared" si="89"/>
        <v>45</v>
      </c>
      <c r="B523" s="46">
        <f t="shared" si="81"/>
        <v>4.2</v>
      </c>
      <c r="C523" s="47" t="str">
        <f t="shared" si="85"/>
        <v>Informe Interactivo 7 - Corea del Sur</v>
      </c>
      <c r="D523" s="34" t="str">
        <f t="shared" si="83"/>
        <v>https://analytics.zoho.com/open-view/2395394000006204176?ZOHO_CRITERIA=%22Trasposicion_4.2%22.%22C%C3%B3digo_Pa%C3%ADs%22%20%3D%20'KOR'</v>
      </c>
      <c r="E523" s="48">
        <f t="shared" si="87"/>
        <v>86</v>
      </c>
      <c r="F523" s="49" t="str">
        <f t="shared" si="87"/>
        <v>Informe Interactivo 7</v>
      </c>
      <c r="G523" s="49" t="str">
        <f t="shared" si="87"/>
        <v>Destino</v>
      </c>
      <c r="H523" s="49" t="str">
        <f t="shared" si="87"/>
        <v>Valor de exportación (USD)</v>
      </c>
      <c r="I523" s="46" t="s">
        <v>161</v>
      </c>
      <c r="J523" s="49" t="s">
        <v>162</v>
      </c>
      <c r="L523" s="51" t="str">
        <f t="shared" si="88"/>
        <v>Informe Interactivo 7 - Corea del Sur</v>
      </c>
      <c r="Z523" s="95" t="s">
        <v>282</v>
      </c>
    </row>
    <row r="524" spans="1:26" s="49" customFormat="1" hidden="1" x14ac:dyDescent="0.35">
      <c r="A524" s="46">
        <f t="shared" si="89"/>
        <v>46</v>
      </c>
      <c r="B524" s="46">
        <f t="shared" si="81"/>
        <v>4.2</v>
      </c>
      <c r="C524" s="47" t="str">
        <f t="shared" si="85"/>
        <v>Informe Interactivo 7 - Kuwait</v>
      </c>
      <c r="D524" s="34" t="str">
        <f t="shared" si="83"/>
        <v>https://analytics.zoho.com/open-view/2395394000006204176?ZOHO_CRITERIA=%22Trasposicion_4.2%22.%22C%C3%B3digo_Pa%C3%ADs%22%20%3D%20'KWT'</v>
      </c>
      <c r="E524" s="48">
        <f t="shared" si="87"/>
        <v>86</v>
      </c>
      <c r="F524" s="49" t="str">
        <f t="shared" si="87"/>
        <v>Informe Interactivo 7</v>
      </c>
      <c r="G524" s="49" t="str">
        <f t="shared" si="87"/>
        <v>Destino</v>
      </c>
      <c r="H524" s="49" t="str">
        <f t="shared" si="87"/>
        <v>Valor de exportación (USD)</v>
      </c>
      <c r="I524" s="46" t="s">
        <v>163</v>
      </c>
      <c r="J524" s="49" t="s">
        <v>164</v>
      </c>
      <c r="L524" s="51" t="str">
        <f t="shared" si="88"/>
        <v>Informe Interactivo 7 - Kuwait</v>
      </c>
      <c r="Z524" s="95" t="s">
        <v>282</v>
      </c>
    </row>
    <row r="525" spans="1:26" s="49" customFormat="1" hidden="1" x14ac:dyDescent="0.35">
      <c r="A525" s="46">
        <f t="shared" si="89"/>
        <v>47</v>
      </c>
      <c r="B525" s="46">
        <f t="shared" si="81"/>
        <v>4.2</v>
      </c>
      <c r="C525" s="47" t="str">
        <f t="shared" si="85"/>
        <v>Informe Interactivo 7 - Líbano</v>
      </c>
      <c r="D525" s="34" t="str">
        <f t="shared" si="83"/>
        <v>https://analytics.zoho.com/open-view/2395394000006204176?ZOHO_CRITERIA=%22Trasposicion_4.2%22.%22C%C3%B3digo_Pa%C3%ADs%22%20%3D%20'LBN'</v>
      </c>
      <c r="E525" s="48">
        <f t="shared" si="87"/>
        <v>86</v>
      </c>
      <c r="F525" s="49" t="str">
        <f t="shared" si="87"/>
        <v>Informe Interactivo 7</v>
      </c>
      <c r="G525" s="49" t="str">
        <f t="shared" si="87"/>
        <v>Destino</v>
      </c>
      <c r="H525" s="49" t="str">
        <f t="shared" si="87"/>
        <v>Valor de exportación (USD)</v>
      </c>
      <c r="I525" s="46" t="s">
        <v>165</v>
      </c>
      <c r="J525" s="49" t="s">
        <v>166</v>
      </c>
      <c r="L525" s="51" t="str">
        <f t="shared" si="88"/>
        <v>Informe Interactivo 7 - Líbano</v>
      </c>
      <c r="Z525" s="95" t="s">
        <v>282</v>
      </c>
    </row>
    <row r="526" spans="1:26" s="49" customFormat="1" hidden="1" x14ac:dyDescent="0.35">
      <c r="A526" s="46">
        <f t="shared" si="89"/>
        <v>48</v>
      </c>
      <c r="B526" s="46">
        <f t="shared" si="81"/>
        <v>4.2</v>
      </c>
      <c r="C526" s="47" t="str">
        <f t="shared" si="85"/>
        <v>Informe Interactivo 7 - Libia</v>
      </c>
      <c r="D526" s="34" t="str">
        <f t="shared" si="83"/>
        <v>https://analytics.zoho.com/open-view/2395394000006204176?ZOHO_CRITERIA=%22Trasposicion_4.2%22.%22C%C3%B3digo_Pa%C3%ADs%22%20%3D%20'LBY'</v>
      </c>
      <c r="E526" s="48">
        <f t="shared" si="87"/>
        <v>86</v>
      </c>
      <c r="F526" s="49" t="str">
        <f t="shared" si="87"/>
        <v>Informe Interactivo 7</v>
      </c>
      <c r="G526" s="49" t="str">
        <f t="shared" si="87"/>
        <v>Destino</v>
      </c>
      <c r="H526" s="49" t="str">
        <f t="shared" si="87"/>
        <v>Valor de exportación (USD)</v>
      </c>
      <c r="I526" s="46" t="s">
        <v>167</v>
      </c>
      <c r="J526" s="49" t="s">
        <v>168</v>
      </c>
      <c r="L526" s="51" t="str">
        <f t="shared" si="88"/>
        <v>Informe Interactivo 7 - Libia</v>
      </c>
      <c r="Z526" s="95" t="s">
        <v>282</v>
      </c>
    </row>
    <row r="527" spans="1:26" s="49" customFormat="1" hidden="1" x14ac:dyDescent="0.35">
      <c r="A527" s="46">
        <f t="shared" si="89"/>
        <v>49</v>
      </c>
      <c r="B527" s="46">
        <f t="shared" si="81"/>
        <v>4.2</v>
      </c>
      <c r="C527" s="47" t="str">
        <f t="shared" si="85"/>
        <v>Informe Interactivo 7 - Sri Lanka</v>
      </c>
      <c r="D527" s="34" t="str">
        <f t="shared" si="83"/>
        <v>https://analytics.zoho.com/open-view/2395394000006204176?ZOHO_CRITERIA=%22Trasposicion_4.2%22.%22C%C3%B3digo_Pa%C3%ADs%22%20%3D%20'LKA'</v>
      </c>
      <c r="E527" s="48">
        <f t="shared" si="87"/>
        <v>86</v>
      </c>
      <c r="F527" s="49" t="str">
        <f t="shared" si="87"/>
        <v>Informe Interactivo 7</v>
      </c>
      <c r="G527" s="49" t="str">
        <f t="shared" si="87"/>
        <v>Destino</v>
      </c>
      <c r="H527" s="49" t="str">
        <f t="shared" si="87"/>
        <v>Valor de exportación (USD)</v>
      </c>
      <c r="I527" s="46" t="s">
        <v>169</v>
      </c>
      <c r="J527" s="49" t="s">
        <v>170</v>
      </c>
      <c r="L527" s="51" t="str">
        <f t="shared" si="88"/>
        <v>Informe Interactivo 7 - Sri Lanka</v>
      </c>
      <c r="Z527" s="95" t="s">
        <v>282</v>
      </c>
    </row>
    <row r="528" spans="1:26" s="49" customFormat="1" hidden="1" x14ac:dyDescent="0.35">
      <c r="A528" s="46">
        <f t="shared" si="89"/>
        <v>50</v>
      </c>
      <c r="B528" s="46">
        <f t="shared" si="81"/>
        <v>4.2</v>
      </c>
      <c r="C528" s="47" t="str">
        <f t="shared" si="85"/>
        <v>Informe Interactivo 7 - Lituania</v>
      </c>
      <c r="D528" s="34" t="str">
        <f t="shared" si="83"/>
        <v>https://analytics.zoho.com/open-view/2395394000006204176?ZOHO_CRITERIA=%22Trasposicion_4.2%22.%22C%C3%B3digo_Pa%C3%ADs%22%20%3D%20'LTU'</v>
      </c>
      <c r="E528" s="48">
        <f t="shared" si="87"/>
        <v>86</v>
      </c>
      <c r="F528" s="49" t="str">
        <f t="shared" si="87"/>
        <v>Informe Interactivo 7</v>
      </c>
      <c r="G528" s="49" t="str">
        <f t="shared" si="87"/>
        <v>Destino</v>
      </c>
      <c r="H528" s="49" t="str">
        <f t="shared" si="87"/>
        <v>Valor de exportación (USD)</v>
      </c>
      <c r="I528" s="46" t="s">
        <v>171</v>
      </c>
      <c r="J528" s="49" t="s">
        <v>172</v>
      </c>
      <c r="L528" s="51" t="str">
        <f t="shared" si="88"/>
        <v>Informe Interactivo 7 - Lituania</v>
      </c>
      <c r="Z528" s="95" t="s">
        <v>282</v>
      </c>
    </row>
    <row r="529" spans="1:26" s="49" customFormat="1" hidden="1" x14ac:dyDescent="0.35">
      <c r="A529" s="46">
        <f t="shared" si="89"/>
        <v>51</v>
      </c>
      <c r="B529" s="46">
        <f t="shared" si="81"/>
        <v>4.2</v>
      </c>
      <c r="C529" s="47" t="str">
        <f t="shared" si="85"/>
        <v>Informe Interactivo 7 - Letonia</v>
      </c>
      <c r="D529" s="34" t="str">
        <f t="shared" si="83"/>
        <v>https://analytics.zoho.com/open-view/2395394000006204176?ZOHO_CRITERIA=%22Trasposicion_4.2%22.%22C%C3%B3digo_Pa%C3%ADs%22%20%3D%20'LVA'</v>
      </c>
      <c r="E529" s="48">
        <f t="shared" si="87"/>
        <v>86</v>
      </c>
      <c r="F529" s="49" t="str">
        <f t="shared" si="87"/>
        <v>Informe Interactivo 7</v>
      </c>
      <c r="G529" s="49" t="str">
        <f t="shared" si="87"/>
        <v>Destino</v>
      </c>
      <c r="H529" s="49" t="str">
        <f t="shared" si="87"/>
        <v>Valor de exportación (USD)</v>
      </c>
      <c r="I529" s="46" t="s">
        <v>173</v>
      </c>
      <c r="J529" s="49" t="s">
        <v>174</v>
      </c>
      <c r="L529" s="51" t="str">
        <f t="shared" si="88"/>
        <v>Informe Interactivo 7 - Letonia</v>
      </c>
      <c r="Z529" s="95" t="s">
        <v>282</v>
      </c>
    </row>
    <row r="530" spans="1:26" s="49" customFormat="1" hidden="1" x14ac:dyDescent="0.35">
      <c r="A530" s="46">
        <f t="shared" si="89"/>
        <v>52</v>
      </c>
      <c r="B530" s="46">
        <f t="shared" si="81"/>
        <v>4.2</v>
      </c>
      <c r="C530" s="47" t="str">
        <f t="shared" si="85"/>
        <v>Informe Interactivo 7 - Macao</v>
      </c>
      <c r="D530" s="34" t="str">
        <f t="shared" si="83"/>
        <v>https://analytics.zoho.com/open-view/2395394000006204176?ZOHO_CRITERIA=%22Trasposicion_4.2%22.%22C%C3%B3digo_Pa%C3%ADs%22%20%3D%20'MAC'</v>
      </c>
      <c r="E530" s="48">
        <f t="shared" si="87"/>
        <v>86</v>
      </c>
      <c r="F530" s="49" t="str">
        <f t="shared" si="87"/>
        <v>Informe Interactivo 7</v>
      </c>
      <c r="G530" s="49" t="str">
        <f t="shared" si="87"/>
        <v>Destino</v>
      </c>
      <c r="H530" s="49" t="str">
        <f t="shared" si="87"/>
        <v>Valor de exportación (USD)</v>
      </c>
      <c r="I530" s="46" t="s">
        <v>175</v>
      </c>
      <c r="J530" s="49" t="s">
        <v>176</v>
      </c>
      <c r="L530" s="51" t="str">
        <f t="shared" si="88"/>
        <v>Informe Interactivo 7 - Macao</v>
      </c>
      <c r="Z530" s="95" t="s">
        <v>282</v>
      </c>
    </row>
    <row r="531" spans="1:26" s="49" customFormat="1" hidden="1" x14ac:dyDescent="0.35">
      <c r="A531" s="46">
        <f t="shared" si="89"/>
        <v>53</v>
      </c>
      <c r="B531" s="46">
        <f t="shared" si="81"/>
        <v>4.2</v>
      </c>
      <c r="C531" s="47" t="str">
        <f t="shared" si="85"/>
        <v>Informe Interactivo 7 - México</v>
      </c>
      <c r="D531" s="34" t="str">
        <f t="shared" si="83"/>
        <v>https://analytics.zoho.com/open-view/2395394000006204176?ZOHO_CRITERIA=%22Trasposicion_4.2%22.%22C%C3%B3digo_Pa%C3%ADs%22%20%3D%20'MEX'</v>
      </c>
      <c r="E531" s="48">
        <f t="shared" si="87"/>
        <v>86</v>
      </c>
      <c r="F531" s="49" t="str">
        <f t="shared" si="87"/>
        <v>Informe Interactivo 7</v>
      </c>
      <c r="G531" s="49" t="str">
        <f t="shared" si="87"/>
        <v>Destino</v>
      </c>
      <c r="H531" s="49" t="str">
        <f t="shared" si="87"/>
        <v>Valor de exportación (USD)</v>
      </c>
      <c r="I531" s="46" t="s">
        <v>177</v>
      </c>
      <c r="J531" s="49" t="s">
        <v>178</v>
      </c>
      <c r="L531" s="51" t="str">
        <f t="shared" si="88"/>
        <v>Informe Interactivo 7 - México</v>
      </c>
      <c r="Z531" s="95" t="s">
        <v>282</v>
      </c>
    </row>
    <row r="532" spans="1:26" s="49" customFormat="1" hidden="1" x14ac:dyDescent="0.35">
      <c r="A532" s="46">
        <f t="shared" si="89"/>
        <v>54</v>
      </c>
      <c r="B532" s="46">
        <f t="shared" si="81"/>
        <v>4.2</v>
      </c>
      <c r="C532" s="47" t="str">
        <f t="shared" si="85"/>
        <v>Informe Interactivo 7 - Martinica</v>
      </c>
      <c r="D532" s="34" t="str">
        <f t="shared" si="83"/>
        <v>https://analytics.zoho.com/open-view/2395394000006204176?ZOHO_CRITERIA=%22Trasposicion_4.2%22.%22C%C3%B3digo_Pa%C3%ADs%22%20%3D%20'MTQ'</v>
      </c>
      <c r="E532" s="48">
        <f t="shared" si="87"/>
        <v>86</v>
      </c>
      <c r="F532" s="49" t="str">
        <f t="shared" si="87"/>
        <v>Informe Interactivo 7</v>
      </c>
      <c r="G532" s="49" t="str">
        <f t="shared" si="87"/>
        <v>Destino</v>
      </c>
      <c r="H532" s="49" t="str">
        <f t="shared" si="87"/>
        <v>Valor de exportación (USD)</v>
      </c>
      <c r="I532" s="46" t="s">
        <v>179</v>
      </c>
      <c r="J532" s="49" t="s">
        <v>180</v>
      </c>
      <c r="L532" s="51" t="str">
        <f t="shared" si="88"/>
        <v>Informe Interactivo 7 - Martinica</v>
      </c>
      <c r="Z532" s="95" t="s">
        <v>282</v>
      </c>
    </row>
    <row r="533" spans="1:26" s="49" customFormat="1" hidden="1" x14ac:dyDescent="0.35">
      <c r="A533" s="46">
        <f t="shared" si="89"/>
        <v>55</v>
      </c>
      <c r="B533" s="46">
        <f t="shared" si="81"/>
        <v>4.2</v>
      </c>
      <c r="C533" s="47" t="str">
        <f t="shared" si="85"/>
        <v>Informe Interactivo 7 - Malaui</v>
      </c>
      <c r="D533" s="34" t="str">
        <f t="shared" si="83"/>
        <v>https://analytics.zoho.com/open-view/2395394000006204176?ZOHO_CRITERIA=%22Trasposicion_4.2%22.%22C%C3%B3digo_Pa%C3%ADs%22%20%3D%20'MWI'</v>
      </c>
      <c r="E533" s="48">
        <f t="shared" si="87"/>
        <v>86</v>
      </c>
      <c r="F533" s="49" t="str">
        <f t="shared" si="87"/>
        <v>Informe Interactivo 7</v>
      </c>
      <c r="G533" s="49" t="str">
        <f t="shared" si="87"/>
        <v>Destino</v>
      </c>
      <c r="H533" s="49" t="str">
        <f t="shared" si="87"/>
        <v>Valor de exportación (USD)</v>
      </c>
      <c r="I533" s="46" t="s">
        <v>181</v>
      </c>
      <c r="J533" s="49" t="s">
        <v>182</v>
      </c>
      <c r="L533" s="51" t="str">
        <f t="shared" si="88"/>
        <v>Informe Interactivo 7 - Malaui</v>
      </c>
      <c r="Z533" s="95" t="s">
        <v>282</v>
      </c>
    </row>
    <row r="534" spans="1:26" s="49" customFormat="1" hidden="1" x14ac:dyDescent="0.35">
      <c r="A534" s="46">
        <f t="shared" si="89"/>
        <v>56</v>
      </c>
      <c r="B534" s="46">
        <f t="shared" si="81"/>
        <v>4.2</v>
      </c>
      <c r="C534" s="47" t="str">
        <f t="shared" si="85"/>
        <v>Informe Interactivo 7 - Malasia</v>
      </c>
      <c r="D534" s="34" t="str">
        <f t="shared" si="83"/>
        <v>https://analytics.zoho.com/open-view/2395394000006204176?ZOHO_CRITERIA=%22Trasposicion_4.2%22.%22C%C3%B3digo_Pa%C3%ADs%22%20%3D%20'MYS'</v>
      </c>
      <c r="E534" s="48">
        <f t="shared" si="87"/>
        <v>86</v>
      </c>
      <c r="F534" s="49" t="str">
        <f t="shared" si="87"/>
        <v>Informe Interactivo 7</v>
      </c>
      <c r="G534" s="49" t="str">
        <f t="shared" si="87"/>
        <v>Destino</v>
      </c>
      <c r="H534" s="49" t="str">
        <f t="shared" si="87"/>
        <v>Valor de exportación (USD)</v>
      </c>
      <c r="I534" s="46" t="s">
        <v>183</v>
      </c>
      <c r="J534" s="49" t="s">
        <v>184</v>
      </c>
      <c r="L534" s="51" t="str">
        <f t="shared" si="88"/>
        <v>Informe Interactivo 7 - Malasia</v>
      </c>
      <c r="Z534" s="95" t="s">
        <v>282</v>
      </c>
    </row>
    <row r="535" spans="1:26" s="49" customFormat="1" hidden="1" x14ac:dyDescent="0.35">
      <c r="A535" s="46">
        <f t="shared" si="89"/>
        <v>57</v>
      </c>
      <c r="B535" s="46">
        <f t="shared" ref="B535:B593" si="90">+B534</f>
        <v>4.2</v>
      </c>
      <c r="C535" s="47" t="str">
        <f t="shared" si="85"/>
        <v>Informe Interactivo 7 - Nueva Caledonia</v>
      </c>
      <c r="D535" s="34" t="str">
        <f t="shared" si="83"/>
        <v>https://analytics.zoho.com/open-view/2395394000006204176?ZOHO_CRITERIA=%22Trasposicion_4.2%22.%22C%C3%B3digo_Pa%C3%ADs%22%20%3D%20'NCL'</v>
      </c>
      <c r="E535" s="48">
        <f t="shared" ref="E535:H550" si="91">+E534</f>
        <v>86</v>
      </c>
      <c r="F535" s="49" t="str">
        <f t="shared" si="91"/>
        <v>Informe Interactivo 7</v>
      </c>
      <c r="G535" s="49" t="str">
        <f t="shared" si="91"/>
        <v>Destino</v>
      </c>
      <c r="H535" s="49" t="str">
        <f t="shared" si="91"/>
        <v>Valor de exportación (USD)</v>
      </c>
      <c r="I535" s="46" t="s">
        <v>185</v>
      </c>
      <c r="J535" s="49" t="s">
        <v>186</v>
      </c>
      <c r="L535" s="51" t="str">
        <f t="shared" si="88"/>
        <v>Informe Interactivo 7 - Nueva Caledonia</v>
      </c>
      <c r="Z535" s="95" t="s">
        <v>282</v>
      </c>
    </row>
    <row r="536" spans="1:26" s="49" customFormat="1" hidden="1" x14ac:dyDescent="0.35">
      <c r="A536" s="46">
        <f t="shared" si="89"/>
        <v>58</v>
      </c>
      <c r="B536" s="46">
        <f t="shared" si="90"/>
        <v>4.2</v>
      </c>
      <c r="C536" s="47" t="str">
        <f t="shared" si="85"/>
        <v>Informe Interactivo 7 - Nicaragua</v>
      </c>
      <c r="D536" s="34" t="str">
        <f t="shared" si="83"/>
        <v>https://analytics.zoho.com/open-view/2395394000006204176?ZOHO_CRITERIA=%22Trasposicion_4.2%22.%22C%C3%B3digo_Pa%C3%ADs%22%20%3D%20'NIC'</v>
      </c>
      <c r="E536" s="48">
        <f t="shared" si="91"/>
        <v>86</v>
      </c>
      <c r="F536" s="49" t="str">
        <f t="shared" si="91"/>
        <v>Informe Interactivo 7</v>
      </c>
      <c r="G536" s="49" t="str">
        <f t="shared" si="91"/>
        <v>Destino</v>
      </c>
      <c r="H536" s="49" t="str">
        <f t="shared" si="91"/>
        <v>Valor de exportación (USD)</v>
      </c>
      <c r="I536" s="46" t="s">
        <v>187</v>
      </c>
      <c r="J536" s="49" t="s">
        <v>188</v>
      </c>
      <c r="L536" s="51" t="str">
        <f t="shared" si="88"/>
        <v>Informe Interactivo 7 - Nicaragua</v>
      </c>
      <c r="Z536" s="95" t="s">
        <v>282</v>
      </c>
    </row>
    <row r="537" spans="1:26" s="49" customFormat="1" hidden="1" x14ac:dyDescent="0.35">
      <c r="A537" s="46">
        <f t="shared" si="89"/>
        <v>59</v>
      </c>
      <c r="B537" s="46">
        <f t="shared" si="90"/>
        <v>4.2</v>
      </c>
      <c r="C537" s="47" t="str">
        <f t="shared" si="85"/>
        <v>Informe Interactivo 7 - Países Bajos</v>
      </c>
      <c r="D537" s="34" t="str">
        <f t="shared" si="83"/>
        <v>https://analytics.zoho.com/open-view/2395394000006204176?ZOHO_CRITERIA=%22Trasposicion_4.2%22.%22C%C3%B3digo_Pa%C3%ADs%22%20%3D%20'NLD'</v>
      </c>
      <c r="E537" s="48">
        <f t="shared" si="91"/>
        <v>86</v>
      </c>
      <c r="F537" s="49" t="str">
        <f t="shared" si="91"/>
        <v>Informe Interactivo 7</v>
      </c>
      <c r="G537" s="49" t="str">
        <f t="shared" si="91"/>
        <v>Destino</v>
      </c>
      <c r="H537" s="49" t="str">
        <f t="shared" si="91"/>
        <v>Valor de exportación (USD)</v>
      </c>
      <c r="I537" s="46" t="s">
        <v>189</v>
      </c>
      <c r="J537" s="49" t="s">
        <v>190</v>
      </c>
      <c r="L537" s="51" t="str">
        <f t="shared" si="88"/>
        <v>Informe Interactivo 7 - Países Bajos</v>
      </c>
      <c r="Z537" s="95" t="s">
        <v>282</v>
      </c>
    </row>
    <row r="538" spans="1:26" s="49" customFormat="1" hidden="1" x14ac:dyDescent="0.35">
      <c r="A538" s="46">
        <f t="shared" si="89"/>
        <v>60</v>
      </c>
      <c r="B538" s="46">
        <f t="shared" si="90"/>
        <v>4.2</v>
      </c>
      <c r="C538" s="47" t="str">
        <f t="shared" si="85"/>
        <v>Informe Interactivo 7 - Noruega</v>
      </c>
      <c r="D538" s="34" t="str">
        <f t="shared" si="83"/>
        <v>https://analytics.zoho.com/open-view/2395394000006204176?ZOHO_CRITERIA=%22Trasposicion_4.2%22.%22C%C3%B3digo_Pa%C3%ADs%22%20%3D%20'NOR'</v>
      </c>
      <c r="E538" s="48">
        <f t="shared" si="91"/>
        <v>86</v>
      </c>
      <c r="F538" s="49" t="str">
        <f t="shared" si="91"/>
        <v>Informe Interactivo 7</v>
      </c>
      <c r="G538" s="49" t="str">
        <f t="shared" si="91"/>
        <v>Destino</v>
      </c>
      <c r="H538" s="49" t="str">
        <f t="shared" si="91"/>
        <v>Valor de exportación (USD)</v>
      </c>
      <c r="I538" s="46" t="s">
        <v>191</v>
      </c>
      <c r="J538" s="49" t="s">
        <v>192</v>
      </c>
      <c r="L538" s="51" t="str">
        <f t="shared" si="88"/>
        <v>Informe Interactivo 7 - Noruega</v>
      </c>
      <c r="Z538" s="95" t="s">
        <v>282</v>
      </c>
    </row>
    <row r="539" spans="1:26" s="49" customFormat="1" hidden="1" x14ac:dyDescent="0.35">
      <c r="A539" s="46">
        <f t="shared" si="89"/>
        <v>61</v>
      </c>
      <c r="B539" s="46">
        <f t="shared" si="90"/>
        <v>4.2</v>
      </c>
      <c r="C539" s="47" t="str">
        <f t="shared" si="85"/>
        <v>Informe Interactivo 7 - Nueva Zelanda</v>
      </c>
      <c r="D539" s="34" t="str">
        <f t="shared" si="83"/>
        <v>https://analytics.zoho.com/open-view/2395394000006204176?ZOHO_CRITERIA=%22Trasposicion_4.2%22.%22C%C3%B3digo_Pa%C3%ADs%22%20%3D%20'NZL'</v>
      </c>
      <c r="E539" s="48">
        <f t="shared" si="91"/>
        <v>86</v>
      </c>
      <c r="F539" s="49" t="str">
        <f t="shared" si="91"/>
        <v>Informe Interactivo 7</v>
      </c>
      <c r="G539" s="49" t="str">
        <f t="shared" si="91"/>
        <v>Destino</v>
      </c>
      <c r="H539" s="49" t="str">
        <f t="shared" si="91"/>
        <v>Valor de exportación (USD)</v>
      </c>
      <c r="I539" s="46" t="s">
        <v>193</v>
      </c>
      <c r="J539" s="49" t="s">
        <v>194</v>
      </c>
      <c r="L539" s="51" t="str">
        <f t="shared" si="88"/>
        <v>Informe Interactivo 7 - Nueva Zelanda</v>
      </c>
      <c r="Z539" s="95" t="s">
        <v>282</v>
      </c>
    </row>
    <row r="540" spans="1:26" s="49" customFormat="1" hidden="1" x14ac:dyDescent="0.35">
      <c r="A540" s="46">
        <f t="shared" si="89"/>
        <v>62</v>
      </c>
      <c r="B540" s="46">
        <f t="shared" si="90"/>
        <v>4.2</v>
      </c>
      <c r="C540" s="47" t="str">
        <f t="shared" si="85"/>
        <v>Informe Interactivo 7 - Omán</v>
      </c>
      <c r="D540" s="34" t="str">
        <f t="shared" si="83"/>
        <v>https://analytics.zoho.com/open-view/2395394000006204176?ZOHO_CRITERIA=%22Trasposicion_4.2%22.%22C%C3%B3digo_Pa%C3%ADs%22%20%3D%20'OMN'</v>
      </c>
      <c r="E540" s="48">
        <f t="shared" si="91"/>
        <v>86</v>
      </c>
      <c r="F540" s="49" t="str">
        <f t="shared" si="91"/>
        <v>Informe Interactivo 7</v>
      </c>
      <c r="G540" s="49" t="str">
        <f t="shared" si="91"/>
        <v>Destino</v>
      </c>
      <c r="H540" s="49" t="str">
        <f t="shared" si="91"/>
        <v>Valor de exportación (USD)</v>
      </c>
      <c r="I540" s="46" t="s">
        <v>195</v>
      </c>
      <c r="J540" s="49" t="s">
        <v>196</v>
      </c>
      <c r="L540" s="51" t="str">
        <f t="shared" si="88"/>
        <v>Informe Interactivo 7 - Omán</v>
      </c>
      <c r="Z540" s="95" t="s">
        <v>282</v>
      </c>
    </row>
    <row r="541" spans="1:26" s="49" customFormat="1" hidden="1" x14ac:dyDescent="0.35">
      <c r="A541" s="46">
        <f t="shared" si="89"/>
        <v>63</v>
      </c>
      <c r="B541" s="46">
        <f t="shared" si="90"/>
        <v>4.2</v>
      </c>
      <c r="C541" s="47" t="str">
        <f t="shared" si="85"/>
        <v>Informe Interactivo 7 - Panamá</v>
      </c>
      <c r="D541" s="34" t="str">
        <f t="shared" si="83"/>
        <v>https://analytics.zoho.com/open-view/2395394000006204176?ZOHO_CRITERIA=%22Trasposicion_4.2%22.%22C%C3%B3digo_Pa%C3%ADs%22%20%3D%20'PAN'</v>
      </c>
      <c r="E541" s="48">
        <f t="shared" si="91"/>
        <v>86</v>
      </c>
      <c r="F541" s="49" t="str">
        <f t="shared" si="91"/>
        <v>Informe Interactivo 7</v>
      </c>
      <c r="G541" s="49" t="str">
        <f t="shared" si="91"/>
        <v>Destino</v>
      </c>
      <c r="H541" s="49" t="str">
        <f t="shared" si="91"/>
        <v>Valor de exportación (USD)</v>
      </c>
      <c r="I541" s="46" t="s">
        <v>197</v>
      </c>
      <c r="J541" s="49" t="s">
        <v>198</v>
      </c>
      <c r="L541" s="51" t="str">
        <f t="shared" si="88"/>
        <v>Informe Interactivo 7 - Panamá</v>
      </c>
      <c r="Z541" s="95" t="s">
        <v>282</v>
      </c>
    </row>
    <row r="542" spans="1:26" s="49" customFormat="1" hidden="1" x14ac:dyDescent="0.35">
      <c r="A542" s="46">
        <f t="shared" si="89"/>
        <v>64</v>
      </c>
      <c r="B542" s="46">
        <f t="shared" si="90"/>
        <v>4.2</v>
      </c>
      <c r="C542" s="47" t="str">
        <f t="shared" si="85"/>
        <v>Informe Interactivo 7 - Perú</v>
      </c>
      <c r="D542" s="34" t="str">
        <f t="shared" si="83"/>
        <v>https://analytics.zoho.com/open-view/2395394000006204176?ZOHO_CRITERIA=%22Trasposicion_4.2%22.%22C%C3%B3digo_Pa%C3%ADs%22%20%3D%20'PER'</v>
      </c>
      <c r="E542" s="48">
        <f t="shared" si="91"/>
        <v>86</v>
      </c>
      <c r="F542" s="49" t="str">
        <f t="shared" si="91"/>
        <v>Informe Interactivo 7</v>
      </c>
      <c r="G542" s="49" t="str">
        <f t="shared" si="91"/>
        <v>Destino</v>
      </c>
      <c r="H542" s="49" t="str">
        <f t="shared" si="91"/>
        <v>Valor de exportación (USD)</v>
      </c>
      <c r="I542" s="46" t="s">
        <v>199</v>
      </c>
      <c r="J542" s="49" t="s">
        <v>200</v>
      </c>
      <c r="L542" s="51" t="str">
        <f t="shared" si="88"/>
        <v>Informe Interactivo 7 - Perú</v>
      </c>
      <c r="Z542" s="95" t="s">
        <v>282</v>
      </c>
    </row>
    <row r="543" spans="1:26" s="49" customFormat="1" hidden="1" x14ac:dyDescent="0.35">
      <c r="A543" s="46">
        <f t="shared" si="89"/>
        <v>65</v>
      </c>
      <c r="B543" s="46">
        <f t="shared" si="90"/>
        <v>4.2</v>
      </c>
      <c r="C543" s="47" t="str">
        <f t="shared" si="85"/>
        <v>Informe Interactivo 7 - Filipinas</v>
      </c>
      <c r="D543" s="34" t="str">
        <f t="shared" si="83"/>
        <v>https://analytics.zoho.com/open-view/2395394000006204176?ZOHO_CRITERIA=%22Trasposicion_4.2%22.%22C%C3%B3digo_Pa%C3%ADs%22%20%3D%20'PHL'</v>
      </c>
      <c r="E543" s="48">
        <f t="shared" si="91"/>
        <v>86</v>
      </c>
      <c r="F543" s="49" t="str">
        <f t="shared" si="91"/>
        <v>Informe Interactivo 7</v>
      </c>
      <c r="G543" s="49" t="str">
        <f t="shared" si="91"/>
        <v>Destino</v>
      </c>
      <c r="H543" s="49" t="str">
        <f t="shared" si="91"/>
        <v>Valor de exportación (USD)</v>
      </c>
      <c r="I543" s="46" t="s">
        <v>201</v>
      </c>
      <c r="J543" s="49" t="s">
        <v>202</v>
      </c>
      <c r="L543" s="51" t="str">
        <f t="shared" si="88"/>
        <v>Informe Interactivo 7 - Filipinas</v>
      </c>
      <c r="Z543" s="95" t="s">
        <v>282</v>
      </c>
    </row>
    <row r="544" spans="1:26" s="49" customFormat="1" hidden="1" x14ac:dyDescent="0.35">
      <c r="A544" s="46">
        <f t="shared" si="89"/>
        <v>66</v>
      </c>
      <c r="B544" s="46">
        <f t="shared" si="90"/>
        <v>4.2</v>
      </c>
      <c r="C544" s="47" t="str">
        <f t="shared" si="85"/>
        <v>Informe Interactivo 7 - Polonia</v>
      </c>
      <c r="D544" s="34" t="str">
        <f t="shared" ref="D544:D564" si="92">+"https://analytics.zoho.com/open-view/2395394000006204176?ZOHO_CRITERIA=%22Trasposicion_4.2%22.%22C%C3%B3digo_Pa%C3%ADs%22%20%3D%20'"&amp;I544&amp;"'"</f>
        <v>https://analytics.zoho.com/open-view/2395394000006204176?ZOHO_CRITERIA=%22Trasposicion_4.2%22.%22C%C3%B3digo_Pa%C3%ADs%22%20%3D%20'POL'</v>
      </c>
      <c r="E544" s="48">
        <f t="shared" si="91"/>
        <v>86</v>
      </c>
      <c r="F544" s="49" t="str">
        <f t="shared" si="91"/>
        <v>Informe Interactivo 7</v>
      </c>
      <c r="G544" s="49" t="str">
        <f t="shared" si="91"/>
        <v>Destino</v>
      </c>
      <c r="H544" s="49" t="str">
        <f t="shared" si="91"/>
        <v>Valor de exportación (USD)</v>
      </c>
      <c r="I544" s="46" t="s">
        <v>203</v>
      </c>
      <c r="J544" s="49" t="s">
        <v>204</v>
      </c>
      <c r="L544" s="51" t="str">
        <f t="shared" si="88"/>
        <v>Informe Interactivo 7 - Polonia</v>
      </c>
      <c r="Z544" s="95" t="s">
        <v>282</v>
      </c>
    </row>
    <row r="545" spans="1:26" s="49" customFormat="1" hidden="1" x14ac:dyDescent="0.35">
      <c r="A545" s="46">
        <f t="shared" si="89"/>
        <v>67</v>
      </c>
      <c r="B545" s="46">
        <f t="shared" si="90"/>
        <v>4.2</v>
      </c>
      <c r="C545" s="47" t="str">
        <f t="shared" si="85"/>
        <v>Informe Interactivo 7 - Puerto Rico</v>
      </c>
      <c r="D545" s="34" t="str">
        <f t="shared" si="92"/>
        <v>https://analytics.zoho.com/open-view/2395394000006204176?ZOHO_CRITERIA=%22Trasposicion_4.2%22.%22C%C3%B3digo_Pa%C3%ADs%22%20%3D%20'PRI'</v>
      </c>
      <c r="E545" s="48">
        <f t="shared" si="91"/>
        <v>86</v>
      </c>
      <c r="F545" s="49" t="str">
        <f t="shared" si="91"/>
        <v>Informe Interactivo 7</v>
      </c>
      <c r="G545" s="49" t="str">
        <f t="shared" si="91"/>
        <v>Destino</v>
      </c>
      <c r="H545" s="49" t="str">
        <f t="shared" si="91"/>
        <v>Valor de exportación (USD)</v>
      </c>
      <c r="I545" s="46" t="s">
        <v>205</v>
      </c>
      <c r="J545" s="49" t="s">
        <v>206</v>
      </c>
      <c r="L545" s="51" t="str">
        <f t="shared" si="88"/>
        <v>Informe Interactivo 7 - Puerto Rico</v>
      </c>
      <c r="Z545" s="95" t="s">
        <v>282</v>
      </c>
    </row>
    <row r="546" spans="1:26" s="49" customFormat="1" hidden="1" x14ac:dyDescent="0.35">
      <c r="A546" s="46">
        <f t="shared" si="89"/>
        <v>68</v>
      </c>
      <c r="B546" s="46">
        <f t="shared" si="90"/>
        <v>4.2</v>
      </c>
      <c r="C546" s="47" t="str">
        <f t="shared" si="85"/>
        <v>Informe Interactivo 7 - Portugal</v>
      </c>
      <c r="D546" s="34" t="str">
        <f t="shared" si="92"/>
        <v>https://analytics.zoho.com/open-view/2395394000006204176?ZOHO_CRITERIA=%22Trasposicion_4.2%22.%22C%C3%B3digo_Pa%C3%ADs%22%20%3D%20'PRT'</v>
      </c>
      <c r="E546" s="48">
        <f t="shared" si="91"/>
        <v>86</v>
      </c>
      <c r="F546" s="49" t="str">
        <f t="shared" si="91"/>
        <v>Informe Interactivo 7</v>
      </c>
      <c r="G546" s="49" t="str">
        <f t="shared" si="91"/>
        <v>Destino</v>
      </c>
      <c r="H546" s="49" t="str">
        <f t="shared" si="91"/>
        <v>Valor de exportación (USD)</v>
      </c>
      <c r="I546" s="46" t="s">
        <v>207</v>
      </c>
      <c r="J546" s="49" t="s">
        <v>208</v>
      </c>
      <c r="L546" s="51" t="str">
        <f t="shared" si="88"/>
        <v>Informe Interactivo 7 - Portugal</v>
      </c>
      <c r="Z546" s="95" t="s">
        <v>282</v>
      </c>
    </row>
    <row r="547" spans="1:26" s="49" customFormat="1" hidden="1" x14ac:dyDescent="0.35">
      <c r="A547" s="46">
        <f t="shared" si="89"/>
        <v>69</v>
      </c>
      <c r="B547" s="46">
        <f t="shared" si="90"/>
        <v>4.2</v>
      </c>
      <c r="C547" s="47" t="str">
        <f t="shared" si="85"/>
        <v>Informe Interactivo 7 - Paraguay</v>
      </c>
      <c r="D547" s="34" t="str">
        <f t="shared" si="92"/>
        <v>https://analytics.zoho.com/open-view/2395394000006204176?ZOHO_CRITERIA=%22Trasposicion_4.2%22.%22C%C3%B3digo_Pa%C3%ADs%22%20%3D%20'PRY'</v>
      </c>
      <c r="E547" s="48">
        <f t="shared" si="91"/>
        <v>86</v>
      </c>
      <c r="F547" s="49" t="str">
        <f t="shared" si="91"/>
        <v>Informe Interactivo 7</v>
      </c>
      <c r="G547" s="49" t="str">
        <f t="shared" si="91"/>
        <v>Destino</v>
      </c>
      <c r="H547" s="49" t="str">
        <f t="shared" si="91"/>
        <v>Valor de exportación (USD)</v>
      </c>
      <c r="I547" s="46" t="s">
        <v>209</v>
      </c>
      <c r="J547" s="49" t="s">
        <v>210</v>
      </c>
      <c r="L547" s="51" t="str">
        <f t="shared" si="88"/>
        <v>Informe Interactivo 7 - Paraguay</v>
      </c>
      <c r="Z547" s="95" t="s">
        <v>282</v>
      </c>
    </row>
    <row r="548" spans="1:26" s="49" customFormat="1" hidden="1" x14ac:dyDescent="0.35">
      <c r="A548" s="46">
        <f t="shared" si="89"/>
        <v>70</v>
      </c>
      <c r="B548" s="46">
        <f t="shared" si="90"/>
        <v>4.2</v>
      </c>
      <c r="C548" s="47" t="str">
        <f t="shared" si="85"/>
        <v>Informe Interactivo 7 - Rumania</v>
      </c>
      <c r="D548" s="34" t="str">
        <f t="shared" si="92"/>
        <v>https://analytics.zoho.com/open-view/2395394000006204176?ZOHO_CRITERIA=%22Trasposicion_4.2%22.%22C%C3%B3digo_Pa%C3%ADs%22%20%3D%20'ROU'</v>
      </c>
      <c r="E548" s="48">
        <f t="shared" si="91"/>
        <v>86</v>
      </c>
      <c r="F548" s="49" t="str">
        <f t="shared" si="91"/>
        <v>Informe Interactivo 7</v>
      </c>
      <c r="G548" s="49" t="str">
        <f t="shared" si="91"/>
        <v>Destino</v>
      </c>
      <c r="H548" s="49" t="str">
        <f t="shared" si="91"/>
        <v>Valor de exportación (USD)</v>
      </c>
      <c r="I548" s="46" t="s">
        <v>211</v>
      </c>
      <c r="J548" s="49" t="s">
        <v>212</v>
      </c>
      <c r="L548" s="51" t="str">
        <f t="shared" si="88"/>
        <v>Informe Interactivo 7 - Rumania</v>
      </c>
      <c r="Z548" s="95" t="s">
        <v>282</v>
      </c>
    </row>
    <row r="549" spans="1:26" s="49" customFormat="1" hidden="1" x14ac:dyDescent="0.35">
      <c r="A549" s="46">
        <f t="shared" si="89"/>
        <v>71</v>
      </c>
      <c r="B549" s="46">
        <f t="shared" si="90"/>
        <v>4.2</v>
      </c>
      <c r="C549" s="47" t="str">
        <f t="shared" si="85"/>
        <v>Informe Interactivo 7 - Rusia</v>
      </c>
      <c r="D549" s="34" t="str">
        <f t="shared" si="92"/>
        <v>https://analytics.zoho.com/open-view/2395394000006204176?ZOHO_CRITERIA=%22Trasposicion_4.2%22.%22C%C3%B3digo_Pa%C3%ADs%22%20%3D%20'RUS'</v>
      </c>
      <c r="E549" s="48">
        <f t="shared" si="91"/>
        <v>86</v>
      </c>
      <c r="F549" s="49" t="str">
        <f t="shared" si="91"/>
        <v>Informe Interactivo 7</v>
      </c>
      <c r="G549" s="49" t="str">
        <f t="shared" si="91"/>
        <v>Destino</v>
      </c>
      <c r="H549" s="49" t="str">
        <f t="shared" si="91"/>
        <v>Valor de exportación (USD)</v>
      </c>
      <c r="I549" s="46" t="s">
        <v>213</v>
      </c>
      <c r="J549" s="49" t="s">
        <v>214</v>
      </c>
      <c r="L549" s="51" t="str">
        <f t="shared" si="88"/>
        <v>Informe Interactivo 7 - Rusia</v>
      </c>
      <c r="Z549" s="95" t="s">
        <v>282</v>
      </c>
    </row>
    <row r="550" spans="1:26" s="49" customFormat="1" hidden="1" x14ac:dyDescent="0.35">
      <c r="A550" s="46">
        <f t="shared" si="89"/>
        <v>72</v>
      </c>
      <c r="B550" s="46">
        <f t="shared" si="90"/>
        <v>4.2</v>
      </c>
      <c r="C550" s="47" t="str">
        <f t="shared" si="85"/>
        <v>Informe Interactivo 7 - Arabia Saudita</v>
      </c>
      <c r="D550" s="34" t="str">
        <f t="shared" si="92"/>
        <v>https://analytics.zoho.com/open-view/2395394000006204176?ZOHO_CRITERIA=%22Trasposicion_4.2%22.%22C%C3%B3digo_Pa%C3%ADs%22%20%3D%20'SAU'</v>
      </c>
      <c r="E550" s="48">
        <f t="shared" si="91"/>
        <v>86</v>
      </c>
      <c r="F550" s="49" t="str">
        <f t="shared" si="91"/>
        <v>Informe Interactivo 7</v>
      </c>
      <c r="G550" s="49" t="str">
        <f t="shared" si="91"/>
        <v>Destino</v>
      </c>
      <c r="H550" s="49" t="str">
        <f t="shared" si="91"/>
        <v>Valor de exportación (USD)</v>
      </c>
      <c r="I550" s="46" t="s">
        <v>215</v>
      </c>
      <c r="J550" s="49" t="s">
        <v>216</v>
      </c>
      <c r="L550" s="51" t="str">
        <f t="shared" si="88"/>
        <v>Informe Interactivo 7 - Arabia Saudita</v>
      </c>
      <c r="Z550" s="95" t="s">
        <v>282</v>
      </c>
    </row>
    <row r="551" spans="1:26" s="49" customFormat="1" hidden="1" x14ac:dyDescent="0.35">
      <c r="A551" s="46">
        <f t="shared" si="89"/>
        <v>73</v>
      </c>
      <c r="B551" s="46">
        <f t="shared" si="90"/>
        <v>4.2</v>
      </c>
      <c r="C551" s="47" t="str">
        <f t="shared" si="85"/>
        <v>Informe Interactivo 7 - Singapur</v>
      </c>
      <c r="D551" s="34" t="str">
        <f t="shared" si="92"/>
        <v>https://analytics.zoho.com/open-view/2395394000006204176?ZOHO_CRITERIA=%22Trasposicion_4.2%22.%22C%C3%B3digo_Pa%C3%ADs%22%20%3D%20'SGP'</v>
      </c>
      <c r="E551" s="48">
        <f t="shared" ref="E551:H564" si="93">+E550</f>
        <v>86</v>
      </c>
      <c r="F551" s="49" t="str">
        <f t="shared" si="93"/>
        <v>Informe Interactivo 7</v>
      </c>
      <c r="G551" s="49" t="str">
        <f t="shared" si="93"/>
        <v>Destino</v>
      </c>
      <c r="H551" s="49" t="str">
        <f t="shared" si="93"/>
        <v>Valor de exportación (USD)</v>
      </c>
      <c r="I551" s="46" t="s">
        <v>217</v>
      </c>
      <c r="J551" s="49" t="s">
        <v>218</v>
      </c>
      <c r="L551" s="51" t="str">
        <f t="shared" si="88"/>
        <v>Informe Interactivo 7 - Singapur</v>
      </c>
      <c r="Z551" s="95" t="s">
        <v>282</v>
      </c>
    </row>
    <row r="552" spans="1:26" s="49" customFormat="1" hidden="1" x14ac:dyDescent="0.35">
      <c r="A552" s="46">
        <f t="shared" si="89"/>
        <v>74</v>
      </c>
      <c r="B552" s="46">
        <f t="shared" si="90"/>
        <v>4.2</v>
      </c>
      <c r="C552" s="47" t="str">
        <f t="shared" si="85"/>
        <v>Informe Interactivo 7 - El Salvador</v>
      </c>
      <c r="D552" s="34" t="str">
        <f t="shared" si="92"/>
        <v>https://analytics.zoho.com/open-view/2395394000006204176?ZOHO_CRITERIA=%22Trasposicion_4.2%22.%22C%C3%B3digo_Pa%C3%ADs%22%20%3D%20'SLV'</v>
      </c>
      <c r="E552" s="48">
        <f t="shared" si="93"/>
        <v>86</v>
      </c>
      <c r="F552" s="49" t="str">
        <f t="shared" si="93"/>
        <v>Informe Interactivo 7</v>
      </c>
      <c r="G552" s="49" t="str">
        <f t="shared" si="93"/>
        <v>Destino</v>
      </c>
      <c r="H552" s="49" t="str">
        <f t="shared" si="93"/>
        <v>Valor de exportación (USD)</v>
      </c>
      <c r="I552" s="46" t="s">
        <v>219</v>
      </c>
      <c r="J552" s="49" t="s">
        <v>220</v>
      </c>
      <c r="L552" s="51" t="str">
        <f t="shared" si="88"/>
        <v>Informe Interactivo 7 - El Salvador</v>
      </c>
      <c r="Z552" s="95" t="s">
        <v>282</v>
      </c>
    </row>
    <row r="553" spans="1:26" s="49" customFormat="1" hidden="1" x14ac:dyDescent="0.35">
      <c r="A553" s="46">
        <f t="shared" si="89"/>
        <v>75</v>
      </c>
      <c r="B553" s="46">
        <f t="shared" si="90"/>
        <v>4.2</v>
      </c>
      <c r="C553" s="47" t="str">
        <f t="shared" si="85"/>
        <v>Informe Interactivo 7 - Eslovaquia</v>
      </c>
      <c r="D553" s="34" t="str">
        <f t="shared" si="92"/>
        <v>https://analytics.zoho.com/open-view/2395394000006204176?ZOHO_CRITERIA=%22Trasposicion_4.2%22.%22C%C3%B3digo_Pa%C3%ADs%22%20%3D%20'SVK'</v>
      </c>
      <c r="E553" s="48">
        <f t="shared" si="93"/>
        <v>86</v>
      </c>
      <c r="F553" s="49" t="str">
        <f t="shared" si="93"/>
        <v>Informe Interactivo 7</v>
      </c>
      <c r="G553" s="49" t="str">
        <f t="shared" si="93"/>
        <v>Destino</v>
      </c>
      <c r="H553" s="49" t="str">
        <f t="shared" si="93"/>
        <v>Valor de exportación (USD)</v>
      </c>
      <c r="I553" s="46" t="s">
        <v>221</v>
      </c>
      <c r="J553" s="49" t="s">
        <v>222</v>
      </c>
      <c r="L553" s="51" t="str">
        <f t="shared" si="88"/>
        <v>Informe Interactivo 7 - Eslovaquia</v>
      </c>
      <c r="Z553" s="95" t="s">
        <v>282</v>
      </c>
    </row>
    <row r="554" spans="1:26" s="49" customFormat="1" hidden="1" x14ac:dyDescent="0.35">
      <c r="A554" s="46">
        <f t="shared" si="89"/>
        <v>76</v>
      </c>
      <c r="B554" s="46">
        <f t="shared" si="90"/>
        <v>4.2</v>
      </c>
      <c r="C554" s="47" t="str">
        <f t="shared" si="85"/>
        <v>Informe Interactivo 7 - Eslovenia</v>
      </c>
      <c r="D554" s="34" t="str">
        <f t="shared" si="92"/>
        <v>https://analytics.zoho.com/open-view/2395394000006204176?ZOHO_CRITERIA=%22Trasposicion_4.2%22.%22C%C3%B3digo_Pa%C3%ADs%22%20%3D%20'SVN'</v>
      </c>
      <c r="E554" s="48">
        <f t="shared" si="93"/>
        <v>86</v>
      </c>
      <c r="F554" s="49" t="str">
        <f t="shared" si="93"/>
        <v>Informe Interactivo 7</v>
      </c>
      <c r="G554" s="49" t="str">
        <f t="shared" si="93"/>
        <v>Destino</v>
      </c>
      <c r="H554" s="49" t="str">
        <f t="shared" si="93"/>
        <v>Valor de exportación (USD)</v>
      </c>
      <c r="I554" s="46" t="s">
        <v>223</v>
      </c>
      <c r="J554" s="49" t="s">
        <v>224</v>
      </c>
      <c r="L554" s="51" t="str">
        <f t="shared" si="88"/>
        <v>Informe Interactivo 7 - Eslovenia</v>
      </c>
      <c r="Z554" s="95" t="s">
        <v>282</v>
      </c>
    </row>
    <row r="555" spans="1:26" s="49" customFormat="1" hidden="1" x14ac:dyDescent="0.35">
      <c r="A555" s="46">
        <f t="shared" si="89"/>
        <v>77</v>
      </c>
      <c r="B555" s="46">
        <f t="shared" si="90"/>
        <v>4.2</v>
      </c>
      <c r="C555" s="47" t="str">
        <f t="shared" ref="C555:C613" si="94">+F555&amp;" - "&amp;J555</f>
        <v>Informe Interactivo 7 - Suecia</v>
      </c>
      <c r="D555" s="34" t="str">
        <f t="shared" si="92"/>
        <v>https://analytics.zoho.com/open-view/2395394000006204176?ZOHO_CRITERIA=%22Trasposicion_4.2%22.%22C%C3%B3digo_Pa%C3%ADs%22%20%3D%20'SWE'</v>
      </c>
      <c r="E555" s="48">
        <f t="shared" si="93"/>
        <v>86</v>
      </c>
      <c r="F555" s="49" t="str">
        <f t="shared" si="93"/>
        <v>Informe Interactivo 7</v>
      </c>
      <c r="G555" s="49" t="str">
        <f t="shared" si="93"/>
        <v>Destino</v>
      </c>
      <c r="H555" s="49" t="str">
        <f t="shared" si="93"/>
        <v>Valor de exportación (USD)</v>
      </c>
      <c r="I555" s="46" t="s">
        <v>225</v>
      </c>
      <c r="J555" s="49" t="s">
        <v>226</v>
      </c>
      <c r="L555" s="51" t="str">
        <f t="shared" si="88"/>
        <v>Informe Interactivo 7 - Suecia</v>
      </c>
      <c r="Z555" s="95" t="s">
        <v>282</v>
      </c>
    </row>
    <row r="556" spans="1:26" s="49" customFormat="1" hidden="1" x14ac:dyDescent="0.35">
      <c r="A556" s="46">
        <f t="shared" si="89"/>
        <v>78</v>
      </c>
      <c r="B556" s="46">
        <f t="shared" si="90"/>
        <v>4.2</v>
      </c>
      <c r="C556" s="47" t="str">
        <f t="shared" si="94"/>
        <v>Informe Interactivo 7 - Tailandia</v>
      </c>
      <c r="D556" s="34" t="str">
        <f t="shared" si="92"/>
        <v>https://analytics.zoho.com/open-view/2395394000006204176?ZOHO_CRITERIA=%22Trasposicion_4.2%22.%22C%C3%B3digo_Pa%C3%ADs%22%20%3D%20'THA'</v>
      </c>
      <c r="E556" s="48">
        <f t="shared" si="93"/>
        <v>86</v>
      </c>
      <c r="F556" s="49" t="str">
        <f t="shared" si="93"/>
        <v>Informe Interactivo 7</v>
      </c>
      <c r="G556" s="49" t="str">
        <f t="shared" si="93"/>
        <v>Destino</v>
      </c>
      <c r="H556" s="49" t="str">
        <f t="shared" si="93"/>
        <v>Valor de exportación (USD)</v>
      </c>
      <c r="I556" s="46" t="s">
        <v>227</v>
      </c>
      <c r="J556" s="49" t="s">
        <v>228</v>
      </c>
      <c r="L556" s="51" t="str">
        <f t="shared" si="88"/>
        <v>Informe Interactivo 7 - Tailandia</v>
      </c>
      <c r="Z556" s="95" t="s">
        <v>282</v>
      </c>
    </row>
    <row r="557" spans="1:26" s="49" customFormat="1" hidden="1" x14ac:dyDescent="0.35">
      <c r="A557" s="46">
        <f t="shared" si="89"/>
        <v>79</v>
      </c>
      <c r="B557" s="46">
        <f t="shared" si="90"/>
        <v>4.2</v>
      </c>
      <c r="C557" s="47" t="str">
        <f t="shared" si="94"/>
        <v>Informe Interactivo 7 - Turquía</v>
      </c>
      <c r="D557" s="34" t="str">
        <f t="shared" si="92"/>
        <v>https://analytics.zoho.com/open-view/2395394000006204176?ZOHO_CRITERIA=%22Trasposicion_4.2%22.%22C%C3%B3digo_Pa%C3%ADs%22%20%3D%20'TUR'</v>
      </c>
      <c r="E557" s="48">
        <f t="shared" si="93"/>
        <v>86</v>
      </c>
      <c r="F557" s="49" t="str">
        <f t="shared" si="93"/>
        <v>Informe Interactivo 7</v>
      </c>
      <c r="G557" s="49" t="str">
        <f t="shared" si="93"/>
        <v>Destino</v>
      </c>
      <c r="H557" s="49" t="str">
        <f t="shared" si="93"/>
        <v>Valor de exportación (USD)</v>
      </c>
      <c r="I557" s="46" t="s">
        <v>229</v>
      </c>
      <c r="J557" s="49" t="s">
        <v>230</v>
      </c>
      <c r="L557" s="51" t="str">
        <f t="shared" si="88"/>
        <v>Informe Interactivo 7 - Turquía</v>
      </c>
      <c r="Z557" s="95" t="s">
        <v>282</v>
      </c>
    </row>
    <row r="558" spans="1:26" s="49" customFormat="1" hidden="1" x14ac:dyDescent="0.35">
      <c r="A558" s="46">
        <f t="shared" si="89"/>
        <v>80</v>
      </c>
      <c r="B558" s="46">
        <f t="shared" si="90"/>
        <v>4.2</v>
      </c>
      <c r="C558" s="47" t="str">
        <f t="shared" si="94"/>
        <v>Informe Interactivo 7 - Taiwán</v>
      </c>
      <c r="D558" s="34" t="str">
        <f t="shared" si="92"/>
        <v>https://analytics.zoho.com/open-view/2395394000006204176?ZOHO_CRITERIA=%22Trasposicion_4.2%22.%22C%C3%B3digo_Pa%C3%ADs%22%20%3D%20'TWN'</v>
      </c>
      <c r="E558" s="48">
        <f t="shared" si="93"/>
        <v>86</v>
      </c>
      <c r="F558" s="49" t="str">
        <f t="shared" si="93"/>
        <v>Informe Interactivo 7</v>
      </c>
      <c r="G558" s="49" t="str">
        <f t="shared" si="93"/>
        <v>Destino</v>
      </c>
      <c r="H558" s="49" t="str">
        <f t="shared" si="93"/>
        <v>Valor de exportación (USD)</v>
      </c>
      <c r="I558" s="46" t="s">
        <v>231</v>
      </c>
      <c r="J558" s="49" t="s">
        <v>232</v>
      </c>
      <c r="L558" s="51" t="str">
        <f t="shared" si="88"/>
        <v>Informe Interactivo 7 - Taiwán</v>
      </c>
      <c r="Z558" s="95" t="s">
        <v>282</v>
      </c>
    </row>
    <row r="559" spans="1:26" s="49" customFormat="1" hidden="1" x14ac:dyDescent="0.35">
      <c r="A559" s="46">
        <f t="shared" si="89"/>
        <v>81</v>
      </c>
      <c r="B559" s="46">
        <f t="shared" si="90"/>
        <v>4.2</v>
      </c>
      <c r="C559" s="47" t="str">
        <f t="shared" si="94"/>
        <v>Informe Interactivo 7 - Ucrania</v>
      </c>
      <c r="D559" s="34" t="str">
        <f t="shared" si="92"/>
        <v>https://analytics.zoho.com/open-view/2395394000006204176?ZOHO_CRITERIA=%22Trasposicion_4.2%22.%22C%C3%B3digo_Pa%C3%ADs%22%20%3D%20'UKR'</v>
      </c>
      <c r="E559" s="48">
        <f t="shared" si="93"/>
        <v>86</v>
      </c>
      <c r="F559" s="49" t="str">
        <f t="shared" si="93"/>
        <v>Informe Interactivo 7</v>
      </c>
      <c r="G559" s="49" t="str">
        <f t="shared" si="93"/>
        <v>Destino</v>
      </c>
      <c r="H559" s="49" t="str">
        <f t="shared" si="93"/>
        <v>Valor de exportación (USD)</v>
      </c>
      <c r="I559" s="46" t="s">
        <v>233</v>
      </c>
      <c r="J559" s="49" t="s">
        <v>234</v>
      </c>
      <c r="L559" s="51" t="str">
        <f t="shared" si="88"/>
        <v>Informe Interactivo 7 - Ucrania</v>
      </c>
      <c r="Z559" s="95" t="s">
        <v>282</v>
      </c>
    </row>
    <row r="560" spans="1:26" s="49" customFormat="1" hidden="1" x14ac:dyDescent="0.35">
      <c r="A560" s="46">
        <f t="shared" si="89"/>
        <v>82</v>
      </c>
      <c r="B560" s="46">
        <f t="shared" si="90"/>
        <v>4.2</v>
      </c>
      <c r="C560" s="47" t="str">
        <f t="shared" si="94"/>
        <v>Informe Interactivo 7 - Uruguay</v>
      </c>
      <c r="D560" s="34" t="str">
        <f t="shared" si="92"/>
        <v>https://analytics.zoho.com/open-view/2395394000006204176?ZOHO_CRITERIA=%22Trasposicion_4.2%22.%22C%C3%B3digo_Pa%C3%ADs%22%20%3D%20'URY'</v>
      </c>
      <c r="E560" s="48">
        <f t="shared" si="93"/>
        <v>86</v>
      </c>
      <c r="F560" s="49" t="str">
        <f t="shared" si="93"/>
        <v>Informe Interactivo 7</v>
      </c>
      <c r="G560" s="49" t="str">
        <f t="shared" si="93"/>
        <v>Destino</v>
      </c>
      <c r="H560" s="49" t="str">
        <f t="shared" si="93"/>
        <v>Valor de exportación (USD)</v>
      </c>
      <c r="I560" s="46" t="s">
        <v>235</v>
      </c>
      <c r="J560" s="49" t="s">
        <v>236</v>
      </c>
      <c r="L560" s="51" t="str">
        <f t="shared" si="88"/>
        <v>Informe Interactivo 7 - Uruguay</v>
      </c>
      <c r="Z560" s="95" t="s">
        <v>282</v>
      </c>
    </row>
    <row r="561" spans="1:26" s="49" customFormat="1" hidden="1" x14ac:dyDescent="0.35">
      <c r="A561" s="46">
        <f t="shared" si="89"/>
        <v>83</v>
      </c>
      <c r="B561" s="46">
        <f t="shared" si="90"/>
        <v>4.2</v>
      </c>
      <c r="C561" s="47" t="str">
        <f t="shared" si="94"/>
        <v>Informe Interactivo 7 - Estados Unidos</v>
      </c>
      <c r="D561" s="34" t="str">
        <f t="shared" si="92"/>
        <v>https://analytics.zoho.com/open-view/2395394000006204176?ZOHO_CRITERIA=%22Trasposicion_4.2%22.%22C%C3%B3digo_Pa%C3%ADs%22%20%3D%20'USA'</v>
      </c>
      <c r="E561" s="48">
        <f t="shared" si="93"/>
        <v>86</v>
      </c>
      <c r="F561" s="49" t="str">
        <f t="shared" si="93"/>
        <v>Informe Interactivo 7</v>
      </c>
      <c r="G561" s="49" t="str">
        <f t="shared" si="93"/>
        <v>Destino</v>
      </c>
      <c r="H561" s="49" t="str">
        <f t="shared" si="93"/>
        <v>Valor de exportación (USD)</v>
      </c>
      <c r="I561" s="46" t="s">
        <v>237</v>
      </c>
      <c r="J561" s="49" t="s">
        <v>238</v>
      </c>
      <c r="L561" s="51" t="str">
        <f t="shared" si="88"/>
        <v>Informe Interactivo 7 - Estados Unidos</v>
      </c>
      <c r="Z561" s="95" t="s">
        <v>282</v>
      </c>
    </row>
    <row r="562" spans="1:26" s="49" customFormat="1" hidden="1" x14ac:dyDescent="0.35">
      <c r="A562" s="46">
        <f t="shared" si="89"/>
        <v>84</v>
      </c>
      <c r="B562" s="46">
        <f t="shared" si="90"/>
        <v>4.2</v>
      </c>
      <c r="C562" s="47" t="str">
        <f t="shared" si="94"/>
        <v>Informe Interactivo 7 - Venezuela</v>
      </c>
      <c r="D562" s="34" t="str">
        <f t="shared" si="92"/>
        <v>https://analytics.zoho.com/open-view/2395394000006204176?ZOHO_CRITERIA=%22Trasposicion_4.2%22.%22C%C3%B3digo_Pa%C3%ADs%22%20%3D%20'VEN'</v>
      </c>
      <c r="E562" s="48">
        <f t="shared" si="93"/>
        <v>86</v>
      </c>
      <c r="F562" s="49" t="str">
        <f t="shared" si="93"/>
        <v>Informe Interactivo 7</v>
      </c>
      <c r="G562" s="49" t="str">
        <f t="shared" si="93"/>
        <v>Destino</v>
      </c>
      <c r="H562" s="49" t="str">
        <f t="shared" si="93"/>
        <v>Valor de exportación (USD)</v>
      </c>
      <c r="I562" s="46" t="s">
        <v>239</v>
      </c>
      <c r="J562" s="49" t="s">
        <v>240</v>
      </c>
      <c r="L562" s="51" t="str">
        <f t="shared" si="88"/>
        <v>Informe Interactivo 7 - Venezuela</v>
      </c>
      <c r="Z562" s="95" t="s">
        <v>282</v>
      </c>
    </row>
    <row r="563" spans="1:26" s="49" customFormat="1" hidden="1" x14ac:dyDescent="0.35">
      <c r="A563" s="46">
        <f t="shared" si="89"/>
        <v>85</v>
      </c>
      <c r="B563" s="46">
        <f t="shared" si="90"/>
        <v>4.2</v>
      </c>
      <c r="C563" s="47" t="str">
        <f t="shared" si="94"/>
        <v>Informe Interactivo 7 - Vietnam</v>
      </c>
      <c r="D563" s="34" t="str">
        <f t="shared" si="92"/>
        <v>https://analytics.zoho.com/open-view/2395394000006204176?ZOHO_CRITERIA=%22Trasposicion_4.2%22.%22C%C3%B3digo_Pa%C3%ADs%22%20%3D%20'VNM'</v>
      </c>
      <c r="E563" s="48">
        <f t="shared" si="93"/>
        <v>86</v>
      </c>
      <c r="F563" s="49" t="str">
        <f t="shared" si="93"/>
        <v>Informe Interactivo 7</v>
      </c>
      <c r="G563" s="49" t="str">
        <f t="shared" si="93"/>
        <v>Destino</v>
      </c>
      <c r="H563" s="49" t="str">
        <f t="shared" si="93"/>
        <v>Valor de exportación (USD)</v>
      </c>
      <c r="I563" s="46" t="s">
        <v>241</v>
      </c>
      <c r="J563" s="49" t="s">
        <v>242</v>
      </c>
      <c r="L563" s="51" t="str">
        <f t="shared" si="88"/>
        <v>Informe Interactivo 7 - Vietnam</v>
      </c>
      <c r="Z563" s="95" t="s">
        <v>282</v>
      </c>
    </row>
    <row r="564" spans="1:26" s="49" customFormat="1" hidden="1" x14ac:dyDescent="0.35">
      <c r="A564" s="46">
        <f t="shared" si="89"/>
        <v>86</v>
      </c>
      <c r="B564" s="46">
        <f t="shared" si="90"/>
        <v>4.2</v>
      </c>
      <c r="C564" s="47" t="str">
        <f t="shared" si="94"/>
        <v>Informe Interactivo 7 - Sudáfrica</v>
      </c>
      <c r="D564" s="34" t="str">
        <f t="shared" si="92"/>
        <v>https://analytics.zoho.com/open-view/2395394000006204176?ZOHO_CRITERIA=%22Trasposicion_4.2%22.%22C%C3%B3digo_Pa%C3%ADs%22%20%3D%20'ZAF'</v>
      </c>
      <c r="E564" s="48">
        <f t="shared" si="93"/>
        <v>86</v>
      </c>
      <c r="F564" s="49" t="str">
        <f t="shared" si="93"/>
        <v>Informe Interactivo 7</v>
      </c>
      <c r="G564" s="49" t="str">
        <f t="shared" si="93"/>
        <v>Destino</v>
      </c>
      <c r="H564" s="49" t="str">
        <f t="shared" si="93"/>
        <v>Valor de exportación (USD)</v>
      </c>
      <c r="I564" s="46" t="s">
        <v>243</v>
      </c>
      <c r="J564" s="49" t="s">
        <v>244</v>
      </c>
      <c r="L564" s="51" t="str">
        <f t="shared" si="88"/>
        <v>Informe Interactivo 7 - Sudáfrica</v>
      </c>
      <c r="Z564" s="95" t="s">
        <v>282</v>
      </c>
    </row>
    <row r="565" spans="1:26" hidden="1" x14ac:dyDescent="0.35">
      <c r="A565" s="21">
        <v>1</v>
      </c>
      <c r="B565" s="21">
        <f>+B564</f>
        <v>4.2</v>
      </c>
      <c r="C565" s="22" t="str">
        <f t="shared" si="94"/>
        <v>Informe Interactivo 8 - Berries</v>
      </c>
      <c r="D565" s="23" t="str">
        <f>+"https://analytics.zoho.com/open-view/2395394000006205279?ZOHO_CRITERIA=%22Trasposicion_4.2%22.%22Id_Producto%22%20%3D%20"&amp;I565</f>
        <v>https://analytics.zoho.com/open-view/2395394000006205279?ZOHO_CRITERIA=%22Trasposicion_4.2%22.%22Id_Producto%22%20%3D%20100101</v>
      </c>
      <c r="E565" s="24">
        <v>10</v>
      </c>
      <c r="F565" s="25" t="s">
        <v>256</v>
      </c>
      <c r="G565" s="25" t="s">
        <v>261</v>
      </c>
      <c r="H565" s="25" t="s">
        <v>258</v>
      </c>
      <c r="I565" s="21">
        <v>100101</v>
      </c>
      <c r="J565" s="25" t="s">
        <v>262</v>
      </c>
      <c r="K565" s="25"/>
      <c r="L565" s="1" t="str">
        <f t="shared" si="88"/>
        <v>Informe Interactivo 8 - Berries</v>
      </c>
    </row>
    <row r="566" spans="1:26" hidden="1" x14ac:dyDescent="0.35">
      <c r="A566" s="2">
        <f t="shared" si="89"/>
        <v>2</v>
      </c>
      <c r="B566" s="2">
        <f t="shared" si="90"/>
        <v>4.2</v>
      </c>
      <c r="C566" s="5" t="str">
        <f t="shared" si="94"/>
        <v>Informe Interactivo 8 - Cítricos</v>
      </c>
      <c r="D566" s="34" t="str">
        <f t="shared" ref="D566:D574" si="95">+"https://analytics.zoho.com/open-view/2395394000006205279?ZOHO_CRITERIA=%22Trasposicion_4.2%22.%22Id_Producto%22%20%3D%20"&amp;I566</f>
        <v>https://analytics.zoho.com/open-view/2395394000006205279?ZOHO_CRITERIA=%22Trasposicion_4.2%22.%22Id_Producto%22%20%3D%20100102</v>
      </c>
      <c r="E566" s="4">
        <f t="shared" ref="E566:H577" si="96">+E565</f>
        <v>10</v>
      </c>
      <c r="F566" t="str">
        <f t="shared" si="96"/>
        <v>Informe Interactivo 8</v>
      </c>
      <c r="G566" t="str">
        <f t="shared" si="96"/>
        <v>Producto</v>
      </c>
      <c r="H566" t="str">
        <f t="shared" si="96"/>
        <v>Valor de exportación (USD)</v>
      </c>
      <c r="I566" s="2">
        <v>100102</v>
      </c>
      <c r="J566" t="s">
        <v>263</v>
      </c>
      <c r="L566" s="1" t="str">
        <f t="shared" si="88"/>
        <v>Informe Interactivo 8 - Cítricos</v>
      </c>
    </row>
    <row r="567" spans="1:26" hidden="1" x14ac:dyDescent="0.35">
      <c r="A567" s="2">
        <f t="shared" si="89"/>
        <v>3</v>
      </c>
      <c r="B567" s="2">
        <f t="shared" si="90"/>
        <v>4.2</v>
      </c>
      <c r="C567" s="5" t="str">
        <f t="shared" si="94"/>
        <v>Informe Interactivo 8 - Frutos de hueso (carozo)</v>
      </c>
      <c r="D567" s="34" t="str">
        <f t="shared" si="95"/>
        <v>https://analytics.zoho.com/open-view/2395394000006205279?ZOHO_CRITERIA=%22Trasposicion_4.2%22.%22Id_Producto%22%20%3D%20100103</v>
      </c>
      <c r="E567" s="4">
        <f t="shared" si="96"/>
        <v>10</v>
      </c>
      <c r="F567" t="str">
        <f t="shared" si="96"/>
        <v>Informe Interactivo 8</v>
      </c>
      <c r="G567" t="str">
        <f t="shared" si="96"/>
        <v>Producto</v>
      </c>
      <c r="H567" t="str">
        <f t="shared" si="96"/>
        <v>Valor de exportación (USD)</v>
      </c>
      <c r="I567" s="2">
        <v>100103</v>
      </c>
      <c r="J567" t="s">
        <v>264</v>
      </c>
      <c r="L567" s="1" t="str">
        <f t="shared" si="88"/>
        <v>Informe Interactivo 8 - Frutos de hueso (carozo)</v>
      </c>
    </row>
    <row r="568" spans="1:26" hidden="1" x14ac:dyDescent="0.35">
      <c r="A568" s="2">
        <f t="shared" si="89"/>
        <v>4</v>
      </c>
      <c r="B568" s="2">
        <f t="shared" si="90"/>
        <v>4.2</v>
      </c>
      <c r="C568" s="5" t="str">
        <f t="shared" si="94"/>
        <v>Informe Interactivo 8 - Frutos de pepita</v>
      </c>
      <c r="D568" s="34" t="str">
        <f t="shared" si="95"/>
        <v>https://analytics.zoho.com/open-view/2395394000006205279?ZOHO_CRITERIA=%22Trasposicion_4.2%22.%22Id_Producto%22%20%3D%20100104</v>
      </c>
      <c r="E568" s="4">
        <f t="shared" si="96"/>
        <v>10</v>
      </c>
      <c r="F568" t="str">
        <f t="shared" si="96"/>
        <v>Informe Interactivo 8</v>
      </c>
      <c r="G568" t="str">
        <f t="shared" si="96"/>
        <v>Producto</v>
      </c>
      <c r="H568" t="str">
        <f t="shared" si="96"/>
        <v>Valor de exportación (USD)</v>
      </c>
      <c r="I568" s="2">
        <v>100104</v>
      </c>
      <c r="J568" t="s">
        <v>265</v>
      </c>
      <c r="L568" s="1" t="str">
        <f t="shared" si="88"/>
        <v>Informe Interactivo 8 - Frutos de pepita</v>
      </c>
    </row>
    <row r="569" spans="1:26" hidden="1" x14ac:dyDescent="0.35">
      <c r="A569" s="2">
        <f t="shared" si="89"/>
        <v>5</v>
      </c>
      <c r="B569" s="2">
        <f t="shared" si="90"/>
        <v>4.2</v>
      </c>
      <c r="C569" s="5" t="str">
        <f t="shared" si="94"/>
        <v>Informe Interactivo 8 - Frutos secos</v>
      </c>
      <c r="D569" s="34" t="str">
        <f t="shared" si="95"/>
        <v>https://analytics.zoho.com/open-view/2395394000006205279?ZOHO_CRITERIA=%22Trasposicion_4.2%22.%22Id_Producto%22%20%3D%20100105</v>
      </c>
      <c r="E569" s="4">
        <f t="shared" si="96"/>
        <v>10</v>
      </c>
      <c r="F569" t="str">
        <f t="shared" si="96"/>
        <v>Informe Interactivo 8</v>
      </c>
      <c r="G569" t="str">
        <f t="shared" si="96"/>
        <v>Producto</v>
      </c>
      <c r="H569" t="str">
        <f t="shared" si="96"/>
        <v>Valor de exportación (USD)</v>
      </c>
      <c r="I569" s="2">
        <v>100105</v>
      </c>
      <c r="J569" t="s">
        <v>251</v>
      </c>
      <c r="L569" s="1" t="str">
        <f t="shared" si="88"/>
        <v>Informe Interactivo 8 - Frutos secos</v>
      </c>
    </row>
    <row r="570" spans="1:26" hidden="1" x14ac:dyDescent="0.35">
      <c r="A570" s="2">
        <f t="shared" si="89"/>
        <v>6</v>
      </c>
      <c r="B570" s="2">
        <f t="shared" si="90"/>
        <v>4.2</v>
      </c>
      <c r="C570" s="5" t="str">
        <f t="shared" si="94"/>
        <v>Informe Interactivo 8 - Frutos oleaginosos</v>
      </c>
      <c r="D570" s="34" t="str">
        <f t="shared" si="95"/>
        <v>https://analytics.zoho.com/open-view/2395394000006205279?ZOHO_CRITERIA=%22Trasposicion_4.2%22.%22Id_Producto%22%20%3D%20100106</v>
      </c>
      <c r="E570" s="4">
        <f t="shared" si="96"/>
        <v>10</v>
      </c>
      <c r="F570" t="str">
        <f t="shared" si="96"/>
        <v>Informe Interactivo 8</v>
      </c>
      <c r="G570" t="str">
        <f t="shared" si="96"/>
        <v>Producto</v>
      </c>
      <c r="H570" t="str">
        <f t="shared" si="96"/>
        <v>Valor de exportación (USD)</v>
      </c>
      <c r="I570" s="2">
        <v>100106</v>
      </c>
      <c r="J570" t="s">
        <v>266</v>
      </c>
      <c r="L570" s="1" t="str">
        <f t="shared" si="88"/>
        <v>Informe Interactivo 8 - Frutos oleaginosos</v>
      </c>
    </row>
    <row r="571" spans="1:26" hidden="1" x14ac:dyDescent="0.35">
      <c r="A571" s="2">
        <f t="shared" si="89"/>
        <v>7</v>
      </c>
      <c r="B571" s="2">
        <f t="shared" si="90"/>
        <v>4.2</v>
      </c>
      <c r="C571" s="5" t="str">
        <f t="shared" si="94"/>
        <v>Informe Interactivo 8 - Otros</v>
      </c>
      <c r="D571" s="34" t="str">
        <f t="shared" si="95"/>
        <v>https://analytics.zoho.com/open-view/2395394000006205279?ZOHO_CRITERIA=%22Trasposicion_4.2%22.%22Id_Producto%22%20%3D%20100107</v>
      </c>
      <c r="E571" s="4">
        <f t="shared" si="96"/>
        <v>10</v>
      </c>
      <c r="F571" t="str">
        <f t="shared" si="96"/>
        <v>Informe Interactivo 8</v>
      </c>
      <c r="G571" t="str">
        <f t="shared" si="96"/>
        <v>Producto</v>
      </c>
      <c r="H571" t="str">
        <f t="shared" si="96"/>
        <v>Valor de exportación (USD)</v>
      </c>
      <c r="I571" s="2">
        <v>100107</v>
      </c>
      <c r="J571" t="s">
        <v>260</v>
      </c>
      <c r="L571" s="1" t="str">
        <f t="shared" si="88"/>
        <v>Informe Interactivo 8 - Otros</v>
      </c>
    </row>
    <row r="572" spans="1:26" hidden="1" x14ac:dyDescent="0.35">
      <c r="A572" s="2">
        <f t="shared" si="89"/>
        <v>8</v>
      </c>
      <c r="B572" s="2">
        <f t="shared" si="90"/>
        <v>4.2</v>
      </c>
      <c r="C572" s="5" t="str">
        <f t="shared" si="94"/>
        <v>Informe Interactivo 8 - Tropicales y subtropicales</v>
      </c>
      <c r="D572" s="34" t="str">
        <f t="shared" si="95"/>
        <v>https://analytics.zoho.com/open-view/2395394000006205279?ZOHO_CRITERIA=%22Trasposicion_4.2%22.%22Id_Producto%22%20%3D%20100108</v>
      </c>
      <c r="E572" s="4">
        <f t="shared" si="96"/>
        <v>10</v>
      </c>
      <c r="F572" t="str">
        <f t="shared" si="96"/>
        <v>Informe Interactivo 8</v>
      </c>
      <c r="G572" t="str">
        <f t="shared" si="96"/>
        <v>Producto</v>
      </c>
      <c r="H572" t="str">
        <f t="shared" si="96"/>
        <v>Valor de exportación (USD)</v>
      </c>
      <c r="I572" s="2">
        <v>100108</v>
      </c>
      <c r="J572" t="s">
        <v>267</v>
      </c>
      <c r="L572" s="1" t="str">
        <f t="shared" si="88"/>
        <v>Informe Interactivo 8 - Tropicales y subtropicales</v>
      </c>
    </row>
    <row r="573" spans="1:26" hidden="1" x14ac:dyDescent="0.35">
      <c r="A573" s="2">
        <f t="shared" si="89"/>
        <v>9</v>
      </c>
      <c r="B573" s="2">
        <f t="shared" si="90"/>
        <v>4.2</v>
      </c>
      <c r="C573" s="5" t="str">
        <f t="shared" si="94"/>
        <v>Informe Interactivo 8 - Uva</v>
      </c>
      <c r="D573" s="34" t="str">
        <f t="shared" si="95"/>
        <v>https://analytics.zoho.com/open-view/2395394000006205279?ZOHO_CRITERIA=%22Trasposicion_4.2%22.%22Id_Producto%22%20%3D%20100109</v>
      </c>
      <c r="E573" s="4">
        <f t="shared" si="96"/>
        <v>10</v>
      </c>
      <c r="F573" t="str">
        <f t="shared" si="96"/>
        <v>Informe Interactivo 8</v>
      </c>
      <c r="G573" t="str">
        <f t="shared" si="96"/>
        <v>Producto</v>
      </c>
      <c r="H573" t="str">
        <f t="shared" si="96"/>
        <v>Valor de exportación (USD)</v>
      </c>
      <c r="I573" s="2">
        <v>100109</v>
      </c>
      <c r="J573" t="s">
        <v>44</v>
      </c>
      <c r="L573" s="1" t="str">
        <f t="shared" si="88"/>
        <v>Informe Interactivo 8 - Uva</v>
      </c>
    </row>
    <row r="574" spans="1:26" hidden="1" x14ac:dyDescent="0.35">
      <c r="A574" s="2">
        <f t="shared" si="89"/>
        <v>10</v>
      </c>
      <c r="B574" s="2">
        <f t="shared" si="90"/>
        <v>4.2</v>
      </c>
      <c r="C574" s="5" t="str">
        <f t="shared" si="94"/>
        <v>Informe Interactivo 8 - Industrial</v>
      </c>
      <c r="D574" s="34" t="str">
        <f t="shared" si="95"/>
        <v>https://analytics.zoho.com/open-view/2395394000006205279?ZOHO_CRITERIA=%22Trasposicion_4.2%22.%22Id_Producto%22%20%3D%20100113</v>
      </c>
      <c r="E574" s="4">
        <f t="shared" si="96"/>
        <v>10</v>
      </c>
      <c r="F574" t="str">
        <f t="shared" si="96"/>
        <v>Informe Interactivo 8</v>
      </c>
      <c r="G574" t="str">
        <f t="shared" si="96"/>
        <v>Producto</v>
      </c>
      <c r="H574" t="str">
        <f t="shared" si="96"/>
        <v>Valor de exportación (USD)</v>
      </c>
      <c r="I574" s="2">
        <v>100113</v>
      </c>
      <c r="J574" t="s">
        <v>268</v>
      </c>
      <c r="L574" s="1" t="str">
        <f t="shared" si="88"/>
        <v>Informe Interactivo 8 - Industrial</v>
      </c>
    </row>
    <row r="575" spans="1:26" hidden="1" x14ac:dyDescent="0.35">
      <c r="A575" s="21">
        <v>1</v>
      </c>
      <c r="B575" s="21">
        <f t="shared" si="90"/>
        <v>4.2</v>
      </c>
      <c r="C575" s="22" t="str">
        <f t="shared" si="94"/>
        <v>Informe Interactivo 9 - Arándano</v>
      </c>
      <c r="D575" s="23" t="str">
        <f>+"https://analytics.zoho.com/open-view/2395394000006206305?ZOHO_CRITERIA=%22Trasposicion_4.2%22.%22Id_Categor%C3%ADa%22%20%3D%20"&amp;I575</f>
        <v>https://analytics.zoho.com/open-view/2395394000006206305?ZOHO_CRITERIA=%22Trasposicion_4.2%22.%22Id_Categor%C3%ADa%22%20%3D%20100101001</v>
      </c>
      <c r="E575" s="24">
        <v>37</v>
      </c>
      <c r="F575" s="25" t="s">
        <v>280</v>
      </c>
      <c r="G575" s="25" t="s">
        <v>17</v>
      </c>
      <c r="H575" s="25" t="s">
        <v>258</v>
      </c>
      <c r="I575" s="21">
        <v>100101001</v>
      </c>
      <c r="J575" s="25" t="s">
        <v>18</v>
      </c>
      <c r="K575" s="25"/>
      <c r="L575" s="1" t="str">
        <f t="shared" si="88"/>
        <v>Informe Interactivo 9 - Arándano</v>
      </c>
    </row>
    <row r="576" spans="1:26" hidden="1" x14ac:dyDescent="0.35">
      <c r="A576" s="2">
        <f t="shared" si="89"/>
        <v>2</v>
      </c>
      <c r="B576" s="2">
        <f t="shared" si="90"/>
        <v>4.2</v>
      </c>
      <c r="C576" s="5" t="str">
        <f t="shared" si="94"/>
        <v>Informe Interactivo 9 - Frambuesa</v>
      </c>
      <c r="D576" s="34" t="str">
        <f t="shared" ref="D576:D611" si="97">+"https://analytics.zoho.com/open-view/2395394000006206305?ZOHO_CRITERIA=%22Trasposicion_4.2%22.%22Id_Categor%C3%ADa%22%20%3D%20"&amp;I576</f>
        <v>https://analytics.zoho.com/open-view/2395394000006206305?ZOHO_CRITERIA=%22Trasposicion_4.2%22.%22Id_Categor%C3%ADa%22%20%3D%20100101004</v>
      </c>
      <c r="E576" s="4">
        <f t="shared" si="96"/>
        <v>37</v>
      </c>
      <c r="F576" t="str">
        <f t="shared" si="96"/>
        <v>Informe Interactivo 9</v>
      </c>
      <c r="G576" t="str">
        <f t="shared" si="96"/>
        <v>Categoría</v>
      </c>
      <c r="H576" t="str">
        <f t="shared" si="96"/>
        <v>Valor de exportación (USD)</v>
      </c>
      <c r="I576" s="2">
        <v>100101004</v>
      </c>
      <c r="J576" t="s">
        <v>12</v>
      </c>
      <c r="L576" s="1" t="str">
        <f t="shared" si="88"/>
        <v>Informe Interactivo 9 - Frambuesa</v>
      </c>
    </row>
    <row r="577" spans="1:12" hidden="1" x14ac:dyDescent="0.35">
      <c r="A577" s="2">
        <f t="shared" si="89"/>
        <v>3</v>
      </c>
      <c r="B577" s="2">
        <f t="shared" si="90"/>
        <v>4.2</v>
      </c>
      <c r="C577" s="5" t="str">
        <f t="shared" si="94"/>
        <v>Informe Interactivo 9 - Higo</v>
      </c>
      <c r="D577" s="34" t="str">
        <f t="shared" si="97"/>
        <v>https://analytics.zoho.com/open-view/2395394000006206305?ZOHO_CRITERIA=%22Trasposicion_4.2%22.%22Id_Categor%C3%ADa%22%20%3D%20100101006</v>
      </c>
      <c r="E577" s="4">
        <f t="shared" si="96"/>
        <v>37</v>
      </c>
      <c r="F577" t="str">
        <f t="shared" si="96"/>
        <v>Informe Interactivo 9</v>
      </c>
      <c r="G577" t="str">
        <f t="shared" si="96"/>
        <v>Categoría</v>
      </c>
      <c r="H577" t="str">
        <f t="shared" si="96"/>
        <v>Valor de exportación (USD)</v>
      </c>
      <c r="I577" s="2">
        <v>100101006</v>
      </c>
      <c r="J577" t="s">
        <v>19</v>
      </c>
      <c r="L577" s="1" t="str">
        <f t="shared" si="88"/>
        <v>Informe Interactivo 9 - Higo</v>
      </c>
    </row>
    <row r="578" spans="1:12" hidden="1" x14ac:dyDescent="0.35">
      <c r="A578" s="2">
        <f t="shared" si="89"/>
        <v>4</v>
      </c>
      <c r="B578" s="2">
        <f t="shared" si="90"/>
        <v>4.2</v>
      </c>
      <c r="C578" s="5" t="str">
        <f t="shared" si="94"/>
        <v>Informe Interactivo 9 - Kiwi</v>
      </c>
      <c r="D578" s="34" t="str">
        <f t="shared" si="97"/>
        <v>https://analytics.zoho.com/open-view/2395394000006206305?ZOHO_CRITERIA=%22Trasposicion_4.2%22.%22Id_Categor%C3%ADa%22%20%3D%20100101007</v>
      </c>
      <c r="E578" s="4">
        <f t="shared" ref="E578:H593" si="98">+E577</f>
        <v>37</v>
      </c>
      <c r="F578" t="str">
        <f t="shared" si="98"/>
        <v>Informe Interactivo 9</v>
      </c>
      <c r="G578" t="str">
        <f t="shared" si="98"/>
        <v>Categoría</v>
      </c>
      <c r="H578" t="str">
        <f t="shared" si="98"/>
        <v>Valor de exportación (USD)</v>
      </c>
      <c r="I578" s="2">
        <v>100101007</v>
      </c>
      <c r="J578" t="s">
        <v>7</v>
      </c>
      <c r="L578" s="1" t="str">
        <f t="shared" ref="L578:L619" si="99">+HYPERLINK(D578,C578)</f>
        <v>Informe Interactivo 9 - Kiwi</v>
      </c>
    </row>
    <row r="579" spans="1:12" hidden="1" x14ac:dyDescent="0.35">
      <c r="A579" s="2">
        <f t="shared" ref="A579:A642" si="100">+A578+1</f>
        <v>5</v>
      </c>
      <c r="B579" s="2">
        <f t="shared" si="90"/>
        <v>4.2</v>
      </c>
      <c r="C579" s="5" t="str">
        <f t="shared" si="94"/>
        <v>Informe Interactivo 9 - Mora</v>
      </c>
      <c r="D579" s="34" t="str">
        <f t="shared" si="97"/>
        <v>https://analytics.zoho.com/open-view/2395394000006206305?ZOHO_CRITERIA=%22Trasposicion_4.2%22.%22Id_Categor%C3%ADa%22%20%3D%20100101008</v>
      </c>
      <c r="E579" s="4">
        <f t="shared" si="98"/>
        <v>37</v>
      </c>
      <c r="F579" t="str">
        <f t="shared" si="98"/>
        <v>Informe Interactivo 9</v>
      </c>
      <c r="G579" t="str">
        <f t="shared" si="98"/>
        <v>Categoría</v>
      </c>
      <c r="H579" t="str">
        <f t="shared" si="98"/>
        <v>Valor de exportación (USD)</v>
      </c>
      <c r="I579" s="2">
        <v>100101008</v>
      </c>
      <c r="J579" t="s">
        <v>20</v>
      </c>
      <c r="L579" s="1" t="str">
        <f t="shared" si="99"/>
        <v>Informe Interactivo 9 - Mora</v>
      </c>
    </row>
    <row r="580" spans="1:12" hidden="1" x14ac:dyDescent="0.35">
      <c r="A580" s="2">
        <f t="shared" si="100"/>
        <v>6</v>
      </c>
      <c r="B580" s="2">
        <f t="shared" si="90"/>
        <v>4.2</v>
      </c>
      <c r="C580" s="5" t="str">
        <f t="shared" si="94"/>
        <v>Informe Interactivo 9 - Otros berries</v>
      </c>
      <c r="D580" s="34" t="str">
        <f t="shared" si="97"/>
        <v>https://analytics.zoho.com/open-view/2395394000006206305?ZOHO_CRITERIA=%22Trasposicion_4.2%22.%22Id_Categor%C3%ADa%22%20%3D%20100101011</v>
      </c>
      <c r="E580" s="4">
        <f t="shared" si="98"/>
        <v>37</v>
      </c>
      <c r="F580" t="str">
        <f t="shared" si="98"/>
        <v>Informe Interactivo 9</v>
      </c>
      <c r="G580" t="str">
        <f t="shared" si="98"/>
        <v>Categoría</v>
      </c>
      <c r="H580" t="str">
        <f t="shared" si="98"/>
        <v>Valor de exportación (USD)</v>
      </c>
      <c r="I580" s="2">
        <v>100101011</v>
      </c>
      <c r="J580" t="s">
        <v>21</v>
      </c>
      <c r="L580" s="1" t="str">
        <f t="shared" si="99"/>
        <v>Informe Interactivo 9 - Otros berries</v>
      </c>
    </row>
    <row r="581" spans="1:12" hidden="1" x14ac:dyDescent="0.35">
      <c r="A581" s="2">
        <f t="shared" si="100"/>
        <v>7</v>
      </c>
      <c r="B581" s="2">
        <f t="shared" si="90"/>
        <v>4.2</v>
      </c>
      <c r="C581" s="5" t="str">
        <f t="shared" si="94"/>
        <v>Informe Interactivo 9 - Limón</v>
      </c>
      <c r="D581" s="34" t="str">
        <f t="shared" si="97"/>
        <v>https://analytics.zoho.com/open-view/2395394000006206305?ZOHO_CRITERIA=%22Trasposicion_4.2%22.%22Id_Categor%C3%ADa%22%20%3D%20100102003</v>
      </c>
      <c r="E581" s="4">
        <f t="shared" si="98"/>
        <v>37</v>
      </c>
      <c r="F581" t="str">
        <f t="shared" si="98"/>
        <v>Informe Interactivo 9</v>
      </c>
      <c r="G581" t="str">
        <f t="shared" si="98"/>
        <v>Categoría</v>
      </c>
      <c r="H581" t="str">
        <f t="shared" si="98"/>
        <v>Valor de exportación (USD)</v>
      </c>
      <c r="I581" s="2">
        <v>100102003</v>
      </c>
      <c r="J581" t="s">
        <v>22</v>
      </c>
      <c r="L581" s="1" t="str">
        <f t="shared" si="99"/>
        <v>Informe Interactivo 9 - Limón</v>
      </c>
    </row>
    <row r="582" spans="1:12" hidden="1" x14ac:dyDescent="0.35">
      <c r="A582" s="2">
        <f t="shared" si="100"/>
        <v>8</v>
      </c>
      <c r="B582" s="2">
        <f t="shared" si="90"/>
        <v>4.2</v>
      </c>
      <c r="C582" s="5" t="str">
        <f t="shared" si="94"/>
        <v>Informe Interactivo 9 - Mandarina</v>
      </c>
      <c r="D582" s="34" t="str">
        <f t="shared" si="97"/>
        <v>https://analytics.zoho.com/open-view/2395394000006206305?ZOHO_CRITERIA=%22Trasposicion_4.2%22.%22Id_Categor%C3%ADa%22%20%3D%20100102004</v>
      </c>
      <c r="E582" s="4">
        <f t="shared" si="98"/>
        <v>37</v>
      </c>
      <c r="F582" t="str">
        <f t="shared" si="98"/>
        <v>Informe Interactivo 9</v>
      </c>
      <c r="G582" t="str">
        <f t="shared" si="98"/>
        <v>Categoría</v>
      </c>
      <c r="H582" t="str">
        <f t="shared" si="98"/>
        <v>Valor de exportación (USD)</v>
      </c>
      <c r="I582" s="2">
        <v>100102004</v>
      </c>
      <c r="J582" t="s">
        <v>23</v>
      </c>
      <c r="L582" s="1" t="str">
        <f t="shared" si="99"/>
        <v>Informe Interactivo 9 - Mandarina</v>
      </c>
    </row>
    <row r="583" spans="1:12" hidden="1" x14ac:dyDescent="0.35">
      <c r="A583" s="2">
        <f t="shared" si="100"/>
        <v>9</v>
      </c>
      <c r="B583" s="2">
        <f t="shared" si="90"/>
        <v>4.2</v>
      </c>
      <c r="C583" s="5" t="str">
        <f t="shared" si="94"/>
        <v>Informe Interactivo 9 - Naranja</v>
      </c>
      <c r="D583" s="34" t="str">
        <f t="shared" si="97"/>
        <v>https://analytics.zoho.com/open-view/2395394000006206305?ZOHO_CRITERIA=%22Trasposicion_4.2%22.%22Id_Categor%C3%ADa%22%20%3D%20100102005</v>
      </c>
      <c r="E583" s="4">
        <f t="shared" si="98"/>
        <v>37</v>
      </c>
      <c r="F583" t="str">
        <f t="shared" si="98"/>
        <v>Informe Interactivo 9</v>
      </c>
      <c r="G583" t="str">
        <f t="shared" si="98"/>
        <v>Categoría</v>
      </c>
      <c r="H583" t="str">
        <f t="shared" si="98"/>
        <v>Valor de exportación (USD)</v>
      </c>
      <c r="I583" s="2">
        <v>100102005</v>
      </c>
      <c r="J583" t="s">
        <v>24</v>
      </c>
      <c r="L583" s="1" t="str">
        <f t="shared" si="99"/>
        <v>Informe Interactivo 9 - Naranja</v>
      </c>
    </row>
    <row r="584" spans="1:12" hidden="1" x14ac:dyDescent="0.35">
      <c r="A584" s="2">
        <f t="shared" si="100"/>
        <v>10</v>
      </c>
      <c r="B584" s="2">
        <f t="shared" si="90"/>
        <v>4.2</v>
      </c>
      <c r="C584" s="5" t="str">
        <f t="shared" si="94"/>
        <v>Informe Interactivo 9 - Pomelo</v>
      </c>
      <c r="D584" s="34" t="str">
        <f t="shared" si="97"/>
        <v>https://analytics.zoho.com/open-view/2395394000006206305?ZOHO_CRITERIA=%22Trasposicion_4.2%22.%22Id_Categor%C3%ADa%22%20%3D%20100102006</v>
      </c>
      <c r="E584" s="4">
        <f t="shared" si="98"/>
        <v>37</v>
      </c>
      <c r="F584" t="str">
        <f t="shared" si="98"/>
        <v>Informe Interactivo 9</v>
      </c>
      <c r="G584" t="str">
        <f t="shared" si="98"/>
        <v>Categoría</v>
      </c>
      <c r="H584" t="str">
        <f t="shared" si="98"/>
        <v>Valor de exportación (USD)</v>
      </c>
      <c r="I584" s="2">
        <v>100102006</v>
      </c>
      <c r="J584" t="s">
        <v>9</v>
      </c>
      <c r="L584" s="1" t="str">
        <f t="shared" si="99"/>
        <v>Informe Interactivo 9 - Pomelo</v>
      </c>
    </row>
    <row r="585" spans="1:12" hidden="1" x14ac:dyDescent="0.35">
      <c r="A585" s="2">
        <f t="shared" si="100"/>
        <v>11</v>
      </c>
      <c r="B585" s="2">
        <f t="shared" si="90"/>
        <v>4.2</v>
      </c>
      <c r="C585" s="5" t="str">
        <f t="shared" si="94"/>
        <v>Informe Interactivo 9 - Otros cítricos</v>
      </c>
      <c r="D585" s="34" t="str">
        <f t="shared" si="97"/>
        <v>https://analytics.zoho.com/open-view/2395394000006206305?ZOHO_CRITERIA=%22Trasposicion_4.2%22.%22Id_Categor%C3%ADa%22%20%3D%20100102008</v>
      </c>
      <c r="E585" s="4">
        <f t="shared" si="98"/>
        <v>37</v>
      </c>
      <c r="F585" t="str">
        <f t="shared" si="98"/>
        <v>Informe Interactivo 9</v>
      </c>
      <c r="G585" t="str">
        <f t="shared" si="98"/>
        <v>Categoría</v>
      </c>
      <c r="H585" t="str">
        <f t="shared" si="98"/>
        <v>Valor de exportación (USD)</v>
      </c>
      <c r="I585" s="2">
        <v>100102008</v>
      </c>
      <c r="J585" t="s">
        <v>25</v>
      </c>
      <c r="L585" s="1" t="str">
        <f t="shared" si="99"/>
        <v>Informe Interactivo 9 - Otros cítricos</v>
      </c>
    </row>
    <row r="586" spans="1:12" hidden="1" x14ac:dyDescent="0.35">
      <c r="A586" s="2">
        <f t="shared" si="100"/>
        <v>12</v>
      </c>
      <c r="B586" s="2">
        <f t="shared" si="90"/>
        <v>4.2</v>
      </c>
      <c r="C586" s="5" t="str">
        <f t="shared" si="94"/>
        <v>Informe Interactivo 9 - Cereza</v>
      </c>
      <c r="D586" s="34" t="str">
        <f t="shared" si="97"/>
        <v>https://analytics.zoho.com/open-view/2395394000006206305?ZOHO_CRITERIA=%22Trasposicion_4.2%22.%22Id_Categor%C3%ADa%22%20%3D%20100103001</v>
      </c>
      <c r="E586" s="4">
        <f t="shared" si="98"/>
        <v>37</v>
      </c>
      <c r="F586" t="str">
        <f t="shared" si="98"/>
        <v>Informe Interactivo 9</v>
      </c>
      <c r="G586" t="str">
        <f t="shared" si="98"/>
        <v>Categoría</v>
      </c>
      <c r="H586" t="str">
        <f t="shared" si="98"/>
        <v>Valor de exportación (USD)</v>
      </c>
      <c r="I586" s="2">
        <v>100103001</v>
      </c>
      <c r="J586" t="s">
        <v>26</v>
      </c>
      <c r="L586" s="1" t="str">
        <f t="shared" si="99"/>
        <v>Informe Interactivo 9 - Cereza</v>
      </c>
    </row>
    <row r="587" spans="1:12" hidden="1" x14ac:dyDescent="0.35">
      <c r="A587" s="2">
        <f t="shared" si="100"/>
        <v>13</v>
      </c>
      <c r="B587" s="2">
        <f t="shared" si="90"/>
        <v>4.2</v>
      </c>
      <c r="C587" s="5" t="str">
        <f t="shared" si="94"/>
        <v>Informe Interactivo 9 - Ciruela</v>
      </c>
      <c r="D587" s="34" t="str">
        <f t="shared" si="97"/>
        <v>https://analytics.zoho.com/open-view/2395394000006206305?ZOHO_CRITERIA=%22Trasposicion_4.2%22.%22Id_Categor%C3%ADa%22%20%3D%20100103002</v>
      </c>
      <c r="E587" s="4">
        <f t="shared" si="98"/>
        <v>37</v>
      </c>
      <c r="F587" t="str">
        <f t="shared" si="98"/>
        <v>Informe Interactivo 9</v>
      </c>
      <c r="G587" t="str">
        <f t="shared" si="98"/>
        <v>Categoría</v>
      </c>
      <c r="H587" t="str">
        <f t="shared" si="98"/>
        <v>Valor de exportación (USD)</v>
      </c>
      <c r="I587" s="2">
        <v>100103002</v>
      </c>
      <c r="J587" t="s">
        <v>27</v>
      </c>
      <c r="L587" s="1" t="str">
        <f t="shared" si="99"/>
        <v>Informe Interactivo 9 - Ciruela</v>
      </c>
    </row>
    <row r="588" spans="1:12" hidden="1" x14ac:dyDescent="0.35">
      <c r="A588" s="2">
        <f t="shared" si="100"/>
        <v>14</v>
      </c>
      <c r="B588" s="2">
        <f t="shared" si="90"/>
        <v>4.2</v>
      </c>
      <c r="C588" s="5" t="str">
        <f t="shared" si="94"/>
        <v>Informe Interactivo 9 - Damasco</v>
      </c>
      <c r="D588" s="34" t="str">
        <f t="shared" si="97"/>
        <v>https://analytics.zoho.com/open-view/2395394000006206305?ZOHO_CRITERIA=%22Trasposicion_4.2%22.%22Id_Categor%C3%ADa%22%20%3D%20100103003</v>
      </c>
      <c r="E588" s="4">
        <f t="shared" si="98"/>
        <v>37</v>
      </c>
      <c r="F588" t="str">
        <f t="shared" si="98"/>
        <v>Informe Interactivo 9</v>
      </c>
      <c r="G588" t="str">
        <f t="shared" si="98"/>
        <v>Categoría</v>
      </c>
      <c r="H588" t="str">
        <f t="shared" si="98"/>
        <v>Valor de exportación (USD)</v>
      </c>
      <c r="I588" s="2">
        <v>100103003</v>
      </c>
      <c r="J588" t="s">
        <v>11</v>
      </c>
      <c r="L588" s="1" t="str">
        <f t="shared" si="99"/>
        <v>Informe Interactivo 9 - Damasco</v>
      </c>
    </row>
    <row r="589" spans="1:12" hidden="1" x14ac:dyDescent="0.35">
      <c r="A589" s="2">
        <f t="shared" si="100"/>
        <v>15</v>
      </c>
      <c r="B589" s="2">
        <f t="shared" si="90"/>
        <v>4.2</v>
      </c>
      <c r="C589" s="5" t="str">
        <f t="shared" si="94"/>
        <v>Informe Interactivo 9 - Durazno</v>
      </c>
      <c r="D589" s="34" t="str">
        <f t="shared" si="97"/>
        <v>https://analytics.zoho.com/open-view/2395394000006206305?ZOHO_CRITERIA=%22Trasposicion_4.2%22.%22Id_Categor%C3%ADa%22%20%3D%20100103004</v>
      </c>
      <c r="E589" s="4">
        <f t="shared" si="98"/>
        <v>37</v>
      </c>
      <c r="F589" t="str">
        <f t="shared" si="98"/>
        <v>Informe Interactivo 9</v>
      </c>
      <c r="G589" t="str">
        <f t="shared" si="98"/>
        <v>Categoría</v>
      </c>
      <c r="H589" t="str">
        <f t="shared" si="98"/>
        <v>Valor de exportación (USD)</v>
      </c>
      <c r="I589" s="2">
        <v>100103004</v>
      </c>
      <c r="J589" t="s">
        <v>28</v>
      </c>
      <c r="L589" s="1" t="str">
        <f t="shared" si="99"/>
        <v>Informe Interactivo 9 - Durazno</v>
      </c>
    </row>
    <row r="590" spans="1:12" hidden="1" x14ac:dyDescent="0.35">
      <c r="A590" s="2">
        <f t="shared" si="100"/>
        <v>16</v>
      </c>
      <c r="B590" s="2">
        <f t="shared" si="90"/>
        <v>4.2</v>
      </c>
      <c r="C590" s="5" t="str">
        <f t="shared" si="94"/>
        <v>Informe Interactivo 9 - Nectarín</v>
      </c>
      <c r="D590" s="34" t="str">
        <f t="shared" si="97"/>
        <v>https://analytics.zoho.com/open-view/2395394000006206305?ZOHO_CRITERIA=%22Trasposicion_4.2%22.%22Id_Categor%C3%ADa%22%20%3D%20100103006</v>
      </c>
      <c r="E590" s="4">
        <f t="shared" si="98"/>
        <v>37</v>
      </c>
      <c r="F590" t="str">
        <f t="shared" si="98"/>
        <v>Informe Interactivo 9</v>
      </c>
      <c r="G590" t="str">
        <f t="shared" si="98"/>
        <v>Categoría</v>
      </c>
      <c r="H590" t="str">
        <f t="shared" si="98"/>
        <v>Valor de exportación (USD)</v>
      </c>
      <c r="I590" s="2">
        <v>100103006</v>
      </c>
      <c r="J590" t="s">
        <v>29</v>
      </c>
      <c r="L590" s="1" t="str">
        <f t="shared" si="99"/>
        <v>Informe Interactivo 9 - Nectarín</v>
      </c>
    </row>
    <row r="591" spans="1:12" hidden="1" x14ac:dyDescent="0.35">
      <c r="A591" s="2">
        <f t="shared" si="100"/>
        <v>17</v>
      </c>
      <c r="B591" s="2">
        <f t="shared" si="90"/>
        <v>4.2</v>
      </c>
      <c r="C591" s="5" t="str">
        <f t="shared" si="94"/>
        <v>Informe Interactivo 9 - Manzana</v>
      </c>
      <c r="D591" s="34" t="str">
        <f t="shared" si="97"/>
        <v>https://analytics.zoho.com/open-view/2395394000006206305?ZOHO_CRITERIA=%22Trasposicion_4.2%22.%22Id_Categor%C3%ADa%22%20%3D%20100104002</v>
      </c>
      <c r="E591" s="4">
        <f t="shared" si="98"/>
        <v>37</v>
      </c>
      <c r="F591" t="str">
        <f t="shared" si="98"/>
        <v>Informe Interactivo 9</v>
      </c>
      <c r="G591" t="str">
        <f t="shared" si="98"/>
        <v>Categoría</v>
      </c>
      <c r="H591" t="str">
        <f t="shared" si="98"/>
        <v>Valor de exportación (USD)</v>
      </c>
      <c r="I591" s="2">
        <v>100104002</v>
      </c>
      <c r="J591" t="s">
        <v>30</v>
      </c>
      <c r="L591" s="1" t="str">
        <f t="shared" si="99"/>
        <v>Informe Interactivo 9 - Manzana</v>
      </c>
    </row>
    <row r="592" spans="1:12" hidden="1" x14ac:dyDescent="0.35">
      <c r="A592" s="2">
        <f t="shared" si="100"/>
        <v>18</v>
      </c>
      <c r="B592" s="2">
        <f t="shared" si="90"/>
        <v>4.2</v>
      </c>
      <c r="C592" s="5" t="str">
        <f t="shared" si="94"/>
        <v>Informe Interactivo 9 - Membrillo</v>
      </c>
      <c r="D592" s="34" t="str">
        <f t="shared" si="97"/>
        <v>https://analytics.zoho.com/open-view/2395394000006206305?ZOHO_CRITERIA=%22Trasposicion_4.2%22.%22Id_Categor%C3%ADa%22%20%3D%20100104003</v>
      </c>
      <c r="E592" s="4">
        <f t="shared" si="98"/>
        <v>37</v>
      </c>
      <c r="F592" t="str">
        <f t="shared" si="98"/>
        <v>Informe Interactivo 9</v>
      </c>
      <c r="G592" t="str">
        <f t="shared" si="98"/>
        <v>Categoría</v>
      </c>
      <c r="H592" t="str">
        <f t="shared" si="98"/>
        <v>Valor de exportación (USD)</v>
      </c>
      <c r="I592" s="2">
        <v>100104003</v>
      </c>
      <c r="J592" t="s">
        <v>5</v>
      </c>
      <c r="L592" s="1" t="str">
        <f t="shared" si="99"/>
        <v>Informe Interactivo 9 - Membrillo</v>
      </c>
    </row>
    <row r="593" spans="1:12" hidden="1" x14ac:dyDescent="0.35">
      <c r="A593" s="2">
        <f t="shared" si="100"/>
        <v>19</v>
      </c>
      <c r="B593" s="2">
        <f t="shared" si="90"/>
        <v>4.2</v>
      </c>
      <c r="C593" s="5" t="str">
        <f t="shared" si="94"/>
        <v>Informe Interactivo 9 - Pera</v>
      </c>
      <c r="D593" s="34" t="str">
        <f t="shared" si="97"/>
        <v>https://analytics.zoho.com/open-view/2395394000006206305?ZOHO_CRITERIA=%22Trasposicion_4.2%22.%22Id_Categor%C3%ADa%22%20%3D%20100104005</v>
      </c>
      <c r="E593" s="4">
        <f t="shared" si="98"/>
        <v>37</v>
      </c>
      <c r="F593" t="str">
        <f t="shared" si="98"/>
        <v>Informe Interactivo 9</v>
      </c>
      <c r="G593" t="str">
        <f t="shared" si="98"/>
        <v>Categoría</v>
      </c>
      <c r="H593" t="str">
        <f t="shared" si="98"/>
        <v>Valor de exportación (USD)</v>
      </c>
      <c r="I593" s="2">
        <v>100104005</v>
      </c>
      <c r="J593" t="s">
        <v>31</v>
      </c>
      <c r="L593" s="1" t="str">
        <f t="shared" si="99"/>
        <v>Informe Interactivo 9 - Pera</v>
      </c>
    </row>
    <row r="594" spans="1:12" hidden="1" x14ac:dyDescent="0.35">
      <c r="A594" s="2">
        <f t="shared" si="100"/>
        <v>20</v>
      </c>
      <c r="B594" s="2">
        <f t="shared" ref="B594:B657" si="101">+B593</f>
        <v>4.2</v>
      </c>
      <c r="C594" s="5" t="str">
        <f t="shared" si="94"/>
        <v>Informe Interactivo 9 - Almendra</v>
      </c>
      <c r="D594" s="34" t="str">
        <f t="shared" si="97"/>
        <v>https://analytics.zoho.com/open-view/2395394000006206305?ZOHO_CRITERIA=%22Trasposicion_4.2%22.%22Id_Categor%C3%ADa%22%20%3D%20100105001</v>
      </c>
      <c r="E594" s="4">
        <f t="shared" ref="E594:H609" si="102">+E593</f>
        <v>37</v>
      </c>
      <c r="F594" t="str">
        <f t="shared" si="102"/>
        <v>Informe Interactivo 9</v>
      </c>
      <c r="G594" t="str">
        <f t="shared" si="102"/>
        <v>Categoría</v>
      </c>
      <c r="H594" t="str">
        <f t="shared" si="102"/>
        <v>Valor de exportación (USD)</v>
      </c>
      <c r="I594" s="2">
        <v>100105001</v>
      </c>
      <c r="J594" t="s">
        <v>32</v>
      </c>
      <c r="L594" s="1" t="str">
        <f t="shared" si="99"/>
        <v>Informe Interactivo 9 - Almendra</v>
      </c>
    </row>
    <row r="595" spans="1:12" hidden="1" x14ac:dyDescent="0.35">
      <c r="A595" s="2">
        <f t="shared" si="100"/>
        <v>21</v>
      </c>
      <c r="B595" s="2">
        <f t="shared" si="101"/>
        <v>4.2</v>
      </c>
      <c r="C595" s="5" t="str">
        <f t="shared" si="94"/>
        <v>Informe Interactivo 9 - Avellana</v>
      </c>
      <c r="D595" s="34" t="str">
        <f t="shared" si="97"/>
        <v>https://analytics.zoho.com/open-view/2395394000006206305?ZOHO_CRITERIA=%22Trasposicion_4.2%22.%22Id_Categor%C3%ADa%22%20%3D%20100105002</v>
      </c>
      <c r="E595" s="4">
        <f t="shared" si="102"/>
        <v>37</v>
      </c>
      <c r="F595" t="str">
        <f t="shared" si="102"/>
        <v>Informe Interactivo 9</v>
      </c>
      <c r="G595" t="str">
        <f t="shared" si="102"/>
        <v>Categoría</v>
      </c>
      <c r="H595" t="str">
        <f t="shared" si="102"/>
        <v>Valor de exportación (USD)</v>
      </c>
      <c r="I595" s="2">
        <v>100105002</v>
      </c>
      <c r="J595" t="s">
        <v>33</v>
      </c>
      <c r="L595" s="1" t="str">
        <f t="shared" si="99"/>
        <v>Informe Interactivo 9 - Avellana</v>
      </c>
    </row>
    <row r="596" spans="1:12" hidden="1" x14ac:dyDescent="0.35">
      <c r="A596" s="2">
        <f t="shared" si="100"/>
        <v>22</v>
      </c>
      <c r="B596" s="2">
        <f t="shared" si="101"/>
        <v>4.2</v>
      </c>
      <c r="C596" s="5" t="str">
        <f t="shared" si="94"/>
        <v>Informe Interactivo 9 - Castaña</v>
      </c>
      <c r="D596" s="34" t="str">
        <f t="shared" si="97"/>
        <v>https://analytics.zoho.com/open-view/2395394000006206305?ZOHO_CRITERIA=%22Trasposicion_4.2%22.%22Id_Categor%C3%ADa%22%20%3D%20100105003</v>
      </c>
      <c r="E596" s="4">
        <f t="shared" si="102"/>
        <v>37</v>
      </c>
      <c r="F596" t="str">
        <f t="shared" si="102"/>
        <v>Informe Interactivo 9</v>
      </c>
      <c r="G596" t="str">
        <f t="shared" si="102"/>
        <v>Categoría</v>
      </c>
      <c r="H596" t="str">
        <f t="shared" si="102"/>
        <v>Valor de exportación (USD)</v>
      </c>
      <c r="I596" s="2">
        <v>100105003</v>
      </c>
      <c r="J596" t="s">
        <v>34</v>
      </c>
      <c r="L596" s="1" t="str">
        <f t="shared" si="99"/>
        <v>Informe Interactivo 9 - Castaña</v>
      </c>
    </row>
    <row r="597" spans="1:12" hidden="1" x14ac:dyDescent="0.35">
      <c r="A597" s="2">
        <f t="shared" si="100"/>
        <v>23</v>
      </c>
      <c r="B597" s="2">
        <f t="shared" si="101"/>
        <v>4.2</v>
      </c>
      <c r="C597" s="5" t="str">
        <f t="shared" si="94"/>
        <v>Informe Interactivo 9 - Nuez</v>
      </c>
      <c r="D597" s="34" t="str">
        <f t="shared" si="97"/>
        <v>https://analytics.zoho.com/open-view/2395394000006206305?ZOHO_CRITERIA=%22Trasposicion_4.2%22.%22Id_Categor%C3%ADa%22%20%3D%20100105004</v>
      </c>
      <c r="E597" s="4">
        <f t="shared" si="102"/>
        <v>37</v>
      </c>
      <c r="F597" t="str">
        <f t="shared" si="102"/>
        <v>Informe Interactivo 9</v>
      </c>
      <c r="G597" t="str">
        <f t="shared" si="102"/>
        <v>Categoría</v>
      </c>
      <c r="H597" t="str">
        <f t="shared" si="102"/>
        <v>Valor de exportación (USD)</v>
      </c>
      <c r="I597" s="2">
        <v>100105004</v>
      </c>
      <c r="J597" t="s">
        <v>35</v>
      </c>
      <c r="L597" s="1" t="str">
        <f t="shared" si="99"/>
        <v>Informe Interactivo 9 - Nuez</v>
      </c>
    </row>
    <row r="598" spans="1:12" hidden="1" x14ac:dyDescent="0.35">
      <c r="A598" s="2">
        <f t="shared" si="100"/>
        <v>24</v>
      </c>
      <c r="B598" s="2">
        <f t="shared" si="101"/>
        <v>4.2</v>
      </c>
      <c r="C598" s="5" t="str">
        <f t="shared" si="94"/>
        <v>Informe Interactivo 9 - Pistacho</v>
      </c>
      <c r="D598" s="34" t="str">
        <f t="shared" si="97"/>
        <v>https://analytics.zoho.com/open-view/2395394000006206305?ZOHO_CRITERIA=%22Trasposicion_4.2%22.%22Id_Categor%C3%ADa%22%20%3D%20100105005</v>
      </c>
      <c r="E598" s="4">
        <f t="shared" si="102"/>
        <v>37</v>
      </c>
      <c r="F598" t="str">
        <f t="shared" si="102"/>
        <v>Informe Interactivo 9</v>
      </c>
      <c r="G598" t="str">
        <f t="shared" si="102"/>
        <v>Categoría</v>
      </c>
      <c r="H598" t="str">
        <f t="shared" si="102"/>
        <v>Valor de exportación (USD)</v>
      </c>
      <c r="I598" s="2">
        <v>100105005</v>
      </c>
      <c r="J598" t="s">
        <v>8</v>
      </c>
      <c r="L598" s="1" t="str">
        <f t="shared" si="99"/>
        <v>Informe Interactivo 9 - Pistacho</v>
      </c>
    </row>
    <row r="599" spans="1:12" hidden="1" x14ac:dyDescent="0.35">
      <c r="A599" s="2">
        <f t="shared" si="100"/>
        <v>25</v>
      </c>
      <c r="B599" s="2">
        <f t="shared" si="101"/>
        <v>4.2</v>
      </c>
      <c r="C599" s="5" t="str">
        <f t="shared" si="94"/>
        <v>Informe Interactivo 9 - Otros frutos secos</v>
      </c>
      <c r="D599" s="34" t="str">
        <f t="shared" si="97"/>
        <v>https://analytics.zoho.com/open-view/2395394000006206305?ZOHO_CRITERIA=%22Trasposicion_4.2%22.%22Id_Categor%C3%ADa%22%20%3D%20100105006</v>
      </c>
      <c r="E599" s="4">
        <f t="shared" si="102"/>
        <v>37</v>
      </c>
      <c r="F599" t="str">
        <f t="shared" si="102"/>
        <v>Informe Interactivo 9</v>
      </c>
      <c r="G599" t="str">
        <f t="shared" si="102"/>
        <v>Categoría</v>
      </c>
      <c r="H599" t="str">
        <f t="shared" si="102"/>
        <v>Valor de exportación (USD)</v>
      </c>
      <c r="I599" s="2">
        <v>100105006</v>
      </c>
      <c r="J599" t="s">
        <v>36</v>
      </c>
      <c r="L599" s="1" t="str">
        <f t="shared" si="99"/>
        <v>Informe Interactivo 9 - Otros frutos secos</v>
      </c>
    </row>
    <row r="600" spans="1:12" hidden="1" x14ac:dyDescent="0.35">
      <c r="A600" s="2">
        <f t="shared" si="100"/>
        <v>26</v>
      </c>
      <c r="B600" s="2">
        <f t="shared" si="101"/>
        <v>4.2</v>
      </c>
      <c r="C600" s="5" t="str">
        <f t="shared" si="94"/>
        <v>Informe Interactivo 9 - Olivo</v>
      </c>
      <c r="D600" s="34" t="str">
        <f t="shared" si="97"/>
        <v>https://analytics.zoho.com/open-view/2395394000006206305?ZOHO_CRITERIA=%22Trasposicion_4.2%22.%22Id_Categor%C3%ADa%22%20%3D%20100106001</v>
      </c>
      <c r="E600" s="4">
        <f t="shared" si="102"/>
        <v>37</v>
      </c>
      <c r="F600" t="str">
        <f t="shared" si="102"/>
        <v>Informe Interactivo 9</v>
      </c>
      <c r="G600" t="str">
        <f t="shared" si="102"/>
        <v>Categoría</v>
      </c>
      <c r="H600" t="str">
        <f t="shared" si="102"/>
        <v>Valor de exportación (USD)</v>
      </c>
      <c r="I600" s="2">
        <v>100106001</v>
      </c>
      <c r="J600" t="s">
        <v>6</v>
      </c>
      <c r="L600" s="1" t="str">
        <f t="shared" si="99"/>
        <v>Informe Interactivo 9 - Olivo</v>
      </c>
    </row>
    <row r="601" spans="1:12" hidden="1" x14ac:dyDescent="0.35">
      <c r="A601" s="2">
        <f t="shared" si="100"/>
        <v>27</v>
      </c>
      <c r="B601" s="2">
        <f t="shared" si="101"/>
        <v>4.2</v>
      </c>
      <c r="C601" s="5" t="str">
        <f t="shared" si="94"/>
        <v>Informe Interactivo 9 - Palta</v>
      </c>
      <c r="D601" s="34" t="str">
        <f t="shared" si="97"/>
        <v>https://analytics.zoho.com/open-view/2395394000006206305?ZOHO_CRITERIA=%22Trasposicion_4.2%22.%22Id_Categor%C3%ADa%22%20%3D%20100106002</v>
      </c>
      <c r="E601" s="4">
        <f t="shared" si="102"/>
        <v>37</v>
      </c>
      <c r="F601" t="str">
        <f t="shared" si="102"/>
        <v>Informe Interactivo 9</v>
      </c>
      <c r="G601" t="str">
        <f t="shared" si="102"/>
        <v>Categoría</v>
      </c>
      <c r="H601" t="str">
        <f t="shared" si="102"/>
        <v>Valor de exportación (USD)</v>
      </c>
      <c r="I601" s="2">
        <v>100106002</v>
      </c>
      <c r="J601" t="s">
        <v>37</v>
      </c>
      <c r="L601" s="1" t="str">
        <f t="shared" si="99"/>
        <v>Informe Interactivo 9 - Palta</v>
      </c>
    </row>
    <row r="602" spans="1:12" hidden="1" x14ac:dyDescent="0.35">
      <c r="A602" s="2">
        <f t="shared" si="100"/>
        <v>28</v>
      </c>
      <c r="B602" s="2">
        <f t="shared" si="101"/>
        <v>4.2</v>
      </c>
      <c r="C602" s="5" t="str">
        <f t="shared" si="94"/>
        <v>Informe Interactivo 9 - Chirimoya</v>
      </c>
      <c r="D602" s="34" t="str">
        <f t="shared" si="97"/>
        <v>https://analytics.zoho.com/open-view/2395394000006206305?ZOHO_CRITERIA=%22Trasposicion_4.2%22.%22Id_Categor%C3%ADa%22%20%3D%20100107002</v>
      </c>
      <c r="E602" s="4">
        <f t="shared" si="102"/>
        <v>37</v>
      </c>
      <c r="F602" t="str">
        <f t="shared" si="102"/>
        <v>Informe Interactivo 9</v>
      </c>
      <c r="G602" t="str">
        <f t="shared" si="102"/>
        <v>Categoría</v>
      </c>
      <c r="H602" t="str">
        <f t="shared" si="102"/>
        <v>Valor de exportación (USD)</v>
      </c>
      <c r="I602" s="2">
        <v>100107002</v>
      </c>
      <c r="J602" t="s">
        <v>38</v>
      </c>
      <c r="L602" s="1" t="str">
        <f t="shared" si="99"/>
        <v>Informe Interactivo 9 - Chirimoya</v>
      </c>
    </row>
    <row r="603" spans="1:12" hidden="1" x14ac:dyDescent="0.35">
      <c r="A603" s="2">
        <f t="shared" si="100"/>
        <v>29</v>
      </c>
      <c r="B603" s="2">
        <f t="shared" si="101"/>
        <v>4.2</v>
      </c>
      <c r="C603" s="5" t="str">
        <f t="shared" si="94"/>
        <v>Informe Interactivo 9 - Otros frutos</v>
      </c>
      <c r="D603" s="34" t="str">
        <f t="shared" si="97"/>
        <v>https://analytics.zoho.com/open-view/2395394000006206305?ZOHO_CRITERIA=%22Trasposicion_4.2%22.%22Id_Categor%C3%ADa%22%20%3D%20100107012</v>
      </c>
      <c r="E603" s="4">
        <f t="shared" si="102"/>
        <v>37</v>
      </c>
      <c r="F603" t="str">
        <f t="shared" si="102"/>
        <v>Informe Interactivo 9</v>
      </c>
      <c r="G603" t="str">
        <f t="shared" si="102"/>
        <v>Categoría</v>
      </c>
      <c r="H603" t="str">
        <f t="shared" si="102"/>
        <v>Valor de exportación (USD)</v>
      </c>
      <c r="I603" s="2">
        <v>100107012</v>
      </c>
      <c r="J603" t="s">
        <v>39</v>
      </c>
      <c r="L603" s="1" t="str">
        <f t="shared" si="99"/>
        <v>Informe Interactivo 9 - Otros frutos</v>
      </c>
    </row>
    <row r="604" spans="1:12" hidden="1" x14ac:dyDescent="0.35">
      <c r="A604" s="2">
        <f t="shared" si="100"/>
        <v>30</v>
      </c>
      <c r="B604" s="2">
        <f t="shared" si="101"/>
        <v>4.2</v>
      </c>
      <c r="C604" s="5" t="str">
        <f t="shared" si="94"/>
        <v>Informe Interactivo 9 - Plumcots</v>
      </c>
      <c r="D604" s="34" t="str">
        <f t="shared" si="97"/>
        <v>https://analytics.zoho.com/open-view/2395394000006206305?ZOHO_CRITERIA=%22Trasposicion_4.2%22.%22Id_Categor%C3%ADa%22%20%3D%20100107013</v>
      </c>
      <c r="E604" s="4">
        <f t="shared" si="102"/>
        <v>37</v>
      </c>
      <c r="F604" t="str">
        <f t="shared" si="102"/>
        <v>Informe Interactivo 9</v>
      </c>
      <c r="G604" t="str">
        <f t="shared" si="102"/>
        <v>Categoría</v>
      </c>
      <c r="H604" t="str">
        <f t="shared" si="102"/>
        <v>Valor de exportación (USD)</v>
      </c>
      <c r="I604" s="2">
        <v>100107013</v>
      </c>
      <c r="J604" t="s">
        <v>40</v>
      </c>
      <c r="L604" s="1" t="str">
        <f t="shared" si="99"/>
        <v>Informe Interactivo 9 - Plumcots</v>
      </c>
    </row>
    <row r="605" spans="1:12" hidden="1" x14ac:dyDescent="0.35">
      <c r="A605" s="2">
        <f t="shared" si="100"/>
        <v>31</v>
      </c>
      <c r="B605" s="2">
        <f t="shared" si="101"/>
        <v>4.2</v>
      </c>
      <c r="C605" s="5" t="str">
        <f t="shared" si="94"/>
        <v>Informe Interactivo 9 - Mango</v>
      </c>
      <c r="D605" s="34" t="str">
        <f t="shared" si="97"/>
        <v>https://analytics.zoho.com/open-view/2395394000006206305?ZOHO_CRITERIA=%22Trasposicion_4.2%22.%22Id_Categor%C3%ADa%22%20%3D%20100108002</v>
      </c>
      <c r="E605" s="4">
        <f t="shared" si="102"/>
        <v>37</v>
      </c>
      <c r="F605" t="str">
        <f t="shared" si="102"/>
        <v>Informe Interactivo 9</v>
      </c>
      <c r="G605" t="str">
        <f t="shared" si="102"/>
        <v>Categoría</v>
      </c>
      <c r="H605" t="str">
        <f t="shared" si="102"/>
        <v>Valor de exportación (USD)</v>
      </c>
      <c r="I605" s="2">
        <v>100108002</v>
      </c>
      <c r="J605" t="s">
        <v>10</v>
      </c>
      <c r="L605" s="1" t="str">
        <f t="shared" si="99"/>
        <v>Informe Interactivo 9 - Mango</v>
      </c>
    </row>
    <row r="606" spans="1:12" hidden="1" x14ac:dyDescent="0.35">
      <c r="A606" s="2">
        <f t="shared" si="100"/>
        <v>32</v>
      </c>
      <c r="B606" s="2">
        <f t="shared" si="101"/>
        <v>4.2</v>
      </c>
      <c r="C606" s="5" t="str">
        <f t="shared" si="94"/>
        <v>Informe Interactivo 9 - Papaya</v>
      </c>
      <c r="D606" s="34" t="str">
        <f t="shared" si="97"/>
        <v>https://analytics.zoho.com/open-view/2395394000006206305?ZOHO_CRITERIA=%22Trasposicion_4.2%22.%22Id_Categor%C3%ADa%22%20%3D%20100108004</v>
      </c>
      <c r="E606" s="4">
        <f t="shared" si="102"/>
        <v>37</v>
      </c>
      <c r="F606" t="str">
        <f t="shared" si="102"/>
        <v>Informe Interactivo 9</v>
      </c>
      <c r="G606" t="str">
        <f t="shared" si="102"/>
        <v>Categoría</v>
      </c>
      <c r="H606" t="str">
        <f t="shared" si="102"/>
        <v>Valor de exportación (USD)</v>
      </c>
      <c r="I606" s="2">
        <v>100108004</v>
      </c>
      <c r="J606" t="s">
        <v>41</v>
      </c>
      <c r="L606" s="1" t="str">
        <f t="shared" si="99"/>
        <v>Informe Interactivo 9 - Papaya</v>
      </c>
    </row>
    <row r="607" spans="1:12" hidden="1" x14ac:dyDescent="0.35">
      <c r="A607" s="2">
        <f t="shared" si="100"/>
        <v>33</v>
      </c>
      <c r="B607" s="2">
        <f t="shared" si="101"/>
        <v>4.2</v>
      </c>
      <c r="C607" s="5" t="str">
        <f t="shared" si="94"/>
        <v>Informe Interactivo 9 - Piña</v>
      </c>
      <c r="D607" s="34" t="str">
        <f t="shared" si="97"/>
        <v>https://analytics.zoho.com/open-view/2395394000006206305?ZOHO_CRITERIA=%22Trasposicion_4.2%22.%22Id_Categor%C3%ADa%22%20%3D%20100108005</v>
      </c>
      <c r="E607" s="4">
        <f t="shared" si="102"/>
        <v>37</v>
      </c>
      <c r="F607" t="str">
        <f t="shared" si="102"/>
        <v>Informe Interactivo 9</v>
      </c>
      <c r="G607" t="str">
        <f t="shared" si="102"/>
        <v>Categoría</v>
      </c>
      <c r="H607" t="str">
        <f t="shared" si="102"/>
        <v>Valor de exportación (USD)</v>
      </c>
      <c r="I607" s="2">
        <v>100108005</v>
      </c>
      <c r="J607" t="s">
        <v>42</v>
      </c>
      <c r="L607" s="1" t="str">
        <f t="shared" si="99"/>
        <v>Informe Interactivo 9 - Piña</v>
      </c>
    </row>
    <row r="608" spans="1:12" hidden="1" x14ac:dyDescent="0.35">
      <c r="A608" s="2">
        <f t="shared" si="100"/>
        <v>34</v>
      </c>
      <c r="B608" s="2">
        <f t="shared" si="101"/>
        <v>4.2</v>
      </c>
      <c r="C608" s="5" t="str">
        <f t="shared" si="94"/>
        <v>Informe Interactivo 9 - Plátano</v>
      </c>
      <c r="D608" s="34" t="str">
        <f t="shared" si="97"/>
        <v>https://analytics.zoho.com/open-view/2395394000006206305?ZOHO_CRITERIA=%22Trasposicion_4.2%22.%22Id_Categor%C3%ADa%22%20%3D%20100108006</v>
      </c>
      <c r="E608" s="4">
        <f t="shared" si="102"/>
        <v>37</v>
      </c>
      <c r="F608" t="str">
        <f t="shared" si="102"/>
        <v>Informe Interactivo 9</v>
      </c>
      <c r="G608" t="str">
        <f t="shared" si="102"/>
        <v>Categoría</v>
      </c>
      <c r="H608" t="str">
        <f t="shared" si="102"/>
        <v>Valor de exportación (USD)</v>
      </c>
      <c r="I608" s="2">
        <v>100108006</v>
      </c>
      <c r="J608" t="s">
        <v>14</v>
      </c>
      <c r="L608" s="1" t="str">
        <f t="shared" si="99"/>
        <v>Informe Interactivo 9 - Plátano</v>
      </c>
    </row>
    <row r="609" spans="1:12" hidden="1" x14ac:dyDescent="0.35">
      <c r="A609" s="2">
        <f t="shared" si="100"/>
        <v>35</v>
      </c>
      <c r="B609" s="2">
        <f t="shared" si="101"/>
        <v>4.2</v>
      </c>
      <c r="C609" s="5" t="str">
        <f t="shared" si="94"/>
        <v>Informe Interactivo 9 - Coco</v>
      </c>
      <c r="D609" s="34" t="str">
        <f t="shared" si="97"/>
        <v>https://analytics.zoho.com/open-view/2395394000006206305?ZOHO_CRITERIA=%22Trasposicion_4.2%22.%22Id_Categor%C3%ADa%22%20%3D%20100108007</v>
      </c>
      <c r="E609" s="4">
        <f t="shared" si="102"/>
        <v>37</v>
      </c>
      <c r="F609" t="str">
        <f t="shared" si="102"/>
        <v>Informe Interactivo 9</v>
      </c>
      <c r="G609" t="str">
        <f t="shared" si="102"/>
        <v>Categoría</v>
      </c>
      <c r="H609" t="str">
        <f t="shared" si="102"/>
        <v>Valor de exportación (USD)</v>
      </c>
      <c r="I609" s="2">
        <v>100108007</v>
      </c>
      <c r="J609" t="s">
        <v>43</v>
      </c>
      <c r="L609" s="1" t="str">
        <f t="shared" si="99"/>
        <v>Informe Interactivo 9 - Coco</v>
      </c>
    </row>
    <row r="610" spans="1:12" hidden="1" x14ac:dyDescent="0.35">
      <c r="A610" s="2">
        <f t="shared" si="100"/>
        <v>36</v>
      </c>
      <c r="B610" s="2">
        <f t="shared" si="101"/>
        <v>4.2</v>
      </c>
      <c r="C610" s="5" t="str">
        <f t="shared" si="94"/>
        <v>Informe Interactivo 9 - Uva</v>
      </c>
      <c r="D610" s="34" t="str">
        <f t="shared" si="97"/>
        <v>https://analytics.zoho.com/open-view/2395394000006206305?ZOHO_CRITERIA=%22Trasposicion_4.2%22.%22Id_Categor%C3%ADa%22%20%3D%20100109001</v>
      </c>
      <c r="E610" s="4">
        <f t="shared" ref="E610:H618" si="103">+E609</f>
        <v>37</v>
      </c>
      <c r="F610" t="str">
        <f t="shared" si="103"/>
        <v>Informe Interactivo 9</v>
      </c>
      <c r="G610" t="str">
        <f t="shared" si="103"/>
        <v>Categoría</v>
      </c>
      <c r="H610" t="str">
        <f t="shared" si="103"/>
        <v>Valor de exportación (USD)</v>
      </c>
      <c r="I610" s="2">
        <v>100109001</v>
      </c>
      <c r="J610" t="s">
        <v>44</v>
      </c>
      <c r="L610" s="1" t="str">
        <f t="shared" si="99"/>
        <v>Informe Interactivo 9 - Uva</v>
      </c>
    </row>
    <row r="611" spans="1:12" hidden="1" x14ac:dyDescent="0.35">
      <c r="A611" s="2">
        <f t="shared" si="100"/>
        <v>37</v>
      </c>
      <c r="B611" s="2">
        <f t="shared" si="101"/>
        <v>4.2</v>
      </c>
      <c r="C611" s="5" t="str">
        <f t="shared" si="94"/>
        <v>Informe Interactivo 9 - Frutilla</v>
      </c>
      <c r="D611" s="34" t="str">
        <f t="shared" si="97"/>
        <v>https://analytics.zoho.com/open-view/2395394000006206305?ZOHO_CRITERIA=%22Trasposicion_4.2%22.%22Id_Categor%C3%ADa%22%20%3D%20100112025</v>
      </c>
      <c r="E611" s="4">
        <f t="shared" si="103"/>
        <v>37</v>
      </c>
      <c r="F611" t="str">
        <f t="shared" si="103"/>
        <v>Informe Interactivo 9</v>
      </c>
      <c r="G611" t="str">
        <f t="shared" si="103"/>
        <v>Categoría</v>
      </c>
      <c r="H611" t="str">
        <f t="shared" si="103"/>
        <v>Valor de exportación (USD)</v>
      </c>
      <c r="I611" s="2">
        <v>100112025</v>
      </c>
      <c r="J611" t="s">
        <v>13</v>
      </c>
      <c r="L611" s="1" t="str">
        <f t="shared" si="99"/>
        <v>Informe Interactivo 9 - Frutilla</v>
      </c>
    </row>
    <row r="612" spans="1:12" hidden="1" x14ac:dyDescent="0.35">
      <c r="A612" s="21">
        <v>1</v>
      </c>
      <c r="B612" s="21">
        <f t="shared" si="101"/>
        <v>4.2</v>
      </c>
      <c r="C612" s="22" t="str">
        <f t="shared" si="94"/>
        <v>Informe Interactivo 10 - Aceites</v>
      </c>
      <c r="D612" s="23" t="str">
        <f>+"https://analytics.zoho.com/open-view/2395394000006207229?ZOHO_CRITERIA=%22Trasposicion_4.2%22.%22Id_Procesamiento%22%20%3D%20"&amp;I612</f>
        <v>https://analytics.zoho.com/open-view/2395394000006207229?ZOHO_CRITERIA=%22Trasposicion_4.2%22.%22Id_Procesamiento%22%20%3D%201</v>
      </c>
      <c r="E612" s="24">
        <v>7</v>
      </c>
      <c r="F612" s="25" t="s">
        <v>281</v>
      </c>
      <c r="G612" s="25" t="s">
        <v>245</v>
      </c>
      <c r="H612" s="25" t="s">
        <v>258</v>
      </c>
      <c r="I612" s="21">
        <v>1</v>
      </c>
      <c r="J612" s="25" t="s">
        <v>246</v>
      </c>
      <c r="K612" s="25"/>
      <c r="L612" s="1" t="str">
        <f t="shared" si="99"/>
        <v>Informe Interactivo 10 - Aceites</v>
      </c>
    </row>
    <row r="613" spans="1:12" hidden="1" x14ac:dyDescent="0.35">
      <c r="A613" s="2">
        <f t="shared" si="100"/>
        <v>2</v>
      </c>
      <c r="B613" s="2">
        <f t="shared" si="101"/>
        <v>4.2</v>
      </c>
      <c r="C613" s="5" t="str">
        <f t="shared" si="94"/>
        <v>Informe Interactivo 10 - Congelados</v>
      </c>
      <c r="D613" s="34" t="str">
        <f t="shared" ref="D613:D618" si="104">+"https://analytics.zoho.com/open-view/2395394000006207229?ZOHO_CRITERIA=%22Trasposicion_4.2%22.%22Id_Procesamiento%22%20%3D%20"&amp;I613</f>
        <v>https://analytics.zoho.com/open-view/2395394000006207229?ZOHO_CRITERIA=%22Trasposicion_4.2%22.%22Id_Procesamiento%22%20%3D%202</v>
      </c>
      <c r="E613" s="4">
        <f t="shared" si="103"/>
        <v>7</v>
      </c>
      <c r="F613" t="str">
        <f t="shared" si="103"/>
        <v>Informe Interactivo 10</v>
      </c>
      <c r="G613" t="str">
        <f t="shared" si="103"/>
        <v>Procesamiento</v>
      </c>
      <c r="H613" t="str">
        <f t="shared" si="103"/>
        <v>Valor de exportación (USD)</v>
      </c>
      <c r="I613" s="2">
        <v>2</v>
      </c>
      <c r="J613" t="s">
        <v>247</v>
      </c>
      <c r="L613" s="1" t="str">
        <f t="shared" si="99"/>
        <v>Informe Interactivo 10 - Congelados</v>
      </c>
    </row>
    <row r="614" spans="1:12" hidden="1" x14ac:dyDescent="0.35">
      <c r="A614" s="2">
        <f t="shared" si="100"/>
        <v>3</v>
      </c>
      <c r="B614" s="2">
        <f t="shared" si="101"/>
        <v>4.2</v>
      </c>
      <c r="C614" s="5" t="str">
        <f t="shared" ref="C614:C619" si="105">+F614&amp;" - "&amp;J614</f>
        <v>Informe Interactivo 10 - Conservas</v>
      </c>
      <c r="D614" s="34" t="str">
        <f t="shared" si="104"/>
        <v>https://analytics.zoho.com/open-view/2395394000006207229?ZOHO_CRITERIA=%22Trasposicion_4.2%22.%22Id_Procesamiento%22%20%3D%203</v>
      </c>
      <c r="E614" s="4">
        <f t="shared" si="103"/>
        <v>7</v>
      </c>
      <c r="F614" t="str">
        <f t="shared" si="103"/>
        <v>Informe Interactivo 10</v>
      </c>
      <c r="G614" t="str">
        <f t="shared" si="103"/>
        <v>Procesamiento</v>
      </c>
      <c r="H614" t="str">
        <f t="shared" si="103"/>
        <v>Valor de exportación (USD)</v>
      </c>
      <c r="I614" s="2">
        <v>3</v>
      </c>
      <c r="J614" t="s">
        <v>248</v>
      </c>
      <c r="L614" s="1" t="str">
        <f t="shared" si="99"/>
        <v>Informe Interactivo 10 - Conservas</v>
      </c>
    </row>
    <row r="615" spans="1:12" hidden="1" x14ac:dyDescent="0.35">
      <c r="A615" s="2">
        <f t="shared" si="100"/>
        <v>4</v>
      </c>
      <c r="B615" s="2">
        <f t="shared" si="101"/>
        <v>4.2</v>
      </c>
      <c r="C615" s="5" t="str">
        <f t="shared" si="105"/>
        <v>Informe Interactivo 10 - Deshidratados</v>
      </c>
      <c r="D615" s="34" t="str">
        <f t="shared" si="104"/>
        <v>https://analytics.zoho.com/open-view/2395394000006207229?ZOHO_CRITERIA=%22Trasposicion_4.2%22.%22Id_Procesamiento%22%20%3D%204</v>
      </c>
      <c r="E615" s="4">
        <f t="shared" si="103"/>
        <v>7</v>
      </c>
      <c r="F615" t="str">
        <f t="shared" si="103"/>
        <v>Informe Interactivo 10</v>
      </c>
      <c r="G615" t="str">
        <f t="shared" si="103"/>
        <v>Procesamiento</v>
      </c>
      <c r="H615" t="str">
        <f t="shared" si="103"/>
        <v>Valor de exportación (USD)</v>
      </c>
      <c r="I615" s="2">
        <v>4</v>
      </c>
      <c r="J615" t="s">
        <v>249</v>
      </c>
      <c r="L615" s="1" t="str">
        <f t="shared" si="99"/>
        <v>Informe Interactivo 10 - Deshidratados</v>
      </c>
    </row>
    <row r="616" spans="1:12" hidden="1" x14ac:dyDescent="0.35">
      <c r="A616" s="2">
        <f t="shared" si="100"/>
        <v>5</v>
      </c>
      <c r="B616" s="2">
        <f t="shared" si="101"/>
        <v>4.2</v>
      </c>
      <c r="C616" s="5" t="str">
        <f t="shared" si="105"/>
        <v>Informe Interactivo 10 - Fresca</v>
      </c>
      <c r="D616" s="34" t="str">
        <f t="shared" si="104"/>
        <v>https://analytics.zoho.com/open-view/2395394000006207229?ZOHO_CRITERIA=%22Trasposicion_4.2%22.%22Id_Procesamiento%22%20%3D%205</v>
      </c>
      <c r="E616" s="4">
        <f t="shared" si="103"/>
        <v>7</v>
      </c>
      <c r="F616" t="str">
        <f t="shared" si="103"/>
        <v>Informe Interactivo 10</v>
      </c>
      <c r="G616" t="str">
        <f t="shared" si="103"/>
        <v>Procesamiento</v>
      </c>
      <c r="H616" t="str">
        <f t="shared" si="103"/>
        <v>Valor de exportación (USD)</v>
      </c>
      <c r="I616" s="2">
        <v>5</v>
      </c>
      <c r="J616" t="s">
        <v>250</v>
      </c>
      <c r="L616" s="1" t="str">
        <f t="shared" si="99"/>
        <v>Informe Interactivo 10 - Fresca</v>
      </c>
    </row>
    <row r="617" spans="1:12" hidden="1" x14ac:dyDescent="0.35">
      <c r="A617" s="2">
        <f t="shared" si="100"/>
        <v>6</v>
      </c>
      <c r="B617" s="2">
        <f t="shared" si="101"/>
        <v>4.2</v>
      </c>
      <c r="C617" s="5" t="str">
        <f t="shared" si="105"/>
        <v>Informe Interactivo 10 - Frutos secos</v>
      </c>
      <c r="D617" s="34" t="str">
        <f t="shared" si="104"/>
        <v>https://analytics.zoho.com/open-view/2395394000006207229?ZOHO_CRITERIA=%22Trasposicion_4.2%22.%22Id_Procesamiento%22%20%3D%206</v>
      </c>
      <c r="E617" s="4">
        <f t="shared" si="103"/>
        <v>7</v>
      </c>
      <c r="F617" t="str">
        <f t="shared" si="103"/>
        <v>Informe Interactivo 10</v>
      </c>
      <c r="G617" t="str">
        <f t="shared" si="103"/>
        <v>Procesamiento</v>
      </c>
      <c r="H617" t="str">
        <f t="shared" si="103"/>
        <v>Valor de exportación (USD)</v>
      </c>
      <c r="I617" s="2">
        <v>6</v>
      </c>
      <c r="J617" t="s">
        <v>251</v>
      </c>
      <c r="L617" s="1" t="str">
        <f t="shared" si="99"/>
        <v>Informe Interactivo 10 - Frutos secos</v>
      </c>
    </row>
    <row r="618" spans="1:12" hidden="1" x14ac:dyDescent="0.35">
      <c r="A618" s="2">
        <f t="shared" si="100"/>
        <v>7</v>
      </c>
      <c r="B618" s="2">
        <f t="shared" si="101"/>
        <v>4.2</v>
      </c>
      <c r="C618" s="5" t="str">
        <f t="shared" si="105"/>
        <v>Informe Interactivo 10 - Jugos</v>
      </c>
      <c r="D618" s="34" t="str">
        <f t="shared" si="104"/>
        <v>https://analytics.zoho.com/open-view/2395394000006207229?ZOHO_CRITERIA=%22Trasposicion_4.2%22.%22Id_Procesamiento%22%20%3D%207</v>
      </c>
      <c r="E618" s="4">
        <f t="shared" si="103"/>
        <v>7</v>
      </c>
      <c r="F618" t="str">
        <f t="shared" si="103"/>
        <v>Informe Interactivo 10</v>
      </c>
      <c r="G618" t="str">
        <f t="shared" si="103"/>
        <v>Procesamiento</v>
      </c>
      <c r="H618" t="str">
        <f t="shared" si="103"/>
        <v>Valor de exportación (USD)</v>
      </c>
      <c r="I618" s="2">
        <v>7</v>
      </c>
      <c r="J618" t="s">
        <v>252</v>
      </c>
      <c r="L618" s="1" t="str">
        <f t="shared" si="99"/>
        <v>Informe Interactivo 10 - Jugos</v>
      </c>
    </row>
    <row r="619" spans="1:12" hidden="1" x14ac:dyDescent="0.35">
      <c r="A619" s="29">
        <v>1</v>
      </c>
      <c r="B619" s="29">
        <v>4.3</v>
      </c>
      <c r="C619" s="30" t="str">
        <f t="shared" si="105"/>
        <v>Informe Interactivo 1 - República Dominicana</v>
      </c>
      <c r="D619" s="31" t="str">
        <f>+"https://analytics.zoho.com/open-view/2395394000005592508?ZOHO_CRITERIA=%22Trasposicion_4.3%22.%22C%C3%B3digo_Pa%C3%ADs%22%20%3D%20'"&amp;I619&amp;"'"</f>
        <v>https://analytics.zoho.com/open-view/2395394000005592508?ZOHO_CRITERIA=%22Trasposicion_4.3%22.%22C%C3%B3digo_Pa%C3%ADs%22%20%3D%20'DOM'</v>
      </c>
      <c r="E619" s="32">
        <v>83</v>
      </c>
      <c r="F619" s="33" t="s">
        <v>49</v>
      </c>
      <c r="G619" s="33" t="s">
        <v>283</v>
      </c>
      <c r="H619" s="33" t="s">
        <v>284</v>
      </c>
      <c r="I619" s="29" t="s">
        <v>73</v>
      </c>
      <c r="J619" s="33" t="s">
        <v>74</v>
      </c>
      <c r="K619" s="33"/>
      <c r="L619" s="1" t="str">
        <f t="shared" si="99"/>
        <v>Informe Interactivo 1 - República Dominicana</v>
      </c>
    </row>
    <row r="620" spans="1:12" hidden="1" x14ac:dyDescent="0.35">
      <c r="A620" s="2">
        <f t="shared" si="100"/>
        <v>2</v>
      </c>
      <c r="B620" s="2">
        <f t="shared" si="101"/>
        <v>4.3</v>
      </c>
      <c r="C620" s="5" t="str">
        <f t="shared" ref="C620:C683" si="106">+F620&amp;" - "&amp;J620</f>
        <v>Informe Interactivo 1 - Marruecos</v>
      </c>
      <c r="D620" s="34" t="str">
        <f t="shared" ref="D620:D683" si="107">+"https://analytics.zoho.com/open-view/2395394000005592508?ZOHO_CRITERIA=%22Trasposicion_4.3%22.%22C%C3%B3digo_Pa%C3%ADs%22%20%3D%20'"&amp;I620&amp;"'"</f>
        <v>https://analytics.zoho.com/open-view/2395394000005592508?ZOHO_CRITERIA=%22Trasposicion_4.3%22.%22C%C3%B3digo_Pa%C3%ADs%22%20%3D%20'MAR'</v>
      </c>
      <c r="E620" s="4">
        <f t="shared" ref="E620:H620" si="108">+E619</f>
        <v>83</v>
      </c>
      <c r="F620" t="str">
        <f t="shared" si="108"/>
        <v>Informe Interactivo 1</v>
      </c>
      <c r="G620" t="str">
        <f t="shared" si="108"/>
        <v>País de Origen</v>
      </c>
      <c r="H620" t="str">
        <f t="shared" si="108"/>
        <v>Fruta Importada (t) periodo 2012-2020</v>
      </c>
      <c r="I620" s="2" t="s">
        <v>75</v>
      </c>
      <c r="J620" t="s">
        <v>76</v>
      </c>
      <c r="L620" s="1" t="str">
        <f t="shared" ref="L620:L683" si="109">+HYPERLINK(D620,C620)</f>
        <v>Informe Interactivo 1 - Marruecos</v>
      </c>
    </row>
    <row r="621" spans="1:12" hidden="1" x14ac:dyDescent="0.35">
      <c r="A621" s="2">
        <f t="shared" si="100"/>
        <v>3</v>
      </c>
      <c r="B621" s="2">
        <f t="shared" si="101"/>
        <v>4.3</v>
      </c>
      <c r="C621" s="5" t="str">
        <f t="shared" si="106"/>
        <v>Informe Interactivo 1 - Afganistán</v>
      </c>
      <c r="D621" s="34" t="str">
        <f t="shared" si="107"/>
        <v>https://analytics.zoho.com/open-view/2395394000005592508?ZOHO_CRITERIA=%22Trasposicion_4.3%22.%22C%C3%B3digo_Pa%C3%ADs%22%20%3D%20'AFG'</v>
      </c>
      <c r="E621" s="4">
        <f t="shared" ref="E621:H621" si="110">+E620</f>
        <v>83</v>
      </c>
      <c r="F621" t="str">
        <f t="shared" si="110"/>
        <v>Informe Interactivo 1</v>
      </c>
      <c r="G621" t="str">
        <f t="shared" si="110"/>
        <v>País de Origen</v>
      </c>
      <c r="H621" t="str">
        <f t="shared" si="110"/>
        <v>Fruta Importada (t) periodo 2012-2020</v>
      </c>
      <c r="I621" s="2" t="s">
        <v>285</v>
      </c>
      <c r="J621" t="s">
        <v>286</v>
      </c>
      <c r="L621" s="1" t="str">
        <f t="shared" si="109"/>
        <v>Informe Interactivo 1 - Afganistán</v>
      </c>
    </row>
    <row r="622" spans="1:12" hidden="1" x14ac:dyDescent="0.35">
      <c r="A622" s="2">
        <f t="shared" si="100"/>
        <v>4</v>
      </c>
      <c r="B622" s="2">
        <f t="shared" si="101"/>
        <v>4.3</v>
      </c>
      <c r="C622" s="5" t="str">
        <f t="shared" si="106"/>
        <v>Informe Interactivo 1 - Emiratos Árabes Unidos</v>
      </c>
      <c r="D622" s="34" t="str">
        <f t="shared" si="107"/>
        <v>https://analytics.zoho.com/open-view/2395394000005592508?ZOHO_CRITERIA=%22Trasposicion_4.3%22.%22C%C3%B3digo_Pa%C3%ADs%22%20%3D%20'ARE'</v>
      </c>
      <c r="E622" s="4">
        <f t="shared" ref="E622:H622" si="111">+E621</f>
        <v>83</v>
      </c>
      <c r="F622" t="str">
        <f t="shared" si="111"/>
        <v>Informe Interactivo 1</v>
      </c>
      <c r="G622" t="str">
        <f t="shared" si="111"/>
        <v>País de Origen</v>
      </c>
      <c r="H622" t="str">
        <f t="shared" si="111"/>
        <v>Fruta Importada (t) periodo 2012-2020</v>
      </c>
      <c r="I622" s="2" t="s">
        <v>79</v>
      </c>
      <c r="J622" t="s">
        <v>80</v>
      </c>
      <c r="L622" s="1" t="str">
        <f t="shared" si="109"/>
        <v>Informe Interactivo 1 - Emiratos Árabes Unidos</v>
      </c>
    </row>
    <row r="623" spans="1:12" hidden="1" x14ac:dyDescent="0.35">
      <c r="A623" s="2">
        <f t="shared" si="100"/>
        <v>5</v>
      </c>
      <c r="B623" s="2">
        <f t="shared" si="101"/>
        <v>4.3</v>
      </c>
      <c r="C623" s="5" t="str">
        <f t="shared" si="106"/>
        <v>Informe Interactivo 1 - Argentina</v>
      </c>
      <c r="D623" s="34" t="str">
        <f t="shared" si="107"/>
        <v>https://analytics.zoho.com/open-view/2395394000005592508?ZOHO_CRITERIA=%22Trasposicion_4.3%22.%22C%C3%B3digo_Pa%C3%ADs%22%20%3D%20'ARG'</v>
      </c>
      <c r="E623" s="4">
        <f t="shared" ref="E623:H623" si="112">+E622</f>
        <v>83</v>
      </c>
      <c r="F623" t="str">
        <f t="shared" si="112"/>
        <v>Informe Interactivo 1</v>
      </c>
      <c r="G623" t="str">
        <f t="shared" si="112"/>
        <v>País de Origen</v>
      </c>
      <c r="H623" t="str">
        <f t="shared" si="112"/>
        <v>Fruta Importada (t) periodo 2012-2020</v>
      </c>
      <c r="I623" s="2" t="s">
        <v>81</v>
      </c>
      <c r="J623" t="s">
        <v>82</v>
      </c>
      <c r="L623" s="1" t="str">
        <f t="shared" si="109"/>
        <v>Informe Interactivo 1 - Argentina</v>
      </c>
    </row>
    <row r="624" spans="1:12" hidden="1" x14ac:dyDescent="0.35">
      <c r="A624" s="2">
        <f t="shared" si="100"/>
        <v>6</v>
      </c>
      <c r="B624" s="2">
        <f t="shared" si="101"/>
        <v>4.3</v>
      </c>
      <c r="C624" s="5" t="str">
        <f t="shared" si="106"/>
        <v>Informe Interactivo 1 - Australia</v>
      </c>
      <c r="D624" s="34" t="str">
        <f t="shared" si="107"/>
        <v>https://analytics.zoho.com/open-view/2395394000005592508?ZOHO_CRITERIA=%22Trasposicion_4.3%22.%22C%C3%B3digo_Pa%C3%ADs%22%20%3D%20'AUS'</v>
      </c>
      <c r="E624" s="4">
        <f t="shared" ref="E624:H624" si="113">+E623</f>
        <v>83</v>
      </c>
      <c r="F624" t="str">
        <f t="shared" si="113"/>
        <v>Informe Interactivo 1</v>
      </c>
      <c r="G624" t="str">
        <f t="shared" si="113"/>
        <v>País de Origen</v>
      </c>
      <c r="H624" t="str">
        <f t="shared" si="113"/>
        <v>Fruta Importada (t) periodo 2012-2020</v>
      </c>
      <c r="I624" s="2" t="s">
        <v>83</v>
      </c>
      <c r="J624" t="s">
        <v>84</v>
      </c>
      <c r="L624" s="1" t="str">
        <f t="shared" si="109"/>
        <v>Informe Interactivo 1 - Australia</v>
      </c>
    </row>
    <row r="625" spans="1:12" hidden="1" x14ac:dyDescent="0.35">
      <c r="A625" s="2">
        <f t="shared" si="100"/>
        <v>7</v>
      </c>
      <c r="B625" s="2">
        <f t="shared" si="101"/>
        <v>4.3</v>
      </c>
      <c r="C625" s="5" t="str">
        <f t="shared" si="106"/>
        <v>Informe Interactivo 1 - Austria</v>
      </c>
      <c r="D625" s="34" t="str">
        <f t="shared" si="107"/>
        <v>https://analytics.zoho.com/open-view/2395394000005592508?ZOHO_CRITERIA=%22Trasposicion_4.3%22.%22C%C3%B3digo_Pa%C3%ADs%22%20%3D%20'AUT'</v>
      </c>
      <c r="E625" s="4">
        <f t="shared" ref="E625:H625" si="114">+E624</f>
        <v>83</v>
      </c>
      <c r="F625" t="str">
        <f t="shared" si="114"/>
        <v>Informe Interactivo 1</v>
      </c>
      <c r="G625" t="str">
        <f t="shared" si="114"/>
        <v>País de Origen</v>
      </c>
      <c r="H625" t="str">
        <f t="shared" si="114"/>
        <v>Fruta Importada (t) periodo 2012-2020</v>
      </c>
      <c r="I625" s="2" t="s">
        <v>85</v>
      </c>
      <c r="J625" t="s">
        <v>86</v>
      </c>
      <c r="L625" s="1" t="str">
        <f t="shared" si="109"/>
        <v>Informe Interactivo 1 - Austria</v>
      </c>
    </row>
    <row r="626" spans="1:12" hidden="1" x14ac:dyDescent="0.35">
      <c r="A626" s="2">
        <f t="shared" si="100"/>
        <v>8</v>
      </c>
      <c r="B626" s="2">
        <f t="shared" si="101"/>
        <v>4.3</v>
      </c>
      <c r="C626" s="5" t="str">
        <f t="shared" si="106"/>
        <v>Informe Interactivo 1 - Bélgica</v>
      </c>
      <c r="D626" s="34" t="str">
        <f t="shared" si="107"/>
        <v>https://analytics.zoho.com/open-view/2395394000005592508?ZOHO_CRITERIA=%22Trasposicion_4.3%22.%22C%C3%B3digo_Pa%C3%ADs%22%20%3D%20'BEL'</v>
      </c>
      <c r="E626" s="4">
        <f t="shared" ref="E626:H626" si="115">+E625</f>
        <v>83</v>
      </c>
      <c r="F626" t="str">
        <f t="shared" si="115"/>
        <v>Informe Interactivo 1</v>
      </c>
      <c r="G626" t="str">
        <f t="shared" si="115"/>
        <v>País de Origen</v>
      </c>
      <c r="H626" t="str">
        <f t="shared" si="115"/>
        <v>Fruta Importada (t) periodo 2012-2020</v>
      </c>
      <c r="I626" s="2" t="s">
        <v>89</v>
      </c>
      <c r="J626" t="s">
        <v>90</v>
      </c>
      <c r="L626" s="1" t="str">
        <f t="shared" si="109"/>
        <v>Informe Interactivo 1 - Bélgica</v>
      </c>
    </row>
    <row r="627" spans="1:12" hidden="1" x14ac:dyDescent="0.35">
      <c r="A627" s="2">
        <f t="shared" si="100"/>
        <v>9</v>
      </c>
      <c r="B627" s="2">
        <f t="shared" si="101"/>
        <v>4.3</v>
      </c>
      <c r="C627" s="5" t="str">
        <f t="shared" si="106"/>
        <v>Informe Interactivo 1 - Bulgaria</v>
      </c>
      <c r="D627" s="34" t="str">
        <f t="shared" si="107"/>
        <v>https://analytics.zoho.com/open-view/2395394000005592508?ZOHO_CRITERIA=%22Trasposicion_4.3%22.%22C%C3%B3digo_Pa%C3%ADs%22%20%3D%20'BGR'</v>
      </c>
      <c r="E627" s="4">
        <f t="shared" ref="E627:H627" si="116">+E626</f>
        <v>83</v>
      </c>
      <c r="F627" t="str">
        <f t="shared" si="116"/>
        <v>Informe Interactivo 1</v>
      </c>
      <c r="G627" t="str">
        <f t="shared" si="116"/>
        <v>País de Origen</v>
      </c>
      <c r="H627" t="str">
        <f t="shared" si="116"/>
        <v>Fruta Importada (t) periodo 2012-2020</v>
      </c>
      <c r="I627" s="2" t="s">
        <v>287</v>
      </c>
      <c r="J627" t="s">
        <v>288</v>
      </c>
      <c r="L627" s="1" t="str">
        <f t="shared" si="109"/>
        <v>Informe Interactivo 1 - Bulgaria</v>
      </c>
    </row>
    <row r="628" spans="1:12" hidden="1" x14ac:dyDescent="0.35">
      <c r="A628" s="2">
        <f t="shared" si="100"/>
        <v>10</v>
      </c>
      <c r="B628" s="2">
        <f t="shared" si="101"/>
        <v>4.3</v>
      </c>
      <c r="C628" s="5" t="str">
        <f t="shared" si="106"/>
        <v>Informe Interactivo 1 - Bosnia-Herzegovina</v>
      </c>
      <c r="D628" s="34" t="str">
        <f t="shared" si="107"/>
        <v>https://analytics.zoho.com/open-view/2395394000005592508?ZOHO_CRITERIA=%22Trasposicion_4.3%22.%22C%C3%B3digo_Pa%C3%ADs%22%20%3D%20'BIH'</v>
      </c>
      <c r="E628" s="4">
        <f t="shared" ref="E628:H628" si="117">+E627</f>
        <v>83</v>
      </c>
      <c r="F628" t="str">
        <f t="shared" si="117"/>
        <v>Informe Interactivo 1</v>
      </c>
      <c r="G628" t="str">
        <f t="shared" si="117"/>
        <v>País de Origen</v>
      </c>
      <c r="H628" t="str">
        <f t="shared" si="117"/>
        <v>Fruta Importada (t) periodo 2012-2020</v>
      </c>
      <c r="I628" s="2" t="s">
        <v>289</v>
      </c>
      <c r="J628" t="s">
        <v>290</v>
      </c>
      <c r="L628" s="1" t="str">
        <f t="shared" si="109"/>
        <v>Informe Interactivo 1 - Bosnia-Herzegovina</v>
      </c>
    </row>
    <row r="629" spans="1:12" hidden="1" x14ac:dyDescent="0.35">
      <c r="A629" s="2">
        <f t="shared" si="100"/>
        <v>11</v>
      </c>
      <c r="B629" s="2">
        <f t="shared" si="101"/>
        <v>4.3</v>
      </c>
      <c r="C629" s="5" t="str">
        <f t="shared" si="106"/>
        <v>Informe Interactivo 1 - Bolivia</v>
      </c>
      <c r="D629" s="34" t="str">
        <f t="shared" si="107"/>
        <v>https://analytics.zoho.com/open-view/2395394000005592508?ZOHO_CRITERIA=%22Trasposicion_4.3%22.%22C%C3%B3digo_Pa%C3%ADs%22%20%3D%20'BOL'</v>
      </c>
      <c r="E629" s="4">
        <f t="shared" ref="E629:H629" si="118">+E628</f>
        <v>83</v>
      </c>
      <c r="F629" t="str">
        <f t="shared" si="118"/>
        <v>Informe Interactivo 1</v>
      </c>
      <c r="G629" t="str">
        <f t="shared" si="118"/>
        <v>País de Origen</v>
      </c>
      <c r="H629" t="str">
        <f t="shared" si="118"/>
        <v>Fruta Importada (t) periodo 2012-2020</v>
      </c>
      <c r="I629" s="2" t="s">
        <v>95</v>
      </c>
      <c r="J629" t="s">
        <v>96</v>
      </c>
      <c r="L629" s="1" t="str">
        <f t="shared" si="109"/>
        <v>Informe Interactivo 1 - Bolivia</v>
      </c>
    </row>
    <row r="630" spans="1:12" hidden="1" x14ac:dyDescent="0.35">
      <c r="A630" s="2">
        <f t="shared" si="100"/>
        <v>12</v>
      </c>
      <c r="B630" s="2">
        <f t="shared" si="101"/>
        <v>4.3</v>
      </c>
      <c r="C630" s="5" t="str">
        <f t="shared" si="106"/>
        <v>Informe Interactivo 1 - Brasil</v>
      </c>
      <c r="D630" s="34" t="str">
        <f t="shared" si="107"/>
        <v>https://analytics.zoho.com/open-view/2395394000005592508?ZOHO_CRITERIA=%22Trasposicion_4.3%22.%22C%C3%B3digo_Pa%C3%ADs%22%20%3D%20'BRA'</v>
      </c>
      <c r="E630" s="4">
        <f t="shared" ref="E630:H630" si="119">+E629</f>
        <v>83</v>
      </c>
      <c r="F630" t="str">
        <f t="shared" si="119"/>
        <v>Informe Interactivo 1</v>
      </c>
      <c r="G630" t="str">
        <f t="shared" si="119"/>
        <v>País de Origen</v>
      </c>
      <c r="H630" t="str">
        <f t="shared" si="119"/>
        <v>Fruta Importada (t) periodo 2012-2020</v>
      </c>
      <c r="I630" s="2" t="s">
        <v>97</v>
      </c>
      <c r="J630" t="s">
        <v>98</v>
      </c>
      <c r="L630" s="1" t="str">
        <f t="shared" si="109"/>
        <v>Informe Interactivo 1 - Brasil</v>
      </c>
    </row>
    <row r="631" spans="1:12" hidden="1" x14ac:dyDescent="0.35">
      <c r="A631" s="2">
        <f t="shared" si="100"/>
        <v>13</v>
      </c>
      <c r="B631" s="2">
        <f t="shared" si="101"/>
        <v>4.3</v>
      </c>
      <c r="C631" s="5" t="str">
        <f t="shared" si="106"/>
        <v>Informe Interactivo 1 - Canadá</v>
      </c>
      <c r="D631" s="34" t="str">
        <f t="shared" si="107"/>
        <v>https://analytics.zoho.com/open-view/2395394000005592508?ZOHO_CRITERIA=%22Trasposicion_4.3%22.%22C%C3%B3digo_Pa%C3%ADs%22%20%3D%20'CAN'</v>
      </c>
      <c r="E631" s="4">
        <f t="shared" ref="E631:H631" si="120">+E630</f>
        <v>83</v>
      </c>
      <c r="F631" t="str">
        <f t="shared" si="120"/>
        <v>Informe Interactivo 1</v>
      </c>
      <c r="G631" t="str">
        <f t="shared" si="120"/>
        <v>País de Origen</v>
      </c>
      <c r="H631" t="str">
        <f t="shared" si="120"/>
        <v>Fruta Importada (t) periodo 2012-2020</v>
      </c>
      <c r="I631" s="2" t="s">
        <v>99</v>
      </c>
      <c r="J631" t="s">
        <v>100</v>
      </c>
      <c r="L631" s="1" t="str">
        <f t="shared" si="109"/>
        <v>Informe Interactivo 1 - Canadá</v>
      </c>
    </row>
    <row r="632" spans="1:12" hidden="1" x14ac:dyDescent="0.35">
      <c r="A632" s="2">
        <f t="shared" si="100"/>
        <v>14</v>
      </c>
      <c r="B632" s="2">
        <f t="shared" si="101"/>
        <v>4.3</v>
      </c>
      <c r="C632" s="5" t="str">
        <f t="shared" si="106"/>
        <v>Informe Interactivo 1 - Suiza</v>
      </c>
      <c r="D632" s="34" t="str">
        <f t="shared" si="107"/>
        <v>https://analytics.zoho.com/open-view/2395394000005592508?ZOHO_CRITERIA=%22Trasposicion_4.3%22.%22C%C3%B3digo_Pa%C3%ADs%22%20%3D%20'CHE'</v>
      </c>
      <c r="E632" s="4">
        <f t="shared" ref="E632:H632" si="121">+E631</f>
        <v>83</v>
      </c>
      <c r="F632" t="str">
        <f t="shared" si="121"/>
        <v>Informe Interactivo 1</v>
      </c>
      <c r="G632" t="str">
        <f t="shared" si="121"/>
        <v>País de Origen</v>
      </c>
      <c r="H632" t="str">
        <f t="shared" si="121"/>
        <v>Fruta Importada (t) periodo 2012-2020</v>
      </c>
      <c r="I632" s="2" t="s">
        <v>101</v>
      </c>
      <c r="J632" t="s">
        <v>102</v>
      </c>
      <c r="L632" s="1" t="str">
        <f t="shared" si="109"/>
        <v>Informe Interactivo 1 - Suiza</v>
      </c>
    </row>
    <row r="633" spans="1:12" hidden="1" x14ac:dyDescent="0.35">
      <c r="A633" s="2">
        <f t="shared" si="100"/>
        <v>15</v>
      </c>
      <c r="B633" s="2">
        <f t="shared" si="101"/>
        <v>4.3</v>
      </c>
      <c r="C633" s="5" t="str">
        <f t="shared" si="106"/>
        <v>Informe Interactivo 1 - China</v>
      </c>
      <c r="D633" s="34" t="str">
        <f t="shared" si="107"/>
        <v>https://analytics.zoho.com/open-view/2395394000005592508?ZOHO_CRITERIA=%22Trasposicion_4.3%22.%22C%C3%B3digo_Pa%C3%ADs%22%20%3D%20'CHN'</v>
      </c>
      <c r="E633" s="4">
        <f t="shared" ref="E633:H633" si="122">+E632</f>
        <v>83</v>
      </c>
      <c r="F633" t="str">
        <f t="shared" si="122"/>
        <v>Informe Interactivo 1</v>
      </c>
      <c r="G633" t="str">
        <f t="shared" si="122"/>
        <v>País de Origen</v>
      </c>
      <c r="H633" t="str">
        <f t="shared" si="122"/>
        <v>Fruta Importada (t) periodo 2012-2020</v>
      </c>
      <c r="I633" s="2" t="s">
        <v>103</v>
      </c>
      <c r="J633" t="s">
        <v>104</v>
      </c>
      <c r="L633" s="1" t="str">
        <f t="shared" si="109"/>
        <v>Informe Interactivo 1 - China</v>
      </c>
    </row>
    <row r="634" spans="1:12" hidden="1" x14ac:dyDescent="0.35">
      <c r="A634" s="2">
        <f t="shared" si="100"/>
        <v>16</v>
      </c>
      <c r="B634" s="2">
        <f t="shared" si="101"/>
        <v>4.3</v>
      </c>
      <c r="C634" s="5" t="str">
        <f t="shared" si="106"/>
        <v>Informe Interactivo 1 - Colombia</v>
      </c>
      <c r="D634" s="34" t="str">
        <f t="shared" si="107"/>
        <v>https://analytics.zoho.com/open-view/2395394000005592508?ZOHO_CRITERIA=%22Trasposicion_4.3%22.%22C%C3%B3digo_Pa%C3%ADs%22%20%3D%20'COL'</v>
      </c>
      <c r="E634" s="4">
        <f t="shared" ref="E634:H634" si="123">+E633</f>
        <v>83</v>
      </c>
      <c r="F634" t="str">
        <f t="shared" si="123"/>
        <v>Informe Interactivo 1</v>
      </c>
      <c r="G634" t="str">
        <f t="shared" si="123"/>
        <v>País de Origen</v>
      </c>
      <c r="H634" t="str">
        <f t="shared" si="123"/>
        <v>Fruta Importada (t) periodo 2012-2020</v>
      </c>
      <c r="I634" s="2" t="s">
        <v>105</v>
      </c>
      <c r="J634" t="s">
        <v>106</v>
      </c>
      <c r="L634" s="1" t="str">
        <f t="shared" si="109"/>
        <v>Informe Interactivo 1 - Colombia</v>
      </c>
    </row>
    <row r="635" spans="1:12" hidden="1" x14ac:dyDescent="0.35">
      <c r="A635" s="2">
        <f t="shared" si="100"/>
        <v>17</v>
      </c>
      <c r="B635" s="2">
        <f t="shared" si="101"/>
        <v>4.3</v>
      </c>
      <c r="C635" s="5" t="str">
        <f t="shared" si="106"/>
        <v>Informe Interactivo 1 - Costa Rica</v>
      </c>
      <c r="D635" s="34" t="str">
        <f t="shared" si="107"/>
        <v>https://analytics.zoho.com/open-view/2395394000005592508?ZOHO_CRITERIA=%22Trasposicion_4.3%22.%22C%C3%B3digo_Pa%C3%ADs%22%20%3D%20'CRI'</v>
      </c>
      <c r="E635" s="4">
        <f t="shared" ref="E635:H635" si="124">+E634</f>
        <v>83</v>
      </c>
      <c r="F635" t="str">
        <f t="shared" si="124"/>
        <v>Informe Interactivo 1</v>
      </c>
      <c r="G635" t="str">
        <f t="shared" si="124"/>
        <v>País de Origen</v>
      </c>
      <c r="H635" t="str">
        <f t="shared" si="124"/>
        <v>Fruta Importada (t) periodo 2012-2020</v>
      </c>
      <c r="I635" s="2" t="s">
        <v>107</v>
      </c>
      <c r="J635" t="s">
        <v>108</v>
      </c>
      <c r="L635" s="1" t="str">
        <f t="shared" si="109"/>
        <v>Informe Interactivo 1 - Costa Rica</v>
      </c>
    </row>
    <row r="636" spans="1:12" hidden="1" x14ac:dyDescent="0.35">
      <c r="A636" s="2">
        <f t="shared" si="100"/>
        <v>18</v>
      </c>
      <c r="B636" s="2">
        <f t="shared" si="101"/>
        <v>4.3</v>
      </c>
      <c r="C636" s="5" t="str">
        <f t="shared" si="106"/>
        <v>Informe Interactivo 1 - República Checa</v>
      </c>
      <c r="D636" s="34" t="str">
        <f t="shared" si="107"/>
        <v>https://analytics.zoho.com/open-view/2395394000005592508?ZOHO_CRITERIA=%22Trasposicion_4.3%22.%22C%C3%B3digo_Pa%C3%ADs%22%20%3D%20'CZE'</v>
      </c>
      <c r="E636" s="4">
        <f t="shared" ref="E636:H636" si="125">+E635</f>
        <v>83</v>
      </c>
      <c r="F636" t="str">
        <f t="shared" si="125"/>
        <v>Informe Interactivo 1</v>
      </c>
      <c r="G636" t="str">
        <f t="shared" si="125"/>
        <v>País de Origen</v>
      </c>
      <c r="H636" t="str">
        <f t="shared" si="125"/>
        <v>Fruta Importada (t) periodo 2012-2020</v>
      </c>
      <c r="I636" s="2" t="s">
        <v>111</v>
      </c>
      <c r="J636" t="s">
        <v>112</v>
      </c>
      <c r="L636" s="1" t="str">
        <f t="shared" si="109"/>
        <v>Informe Interactivo 1 - República Checa</v>
      </c>
    </row>
    <row r="637" spans="1:12" hidden="1" x14ac:dyDescent="0.35">
      <c r="A637" s="2">
        <f t="shared" si="100"/>
        <v>19</v>
      </c>
      <c r="B637" s="2">
        <f t="shared" si="101"/>
        <v>4.3</v>
      </c>
      <c r="C637" s="5" t="str">
        <f t="shared" si="106"/>
        <v>Informe Interactivo 1 - Alemania</v>
      </c>
      <c r="D637" s="34" t="str">
        <f t="shared" si="107"/>
        <v>https://analytics.zoho.com/open-view/2395394000005592508?ZOHO_CRITERIA=%22Trasposicion_4.3%22.%22C%C3%B3digo_Pa%C3%ADs%22%20%3D%20'DEU'</v>
      </c>
      <c r="E637" s="4">
        <f t="shared" ref="E637:H637" si="126">+E636</f>
        <v>83</v>
      </c>
      <c r="F637" t="str">
        <f t="shared" si="126"/>
        <v>Informe Interactivo 1</v>
      </c>
      <c r="G637" t="str">
        <f t="shared" si="126"/>
        <v>País de Origen</v>
      </c>
      <c r="H637" t="str">
        <f t="shared" si="126"/>
        <v>Fruta Importada (t) periodo 2012-2020</v>
      </c>
      <c r="I637" s="2" t="s">
        <v>113</v>
      </c>
      <c r="J637" t="s">
        <v>114</v>
      </c>
      <c r="L637" s="1" t="str">
        <f t="shared" si="109"/>
        <v>Informe Interactivo 1 - Alemania</v>
      </c>
    </row>
    <row r="638" spans="1:12" hidden="1" x14ac:dyDescent="0.35">
      <c r="A638" s="2">
        <f t="shared" si="100"/>
        <v>20</v>
      </c>
      <c r="B638" s="2">
        <f t="shared" si="101"/>
        <v>4.3</v>
      </c>
      <c r="C638" s="5" t="str">
        <f t="shared" si="106"/>
        <v>Informe Interactivo 1 - Dinamarca</v>
      </c>
      <c r="D638" s="34" t="str">
        <f t="shared" si="107"/>
        <v>https://analytics.zoho.com/open-view/2395394000005592508?ZOHO_CRITERIA=%22Trasposicion_4.3%22.%22C%C3%B3digo_Pa%C3%ADs%22%20%3D%20'DNK'</v>
      </c>
      <c r="E638" s="4">
        <f t="shared" ref="E638:H638" si="127">+E637</f>
        <v>83</v>
      </c>
      <c r="F638" t="str">
        <f t="shared" si="127"/>
        <v>Informe Interactivo 1</v>
      </c>
      <c r="G638" t="str">
        <f t="shared" si="127"/>
        <v>País de Origen</v>
      </c>
      <c r="H638" t="str">
        <f t="shared" si="127"/>
        <v>Fruta Importada (t) periodo 2012-2020</v>
      </c>
      <c r="I638" s="2" t="s">
        <v>115</v>
      </c>
      <c r="J638" t="s">
        <v>116</v>
      </c>
      <c r="L638" s="1" t="str">
        <f t="shared" si="109"/>
        <v>Informe Interactivo 1 - Dinamarca</v>
      </c>
    </row>
    <row r="639" spans="1:12" hidden="1" x14ac:dyDescent="0.35">
      <c r="A639" s="2">
        <f t="shared" si="100"/>
        <v>21</v>
      </c>
      <c r="B639" s="2">
        <f t="shared" si="101"/>
        <v>4.3</v>
      </c>
      <c r="C639" s="5" t="str">
        <f t="shared" si="106"/>
        <v>Informe Interactivo 1 - Ecuador</v>
      </c>
      <c r="D639" s="34" t="str">
        <f t="shared" si="107"/>
        <v>https://analytics.zoho.com/open-view/2395394000005592508?ZOHO_CRITERIA=%22Trasposicion_4.3%22.%22C%C3%B3digo_Pa%C3%ADs%22%20%3D%20'ECU'</v>
      </c>
      <c r="E639" s="4">
        <f t="shared" ref="E639:H639" si="128">+E638</f>
        <v>83</v>
      </c>
      <c r="F639" t="str">
        <f t="shared" si="128"/>
        <v>Informe Interactivo 1</v>
      </c>
      <c r="G639" t="str">
        <f t="shared" si="128"/>
        <v>País de Origen</v>
      </c>
      <c r="H639" t="str">
        <f t="shared" si="128"/>
        <v>Fruta Importada (t) periodo 2012-2020</v>
      </c>
      <c r="I639" s="2" t="s">
        <v>119</v>
      </c>
      <c r="J639" t="s">
        <v>120</v>
      </c>
      <c r="L639" s="1" t="str">
        <f t="shared" si="109"/>
        <v>Informe Interactivo 1 - Ecuador</v>
      </c>
    </row>
    <row r="640" spans="1:12" hidden="1" x14ac:dyDescent="0.35">
      <c r="A640" s="2">
        <f t="shared" si="100"/>
        <v>22</v>
      </c>
      <c r="B640" s="2">
        <f t="shared" si="101"/>
        <v>4.3</v>
      </c>
      <c r="C640" s="5" t="str">
        <f t="shared" si="106"/>
        <v>Informe Interactivo 1 - Egipto</v>
      </c>
      <c r="D640" s="34" t="str">
        <f t="shared" si="107"/>
        <v>https://analytics.zoho.com/open-view/2395394000005592508?ZOHO_CRITERIA=%22Trasposicion_4.3%22.%22C%C3%B3digo_Pa%C3%ADs%22%20%3D%20'EGY'</v>
      </c>
      <c r="E640" s="4">
        <f t="shared" ref="E640:H640" si="129">+E639</f>
        <v>83</v>
      </c>
      <c r="F640" t="str">
        <f t="shared" si="129"/>
        <v>Informe Interactivo 1</v>
      </c>
      <c r="G640" t="str">
        <f t="shared" si="129"/>
        <v>País de Origen</v>
      </c>
      <c r="H640" t="str">
        <f t="shared" si="129"/>
        <v>Fruta Importada (t) periodo 2012-2020</v>
      </c>
      <c r="I640" s="2" t="s">
        <v>121</v>
      </c>
      <c r="J640" t="s">
        <v>122</v>
      </c>
      <c r="L640" s="1" t="str">
        <f t="shared" si="109"/>
        <v>Informe Interactivo 1 - Egipto</v>
      </c>
    </row>
    <row r="641" spans="1:12" hidden="1" x14ac:dyDescent="0.35">
      <c r="A641" s="2">
        <f t="shared" si="100"/>
        <v>23</v>
      </c>
      <c r="B641" s="2">
        <f t="shared" si="101"/>
        <v>4.3</v>
      </c>
      <c r="C641" s="5" t="str">
        <f t="shared" si="106"/>
        <v>Informe Interactivo 1 - España</v>
      </c>
      <c r="D641" s="34" t="str">
        <f t="shared" si="107"/>
        <v>https://analytics.zoho.com/open-view/2395394000005592508?ZOHO_CRITERIA=%22Trasposicion_4.3%22.%22C%C3%B3digo_Pa%C3%ADs%22%20%3D%20'ESP'</v>
      </c>
      <c r="E641" s="4">
        <f t="shared" ref="E641:H641" si="130">+E640</f>
        <v>83</v>
      </c>
      <c r="F641" t="str">
        <f t="shared" si="130"/>
        <v>Informe Interactivo 1</v>
      </c>
      <c r="G641" t="str">
        <f t="shared" si="130"/>
        <v>País de Origen</v>
      </c>
      <c r="H641" t="str">
        <f t="shared" si="130"/>
        <v>Fruta Importada (t) periodo 2012-2020</v>
      </c>
      <c r="I641" s="2" t="s">
        <v>123</v>
      </c>
      <c r="J641" t="s">
        <v>124</v>
      </c>
      <c r="L641" s="1" t="str">
        <f t="shared" si="109"/>
        <v>Informe Interactivo 1 - España</v>
      </c>
    </row>
    <row r="642" spans="1:12" hidden="1" x14ac:dyDescent="0.35">
      <c r="A642" s="2">
        <f t="shared" si="100"/>
        <v>24</v>
      </c>
      <c r="B642" s="2">
        <f t="shared" si="101"/>
        <v>4.3</v>
      </c>
      <c r="C642" s="5" t="str">
        <f t="shared" si="106"/>
        <v>Informe Interactivo 1 - Finlandia</v>
      </c>
      <c r="D642" s="34" t="str">
        <f t="shared" si="107"/>
        <v>https://analytics.zoho.com/open-view/2395394000005592508?ZOHO_CRITERIA=%22Trasposicion_4.3%22.%22C%C3%B3digo_Pa%C3%ADs%22%20%3D%20'FIN'</v>
      </c>
      <c r="E642" s="4">
        <f t="shared" ref="E642:H642" si="131">+E641</f>
        <v>83</v>
      </c>
      <c r="F642" t="str">
        <f t="shared" si="131"/>
        <v>Informe Interactivo 1</v>
      </c>
      <c r="G642" t="str">
        <f t="shared" si="131"/>
        <v>País de Origen</v>
      </c>
      <c r="H642" t="str">
        <f t="shared" si="131"/>
        <v>Fruta Importada (t) periodo 2012-2020</v>
      </c>
      <c r="I642" s="2" t="s">
        <v>127</v>
      </c>
      <c r="J642" t="s">
        <v>128</v>
      </c>
      <c r="L642" s="1" t="str">
        <f t="shared" si="109"/>
        <v>Informe Interactivo 1 - Finlandia</v>
      </c>
    </row>
    <row r="643" spans="1:12" hidden="1" x14ac:dyDescent="0.35">
      <c r="A643" s="2">
        <f t="shared" ref="A643:A706" si="132">+A642+1</f>
        <v>25</v>
      </c>
      <c r="B643" s="2">
        <f t="shared" si="101"/>
        <v>4.3</v>
      </c>
      <c r="C643" s="5" t="str">
        <f t="shared" si="106"/>
        <v>Informe Interactivo 1 - Francia</v>
      </c>
      <c r="D643" s="34" t="str">
        <f t="shared" si="107"/>
        <v>https://analytics.zoho.com/open-view/2395394000005592508?ZOHO_CRITERIA=%22Trasposicion_4.3%22.%22C%C3%B3digo_Pa%C3%ADs%22%20%3D%20'FRA'</v>
      </c>
      <c r="E643" s="4">
        <f t="shared" ref="E643:H643" si="133">+E642</f>
        <v>83</v>
      </c>
      <c r="F643" t="str">
        <f t="shared" si="133"/>
        <v>Informe Interactivo 1</v>
      </c>
      <c r="G643" t="str">
        <f t="shared" si="133"/>
        <v>País de Origen</v>
      </c>
      <c r="H643" t="str">
        <f t="shared" si="133"/>
        <v>Fruta Importada (t) periodo 2012-2020</v>
      </c>
      <c r="I643" s="2" t="s">
        <v>129</v>
      </c>
      <c r="J643" t="s">
        <v>130</v>
      </c>
      <c r="L643" s="1" t="str">
        <f t="shared" si="109"/>
        <v>Informe Interactivo 1 - Francia</v>
      </c>
    </row>
    <row r="644" spans="1:12" hidden="1" x14ac:dyDescent="0.35">
      <c r="A644" s="2">
        <f t="shared" si="132"/>
        <v>26</v>
      </c>
      <c r="B644" s="2">
        <f t="shared" si="101"/>
        <v>4.3</v>
      </c>
      <c r="C644" s="5" t="str">
        <f t="shared" si="106"/>
        <v>Informe Interactivo 1 - Reino Unido</v>
      </c>
      <c r="D644" s="34" t="str">
        <f t="shared" si="107"/>
        <v>https://analytics.zoho.com/open-view/2395394000005592508?ZOHO_CRITERIA=%22Trasposicion_4.3%22.%22C%C3%B3digo_Pa%C3%ADs%22%20%3D%20'GBR'</v>
      </c>
      <c r="E644" s="4">
        <f t="shared" ref="E644:H644" si="134">+E643</f>
        <v>83</v>
      </c>
      <c r="F644" t="str">
        <f t="shared" si="134"/>
        <v>Informe Interactivo 1</v>
      </c>
      <c r="G644" t="str">
        <f t="shared" si="134"/>
        <v>País de Origen</v>
      </c>
      <c r="H644" t="str">
        <f t="shared" si="134"/>
        <v>Fruta Importada (t) periodo 2012-2020</v>
      </c>
      <c r="I644" s="2" t="s">
        <v>131</v>
      </c>
      <c r="J644" t="s">
        <v>132</v>
      </c>
      <c r="L644" s="1" t="str">
        <f t="shared" si="109"/>
        <v>Informe Interactivo 1 - Reino Unido</v>
      </c>
    </row>
    <row r="645" spans="1:12" hidden="1" x14ac:dyDescent="0.35">
      <c r="A645" s="2">
        <f t="shared" si="132"/>
        <v>27</v>
      </c>
      <c r="B645" s="2">
        <f t="shared" si="101"/>
        <v>4.3</v>
      </c>
      <c r="C645" s="5" t="str">
        <f t="shared" si="106"/>
        <v>Informe Interactivo 1 - Ghana</v>
      </c>
      <c r="D645" s="34" t="str">
        <f t="shared" si="107"/>
        <v>https://analytics.zoho.com/open-view/2395394000005592508?ZOHO_CRITERIA=%22Trasposicion_4.3%22.%22C%C3%B3digo_Pa%C3%ADs%22%20%3D%20'GHA'</v>
      </c>
      <c r="E645" s="4">
        <f t="shared" ref="E645:H645" si="135">+E644</f>
        <v>83</v>
      </c>
      <c r="F645" t="str">
        <f t="shared" si="135"/>
        <v>Informe Interactivo 1</v>
      </c>
      <c r="G645" t="str">
        <f t="shared" si="135"/>
        <v>País de Origen</v>
      </c>
      <c r="H645" t="str">
        <f t="shared" si="135"/>
        <v>Fruta Importada (t) periodo 2012-2020</v>
      </c>
      <c r="I645" s="2" t="s">
        <v>291</v>
      </c>
      <c r="J645" t="s">
        <v>292</v>
      </c>
      <c r="L645" s="1" t="str">
        <f t="shared" si="109"/>
        <v>Informe Interactivo 1 - Ghana</v>
      </c>
    </row>
    <row r="646" spans="1:12" hidden="1" x14ac:dyDescent="0.35">
      <c r="A646" s="2">
        <f t="shared" si="132"/>
        <v>28</v>
      </c>
      <c r="B646" s="2">
        <f t="shared" si="101"/>
        <v>4.3</v>
      </c>
      <c r="C646" s="5" t="str">
        <f t="shared" si="106"/>
        <v>Informe Interactivo 1 - Grecia</v>
      </c>
      <c r="D646" s="34" t="str">
        <f t="shared" si="107"/>
        <v>https://analytics.zoho.com/open-view/2395394000005592508?ZOHO_CRITERIA=%22Trasposicion_4.3%22.%22C%C3%B3digo_Pa%C3%ADs%22%20%3D%20'GRC'</v>
      </c>
      <c r="E646" s="4">
        <f t="shared" ref="E646:H646" si="136">+E645</f>
        <v>83</v>
      </c>
      <c r="F646" t="str">
        <f t="shared" si="136"/>
        <v>Informe Interactivo 1</v>
      </c>
      <c r="G646" t="str">
        <f t="shared" si="136"/>
        <v>País de Origen</v>
      </c>
      <c r="H646" t="str">
        <f t="shared" si="136"/>
        <v>Fruta Importada (t) periodo 2012-2020</v>
      </c>
      <c r="I646" s="2" t="s">
        <v>133</v>
      </c>
      <c r="J646" t="s">
        <v>134</v>
      </c>
      <c r="L646" s="1" t="str">
        <f t="shared" si="109"/>
        <v>Informe Interactivo 1 - Grecia</v>
      </c>
    </row>
    <row r="647" spans="1:12" hidden="1" x14ac:dyDescent="0.35">
      <c r="A647" s="2">
        <f t="shared" si="132"/>
        <v>29</v>
      </c>
      <c r="B647" s="2">
        <f t="shared" si="101"/>
        <v>4.3</v>
      </c>
      <c r="C647" s="5" t="str">
        <f t="shared" si="106"/>
        <v>Informe Interactivo 1 - Guatemala</v>
      </c>
      <c r="D647" s="34" t="str">
        <f t="shared" si="107"/>
        <v>https://analytics.zoho.com/open-view/2395394000005592508?ZOHO_CRITERIA=%22Trasposicion_4.3%22.%22C%C3%B3digo_Pa%C3%ADs%22%20%3D%20'GTM'</v>
      </c>
      <c r="E647" s="4">
        <f t="shared" ref="E647:H647" si="137">+E646</f>
        <v>83</v>
      </c>
      <c r="F647" t="str">
        <f t="shared" si="137"/>
        <v>Informe Interactivo 1</v>
      </c>
      <c r="G647" t="str">
        <f t="shared" si="137"/>
        <v>País de Origen</v>
      </c>
      <c r="H647" t="str">
        <f t="shared" si="137"/>
        <v>Fruta Importada (t) periodo 2012-2020</v>
      </c>
      <c r="I647" s="2" t="s">
        <v>135</v>
      </c>
      <c r="J647" t="s">
        <v>136</v>
      </c>
      <c r="L647" s="1" t="str">
        <f t="shared" si="109"/>
        <v>Informe Interactivo 1 - Guatemala</v>
      </c>
    </row>
    <row r="648" spans="1:12" hidden="1" x14ac:dyDescent="0.35">
      <c r="A648" s="2">
        <f t="shared" si="132"/>
        <v>30</v>
      </c>
      <c r="B648" s="2">
        <f t="shared" si="101"/>
        <v>4.3</v>
      </c>
      <c r="C648" s="5" t="str">
        <f t="shared" si="106"/>
        <v>Informe Interactivo 1 - Hong Kong</v>
      </c>
      <c r="D648" s="34" t="str">
        <f t="shared" si="107"/>
        <v>https://analytics.zoho.com/open-view/2395394000005592508?ZOHO_CRITERIA=%22Trasposicion_4.3%22.%22C%C3%B3digo_Pa%C3%ADs%22%20%3D%20'HKG'</v>
      </c>
      <c r="E648" s="4">
        <f t="shared" ref="E648:H648" si="138">+E647</f>
        <v>83</v>
      </c>
      <c r="F648" t="str">
        <f t="shared" si="138"/>
        <v>Informe Interactivo 1</v>
      </c>
      <c r="G648" t="str">
        <f t="shared" si="138"/>
        <v>País de Origen</v>
      </c>
      <c r="H648" t="str">
        <f t="shared" si="138"/>
        <v>Fruta Importada (t) periodo 2012-2020</v>
      </c>
      <c r="I648" s="2" t="s">
        <v>137</v>
      </c>
      <c r="J648" t="s">
        <v>138</v>
      </c>
      <c r="L648" s="1" t="str">
        <f t="shared" si="109"/>
        <v>Informe Interactivo 1 - Hong Kong</v>
      </c>
    </row>
    <row r="649" spans="1:12" hidden="1" x14ac:dyDescent="0.35">
      <c r="A649" s="2">
        <f t="shared" si="132"/>
        <v>31</v>
      </c>
      <c r="B649" s="2">
        <f t="shared" si="101"/>
        <v>4.3</v>
      </c>
      <c r="C649" s="5" t="str">
        <f t="shared" si="106"/>
        <v>Informe Interactivo 1 - Honduras</v>
      </c>
      <c r="D649" s="34" t="str">
        <f t="shared" si="107"/>
        <v>https://analytics.zoho.com/open-view/2395394000005592508?ZOHO_CRITERIA=%22Trasposicion_4.3%22.%22C%C3%B3digo_Pa%C3%ADs%22%20%3D%20'HND'</v>
      </c>
      <c r="E649" s="4">
        <f t="shared" ref="E649:H649" si="139">+E648</f>
        <v>83</v>
      </c>
      <c r="F649" t="str">
        <f t="shared" si="139"/>
        <v>Informe Interactivo 1</v>
      </c>
      <c r="G649" t="str">
        <f t="shared" si="139"/>
        <v>País de Origen</v>
      </c>
      <c r="H649" t="str">
        <f t="shared" si="139"/>
        <v>Fruta Importada (t) periodo 2012-2020</v>
      </c>
      <c r="I649" s="2" t="s">
        <v>139</v>
      </c>
      <c r="J649" t="s">
        <v>140</v>
      </c>
      <c r="L649" s="1" t="str">
        <f t="shared" si="109"/>
        <v>Informe Interactivo 1 - Honduras</v>
      </c>
    </row>
    <row r="650" spans="1:12" hidden="1" x14ac:dyDescent="0.35">
      <c r="A650" s="2">
        <f t="shared" si="132"/>
        <v>32</v>
      </c>
      <c r="B650" s="2">
        <f t="shared" si="101"/>
        <v>4.3</v>
      </c>
      <c r="C650" s="5" t="str">
        <f t="shared" si="106"/>
        <v>Informe Interactivo 1 - Croacia</v>
      </c>
      <c r="D650" s="34" t="str">
        <f t="shared" si="107"/>
        <v>https://analytics.zoho.com/open-view/2395394000005592508?ZOHO_CRITERIA=%22Trasposicion_4.3%22.%22C%C3%B3digo_Pa%C3%ADs%22%20%3D%20'HRV'</v>
      </c>
      <c r="E650" s="4">
        <f t="shared" ref="E650:H650" si="140">+E649</f>
        <v>83</v>
      </c>
      <c r="F650" t="str">
        <f t="shared" si="140"/>
        <v>Informe Interactivo 1</v>
      </c>
      <c r="G650" t="str">
        <f t="shared" si="140"/>
        <v>País de Origen</v>
      </c>
      <c r="H650" t="str">
        <f t="shared" si="140"/>
        <v>Fruta Importada (t) periodo 2012-2020</v>
      </c>
      <c r="I650" s="2" t="s">
        <v>293</v>
      </c>
      <c r="J650" t="s">
        <v>294</v>
      </c>
      <c r="L650" s="1" t="str">
        <f t="shared" si="109"/>
        <v>Informe Interactivo 1 - Croacia</v>
      </c>
    </row>
    <row r="651" spans="1:12" hidden="1" x14ac:dyDescent="0.35">
      <c r="A651" s="2">
        <f t="shared" si="132"/>
        <v>33</v>
      </c>
      <c r="B651" s="2">
        <f t="shared" si="101"/>
        <v>4.3</v>
      </c>
      <c r="C651" s="5" t="str">
        <f t="shared" si="106"/>
        <v>Informe Interactivo 1 - Haití</v>
      </c>
      <c r="D651" s="34" t="str">
        <f t="shared" si="107"/>
        <v>https://analytics.zoho.com/open-view/2395394000005592508?ZOHO_CRITERIA=%22Trasposicion_4.3%22.%22C%C3%B3digo_Pa%C3%ADs%22%20%3D%20'HTI'</v>
      </c>
      <c r="E651" s="4">
        <f t="shared" ref="E651:H651" si="141">+E650</f>
        <v>83</v>
      </c>
      <c r="F651" t="str">
        <f t="shared" si="141"/>
        <v>Informe Interactivo 1</v>
      </c>
      <c r="G651" t="str">
        <f t="shared" si="141"/>
        <v>País de Origen</v>
      </c>
      <c r="H651" t="str">
        <f t="shared" si="141"/>
        <v>Fruta Importada (t) periodo 2012-2020</v>
      </c>
      <c r="I651" s="2" t="s">
        <v>141</v>
      </c>
      <c r="J651" t="s">
        <v>142</v>
      </c>
      <c r="L651" s="1" t="str">
        <f t="shared" si="109"/>
        <v>Informe Interactivo 1 - Haití</v>
      </c>
    </row>
    <row r="652" spans="1:12" hidden="1" x14ac:dyDescent="0.35">
      <c r="A652" s="2">
        <f t="shared" si="132"/>
        <v>34</v>
      </c>
      <c r="B652" s="2">
        <f t="shared" si="101"/>
        <v>4.3</v>
      </c>
      <c r="C652" s="5" t="str">
        <f t="shared" si="106"/>
        <v>Informe Interactivo 1 - Hungría</v>
      </c>
      <c r="D652" s="34" t="str">
        <f t="shared" si="107"/>
        <v>https://analytics.zoho.com/open-view/2395394000005592508?ZOHO_CRITERIA=%22Trasposicion_4.3%22.%22C%C3%B3digo_Pa%C3%ADs%22%20%3D%20'HUN'</v>
      </c>
      <c r="E652" s="4">
        <f t="shared" ref="E652:H652" si="142">+E651</f>
        <v>83</v>
      </c>
      <c r="F652" t="str">
        <f t="shared" si="142"/>
        <v>Informe Interactivo 1</v>
      </c>
      <c r="G652" t="str">
        <f t="shared" si="142"/>
        <v>País de Origen</v>
      </c>
      <c r="H652" t="str">
        <f t="shared" si="142"/>
        <v>Fruta Importada (t) periodo 2012-2020</v>
      </c>
      <c r="I652" s="2" t="s">
        <v>143</v>
      </c>
      <c r="J652" t="s">
        <v>144</v>
      </c>
      <c r="L652" s="1" t="str">
        <f t="shared" si="109"/>
        <v>Informe Interactivo 1 - Hungría</v>
      </c>
    </row>
    <row r="653" spans="1:12" hidden="1" x14ac:dyDescent="0.35">
      <c r="A653" s="2">
        <f t="shared" si="132"/>
        <v>35</v>
      </c>
      <c r="B653" s="2">
        <f t="shared" si="101"/>
        <v>4.3</v>
      </c>
      <c r="C653" s="5" t="str">
        <f t="shared" si="106"/>
        <v>Informe Interactivo 1 - Indonesia</v>
      </c>
      <c r="D653" s="34" t="str">
        <f t="shared" si="107"/>
        <v>https://analytics.zoho.com/open-view/2395394000005592508?ZOHO_CRITERIA=%22Trasposicion_4.3%22.%22C%C3%B3digo_Pa%C3%ADs%22%20%3D%20'IDN'</v>
      </c>
      <c r="E653" s="4">
        <f t="shared" ref="E653:H653" si="143">+E652</f>
        <v>83</v>
      </c>
      <c r="F653" t="str">
        <f t="shared" si="143"/>
        <v>Informe Interactivo 1</v>
      </c>
      <c r="G653" t="str">
        <f t="shared" si="143"/>
        <v>País de Origen</v>
      </c>
      <c r="H653" t="str">
        <f t="shared" si="143"/>
        <v>Fruta Importada (t) periodo 2012-2020</v>
      </c>
      <c r="I653" s="2" t="s">
        <v>145</v>
      </c>
      <c r="J653" t="s">
        <v>146</v>
      </c>
      <c r="L653" s="1" t="str">
        <f t="shared" si="109"/>
        <v>Informe Interactivo 1 - Indonesia</v>
      </c>
    </row>
    <row r="654" spans="1:12" hidden="1" x14ac:dyDescent="0.35">
      <c r="A654" s="2">
        <f t="shared" si="132"/>
        <v>36</v>
      </c>
      <c r="B654" s="2">
        <f t="shared" si="101"/>
        <v>4.3</v>
      </c>
      <c r="C654" s="5" t="str">
        <f t="shared" si="106"/>
        <v>Informe Interactivo 1 - India</v>
      </c>
      <c r="D654" s="34" t="str">
        <f t="shared" si="107"/>
        <v>https://analytics.zoho.com/open-view/2395394000005592508?ZOHO_CRITERIA=%22Trasposicion_4.3%22.%22C%C3%B3digo_Pa%C3%ADs%22%20%3D%20'IND'</v>
      </c>
      <c r="E654" s="4">
        <f t="shared" ref="E654:H654" si="144">+E653</f>
        <v>83</v>
      </c>
      <c r="F654" t="str">
        <f t="shared" si="144"/>
        <v>Informe Interactivo 1</v>
      </c>
      <c r="G654" t="str">
        <f t="shared" si="144"/>
        <v>País de Origen</v>
      </c>
      <c r="H654" t="str">
        <f t="shared" si="144"/>
        <v>Fruta Importada (t) periodo 2012-2020</v>
      </c>
      <c r="I654" s="2" t="s">
        <v>147</v>
      </c>
      <c r="J654" t="s">
        <v>148</v>
      </c>
      <c r="L654" s="1" t="str">
        <f t="shared" si="109"/>
        <v>Informe Interactivo 1 - India</v>
      </c>
    </row>
    <row r="655" spans="1:12" hidden="1" x14ac:dyDescent="0.35">
      <c r="A655" s="2">
        <f t="shared" si="132"/>
        <v>37</v>
      </c>
      <c r="B655" s="2">
        <f t="shared" si="101"/>
        <v>4.3</v>
      </c>
      <c r="C655" s="5" t="str">
        <f t="shared" si="106"/>
        <v>Informe Interactivo 1 - Irlanda</v>
      </c>
      <c r="D655" s="34" t="str">
        <f t="shared" si="107"/>
        <v>https://analytics.zoho.com/open-view/2395394000005592508?ZOHO_CRITERIA=%22Trasposicion_4.3%22.%22C%C3%B3digo_Pa%C3%ADs%22%20%3D%20'IRL'</v>
      </c>
      <c r="E655" s="4">
        <f t="shared" ref="E655:H655" si="145">+E654</f>
        <v>83</v>
      </c>
      <c r="F655" t="str">
        <f t="shared" si="145"/>
        <v>Informe Interactivo 1</v>
      </c>
      <c r="G655" t="str">
        <f t="shared" si="145"/>
        <v>País de Origen</v>
      </c>
      <c r="H655" t="str">
        <f t="shared" si="145"/>
        <v>Fruta Importada (t) periodo 2012-2020</v>
      </c>
      <c r="I655" s="2" t="s">
        <v>149</v>
      </c>
      <c r="J655" t="s">
        <v>150</v>
      </c>
      <c r="L655" s="1" t="str">
        <f t="shared" si="109"/>
        <v>Informe Interactivo 1 - Irlanda</v>
      </c>
    </row>
    <row r="656" spans="1:12" hidden="1" x14ac:dyDescent="0.35">
      <c r="A656" s="2">
        <f t="shared" si="132"/>
        <v>38</v>
      </c>
      <c r="B656" s="2">
        <f t="shared" si="101"/>
        <v>4.3</v>
      </c>
      <c r="C656" s="5" t="str">
        <f t="shared" si="106"/>
        <v>Informe Interactivo 1 - Irán</v>
      </c>
      <c r="D656" s="34" t="str">
        <f t="shared" si="107"/>
        <v>https://analytics.zoho.com/open-view/2395394000005592508?ZOHO_CRITERIA=%22Trasposicion_4.3%22.%22C%C3%B3digo_Pa%C3%ADs%22%20%3D%20'IRN'</v>
      </c>
      <c r="E656" s="4">
        <f t="shared" ref="E656:H656" si="146">+E655</f>
        <v>83</v>
      </c>
      <c r="F656" t="str">
        <f t="shared" si="146"/>
        <v>Informe Interactivo 1</v>
      </c>
      <c r="G656" t="str">
        <f t="shared" si="146"/>
        <v>País de Origen</v>
      </c>
      <c r="H656" t="str">
        <f t="shared" si="146"/>
        <v>Fruta Importada (t) periodo 2012-2020</v>
      </c>
      <c r="I656" s="2" t="s">
        <v>295</v>
      </c>
      <c r="J656" t="s">
        <v>296</v>
      </c>
      <c r="L656" s="1" t="str">
        <f t="shared" si="109"/>
        <v>Informe Interactivo 1 - Irán</v>
      </c>
    </row>
    <row r="657" spans="1:12" hidden="1" x14ac:dyDescent="0.35">
      <c r="A657" s="2">
        <f t="shared" si="132"/>
        <v>39</v>
      </c>
      <c r="B657" s="2">
        <f t="shared" si="101"/>
        <v>4.3</v>
      </c>
      <c r="C657" s="5" t="str">
        <f t="shared" si="106"/>
        <v>Informe Interactivo 1 - Islandia</v>
      </c>
      <c r="D657" s="34" t="str">
        <f t="shared" si="107"/>
        <v>https://analytics.zoho.com/open-view/2395394000005592508?ZOHO_CRITERIA=%22Trasposicion_4.3%22.%22C%C3%B3digo_Pa%C3%ADs%22%20%3D%20'ISL'</v>
      </c>
      <c r="E657" s="4">
        <f t="shared" ref="E657:H657" si="147">+E656</f>
        <v>83</v>
      </c>
      <c r="F657" t="str">
        <f t="shared" si="147"/>
        <v>Informe Interactivo 1</v>
      </c>
      <c r="G657" t="str">
        <f t="shared" si="147"/>
        <v>País de Origen</v>
      </c>
      <c r="H657" t="str">
        <f t="shared" si="147"/>
        <v>Fruta Importada (t) periodo 2012-2020</v>
      </c>
      <c r="I657" s="2" t="s">
        <v>297</v>
      </c>
      <c r="J657" t="s">
        <v>298</v>
      </c>
      <c r="L657" s="1" t="str">
        <f t="shared" si="109"/>
        <v>Informe Interactivo 1 - Islandia</v>
      </c>
    </row>
    <row r="658" spans="1:12" hidden="1" x14ac:dyDescent="0.35">
      <c r="A658" s="2">
        <f t="shared" si="132"/>
        <v>40</v>
      </c>
      <c r="B658" s="2">
        <f t="shared" ref="B658:B721" si="148">+B657</f>
        <v>4.3</v>
      </c>
      <c r="C658" s="5" t="str">
        <f t="shared" si="106"/>
        <v>Informe Interactivo 1 - Israel</v>
      </c>
      <c r="D658" s="34" t="str">
        <f t="shared" si="107"/>
        <v>https://analytics.zoho.com/open-view/2395394000005592508?ZOHO_CRITERIA=%22Trasposicion_4.3%22.%22C%C3%B3digo_Pa%C3%ADs%22%20%3D%20'ISR'</v>
      </c>
      <c r="E658" s="4">
        <f t="shared" ref="E658:H658" si="149">+E657</f>
        <v>83</v>
      </c>
      <c r="F658" t="str">
        <f t="shared" si="149"/>
        <v>Informe Interactivo 1</v>
      </c>
      <c r="G658" t="str">
        <f t="shared" si="149"/>
        <v>País de Origen</v>
      </c>
      <c r="H658" t="str">
        <f t="shared" si="149"/>
        <v>Fruta Importada (t) periodo 2012-2020</v>
      </c>
      <c r="I658" s="2" t="s">
        <v>151</v>
      </c>
      <c r="J658" t="s">
        <v>152</v>
      </c>
      <c r="L658" s="1" t="str">
        <f t="shared" si="109"/>
        <v>Informe Interactivo 1 - Israel</v>
      </c>
    </row>
    <row r="659" spans="1:12" hidden="1" x14ac:dyDescent="0.35">
      <c r="A659" s="2">
        <f t="shared" si="132"/>
        <v>41</v>
      </c>
      <c r="B659" s="2">
        <f t="shared" si="148"/>
        <v>4.3</v>
      </c>
      <c r="C659" s="5" t="str">
        <f t="shared" si="106"/>
        <v>Informe Interactivo 1 - Italia</v>
      </c>
      <c r="D659" s="34" t="str">
        <f t="shared" si="107"/>
        <v>https://analytics.zoho.com/open-view/2395394000005592508?ZOHO_CRITERIA=%22Trasposicion_4.3%22.%22C%C3%B3digo_Pa%C3%ADs%22%20%3D%20'ITA'</v>
      </c>
      <c r="E659" s="4">
        <f t="shared" ref="E659:H659" si="150">+E658</f>
        <v>83</v>
      </c>
      <c r="F659" t="str">
        <f t="shared" si="150"/>
        <v>Informe Interactivo 1</v>
      </c>
      <c r="G659" t="str">
        <f t="shared" si="150"/>
        <v>País de Origen</v>
      </c>
      <c r="H659" t="str">
        <f t="shared" si="150"/>
        <v>Fruta Importada (t) periodo 2012-2020</v>
      </c>
      <c r="I659" s="2" t="s">
        <v>153</v>
      </c>
      <c r="J659" t="s">
        <v>154</v>
      </c>
      <c r="L659" s="1" t="str">
        <f t="shared" si="109"/>
        <v>Informe Interactivo 1 - Italia</v>
      </c>
    </row>
    <row r="660" spans="1:12" hidden="1" x14ac:dyDescent="0.35">
      <c r="A660" s="2">
        <f t="shared" si="132"/>
        <v>42</v>
      </c>
      <c r="B660" s="2">
        <f t="shared" si="148"/>
        <v>4.3</v>
      </c>
      <c r="C660" s="5" t="str">
        <f t="shared" si="106"/>
        <v>Informe Interactivo 1 - Jamaica</v>
      </c>
      <c r="D660" s="34" t="str">
        <f t="shared" si="107"/>
        <v>https://analytics.zoho.com/open-view/2395394000005592508?ZOHO_CRITERIA=%22Trasposicion_4.3%22.%22C%C3%B3digo_Pa%C3%ADs%22%20%3D%20'JAM'</v>
      </c>
      <c r="E660" s="4">
        <f t="shared" ref="E660:H660" si="151">+E659</f>
        <v>83</v>
      </c>
      <c r="F660" t="str">
        <f t="shared" si="151"/>
        <v>Informe Interactivo 1</v>
      </c>
      <c r="G660" t="str">
        <f t="shared" si="151"/>
        <v>País de Origen</v>
      </c>
      <c r="H660" t="str">
        <f t="shared" si="151"/>
        <v>Fruta Importada (t) periodo 2012-2020</v>
      </c>
      <c r="I660" s="2" t="s">
        <v>299</v>
      </c>
      <c r="J660" t="s">
        <v>300</v>
      </c>
      <c r="L660" s="1" t="str">
        <f t="shared" si="109"/>
        <v>Informe Interactivo 1 - Jamaica</v>
      </c>
    </row>
    <row r="661" spans="1:12" hidden="1" x14ac:dyDescent="0.35">
      <c r="A661" s="2">
        <f t="shared" si="132"/>
        <v>43</v>
      </c>
      <c r="B661" s="2">
        <f t="shared" si="148"/>
        <v>4.3</v>
      </c>
      <c r="C661" s="5" t="str">
        <f t="shared" si="106"/>
        <v>Informe Interactivo 1 - Jordania</v>
      </c>
      <c r="D661" s="34" t="str">
        <f t="shared" si="107"/>
        <v>https://analytics.zoho.com/open-view/2395394000005592508?ZOHO_CRITERIA=%22Trasposicion_4.3%22.%22C%C3%B3digo_Pa%C3%ADs%22%20%3D%20'JOR'</v>
      </c>
      <c r="E661" s="4">
        <f t="shared" ref="E661:H661" si="152">+E660</f>
        <v>83</v>
      </c>
      <c r="F661" t="str">
        <f t="shared" si="152"/>
        <v>Informe Interactivo 1</v>
      </c>
      <c r="G661" t="str">
        <f t="shared" si="152"/>
        <v>País de Origen</v>
      </c>
      <c r="H661" t="str">
        <f t="shared" si="152"/>
        <v>Fruta Importada (t) periodo 2012-2020</v>
      </c>
      <c r="I661" s="2" t="s">
        <v>155</v>
      </c>
      <c r="J661" t="s">
        <v>156</v>
      </c>
      <c r="L661" s="1" t="str">
        <f t="shared" si="109"/>
        <v>Informe Interactivo 1 - Jordania</v>
      </c>
    </row>
    <row r="662" spans="1:12" hidden="1" x14ac:dyDescent="0.35">
      <c r="A662" s="2">
        <f t="shared" si="132"/>
        <v>44</v>
      </c>
      <c r="B662" s="2">
        <f t="shared" si="148"/>
        <v>4.3</v>
      </c>
      <c r="C662" s="5" t="str">
        <f t="shared" si="106"/>
        <v>Informe Interactivo 1 - Japón</v>
      </c>
      <c r="D662" s="34" t="str">
        <f t="shared" si="107"/>
        <v>https://analytics.zoho.com/open-view/2395394000005592508?ZOHO_CRITERIA=%22Trasposicion_4.3%22.%22C%C3%B3digo_Pa%C3%ADs%22%20%3D%20'JPN'</v>
      </c>
      <c r="E662" s="4">
        <f t="shared" ref="E662:H662" si="153">+E661</f>
        <v>83</v>
      </c>
      <c r="F662" t="str">
        <f t="shared" si="153"/>
        <v>Informe Interactivo 1</v>
      </c>
      <c r="G662" t="str">
        <f t="shared" si="153"/>
        <v>País de Origen</v>
      </c>
      <c r="H662" t="str">
        <f t="shared" si="153"/>
        <v>Fruta Importada (t) periodo 2012-2020</v>
      </c>
      <c r="I662" s="2" t="s">
        <v>157</v>
      </c>
      <c r="J662" t="s">
        <v>158</v>
      </c>
      <c r="L662" s="1" t="str">
        <f t="shared" si="109"/>
        <v>Informe Interactivo 1 - Japón</v>
      </c>
    </row>
    <row r="663" spans="1:12" hidden="1" x14ac:dyDescent="0.35">
      <c r="A663" s="2">
        <f t="shared" si="132"/>
        <v>45</v>
      </c>
      <c r="B663" s="2">
        <f t="shared" si="148"/>
        <v>4.3</v>
      </c>
      <c r="C663" s="5" t="str">
        <f t="shared" si="106"/>
        <v>Informe Interactivo 1 - Corea del Sur</v>
      </c>
      <c r="D663" s="34" t="str">
        <f t="shared" si="107"/>
        <v>https://analytics.zoho.com/open-view/2395394000005592508?ZOHO_CRITERIA=%22Trasposicion_4.3%22.%22C%C3%B3digo_Pa%C3%ADs%22%20%3D%20'KOR'</v>
      </c>
      <c r="E663" s="4">
        <f t="shared" ref="E663:H663" si="154">+E662</f>
        <v>83</v>
      </c>
      <c r="F663" t="str">
        <f t="shared" si="154"/>
        <v>Informe Interactivo 1</v>
      </c>
      <c r="G663" t="str">
        <f t="shared" si="154"/>
        <v>País de Origen</v>
      </c>
      <c r="H663" t="str">
        <f t="shared" si="154"/>
        <v>Fruta Importada (t) periodo 2012-2020</v>
      </c>
      <c r="I663" s="2" t="s">
        <v>161</v>
      </c>
      <c r="J663" t="s">
        <v>162</v>
      </c>
      <c r="L663" s="1" t="str">
        <f t="shared" si="109"/>
        <v>Informe Interactivo 1 - Corea del Sur</v>
      </c>
    </row>
    <row r="664" spans="1:12" hidden="1" x14ac:dyDescent="0.35">
      <c r="A664" s="2">
        <f t="shared" si="132"/>
        <v>46</v>
      </c>
      <c r="B664" s="2">
        <f t="shared" si="148"/>
        <v>4.3</v>
      </c>
      <c r="C664" s="5" t="str">
        <f t="shared" si="106"/>
        <v>Informe Interactivo 1 - Líbano</v>
      </c>
      <c r="D664" s="34" t="str">
        <f t="shared" si="107"/>
        <v>https://analytics.zoho.com/open-view/2395394000005592508?ZOHO_CRITERIA=%22Trasposicion_4.3%22.%22C%C3%B3digo_Pa%C3%ADs%22%20%3D%20'LBN'</v>
      </c>
      <c r="E664" s="4">
        <f t="shared" ref="E664:H664" si="155">+E663</f>
        <v>83</v>
      </c>
      <c r="F664" t="str">
        <f t="shared" si="155"/>
        <v>Informe Interactivo 1</v>
      </c>
      <c r="G664" t="str">
        <f t="shared" si="155"/>
        <v>País de Origen</v>
      </c>
      <c r="H664" t="str">
        <f t="shared" si="155"/>
        <v>Fruta Importada (t) periodo 2012-2020</v>
      </c>
      <c r="I664" s="2" t="s">
        <v>165</v>
      </c>
      <c r="J664" t="s">
        <v>166</v>
      </c>
      <c r="L664" s="1" t="str">
        <f t="shared" si="109"/>
        <v>Informe Interactivo 1 - Líbano</v>
      </c>
    </row>
    <row r="665" spans="1:12" hidden="1" x14ac:dyDescent="0.35">
      <c r="A665" s="2">
        <f t="shared" si="132"/>
        <v>47</v>
      </c>
      <c r="B665" s="2">
        <f t="shared" si="148"/>
        <v>4.3</v>
      </c>
      <c r="C665" s="5" t="str">
        <f t="shared" si="106"/>
        <v>Informe Interactivo 1 - Sri Lanka</v>
      </c>
      <c r="D665" s="34" t="str">
        <f t="shared" si="107"/>
        <v>https://analytics.zoho.com/open-view/2395394000005592508?ZOHO_CRITERIA=%22Trasposicion_4.3%22.%22C%C3%B3digo_Pa%C3%ADs%22%20%3D%20'LKA'</v>
      </c>
      <c r="E665" s="4">
        <f t="shared" ref="E665:H665" si="156">+E664</f>
        <v>83</v>
      </c>
      <c r="F665" t="str">
        <f t="shared" si="156"/>
        <v>Informe Interactivo 1</v>
      </c>
      <c r="G665" t="str">
        <f t="shared" si="156"/>
        <v>País de Origen</v>
      </c>
      <c r="H665" t="str">
        <f t="shared" si="156"/>
        <v>Fruta Importada (t) periodo 2012-2020</v>
      </c>
      <c r="I665" s="2" t="s">
        <v>169</v>
      </c>
      <c r="J665" t="s">
        <v>170</v>
      </c>
      <c r="L665" s="1" t="str">
        <f t="shared" si="109"/>
        <v>Informe Interactivo 1 - Sri Lanka</v>
      </c>
    </row>
    <row r="666" spans="1:12" hidden="1" x14ac:dyDescent="0.35">
      <c r="A666" s="2">
        <f t="shared" si="132"/>
        <v>48</v>
      </c>
      <c r="B666" s="2">
        <f t="shared" si="148"/>
        <v>4.3</v>
      </c>
      <c r="C666" s="5" t="str">
        <f t="shared" si="106"/>
        <v>Informe Interactivo 1 - Lituania</v>
      </c>
      <c r="D666" s="34" t="str">
        <f t="shared" si="107"/>
        <v>https://analytics.zoho.com/open-view/2395394000005592508?ZOHO_CRITERIA=%22Trasposicion_4.3%22.%22C%C3%B3digo_Pa%C3%ADs%22%20%3D%20'LTU'</v>
      </c>
      <c r="E666" s="4">
        <f t="shared" ref="E666:H666" si="157">+E665</f>
        <v>83</v>
      </c>
      <c r="F666" t="str">
        <f t="shared" si="157"/>
        <v>Informe Interactivo 1</v>
      </c>
      <c r="G666" t="str">
        <f t="shared" si="157"/>
        <v>País de Origen</v>
      </c>
      <c r="H666" t="str">
        <f t="shared" si="157"/>
        <v>Fruta Importada (t) periodo 2012-2020</v>
      </c>
      <c r="I666" s="2" t="s">
        <v>171</v>
      </c>
      <c r="J666" t="s">
        <v>172</v>
      </c>
      <c r="L666" s="1" t="str">
        <f t="shared" si="109"/>
        <v>Informe Interactivo 1 - Lituania</v>
      </c>
    </row>
    <row r="667" spans="1:12" hidden="1" x14ac:dyDescent="0.35">
      <c r="A667" s="2">
        <f t="shared" si="132"/>
        <v>49</v>
      </c>
      <c r="B667" s="2">
        <f t="shared" si="148"/>
        <v>4.3</v>
      </c>
      <c r="C667" s="5" t="str">
        <f t="shared" si="106"/>
        <v>Informe Interactivo 1 - México</v>
      </c>
      <c r="D667" s="34" t="str">
        <f t="shared" si="107"/>
        <v>https://analytics.zoho.com/open-view/2395394000005592508?ZOHO_CRITERIA=%22Trasposicion_4.3%22.%22C%C3%B3digo_Pa%C3%ADs%22%20%3D%20'MEX'</v>
      </c>
      <c r="E667" s="4">
        <f t="shared" ref="E667:H667" si="158">+E666</f>
        <v>83</v>
      </c>
      <c r="F667" t="str">
        <f t="shared" si="158"/>
        <v>Informe Interactivo 1</v>
      </c>
      <c r="G667" t="str">
        <f t="shared" si="158"/>
        <v>País de Origen</v>
      </c>
      <c r="H667" t="str">
        <f t="shared" si="158"/>
        <v>Fruta Importada (t) periodo 2012-2020</v>
      </c>
      <c r="I667" s="2" t="s">
        <v>177</v>
      </c>
      <c r="J667" t="s">
        <v>178</v>
      </c>
      <c r="L667" s="1" t="str">
        <f t="shared" si="109"/>
        <v>Informe Interactivo 1 - México</v>
      </c>
    </row>
    <row r="668" spans="1:12" hidden="1" x14ac:dyDescent="0.35">
      <c r="A668" s="2">
        <f t="shared" si="132"/>
        <v>50</v>
      </c>
      <c r="B668" s="2">
        <f t="shared" si="148"/>
        <v>4.3</v>
      </c>
      <c r="C668" s="5" t="str">
        <f t="shared" si="106"/>
        <v>Informe Interactivo 1 - Malí</v>
      </c>
      <c r="D668" s="34" t="str">
        <f t="shared" si="107"/>
        <v>https://analytics.zoho.com/open-view/2395394000005592508?ZOHO_CRITERIA=%22Trasposicion_4.3%22.%22C%C3%B3digo_Pa%C3%ADs%22%20%3D%20'MLI'</v>
      </c>
      <c r="E668" s="4">
        <f t="shared" ref="E668:H668" si="159">+E667</f>
        <v>83</v>
      </c>
      <c r="F668" t="str">
        <f t="shared" si="159"/>
        <v>Informe Interactivo 1</v>
      </c>
      <c r="G668" t="str">
        <f t="shared" si="159"/>
        <v>País de Origen</v>
      </c>
      <c r="H668" t="str">
        <f t="shared" si="159"/>
        <v>Fruta Importada (t) periodo 2012-2020</v>
      </c>
      <c r="I668" s="2" t="s">
        <v>301</v>
      </c>
      <c r="J668" t="s">
        <v>302</v>
      </c>
      <c r="L668" s="1" t="str">
        <f t="shared" si="109"/>
        <v>Informe Interactivo 1 - Malí</v>
      </c>
    </row>
    <row r="669" spans="1:12" hidden="1" x14ac:dyDescent="0.35">
      <c r="A669" s="2">
        <f t="shared" si="132"/>
        <v>51</v>
      </c>
      <c r="B669" s="2">
        <f t="shared" si="148"/>
        <v>4.3</v>
      </c>
      <c r="C669" s="5" t="str">
        <f t="shared" si="106"/>
        <v>Informe Interactivo 1 - Malasia</v>
      </c>
      <c r="D669" s="34" t="str">
        <f t="shared" si="107"/>
        <v>https://analytics.zoho.com/open-view/2395394000005592508?ZOHO_CRITERIA=%22Trasposicion_4.3%22.%22C%C3%B3digo_Pa%C3%ADs%22%20%3D%20'MYS'</v>
      </c>
      <c r="E669" s="4">
        <f t="shared" ref="E669:H669" si="160">+E668</f>
        <v>83</v>
      </c>
      <c r="F669" t="str">
        <f t="shared" si="160"/>
        <v>Informe Interactivo 1</v>
      </c>
      <c r="G669" t="str">
        <f t="shared" si="160"/>
        <v>País de Origen</v>
      </c>
      <c r="H669" t="str">
        <f t="shared" si="160"/>
        <v>Fruta Importada (t) periodo 2012-2020</v>
      </c>
      <c r="I669" s="2" t="s">
        <v>183</v>
      </c>
      <c r="J669" t="s">
        <v>184</v>
      </c>
      <c r="L669" s="1" t="str">
        <f t="shared" si="109"/>
        <v>Informe Interactivo 1 - Malasia</v>
      </c>
    </row>
    <row r="670" spans="1:12" hidden="1" x14ac:dyDescent="0.35">
      <c r="A670" s="2">
        <f t="shared" si="132"/>
        <v>52</v>
      </c>
      <c r="B670" s="2">
        <f t="shared" si="148"/>
        <v>4.3</v>
      </c>
      <c r="C670" s="5" t="str">
        <f t="shared" si="106"/>
        <v>Informe Interactivo 1 - Nueva Caledonia</v>
      </c>
      <c r="D670" s="34" t="str">
        <f t="shared" si="107"/>
        <v>https://analytics.zoho.com/open-view/2395394000005592508?ZOHO_CRITERIA=%22Trasposicion_4.3%22.%22C%C3%B3digo_Pa%C3%ADs%22%20%3D%20'NCL'</v>
      </c>
      <c r="E670" s="4">
        <f t="shared" ref="E670:H670" si="161">+E669</f>
        <v>83</v>
      </c>
      <c r="F670" t="str">
        <f t="shared" si="161"/>
        <v>Informe Interactivo 1</v>
      </c>
      <c r="G670" t="str">
        <f t="shared" si="161"/>
        <v>País de Origen</v>
      </c>
      <c r="H670" t="str">
        <f t="shared" si="161"/>
        <v>Fruta Importada (t) periodo 2012-2020</v>
      </c>
      <c r="I670" s="2" t="s">
        <v>185</v>
      </c>
      <c r="J670" t="s">
        <v>186</v>
      </c>
      <c r="L670" s="1" t="str">
        <f t="shared" si="109"/>
        <v>Informe Interactivo 1 - Nueva Caledonia</v>
      </c>
    </row>
    <row r="671" spans="1:12" hidden="1" x14ac:dyDescent="0.35">
      <c r="A671" s="2">
        <f t="shared" si="132"/>
        <v>53</v>
      </c>
      <c r="B671" s="2">
        <f t="shared" si="148"/>
        <v>4.3</v>
      </c>
      <c r="C671" s="5" t="str">
        <f t="shared" si="106"/>
        <v>Informe Interactivo 1 - Nigeria</v>
      </c>
      <c r="D671" s="34" t="str">
        <f t="shared" si="107"/>
        <v>https://analytics.zoho.com/open-view/2395394000005592508?ZOHO_CRITERIA=%22Trasposicion_4.3%22.%22C%C3%B3digo_Pa%C3%ADs%22%20%3D%20'NGA'</v>
      </c>
      <c r="E671" s="4">
        <f t="shared" ref="E671:H671" si="162">+E670</f>
        <v>83</v>
      </c>
      <c r="F671" t="str">
        <f t="shared" si="162"/>
        <v>Informe Interactivo 1</v>
      </c>
      <c r="G671" t="str">
        <f t="shared" si="162"/>
        <v>País de Origen</v>
      </c>
      <c r="H671" t="str">
        <f t="shared" si="162"/>
        <v>Fruta Importada (t) periodo 2012-2020</v>
      </c>
      <c r="I671" s="2" t="s">
        <v>303</v>
      </c>
      <c r="J671" t="s">
        <v>304</v>
      </c>
      <c r="L671" s="1" t="str">
        <f t="shared" si="109"/>
        <v>Informe Interactivo 1 - Nigeria</v>
      </c>
    </row>
    <row r="672" spans="1:12" hidden="1" x14ac:dyDescent="0.35">
      <c r="A672" s="2">
        <f t="shared" si="132"/>
        <v>54</v>
      </c>
      <c r="B672" s="2">
        <f t="shared" si="148"/>
        <v>4.3</v>
      </c>
      <c r="C672" s="5" t="str">
        <f t="shared" si="106"/>
        <v>Informe Interactivo 1 - Países Bajos</v>
      </c>
      <c r="D672" s="34" t="str">
        <f t="shared" si="107"/>
        <v>https://analytics.zoho.com/open-view/2395394000005592508?ZOHO_CRITERIA=%22Trasposicion_4.3%22.%22C%C3%B3digo_Pa%C3%ADs%22%20%3D%20'NLD'</v>
      </c>
      <c r="E672" s="4">
        <f t="shared" ref="E672:H672" si="163">+E671</f>
        <v>83</v>
      </c>
      <c r="F672" t="str">
        <f t="shared" si="163"/>
        <v>Informe Interactivo 1</v>
      </c>
      <c r="G672" t="str">
        <f t="shared" si="163"/>
        <v>País de Origen</v>
      </c>
      <c r="H672" t="str">
        <f t="shared" si="163"/>
        <v>Fruta Importada (t) periodo 2012-2020</v>
      </c>
      <c r="I672" s="2" t="s">
        <v>189</v>
      </c>
      <c r="J672" t="s">
        <v>190</v>
      </c>
      <c r="L672" s="1" t="str">
        <f t="shared" si="109"/>
        <v>Informe Interactivo 1 - Países Bajos</v>
      </c>
    </row>
    <row r="673" spans="1:12" hidden="1" x14ac:dyDescent="0.35">
      <c r="A673" s="2">
        <f t="shared" si="132"/>
        <v>55</v>
      </c>
      <c r="B673" s="2">
        <f t="shared" si="148"/>
        <v>4.3</v>
      </c>
      <c r="C673" s="5" t="str">
        <f t="shared" si="106"/>
        <v>Informe Interactivo 1 - Nueva Zelanda</v>
      </c>
      <c r="D673" s="34" t="str">
        <f t="shared" si="107"/>
        <v>https://analytics.zoho.com/open-view/2395394000005592508?ZOHO_CRITERIA=%22Trasposicion_4.3%22.%22C%C3%B3digo_Pa%C3%ADs%22%20%3D%20'NZL'</v>
      </c>
      <c r="E673" s="4">
        <f t="shared" ref="E673:H673" si="164">+E672</f>
        <v>83</v>
      </c>
      <c r="F673" t="str">
        <f t="shared" si="164"/>
        <v>Informe Interactivo 1</v>
      </c>
      <c r="G673" t="str">
        <f t="shared" si="164"/>
        <v>País de Origen</v>
      </c>
      <c r="H673" t="str">
        <f t="shared" si="164"/>
        <v>Fruta Importada (t) periodo 2012-2020</v>
      </c>
      <c r="I673" s="2" t="s">
        <v>193</v>
      </c>
      <c r="J673" t="s">
        <v>194</v>
      </c>
      <c r="L673" s="1" t="str">
        <f t="shared" si="109"/>
        <v>Informe Interactivo 1 - Nueva Zelanda</v>
      </c>
    </row>
    <row r="674" spans="1:12" hidden="1" x14ac:dyDescent="0.35">
      <c r="A674" s="2">
        <f t="shared" si="132"/>
        <v>56</v>
      </c>
      <c r="B674" s="2">
        <f t="shared" si="148"/>
        <v>4.3</v>
      </c>
      <c r="C674" s="5" t="str">
        <f t="shared" si="106"/>
        <v>Informe Interactivo 1 - Pakistán</v>
      </c>
      <c r="D674" s="34" t="str">
        <f t="shared" si="107"/>
        <v>https://analytics.zoho.com/open-view/2395394000005592508?ZOHO_CRITERIA=%22Trasposicion_4.3%22.%22C%C3%B3digo_Pa%C3%ADs%22%20%3D%20'PAK'</v>
      </c>
      <c r="E674" s="4">
        <f t="shared" ref="E674:H674" si="165">+E673</f>
        <v>83</v>
      </c>
      <c r="F674" t="str">
        <f t="shared" si="165"/>
        <v>Informe Interactivo 1</v>
      </c>
      <c r="G674" t="str">
        <f t="shared" si="165"/>
        <v>País de Origen</v>
      </c>
      <c r="H674" t="str">
        <f t="shared" si="165"/>
        <v>Fruta Importada (t) periodo 2012-2020</v>
      </c>
      <c r="I674" s="2" t="s">
        <v>305</v>
      </c>
      <c r="J674" t="s">
        <v>306</v>
      </c>
      <c r="L674" s="1" t="str">
        <f t="shared" si="109"/>
        <v>Informe Interactivo 1 - Pakistán</v>
      </c>
    </row>
    <row r="675" spans="1:12" hidden="1" x14ac:dyDescent="0.35">
      <c r="A675" s="2">
        <f t="shared" si="132"/>
        <v>57</v>
      </c>
      <c r="B675" s="2">
        <f t="shared" si="148"/>
        <v>4.3</v>
      </c>
      <c r="C675" s="5" t="str">
        <f t="shared" si="106"/>
        <v>Informe Interactivo 1 - Panamá</v>
      </c>
      <c r="D675" s="34" t="str">
        <f t="shared" si="107"/>
        <v>https://analytics.zoho.com/open-view/2395394000005592508?ZOHO_CRITERIA=%22Trasposicion_4.3%22.%22C%C3%B3digo_Pa%C3%ADs%22%20%3D%20'PAN'</v>
      </c>
      <c r="E675" s="4">
        <f t="shared" ref="E675:H675" si="166">+E674</f>
        <v>83</v>
      </c>
      <c r="F675" t="str">
        <f t="shared" si="166"/>
        <v>Informe Interactivo 1</v>
      </c>
      <c r="G675" t="str">
        <f t="shared" si="166"/>
        <v>País de Origen</v>
      </c>
      <c r="H675" t="str">
        <f t="shared" si="166"/>
        <v>Fruta Importada (t) periodo 2012-2020</v>
      </c>
      <c r="I675" s="2" t="s">
        <v>197</v>
      </c>
      <c r="J675" t="s">
        <v>198</v>
      </c>
      <c r="L675" s="1" t="str">
        <f t="shared" si="109"/>
        <v>Informe Interactivo 1 - Panamá</v>
      </c>
    </row>
    <row r="676" spans="1:12" hidden="1" x14ac:dyDescent="0.35">
      <c r="A676" s="2">
        <f t="shared" si="132"/>
        <v>58</v>
      </c>
      <c r="B676" s="2">
        <f t="shared" si="148"/>
        <v>4.3</v>
      </c>
      <c r="C676" s="5" t="str">
        <f t="shared" si="106"/>
        <v>Informe Interactivo 1 - Perú</v>
      </c>
      <c r="D676" s="34" t="str">
        <f t="shared" si="107"/>
        <v>https://analytics.zoho.com/open-view/2395394000005592508?ZOHO_CRITERIA=%22Trasposicion_4.3%22.%22C%C3%B3digo_Pa%C3%ADs%22%20%3D%20'PER'</v>
      </c>
      <c r="E676" s="4">
        <f t="shared" ref="E676:H676" si="167">+E675</f>
        <v>83</v>
      </c>
      <c r="F676" t="str">
        <f t="shared" si="167"/>
        <v>Informe Interactivo 1</v>
      </c>
      <c r="G676" t="str">
        <f t="shared" si="167"/>
        <v>País de Origen</v>
      </c>
      <c r="H676" t="str">
        <f t="shared" si="167"/>
        <v>Fruta Importada (t) periodo 2012-2020</v>
      </c>
      <c r="I676" s="2" t="s">
        <v>199</v>
      </c>
      <c r="J676" t="s">
        <v>200</v>
      </c>
      <c r="L676" s="1" t="str">
        <f t="shared" si="109"/>
        <v>Informe Interactivo 1 - Perú</v>
      </c>
    </row>
    <row r="677" spans="1:12" hidden="1" x14ac:dyDescent="0.35">
      <c r="A677" s="2">
        <f t="shared" si="132"/>
        <v>59</v>
      </c>
      <c r="B677" s="2">
        <f t="shared" si="148"/>
        <v>4.3</v>
      </c>
      <c r="C677" s="5" t="str">
        <f t="shared" si="106"/>
        <v>Informe Interactivo 1 - Filipinas</v>
      </c>
      <c r="D677" s="34" t="str">
        <f t="shared" si="107"/>
        <v>https://analytics.zoho.com/open-view/2395394000005592508?ZOHO_CRITERIA=%22Trasposicion_4.3%22.%22C%C3%B3digo_Pa%C3%ADs%22%20%3D%20'PHL'</v>
      </c>
      <c r="E677" s="4">
        <f t="shared" ref="E677:H677" si="168">+E676</f>
        <v>83</v>
      </c>
      <c r="F677" t="str">
        <f t="shared" si="168"/>
        <v>Informe Interactivo 1</v>
      </c>
      <c r="G677" t="str">
        <f t="shared" si="168"/>
        <v>País de Origen</v>
      </c>
      <c r="H677" t="str">
        <f t="shared" si="168"/>
        <v>Fruta Importada (t) periodo 2012-2020</v>
      </c>
      <c r="I677" s="2" t="s">
        <v>201</v>
      </c>
      <c r="J677" t="s">
        <v>202</v>
      </c>
      <c r="L677" s="1" t="str">
        <f t="shared" si="109"/>
        <v>Informe Interactivo 1 - Filipinas</v>
      </c>
    </row>
    <row r="678" spans="1:12" hidden="1" x14ac:dyDescent="0.35">
      <c r="A678" s="2">
        <f t="shared" si="132"/>
        <v>60</v>
      </c>
      <c r="B678" s="2">
        <f t="shared" si="148"/>
        <v>4.3</v>
      </c>
      <c r="C678" s="5" t="str">
        <f t="shared" si="106"/>
        <v>Informe Interactivo 1 - Polonia</v>
      </c>
      <c r="D678" s="34" t="str">
        <f t="shared" si="107"/>
        <v>https://analytics.zoho.com/open-view/2395394000005592508?ZOHO_CRITERIA=%22Trasposicion_4.3%22.%22C%C3%B3digo_Pa%C3%ADs%22%20%3D%20'POL'</v>
      </c>
      <c r="E678" s="4">
        <f t="shared" ref="E678:H678" si="169">+E677</f>
        <v>83</v>
      </c>
      <c r="F678" t="str">
        <f t="shared" si="169"/>
        <v>Informe Interactivo 1</v>
      </c>
      <c r="G678" t="str">
        <f t="shared" si="169"/>
        <v>País de Origen</v>
      </c>
      <c r="H678" t="str">
        <f t="shared" si="169"/>
        <v>Fruta Importada (t) periodo 2012-2020</v>
      </c>
      <c r="I678" s="2" t="s">
        <v>203</v>
      </c>
      <c r="J678" t="s">
        <v>204</v>
      </c>
      <c r="L678" s="1" t="str">
        <f t="shared" si="109"/>
        <v>Informe Interactivo 1 - Polonia</v>
      </c>
    </row>
    <row r="679" spans="1:12" hidden="1" x14ac:dyDescent="0.35">
      <c r="A679" s="2">
        <f t="shared" si="132"/>
        <v>61</v>
      </c>
      <c r="B679" s="2">
        <f t="shared" si="148"/>
        <v>4.3</v>
      </c>
      <c r="C679" s="5" t="str">
        <f t="shared" si="106"/>
        <v>Informe Interactivo 1 - Puerto Rico</v>
      </c>
      <c r="D679" s="34" t="str">
        <f t="shared" si="107"/>
        <v>https://analytics.zoho.com/open-view/2395394000005592508?ZOHO_CRITERIA=%22Trasposicion_4.3%22.%22C%C3%B3digo_Pa%C3%ADs%22%20%3D%20'PRI'</v>
      </c>
      <c r="E679" s="4">
        <f t="shared" ref="E679:H679" si="170">+E678</f>
        <v>83</v>
      </c>
      <c r="F679" t="str">
        <f t="shared" si="170"/>
        <v>Informe Interactivo 1</v>
      </c>
      <c r="G679" t="str">
        <f t="shared" si="170"/>
        <v>País de Origen</v>
      </c>
      <c r="H679" t="str">
        <f t="shared" si="170"/>
        <v>Fruta Importada (t) periodo 2012-2020</v>
      </c>
      <c r="I679" s="2" t="s">
        <v>205</v>
      </c>
      <c r="J679" t="s">
        <v>206</v>
      </c>
      <c r="L679" s="1" t="str">
        <f t="shared" si="109"/>
        <v>Informe Interactivo 1 - Puerto Rico</v>
      </c>
    </row>
    <row r="680" spans="1:12" hidden="1" x14ac:dyDescent="0.35">
      <c r="A680" s="2">
        <f t="shared" si="132"/>
        <v>62</v>
      </c>
      <c r="B680" s="2">
        <f t="shared" si="148"/>
        <v>4.3</v>
      </c>
      <c r="C680" s="5" t="str">
        <f t="shared" si="106"/>
        <v>Informe Interactivo 1 - Portugal</v>
      </c>
      <c r="D680" s="34" t="str">
        <f t="shared" si="107"/>
        <v>https://analytics.zoho.com/open-view/2395394000005592508?ZOHO_CRITERIA=%22Trasposicion_4.3%22.%22C%C3%B3digo_Pa%C3%ADs%22%20%3D%20'PRT'</v>
      </c>
      <c r="E680" s="4">
        <f t="shared" ref="E680:H680" si="171">+E679</f>
        <v>83</v>
      </c>
      <c r="F680" t="str">
        <f t="shared" si="171"/>
        <v>Informe Interactivo 1</v>
      </c>
      <c r="G680" t="str">
        <f t="shared" si="171"/>
        <v>País de Origen</v>
      </c>
      <c r="H680" t="str">
        <f t="shared" si="171"/>
        <v>Fruta Importada (t) periodo 2012-2020</v>
      </c>
      <c r="I680" s="2" t="s">
        <v>207</v>
      </c>
      <c r="J680" t="s">
        <v>208</v>
      </c>
      <c r="L680" s="1" t="str">
        <f t="shared" si="109"/>
        <v>Informe Interactivo 1 - Portugal</v>
      </c>
    </row>
    <row r="681" spans="1:12" hidden="1" x14ac:dyDescent="0.35">
      <c r="A681" s="2">
        <f t="shared" si="132"/>
        <v>63</v>
      </c>
      <c r="B681" s="2">
        <f t="shared" si="148"/>
        <v>4.3</v>
      </c>
      <c r="C681" s="5" t="str">
        <f t="shared" si="106"/>
        <v>Informe Interactivo 1 - Paraguay</v>
      </c>
      <c r="D681" s="34" t="str">
        <f t="shared" si="107"/>
        <v>https://analytics.zoho.com/open-view/2395394000005592508?ZOHO_CRITERIA=%22Trasposicion_4.3%22.%22C%C3%B3digo_Pa%C3%ADs%22%20%3D%20'PRY'</v>
      </c>
      <c r="E681" s="4">
        <f t="shared" ref="E681:H681" si="172">+E680</f>
        <v>83</v>
      </c>
      <c r="F681" t="str">
        <f t="shared" si="172"/>
        <v>Informe Interactivo 1</v>
      </c>
      <c r="G681" t="str">
        <f t="shared" si="172"/>
        <v>País de Origen</v>
      </c>
      <c r="H681" t="str">
        <f t="shared" si="172"/>
        <v>Fruta Importada (t) periodo 2012-2020</v>
      </c>
      <c r="I681" s="2" t="s">
        <v>209</v>
      </c>
      <c r="J681" t="s">
        <v>210</v>
      </c>
      <c r="L681" s="1" t="str">
        <f t="shared" si="109"/>
        <v>Informe Interactivo 1 - Paraguay</v>
      </c>
    </row>
    <row r="682" spans="1:12" hidden="1" x14ac:dyDescent="0.35">
      <c r="A682" s="2">
        <f t="shared" si="132"/>
        <v>64</v>
      </c>
      <c r="B682" s="2">
        <f t="shared" si="148"/>
        <v>4.3</v>
      </c>
      <c r="C682" s="5" t="str">
        <f t="shared" si="106"/>
        <v>Informe Interactivo 1 - Rumania</v>
      </c>
      <c r="D682" s="34" t="str">
        <f t="shared" si="107"/>
        <v>https://analytics.zoho.com/open-view/2395394000005592508?ZOHO_CRITERIA=%22Trasposicion_4.3%22.%22C%C3%B3digo_Pa%C3%ADs%22%20%3D%20'ROU'</v>
      </c>
      <c r="E682" s="4">
        <f t="shared" ref="E682:H682" si="173">+E681</f>
        <v>83</v>
      </c>
      <c r="F682" t="str">
        <f t="shared" si="173"/>
        <v>Informe Interactivo 1</v>
      </c>
      <c r="G682" t="str">
        <f t="shared" si="173"/>
        <v>País de Origen</v>
      </c>
      <c r="H682" t="str">
        <f t="shared" si="173"/>
        <v>Fruta Importada (t) periodo 2012-2020</v>
      </c>
      <c r="I682" s="2" t="s">
        <v>211</v>
      </c>
      <c r="J682" t="s">
        <v>212</v>
      </c>
      <c r="L682" s="1" t="str">
        <f t="shared" si="109"/>
        <v>Informe Interactivo 1 - Rumania</v>
      </c>
    </row>
    <row r="683" spans="1:12" hidden="1" x14ac:dyDescent="0.35">
      <c r="A683" s="2">
        <f t="shared" si="132"/>
        <v>65</v>
      </c>
      <c r="B683" s="2">
        <f t="shared" si="148"/>
        <v>4.3</v>
      </c>
      <c r="C683" s="5" t="str">
        <f t="shared" si="106"/>
        <v>Informe Interactivo 1 - Rusia</v>
      </c>
      <c r="D683" s="34" t="str">
        <f t="shared" si="107"/>
        <v>https://analytics.zoho.com/open-view/2395394000005592508?ZOHO_CRITERIA=%22Trasposicion_4.3%22.%22C%C3%B3digo_Pa%C3%ADs%22%20%3D%20'RUS'</v>
      </c>
      <c r="E683" s="4">
        <f t="shared" ref="E683:H683" si="174">+E682</f>
        <v>83</v>
      </c>
      <c r="F683" t="str">
        <f t="shared" si="174"/>
        <v>Informe Interactivo 1</v>
      </c>
      <c r="G683" t="str">
        <f t="shared" si="174"/>
        <v>País de Origen</v>
      </c>
      <c r="H683" t="str">
        <f t="shared" si="174"/>
        <v>Fruta Importada (t) periodo 2012-2020</v>
      </c>
      <c r="I683" s="2" t="s">
        <v>213</v>
      </c>
      <c r="J683" t="s">
        <v>214</v>
      </c>
      <c r="L683" s="1" t="str">
        <f t="shared" si="109"/>
        <v>Informe Interactivo 1 - Rusia</v>
      </c>
    </row>
    <row r="684" spans="1:12" hidden="1" x14ac:dyDescent="0.35">
      <c r="A684" s="2">
        <f t="shared" si="132"/>
        <v>66</v>
      </c>
      <c r="B684" s="2">
        <f t="shared" si="148"/>
        <v>4.3</v>
      </c>
      <c r="C684" s="5" t="str">
        <f t="shared" ref="C684:C747" si="175">+F684&amp;" - "&amp;J684</f>
        <v>Informe Interactivo 1 - Arabia Saudita</v>
      </c>
      <c r="D684" s="34" t="str">
        <f t="shared" ref="D684:D701" si="176">+"https://analytics.zoho.com/open-view/2395394000005592508?ZOHO_CRITERIA=%22Trasposicion_4.3%22.%22C%C3%B3digo_Pa%C3%ADs%22%20%3D%20'"&amp;I684&amp;"'"</f>
        <v>https://analytics.zoho.com/open-view/2395394000005592508?ZOHO_CRITERIA=%22Trasposicion_4.3%22.%22C%C3%B3digo_Pa%C3%ADs%22%20%3D%20'SAU'</v>
      </c>
      <c r="E684" s="4">
        <f t="shared" ref="E684:H684" si="177">+E683</f>
        <v>83</v>
      </c>
      <c r="F684" t="str">
        <f t="shared" si="177"/>
        <v>Informe Interactivo 1</v>
      </c>
      <c r="G684" t="str">
        <f t="shared" si="177"/>
        <v>País de Origen</v>
      </c>
      <c r="H684" t="str">
        <f t="shared" si="177"/>
        <v>Fruta Importada (t) periodo 2012-2020</v>
      </c>
      <c r="I684" s="2" t="s">
        <v>215</v>
      </c>
      <c r="J684" t="s">
        <v>216</v>
      </c>
      <c r="L684" s="1" t="str">
        <f t="shared" ref="L684:L747" si="178">+HYPERLINK(D684,C684)</f>
        <v>Informe Interactivo 1 - Arabia Saudita</v>
      </c>
    </row>
    <row r="685" spans="1:12" hidden="1" x14ac:dyDescent="0.35">
      <c r="A685" s="2">
        <f t="shared" si="132"/>
        <v>67</v>
      </c>
      <c r="B685" s="2">
        <f t="shared" si="148"/>
        <v>4.3</v>
      </c>
      <c r="C685" s="5" t="str">
        <f t="shared" si="175"/>
        <v>Informe Interactivo 1 - Singapur</v>
      </c>
      <c r="D685" s="34" t="str">
        <f t="shared" si="176"/>
        <v>https://analytics.zoho.com/open-view/2395394000005592508?ZOHO_CRITERIA=%22Trasposicion_4.3%22.%22C%C3%B3digo_Pa%C3%ADs%22%20%3D%20'SGP'</v>
      </c>
      <c r="E685" s="4">
        <f t="shared" ref="E685:H685" si="179">+E684</f>
        <v>83</v>
      </c>
      <c r="F685" t="str">
        <f t="shared" si="179"/>
        <v>Informe Interactivo 1</v>
      </c>
      <c r="G685" t="str">
        <f t="shared" si="179"/>
        <v>País de Origen</v>
      </c>
      <c r="H685" t="str">
        <f t="shared" si="179"/>
        <v>Fruta Importada (t) periodo 2012-2020</v>
      </c>
      <c r="I685" s="2" t="s">
        <v>217</v>
      </c>
      <c r="J685" t="s">
        <v>218</v>
      </c>
      <c r="L685" s="1" t="str">
        <f t="shared" si="178"/>
        <v>Informe Interactivo 1 - Singapur</v>
      </c>
    </row>
    <row r="686" spans="1:12" hidden="1" x14ac:dyDescent="0.35">
      <c r="A686" s="2">
        <f t="shared" si="132"/>
        <v>68</v>
      </c>
      <c r="B686" s="2">
        <f t="shared" si="148"/>
        <v>4.3</v>
      </c>
      <c r="C686" s="5" t="str">
        <f t="shared" si="175"/>
        <v>Informe Interactivo 1 - El Salvador</v>
      </c>
      <c r="D686" s="34" t="str">
        <f t="shared" si="176"/>
        <v>https://analytics.zoho.com/open-view/2395394000005592508?ZOHO_CRITERIA=%22Trasposicion_4.3%22.%22C%C3%B3digo_Pa%C3%ADs%22%20%3D%20'SLV'</v>
      </c>
      <c r="E686" s="4">
        <f t="shared" ref="E686:H686" si="180">+E685</f>
        <v>83</v>
      </c>
      <c r="F686" t="str">
        <f t="shared" si="180"/>
        <v>Informe Interactivo 1</v>
      </c>
      <c r="G686" t="str">
        <f t="shared" si="180"/>
        <v>País de Origen</v>
      </c>
      <c r="H686" t="str">
        <f t="shared" si="180"/>
        <v>Fruta Importada (t) periodo 2012-2020</v>
      </c>
      <c r="I686" s="2" t="s">
        <v>219</v>
      </c>
      <c r="J686" t="s">
        <v>220</v>
      </c>
      <c r="L686" s="1" t="str">
        <f t="shared" si="178"/>
        <v>Informe Interactivo 1 - El Salvador</v>
      </c>
    </row>
    <row r="687" spans="1:12" hidden="1" x14ac:dyDescent="0.35">
      <c r="A687" s="2">
        <f t="shared" si="132"/>
        <v>69</v>
      </c>
      <c r="B687" s="2">
        <f t="shared" si="148"/>
        <v>4.3</v>
      </c>
      <c r="C687" s="5" t="str">
        <f t="shared" si="175"/>
        <v>Informe Interactivo 1 - Serbia</v>
      </c>
      <c r="D687" s="34" t="str">
        <f t="shared" si="176"/>
        <v>https://analytics.zoho.com/open-view/2395394000005592508?ZOHO_CRITERIA=%22Trasposicion_4.3%22.%22C%C3%B3digo_Pa%C3%ADs%22%20%3D%20'SRB'</v>
      </c>
      <c r="E687" s="4">
        <f t="shared" ref="E687:H687" si="181">+E686</f>
        <v>83</v>
      </c>
      <c r="F687" t="str">
        <f t="shared" si="181"/>
        <v>Informe Interactivo 1</v>
      </c>
      <c r="G687" t="str">
        <f t="shared" si="181"/>
        <v>País de Origen</v>
      </c>
      <c r="H687" t="str">
        <f t="shared" si="181"/>
        <v>Fruta Importada (t) periodo 2012-2020</v>
      </c>
      <c r="I687" s="2" t="s">
        <v>307</v>
      </c>
      <c r="J687" t="s">
        <v>308</v>
      </c>
      <c r="L687" s="1" t="str">
        <f t="shared" si="178"/>
        <v>Informe Interactivo 1 - Serbia</v>
      </c>
    </row>
    <row r="688" spans="1:12" hidden="1" x14ac:dyDescent="0.35">
      <c r="A688" s="2">
        <f t="shared" si="132"/>
        <v>70</v>
      </c>
      <c r="B688" s="2">
        <f t="shared" si="148"/>
        <v>4.3</v>
      </c>
      <c r="C688" s="5" t="str">
        <f t="shared" si="175"/>
        <v>Informe Interactivo 1 - Eslovenia</v>
      </c>
      <c r="D688" s="34" t="str">
        <f t="shared" si="176"/>
        <v>https://analytics.zoho.com/open-view/2395394000005592508?ZOHO_CRITERIA=%22Trasposicion_4.3%22.%22C%C3%B3digo_Pa%C3%ADs%22%20%3D%20'SVN'</v>
      </c>
      <c r="E688" s="4">
        <f t="shared" ref="E688:H688" si="182">+E687</f>
        <v>83</v>
      </c>
      <c r="F688" t="str">
        <f t="shared" si="182"/>
        <v>Informe Interactivo 1</v>
      </c>
      <c r="G688" t="str">
        <f t="shared" si="182"/>
        <v>País de Origen</v>
      </c>
      <c r="H688" t="str">
        <f t="shared" si="182"/>
        <v>Fruta Importada (t) periodo 2012-2020</v>
      </c>
      <c r="I688" s="2" t="s">
        <v>223</v>
      </c>
      <c r="J688" t="s">
        <v>224</v>
      </c>
      <c r="L688" s="1" t="str">
        <f t="shared" si="178"/>
        <v>Informe Interactivo 1 - Eslovenia</v>
      </c>
    </row>
    <row r="689" spans="1:12" hidden="1" x14ac:dyDescent="0.35">
      <c r="A689" s="2">
        <f t="shared" si="132"/>
        <v>71</v>
      </c>
      <c r="B689" s="2">
        <f t="shared" si="148"/>
        <v>4.3</v>
      </c>
      <c r="C689" s="5" t="str">
        <f t="shared" si="175"/>
        <v>Informe Interactivo 1 - Suecia</v>
      </c>
      <c r="D689" s="34" t="str">
        <f t="shared" si="176"/>
        <v>https://analytics.zoho.com/open-view/2395394000005592508?ZOHO_CRITERIA=%22Trasposicion_4.3%22.%22C%C3%B3digo_Pa%C3%ADs%22%20%3D%20'SWE'</v>
      </c>
      <c r="E689" s="4">
        <f t="shared" ref="E689:H689" si="183">+E688</f>
        <v>83</v>
      </c>
      <c r="F689" t="str">
        <f t="shared" si="183"/>
        <v>Informe Interactivo 1</v>
      </c>
      <c r="G689" t="str">
        <f t="shared" si="183"/>
        <v>País de Origen</v>
      </c>
      <c r="H689" t="str">
        <f t="shared" si="183"/>
        <v>Fruta Importada (t) periodo 2012-2020</v>
      </c>
      <c r="I689" s="2" t="s">
        <v>225</v>
      </c>
      <c r="J689" t="s">
        <v>226</v>
      </c>
      <c r="L689" s="1" t="str">
        <f t="shared" si="178"/>
        <v>Informe Interactivo 1 - Suecia</v>
      </c>
    </row>
    <row r="690" spans="1:12" hidden="1" x14ac:dyDescent="0.35">
      <c r="A690" s="2">
        <f t="shared" si="132"/>
        <v>72</v>
      </c>
      <c r="B690" s="2">
        <f t="shared" si="148"/>
        <v>4.3</v>
      </c>
      <c r="C690" s="5" t="str">
        <f t="shared" si="175"/>
        <v>Informe Interactivo 1 - Siria</v>
      </c>
      <c r="D690" s="34" t="str">
        <f t="shared" si="176"/>
        <v>https://analytics.zoho.com/open-view/2395394000005592508?ZOHO_CRITERIA=%22Trasposicion_4.3%22.%22C%C3%B3digo_Pa%C3%ADs%22%20%3D%20'SYR'</v>
      </c>
      <c r="E690" s="4">
        <f t="shared" ref="E690:H690" si="184">+E689</f>
        <v>83</v>
      </c>
      <c r="F690" t="str">
        <f t="shared" si="184"/>
        <v>Informe Interactivo 1</v>
      </c>
      <c r="G690" t="str">
        <f t="shared" si="184"/>
        <v>País de Origen</v>
      </c>
      <c r="H690" t="str">
        <f t="shared" si="184"/>
        <v>Fruta Importada (t) periodo 2012-2020</v>
      </c>
      <c r="I690" s="2" t="s">
        <v>309</v>
      </c>
      <c r="J690" t="s">
        <v>310</v>
      </c>
      <c r="L690" s="1" t="str">
        <f t="shared" si="178"/>
        <v>Informe Interactivo 1 - Siria</v>
      </c>
    </row>
    <row r="691" spans="1:12" hidden="1" x14ac:dyDescent="0.35">
      <c r="A691" s="2">
        <f t="shared" si="132"/>
        <v>73</v>
      </c>
      <c r="B691" s="2">
        <f t="shared" si="148"/>
        <v>4.3</v>
      </c>
      <c r="C691" s="5" t="str">
        <f t="shared" si="175"/>
        <v>Informe Interactivo 1 - Tailandia</v>
      </c>
      <c r="D691" s="34" t="str">
        <f t="shared" si="176"/>
        <v>https://analytics.zoho.com/open-view/2395394000005592508?ZOHO_CRITERIA=%22Trasposicion_4.3%22.%22C%C3%B3digo_Pa%C3%ADs%22%20%3D%20'THA'</v>
      </c>
      <c r="E691" s="4">
        <f t="shared" ref="E691:H691" si="185">+E690</f>
        <v>83</v>
      </c>
      <c r="F691" t="str">
        <f t="shared" si="185"/>
        <v>Informe Interactivo 1</v>
      </c>
      <c r="G691" t="str">
        <f t="shared" si="185"/>
        <v>País de Origen</v>
      </c>
      <c r="H691" t="str">
        <f t="shared" si="185"/>
        <v>Fruta Importada (t) periodo 2012-2020</v>
      </c>
      <c r="I691" s="2" t="s">
        <v>227</v>
      </c>
      <c r="J691" t="s">
        <v>228</v>
      </c>
      <c r="L691" s="1" t="str">
        <f t="shared" si="178"/>
        <v>Informe Interactivo 1 - Tailandia</v>
      </c>
    </row>
    <row r="692" spans="1:12" hidden="1" x14ac:dyDescent="0.35">
      <c r="A692" s="2">
        <f t="shared" si="132"/>
        <v>74</v>
      </c>
      <c r="B692" s="2">
        <f t="shared" si="148"/>
        <v>4.3</v>
      </c>
      <c r="C692" s="5" t="str">
        <f t="shared" si="175"/>
        <v>Informe Interactivo 1 - Trinidad y Tobago</v>
      </c>
      <c r="D692" s="34" t="str">
        <f t="shared" si="176"/>
        <v>https://analytics.zoho.com/open-view/2395394000005592508?ZOHO_CRITERIA=%22Trasposicion_4.3%22.%22C%C3%B3digo_Pa%C3%ADs%22%20%3D%20'TTO'</v>
      </c>
      <c r="E692" s="4">
        <f t="shared" ref="E692:H692" si="186">+E691</f>
        <v>83</v>
      </c>
      <c r="F692" t="str">
        <f t="shared" si="186"/>
        <v>Informe Interactivo 1</v>
      </c>
      <c r="G692" t="str">
        <f t="shared" si="186"/>
        <v>País de Origen</v>
      </c>
      <c r="H692" t="str">
        <f t="shared" si="186"/>
        <v>Fruta Importada (t) periodo 2012-2020</v>
      </c>
      <c r="I692" s="2" t="s">
        <v>311</v>
      </c>
      <c r="J692" t="s">
        <v>312</v>
      </c>
      <c r="L692" s="1" t="str">
        <f t="shared" si="178"/>
        <v>Informe Interactivo 1 - Trinidad y Tobago</v>
      </c>
    </row>
    <row r="693" spans="1:12" hidden="1" x14ac:dyDescent="0.35">
      <c r="A693" s="2">
        <f t="shared" si="132"/>
        <v>75</v>
      </c>
      <c r="B693" s="2">
        <f t="shared" si="148"/>
        <v>4.3</v>
      </c>
      <c r="C693" s="5" t="str">
        <f t="shared" si="175"/>
        <v>Informe Interactivo 1 - Túnez</v>
      </c>
      <c r="D693" s="34" t="str">
        <f t="shared" si="176"/>
        <v>https://analytics.zoho.com/open-view/2395394000005592508?ZOHO_CRITERIA=%22Trasposicion_4.3%22.%22C%C3%B3digo_Pa%C3%ADs%22%20%3D%20'TUN'</v>
      </c>
      <c r="E693" s="4">
        <f t="shared" ref="E693:H693" si="187">+E692</f>
        <v>83</v>
      </c>
      <c r="F693" t="str">
        <f t="shared" si="187"/>
        <v>Informe Interactivo 1</v>
      </c>
      <c r="G693" t="str">
        <f t="shared" si="187"/>
        <v>País de Origen</v>
      </c>
      <c r="H693" t="str">
        <f t="shared" si="187"/>
        <v>Fruta Importada (t) periodo 2012-2020</v>
      </c>
      <c r="I693" s="2" t="s">
        <v>313</v>
      </c>
      <c r="J693" t="s">
        <v>314</v>
      </c>
      <c r="L693" s="1" t="str">
        <f t="shared" si="178"/>
        <v>Informe Interactivo 1 - Túnez</v>
      </c>
    </row>
    <row r="694" spans="1:12" hidden="1" x14ac:dyDescent="0.35">
      <c r="A694" s="2">
        <f t="shared" si="132"/>
        <v>76</v>
      </c>
      <c r="B694" s="2">
        <f t="shared" si="148"/>
        <v>4.3</v>
      </c>
      <c r="C694" s="5" t="str">
        <f t="shared" si="175"/>
        <v>Informe Interactivo 1 - Turquía</v>
      </c>
      <c r="D694" s="34" t="str">
        <f t="shared" si="176"/>
        <v>https://analytics.zoho.com/open-view/2395394000005592508?ZOHO_CRITERIA=%22Trasposicion_4.3%22.%22C%C3%B3digo_Pa%C3%ADs%22%20%3D%20'TUR'</v>
      </c>
      <c r="E694" s="4">
        <f t="shared" ref="E694:H694" si="188">+E693</f>
        <v>83</v>
      </c>
      <c r="F694" t="str">
        <f t="shared" si="188"/>
        <v>Informe Interactivo 1</v>
      </c>
      <c r="G694" t="str">
        <f t="shared" si="188"/>
        <v>País de Origen</v>
      </c>
      <c r="H694" t="str">
        <f t="shared" si="188"/>
        <v>Fruta Importada (t) periodo 2012-2020</v>
      </c>
      <c r="I694" s="2" t="s">
        <v>229</v>
      </c>
      <c r="J694" t="s">
        <v>230</v>
      </c>
      <c r="L694" s="1" t="str">
        <f t="shared" si="178"/>
        <v>Informe Interactivo 1 - Turquía</v>
      </c>
    </row>
    <row r="695" spans="1:12" hidden="1" x14ac:dyDescent="0.35">
      <c r="A695" s="2">
        <f t="shared" si="132"/>
        <v>77</v>
      </c>
      <c r="B695" s="2">
        <f t="shared" si="148"/>
        <v>4.3</v>
      </c>
      <c r="C695" s="5" t="str">
        <f t="shared" si="175"/>
        <v>Informe Interactivo 1 - Taiwán</v>
      </c>
      <c r="D695" s="34" t="str">
        <f t="shared" si="176"/>
        <v>https://analytics.zoho.com/open-view/2395394000005592508?ZOHO_CRITERIA=%22Trasposicion_4.3%22.%22C%C3%B3digo_Pa%C3%ADs%22%20%3D%20'TWN'</v>
      </c>
      <c r="E695" s="4">
        <f t="shared" ref="E695:H695" si="189">+E694</f>
        <v>83</v>
      </c>
      <c r="F695" t="str">
        <f t="shared" si="189"/>
        <v>Informe Interactivo 1</v>
      </c>
      <c r="G695" t="str">
        <f t="shared" si="189"/>
        <v>País de Origen</v>
      </c>
      <c r="H695" t="str">
        <f t="shared" si="189"/>
        <v>Fruta Importada (t) periodo 2012-2020</v>
      </c>
      <c r="I695" s="2" t="s">
        <v>231</v>
      </c>
      <c r="J695" t="s">
        <v>232</v>
      </c>
      <c r="L695" s="1" t="str">
        <f t="shared" si="178"/>
        <v>Informe Interactivo 1 - Taiwán</v>
      </c>
    </row>
    <row r="696" spans="1:12" hidden="1" x14ac:dyDescent="0.35">
      <c r="A696" s="2">
        <f t="shared" si="132"/>
        <v>78</v>
      </c>
      <c r="B696" s="2">
        <f t="shared" si="148"/>
        <v>4.3</v>
      </c>
      <c r="C696" s="5" t="str">
        <f t="shared" si="175"/>
        <v>Informe Interactivo 1 - Ucrania</v>
      </c>
      <c r="D696" s="34" t="str">
        <f t="shared" si="176"/>
        <v>https://analytics.zoho.com/open-view/2395394000005592508?ZOHO_CRITERIA=%22Trasposicion_4.3%22.%22C%C3%B3digo_Pa%C3%ADs%22%20%3D%20'UKR'</v>
      </c>
      <c r="E696" s="4">
        <f t="shared" ref="E696:H696" si="190">+E695</f>
        <v>83</v>
      </c>
      <c r="F696" t="str">
        <f t="shared" si="190"/>
        <v>Informe Interactivo 1</v>
      </c>
      <c r="G696" t="str">
        <f t="shared" si="190"/>
        <v>País de Origen</v>
      </c>
      <c r="H696" t="str">
        <f t="shared" si="190"/>
        <v>Fruta Importada (t) periodo 2012-2020</v>
      </c>
      <c r="I696" s="2" t="s">
        <v>233</v>
      </c>
      <c r="J696" t="s">
        <v>234</v>
      </c>
      <c r="L696" s="1" t="str">
        <f t="shared" si="178"/>
        <v>Informe Interactivo 1 - Ucrania</v>
      </c>
    </row>
    <row r="697" spans="1:12" hidden="1" x14ac:dyDescent="0.35">
      <c r="A697" s="2">
        <f t="shared" si="132"/>
        <v>79</v>
      </c>
      <c r="B697" s="2">
        <f t="shared" si="148"/>
        <v>4.3</v>
      </c>
      <c r="C697" s="5" t="str">
        <f t="shared" si="175"/>
        <v>Informe Interactivo 1 - Uruguay</v>
      </c>
      <c r="D697" s="34" t="str">
        <f t="shared" si="176"/>
        <v>https://analytics.zoho.com/open-view/2395394000005592508?ZOHO_CRITERIA=%22Trasposicion_4.3%22.%22C%C3%B3digo_Pa%C3%ADs%22%20%3D%20'URY'</v>
      </c>
      <c r="E697" s="4">
        <f t="shared" ref="E697:H697" si="191">+E696</f>
        <v>83</v>
      </c>
      <c r="F697" t="str">
        <f t="shared" si="191"/>
        <v>Informe Interactivo 1</v>
      </c>
      <c r="G697" t="str">
        <f t="shared" si="191"/>
        <v>País de Origen</v>
      </c>
      <c r="H697" t="str">
        <f t="shared" si="191"/>
        <v>Fruta Importada (t) periodo 2012-2020</v>
      </c>
      <c r="I697" s="2" t="s">
        <v>235</v>
      </c>
      <c r="J697" t="s">
        <v>236</v>
      </c>
      <c r="L697" s="1" t="str">
        <f t="shared" si="178"/>
        <v>Informe Interactivo 1 - Uruguay</v>
      </c>
    </row>
    <row r="698" spans="1:12" hidden="1" x14ac:dyDescent="0.35">
      <c r="A698" s="2">
        <f t="shared" si="132"/>
        <v>80</v>
      </c>
      <c r="B698" s="2">
        <f t="shared" si="148"/>
        <v>4.3</v>
      </c>
      <c r="C698" s="5" t="str">
        <f t="shared" si="175"/>
        <v>Informe Interactivo 1 - Estados Unidos</v>
      </c>
      <c r="D698" s="34" t="str">
        <f t="shared" si="176"/>
        <v>https://analytics.zoho.com/open-view/2395394000005592508?ZOHO_CRITERIA=%22Trasposicion_4.3%22.%22C%C3%B3digo_Pa%C3%ADs%22%20%3D%20'USA'</v>
      </c>
      <c r="E698" s="4">
        <f t="shared" ref="E698:H698" si="192">+E697</f>
        <v>83</v>
      </c>
      <c r="F698" t="str">
        <f t="shared" si="192"/>
        <v>Informe Interactivo 1</v>
      </c>
      <c r="G698" t="str">
        <f t="shared" si="192"/>
        <v>País de Origen</v>
      </c>
      <c r="H698" t="str">
        <f t="shared" si="192"/>
        <v>Fruta Importada (t) periodo 2012-2020</v>
      </c>
      <c r="I698" s="2" t="s">
        <v>237</v>
      </c>
      <c r="J698" t="s">
        <v>238</v>
      </c>
      <c r="L698" s="1" t="str">
        <f t="shared" si="178"/>
        <v>Informe Interactivo 1 - Estados Unidos</v>
      </c>
    </row>
    <row r="699" spans="1:12" hidden="1" x14ac:dyDescent="0.35">
      <c r="A699" s="2">
        <f t="shared" si="132"/>
        <v>81</v>
      </c>
      <c r="B699" s="2">
        <f t="shared" si="148"/>
        <v>4.3</v>
      </c>
      <c r="C699" s="5" t="str">
        <f t="shared" si="175"/>
        <v>Informe Interactivo 1 - Venezuela</v>
      </c>
      <c r="D699" s="34" t="str">
        <f t="shared" si="176"/>
        <v>https://analytics.zoho.com/open-view/2395394000005592508?ZOHO_CRITERIA=%22Trasposicion_4.3%22.%22C%C3%B3digo_Pa%C3%ADs%22%20%3D%20'VEN'</v>
      </c>
      <c r="E699" s="4">
        <f t="shared" ref="E699:H699" si="193">+E698</f>
        <v>83</v>
      </c>
      <c r="F699" t="str">
        <f t="shared" si="193"/>
        <v>Informe Interactivo 1</v>
      </c>
      <c r="G699" t="str">
        <f t="shared" si="193"/>
        <v>País de Origen</v>
      </c>
      <c r="H699" t="str">
        <f t="shared" si="193"/>
        <v>Fruta Importada (t) periodo 2012-2020</v>
      </c>
      <c r="I699" s="2" t="s">
        <v>239</v>
      </c>
      <c r="J699" t="s">
        <v>240</v>
      </c>
      <c r="L699" s="1" t="str">
        <f t="shared" si="178"/>
        <v>Informe Interactivo 1 - Venezuela</v>
      </c>
    </row>
    <row r="700" spans="1:12" hidden="1" x14ac:dyDescent="0.35">
      <c r="A700" s="2">
        <f t="shared" si="132"/>
        <v>82</v>
      </c>
      <c r="B700" s="2">
        <f t="shared" si="148"/>
        <v>4.3</v>
      </c>
      <c r="C700" s="5" t="str">
        <f t="shared" si="175"/>
        <v>Informe Interactivo 1 - Vietnam</v>
      </c>
      <c r="D700" s="34" t="str">
        <f t="shared" si="176"/>
        <v>https://analytics.zoho.com/open-view/2395394000005592508?ZOHO_CRITERIA=%22Trasposicion_4.3%22.%22C%C3%B3digo_Pa%C3%ADs%22%20%3D%20'VNM'</v>
      </c>
      <c r="E700" s="4">
        <f t="shared" ref="E700:H700" si="194">+E699</f>
        <v>83</v>
      </c>
      <c r="F700" t="str">
        <f t="shared" si="194"/>
        <v>Informe Interactivo 1</v>
      </c>
      <c r="G700" t="str">
        <f t="shared" si="194"/>
        <v>País de Origen</v>
      </c>
      <c r="H700" t="str">
        <f t="shared" si="194"/>
        <v>Fruta Importada (t) periodo 2012-2020</v>
      </c>
      <c r="I700" s="2" t="s">
        <v>241</v>
      </c>
      <c r="J700" t="s">
        <v>242</v>
      </c>
      <c r="L700" s="1" t="str">
        <f t="shared" si="178"/>
        <v>Informe Interactivo 1 - Vietnam</v>
      </c>
    </row>
    <row r="701" spans="1:12" hidden="1" x14ac:dyDescent="0.35">
      <c r="A701" s="2">
        <f t="shared" si="132"/>
        <v>83</v>
      </c>
      <c r="B701" s="2">
        <f t="shared" si="148"/>
        <v>4.3</v>
      </c>
      <c r="C701" s="5" t="str">
        <f t="shared" si="175"/>
        <v>Informe Interactivo 1 - Sudáfrica</v>
      </c>
      <c r="D701" s="34" t="str">
        <f t="shared" si="176"/>
        <v>https://analytics.zoho.com/open-view/2395394000005592508?ZOHO_CRITERIA=%22Trasposicion_4.3%22.%22C%C3%B3digo_Pa%C3%ADs%22%20%3D%20'ZAF'</v>
      </c>
      <c r="E701" s="4">
        <f t="shared" ref="E701:H701" si="195">+E700</f>
        <v>83</v>
      </c>
      <c r="F701" t="str">
        <f t="shared" si="195"/>
        <v>Informe Interactivo 1</v>
      </c>
      <c r="G701" t="str">
        <f t="shared" si="195"/>
        <v>País de Origen</v>
      </c>
      <c r="H701" t="str">
        <f t="shared" si="195"/>
        <v>Fruta Importada (t) periodo 2012-2020</v>
      </c>
      <c r="I701" s="2" t="s">
        <v>243</v>
      </c>
      <c r="J701" t="s">
        <v>244</v>
      </c>
      <c r="L701" s="1" t="str">
        <f t="shared" si="178"/>
        <v>Informe Interactivo 1 - Sudáfrica</v>
      </c>
    </row>
    <row r="702" spans="1:12" hidden="1" x14ac:dyDescent="0.35">
      <c r="A702" s="29">
        <v>1</v>
      </c>
      <c r="B702" s="29">
        <f t="shared" si="148"/>
        <v>4.3</v>
      </c>
      <c r="C702" s="30" t="str">
        <f t="shared" si="175"/>
        <v>Informe Interactivo 2 - Aceites</v>
      </c>
      <c r="D702" s="31" t="str">
        <f>+"https://analytics.zoho.com/open-view/2395394000005660281?ZOHO_CRITERIA=%22Trasposicion_4.3%22.%22Id_Procesamiento%22%20%3D%20"&amp;I702</f>
        <v>https://analytics.zoho.com/open-view/2395394000005660281?ZOHO_CRITERIA=%22Trasposicion_4.3%22.%22Id_Procesamiento%22%20%3D%201</v>
      </c>
      <c r="E702" s="32">
        <v>7</v>
      </c>
      <c r="F702" s="33" t="s">
        <v>45</v>
      </c>
      <c r="G702" s="33" t="s">
        <v>245</v>
      </c>
      <c r="H702" s="33" t="s">
        <v>284</v>
      </c>
      <c r="I702" s="29">
        <v>1</v>
      </c>
      <c r="J702" s="33" t="s">
        <v>246</v>
      </c>
      <c r="K702" s="33"/>
      <c r="L702" s="1" t="str">
        <f t="shared" si="178"/>
        <v>Informe Interactivo 2 - Aceites</v>
      </c>
    </row>
    <row r="703" spans="1:12" hidden="1" x14ac:dyDescent="0.35">
      <c r="A703" s="2">
        <f t="shared" si="132"/>
        <v>2</v>
      </c>
      <c r="B703" s="2">
        <f t="shared" si="148"/>
        <v>4.3</v>
      </c>
      <c r="C703" s="5" t="str">
        <f t="shared" si="175"/>
        <v>Informe Interactivo 2 - Congelados</v>
      </c>
      <c r="D703" s="34" t="str">
        <f t="shared" ref="D703:D708" si="196">+"https://analytics.zoho.com/open-view/2395394000005660281?ZOHO_CRITERIA=%22Trasposicion_4.3%22.%22Id_Procesamiento%22%20%3D%20"&amp;I703</f>
        <v>https://analytics.zoho.com/open-view/2395394000005660281?ZOHO_CRITERIA=%22Trasposicion_4.3%22.%22Id_Procesamiento%22%20%3D%202</v>
      </c>
      <c r="E703" s="4">
        <f t="shared" ref="E703:H703" si="197">+E702</f>
        <v>7</v>
      </c>
      <c r="F703" t="str">
        <f t="shared" si="197"/>
        <v>Informe Interactivo 2</v>
      </c>
      <c r="G703" t="str">
        <f t="shared" si="197"/>
        <v>Procesamiento</v>
      </c>
      <c r="H703" t="str">
        <f t="shared" si="197"/>
        <v>Fruta Importada (t) periodo 2012-2020</v>
      </c>
      <c r="I703" s="2">
        <v>2</v>
      </c>
      <c r="J703" t="s">
        <v>247</v>
      </c>
      <c r="L703" s="1" t="str">
        <f t="shared" si="178"/>
        <v>Informe Interactivo 2 - Congelados</v>
      </c>
    </row>
    <row r="704" spans="1:12" hidden="1" x14ac:dyDescent="0.35">
      <c r="A704" s="2">
        <f t="shared" si="132"/>
        <v>3</v>
      </c>
      <c r="B704" s="2">
        <f t="shared" si="148"/>
        <v>4.3</v>
      </c>
      <c r="C704" s="5" t="str">
        <f t="shared" si="175"/>
        <v>Informe Interactivo 2 - Conservas</v>
      </c>
      <c r="D704" s="34" t="str">
        <f t="shared" si="196"/>
        <v>https://analytics.zoho.com/open-view/2395394000005660281?ZOHO_CRITERIA=%22Trasposicion_4.3%22.%22Id_Procesamiento%22%20%3D%203</v>
      </c>
      <c r="E704" s="4">
        <f t="shared" ref="E704:H704" si="198">+E703</f>
        <v>7</v>
      </c>
      <c r="F704" t="str">
        <f t="shared" si="198"/>
        <v>Informe Interactivo 2</v>
      </c>
      <c r="G704" t="str">
        <f t="shared" si="198"/>
        <v>Procesamiento</v>
      </c>
      <c r="H704" t="str">
        <f t="shared" si="198"/>
        <v>Fruta Importada (t) periodo 2012-2020</v>
      </c>
      <c r="I704" s="2">
        <v>3</v>
      </c>
      <c r="J704" t="s">
        <v>248</v>
      </c>
      <c r="L704" s="1" t="str">
        <f t="shared" si="178"/>
        <v>Informe Interactivo 2 - Conservas</v>
      </c>
    </row>
    <row r="705" spans="1:12" hidden="1" x14ac:dyDescent="0.35">
      <c r="A705" s="2">
        <f t="shared" si="132"/>
        <v>4</v>
      </c>
      <c r="B705" s="2">
        <f t="shared" si="148"/>
        <v>4.3</v>
      </c>
      <c r="C705" s="5" t="str">
        <f t="shared" si="175"/>
        <v>Informe Interactivo 2 - Deshidratados</v>
      </c>
      <c r="D705" s="34" t="str">
        <f t="shared" si="196"/>
        <v>https://analytics.zoho.com/open-view/2395394000005660281?ZOHO_CRITERIA=%22Trasposicion_4.3%22.%22Id_Procesamiento%22%20%3D%204</v>
      </c>
      <c r="E705" s="4">
        <f t="shared" ref="E705:H705" si="199">+E704</f>
        <v>7</v>
      </c>
      <c r="F705" t="str">
        <f t="shared" si="199"/>
        <v>Informe Interactivo 2</v>
      </c>
      <c r="G705" t="str">
        <f t="shared" si="199"/>
        <v>Procesamiento</v>
      </c>
      <c r="H705" t="str">
        <f t="shared" si="199"/>
        <v>Fruta Importada (t) periodo 2012-2020</v>
      </c>
      <c r="I705" s="2">
        <v>4</v>
      </c>
      <c r="J705" t="s">
        <v>249</v>
      </c>
      <c r="L705" s="1" t="str">
        <f t="shared" si="178"/>
        <v>Informe Interactivo 2 - Deshidratados</v>
      </c>
    </row>
    <row r="706" spans="1:12" hidden="1" x14ac:dyDescent="0.35">
      <c r="A706" s="2">
        <f t="shared" si="132"/>
        <v>5</v>
      </c>
      <c r="B706" s="2">
        <f t="shared" si="148"/>
        <v>4.3</v>
      </c>
      <c r="C706" s="5" t="str">
        <f t="shared" si="175"/>
        <v>Informe Interactivo 2 - Fresca</v>
      </c>
      <c r="D706" s="34" t="str">
        <f t="shared" si="196"/>
        <v>https://analytics.zoho.com/open-view/2395394000005660281?ZOHO_CRITERIA=%22Trasposicion_4.3%22.%22Id_Procesamiento%22%20%3D%205</v>
      </c>
      <c r="E706" s="4">
        <f t="shared" ref="E706:H706" si="200">+E705</f>
        <v>7</v>
      </c>
      <c r="F706" t="str">
        <f t="shared" si="200"/>
        <v>Informe Interactivo 2</v>
      </c>
      <c r="G706" t="str">
        <f t="shared" si="200"/>
        <v>Procesamiento</v>
      </c>
      <c r="H706" t="str">
        <f t="shared" si="200"/>
        <v>Fruta Importada (t) periodo 2012-2020</v>
      </c>
      <c r="I706" s="2">
        <v>5</v>
      </c>
      <c r="J706" t="s">
        <v>250</v>
      </c>
      <c r="L706" s="1" t="str">
        <f t="shared" si="178"/>
        <v>Informe Interactivo 2 - Fresca</v>
      </c>
    </row>
    <row r="707" spans="1:12" hidden="1" x14ac:dyDescent="0.35">
      <c r="A707" s="2">
        <f t="shared" ref="A707:A770" si="201">+A706+1</f>
        <v>6</v>
      </c>
      <c r="B707" s="2">
        <f t="shared" si="148"/>
        <v>4.3</v>
      </c>
      <c r="C707" s="5" t="str">
        <f t="shared" si="175"/>
        <v>Informe Interactivo 2 - Frutos secos</v>
      </c>
      <c r="D707" s="34" t="str">
        <f t="shared" si="196"/>
        <v>https://analytics.zoho.com/open-view/2395394000005660281?ZOHO_CRITERIA=%22Trasposicion_4.3%22.%22Id_Procesamiento%22%20%3D%206</v>
      </c>
      <c r="E707" s="4">
        <f t="shared" ref="E707:H707" si="202">+E706</f>
        <v>7</v>
      </c>
      <c r="F707" t="str">
        <f t="shared" si="202"/>
        <v>Informe Interactivo 2</v>
      </c>
      <c r="G707" t="str">
        <f t="shared" si="202"/>
        <v>Procesamiento</v>
      </c>
      <c r="H707" t="str">
        <f t="shared" si="202"/>
        <v>Fruta Importada (t) periodo 2012-2020</v>
      </c>
      <c r="I707" s="2">
        <v>6</v>
      </c>
      <c r="J707" t="s">
        <v>251</v>
      </c>
      <c r="L707" s="1" t="str">
        <f t="shared" si="178"/>
        <v>Informe Interactivo 2 - Frutos secos</v>
      </c>
    </row>
    <row r="708" spans="1:12" hidden="1" x14ac:dyDescent="0.35">
      <c r="A708" s="2">
        <f t="shared" si="201"/>
        <v>7</v>
      </c>
      <c r="B708" s="2">
        <f t="shared" si="148"/>
        <v>4.3</v>
      </c>
      <c r="C708" s="5" t="str">
        <f t="shared" si="175"/>
        <v>Informe Interactivo 2 - Jugos</v>
      </c>
      <c r="D708" s="34" t="str">
        <f t="shared" si="196"/>
        <v>https://analytics.zoho.com/open-view/2395394000005660281?ZOHO_CRITERIA=%22Trasposicion_4.3%22.%22Id_Procesamiento%22%20%3D%207</v>
      </c>
      <c r="E708" s="4">
        <f t="shared" ref="E708:H708" si="203">+E707</f>
        <v>7</v>
      </c>
      <c r="F708" t="str">
        <f t="shared" si="203"/>
        <v>Informe Interactivo 2</v>
      </c>
      <c r="G708" t="str">
        <f t="shared" si="203"/>
        <v>Procesamiento</v>
      </c>
      <c r="H708" t="str">
        <f t="shared" si="203"/>
        <v>Fruta Importada (t) periodo 2012-2020</v>
      </c>
      <c r="I708" s="2">
        <v>7</v>
      </c>
      <c r="J708" t="s">
        <v>252</v>
      </c>
      <c r="L708" s="1" t="str">
        <f t="shared" si="178"/>
        <v>Informe Interactivo 2 - Jugos</v>
      </c>
    </row>
    <row r="709" spans="1:12" hidden="1" x14ac:dyDescent="0.35">
      <c r="A709" s="29">
        <v>1</v>
      </c>
      <c r="B709" s="29">
        <f t="shared" si="148"/>
        <v>4.3</v>
      </c>
      <c r="C709" s="30" t="str">
        <f t="shared" si="175"/>
        <v>Informe Interactivo 3 - Arándano</v>
      </c>
      <c r="D709" s="31" t="str">
        <f>+"https://analytics.zoho.com/open-view/2395394000005665121?ZOHO_CRITERIA=%22Trasposicion_4.3%22.%22Id_Categor%C3%ADa%22%20%3D%20"&amp;I709</f>
        <v>https://analytics.zoho.com/open-view/2395394000005665121?ZOHO_CRITERIA=%22Trasposicion_4.3%22.%22Id_Categor%C3%ADa%22%20%3D%20100101001</v>
      </c>
      <c r="E709" s="32">
        <v>35</v>
      </c>
      <c r="F709" s="33" t="s">
        <v>71</v>
      </c>
      <c r="G709" s="33" t="s">
        <v>17</v>
      </c>
      <c r="H709" s="33" t="s">
        <v>284</v>
      </c>
      <c r="I709" s="29">
        <v>100101001</v>
      </c>
      <c r="J709" s="33" t="s">
        <v>18</v>
      </c>
      <c r="K709" s="33"/>
      <c r="L709" s="1" t="str">
        <f t="shared" si="178"/>
        <v>Informe Interactivo 3 - Arándano</v>
      </c>
    </row>
    <row r="710" spans="1:12" hidden="1" x14ac:dyDescent="0.35">
      <c r="A710" s="2">
        <f t="shared" si="201"/>
        <v>2</v>
      </c>
      <c r="B710" s="2">
        <f t="shared" si="148"/>
        <v>4.3</v>
      </c>
      <c r="C710" s="5" t="str">
        <f t="shared" si="175"/>
        <v>Informe Interactivo 3 - Frambuesa</v>
      </c>
      <c r="D710" s="34" t="str">
        <f t="shared" ref="D710:D743" si="204">+"https://analytics.zoho.com/open-view/2395394000005665121?ZOHO_CRITERIA=%22Trasposicion_4.3%22.%22Id_Categor%C3%ADa%22%20%3D%20"&amp;I710</f>
        <v>https://analytics.zoho.com/open-view/2395394000005665121?ZOHO_CRITERIA=%22Trasposicion_4.3%22.%22Id_Categor%C3%ADa%22%20%3D%20100101004</v>
      </c>
      <c r="E710" s="4">
        <f t="shared" ref="E710:H710" si="205">+E709</f>
        <v>35</v>
      </c>
      <c r="F710" t="str">
        <f t="shared" si="205"/>
        <v>Informe Interactivo 3</v>
      </c>
      <c r="G710" t="str">
        <f t="shared" si="205"/>
        <v>Categoría</v>
      </c>
      <c r="H710" t="str">
        <f t="shared" si="205"/>
        <v>Fruta Importada (t) periodo 2012-2020</v>
      </c>
      <c r="I710" s="2">
        <v>100101004</v>
      </c>
      <c r="J710" t="s">
        <v>12</v>
      </c>
      <c r="L710" s="1" t="str">
        <f t="shared" si="178"/>
        <v>Informe Interactivo 3 - Frambuesa</v>
      </c>
    </row>
    <row r="711" spans="1:12" hidden="1" x14ac:dyDescent="0.35">
      <c r="A711" s="2">
        <f t="shared" si="201"/>
        <v>3</v>
      </c>
      <c r="B711" s="2">
        <f t="shared" si="148"/>
        <v>4.3</v>
      </c>
      <c r="C711" s="5" t="str">
        <f t="shared" si="175"/>
        <v>Informe Interactivo 3 - Higo</v>
      </c>
      <c r="D711" s="34" t="str">
        <f t="shared" si="204"/>
        <v>https://analytics.zoho.com/open-view/2395394000005665121?ZOHO_CRITERIA=%22Trasposicion_4.3%22.%22Id_Categor%C3%ADa%22%20%3D%20100101006</v>
      </c>
      <c r="E711" s="4">
        <f t="shared" ref="E711:H711" si="206">+E710</f>
        <v>35</v>
      </c>
      <c r="F711" t="str">
        <f t="shared" si="206"/>
        <v>Informe Interactivo 3</v>
      </c>
      <c r="G711" t="str">
        <f t="shared" si="206"/>
        <v>Categoría</v>
      </c>
      <c r="H711" t="str">
        <f t="shared" si="206"/>
        <v>Fruta Importada (t) periodo 2012-2020</v>
      </c>
      <c r="I711" s="2">
        <v>100101006</v>
      </c>
      <c r="J711" t="s">
        <v>19</v>
      </c>
      <c r="L711" s="1" t="str">
        <f t="shared" si="178"/>
        <v>Informe Interactivo 3 - Higo</v>
      </c>
    </row>
    <row r="712" spans="1:12" hidden="1" x14ac:dyDescent="0.35">
      <c r="A712" s="2">
        <f t="shared" si="201"/>
        <v>4</v>
      </c>
      <c r="B712" s="2">
        <f t="shared" si="148"/>
        <v>4.3</v>
      </c>
      <c r="C712" s="5" t="str">
        <f t="shared" si="175"/>
        <v>Informe Interactivo 3 - Kiwi</v>
      </c>
      <c r="D712" s="34" t="str">
        <f t="shared" si="204"/>
        <v>https://analytics.zoho.com/open-view/2395394000005665121?ZOHO_CRITERIA=%22Trasposicion_4.3%22.%22Id_Categor%C3%ADa%22%20%3D%20100101007</v>
      </c>
      <c r="E712" s="4">
        <f t="shared" ref="E712:H712" si="207">+E711</f>
        <v>35</v>
      </c>
      <c r="F712" t="str">
        <f t="shared" si="207"/>
        <v>Informe Interactivo 3</v>
      </c>
      <c r="G712" t="str">
        <f t="shared" si="207"/>
        <v>Categoría</v>
      </c>
      <c r="H712" t="str">
        <f t="shared" si="207"/>
        <v>Fruta Importada (t) periodo 2012-2020</v>
      </c>
      <c r="I712" s="2">
        <v>100101007</v>
      </c>
      <c r="J712" t="s">
        <v>7</v>
      </c>
      <c r="L712" s="1" t="str">
        <f t="shared" si="178"/>
        <v>Informe Interactivo 3 - Kiwi</v>
      </c>
    </row>
    <row r="713" spans="1:12" hidden="1" x14ac:dyDescent="0.35">
      <c r="A713" s="2">
        <f t="shared" si="201"/>
        <v>5</v>
      </c>
      <c r="B713" s="2">
        <f t="shared" si="148"/>
        <v>4.3</v>
      </c>
      <c r="C713" s="5" t="str">
        <f t="shared" si="175"/>
        <v>Informe Interactivo 3 - Mora</v>
      </c>
      <c r="D713" s="34" t="str">
        <f t="shared" si="204"/>
        <v>https://analytics.zoho.com/open-view/2395394000005665121?ZOHO_CRITERIA=%22Trasposicion_4.3%22.%22Id_Categor%C3%ADa%22%20%3D%20100101008</v>
      </c>
      <c r="E713" s="4">
        <f t="shared" ref="E713:H713" si="208">+E712</f>
        <v>35</v>
      </c>
      <c r="F713" t="str">
        <f t="shared" si="208"/>
        <v>Informe Interactivo 3</v>
      </c>
      <c r="G713" t="str">
        <f t="shared" si="208"/>
        <v>Categoría</v>
      </c>
      <c r="H713" t="str">
        <f t="shared" si="208"/>
        <v>Fruta Importada (t) periodo 2012-2020</v>
      </c>
      <c r="I713" s="2">
        <v>100101008</v>
      </c>
      <c r="J713" t="s">
        <v>20</v>
      </c>
      <c r="L713" s="1" t="str">
        <f t="shared" si="178"/>
        <v>Informe Interactivo 3 - Mora</v>
      </c>
    </row>
    <row r="714" spans="1:12" hidden="1" x14ac:dyDescent="0.35">
      <c r="A714" s="2">
        <f t="shared" si="201"/>
        <v>6</v>
      </c>
      <c r="B714" s="2">
        <f t="shared" si="148"/>
        <v>4.3</v>
      </c>
      <c r="C714" s="5" t="str">
        <f t="shared" si="175"/>
        <v>Informe Interactivo 3 - Otros berries</v>
      </c>
      <c r="D714" s="34" t="str">
        <f t="shared" si="204"/>
        <v>https://analytics.zoho.com/open-view/2395394000005665121?ZOHO_CRITERIA=%22Trasposicion_4.3%22.%22Id_Categor%C3%ADa%22%20%3D%20100101011</v>
      </c>
      <c r="E714" s="4">
        <f t="shared" ref="E714:H714" si="209">+E713</f>
        <v>35</v>
      </c>
      <c r="F714" t="str">
        <f t="shared" si="209"/>
        <v>Informe Interactivo 3</v>
      </c>
      <c r="G714" t="str">
        <f t="shared" si="209"/>
        <v>Categoría</v>
      </c>
      <c r="H714" t="str">
        <f t="shared" si="209"/>
        <v>Fruta Importada (t) periodo 2012-2020</v>
      </c>
      <c r="I714" s="2">
        <v>100101011</v>
      </c>
      <c r="J714" t="s">
        <v>21</v>
      </c>
      <c r="L714" s="1" t="str">
        <f t="shared" si="178"/>
        <v>Informe Interactivo 3 - Otros berries</v>
      </c>
    </row>
    <row r="715" spans="1:12" hidden="1" x14ac:dyDescent="0.35">
      <c r="A715" s="2">
        <f t="shared" si="201"/>
        <v>7</v>
      </c>
      <c r="B715" s="2">
        <f t="shared" si="148"/>
        <v>4.3</v>
      </c>
      <c r="C715" s="5" t="str">
        <f t="shared" si="175"/>
        <v>Informe Interactivo 3 - Limón</v>
      </c>
      <c r="D715" s="34" t="str">
        <f t="shared" si="204"/>
        <v>https://analytics.zoho.com/open-view/2395394000005665121?ZOHO_CRITERIA=%22Trasposicion_4.3%22.%22Id_Categor%C3%ADa%22%20%3D%20100102003</v>
      </c>
      <c r="E715" s="4">
        <f t="shared" ref="E715:H715" si="210">+E714</f>
        <v>35</v>
      </c>
      <c r="F715" t="str">
        <f t="shared" si="210"/>
        <v>Informe Interactivo 3</v>
      </c>
      <c r="G715" t="str">
        <f t="shared" si="210"/>
        <v>Categoría</v>
      </c>
      <c r="H715" t="str">
        <f t="shared" si="210"/>
        <v>Fruta Importada (t) periodo 2012-2020</v>
      </c>
      <c r="I715" s="2">
        <v>100102003</v>
      </c>
      <c r="J715" t="s">
        <v>22</v>
      </c>
      <c r="L715" s="1" t="str">
        <f t="shared" si="178"/>
        <v>Informe Interactivo 3 - Limón</v>
      </c>
    </row>
    <row r="716" spans="1:12" hidden="1" x14ac:dyDescent="0.35">
      <c r="A716" s="2">
        <f t="shared" si="201"/>
        <v>8</v>
      </c>
      <c r="B716" s="2">
        <f t="shared" si="148"/>
        <v>4.3</v>
      </c>
      <c r="C716" s="5" t="str">
        <f t="shared" si="175"/>
        <v>Informe Interactivo 3 - Mandarina</v>
      </c>
      <c r="D716" s="34" t="str">
        <f t="shared" si="204"/>
        <v>https://analytics.zoho.com/open-view/2395394000005665121?ZOHO_CRITERIA=%22Trasposicion_4.3%22.%22Id_Categor%C3%ADa%22%20%3D%20100102004</v>
      </c>
      <c r="E716" s="4">
        <f t="shared" ref="E716:H716" si="211">+E715</f>
        <v>35</v>
      </c>
      <c r="F716" t="str">
        <f t="shared" si="211"/>
        <v>Informe Interactivo 3</v>
      </c>
      <c r="G716" t="str">
        <f t="shared" si="211"/>
        <v>Categoría</v>
      </c>
      <c r="H716" t="str">
        <f t="shared" si="211"/>
        <v>Fruta Importada (t) periodo 2012-2020</v>
      </c>
      <c r="I716" s="2">
        <v>100102004</v>
      </c>
      <c r="J716" t="s">
        <v>23</v>
      </c>
      <c r="L716" s="1" t="str">
        <f t="shared" si="178"/>
        <v>Informe Interactivo 3 - Mandarina</v>
      </c>
    </row>
    <row r="717" spans="1:12" hidden="1" x14ac:dyDescent="0.35">
      <c r="A717" s="2">
        <f t="shared" si="201"/>
        <v>9</v>
      </c>
      <c r="B717" s="2">
        <f t="shared" si="148"/>
        <v>4.3</v>
      </c>
      <c r="C717" s="5" t="str">
        <f t="shared" si="175"/>
        <v>Informe Interactivo 3 - Naranja</v>
      </c>
      <c r="D717" s="34" t="str">
        <f t="shared" si="204"/>
        <v>https://analytics.zoho.com/open-view/2395394000005665121?ZOHO_CRITERIA=%22Trasposicion_4.3%22.%22Id_Categor%C3%ADa%22%20%3D%20100102005</v>
      </c>
      <c r="E717" s="4">
        <f t="shared" ref="E717:H717" si="212">+E716</f>
        <v>35</v>
      </c>
      <c r="F717" t="str">
        <f t="shared" si="212"/>
        <v>Informe Interactivo 3</v>
      </c>
      <c r="G717" t="str">
        <f t="shared" si="212"/>
        <v>Categoría</v>
      </c>
      <c r="H717" t="str">
        <f t="shared" si="212"/>
        <v>Fruta Importada (t) periodo 2012-2020</v>
      </c>
      <c r="I717" s="2">
        <v>100102005</v>
      </c>
      <c r="J717" t="s">
        <v>24</v>
      </c>
      <c r="L717" s="1" t="str">
        <f t="shared" si="178"/>
        <v>Informe Interactivo 3 - Naranja</v>
      </c>
    </row>
    <row r="718" spans="1:12" hidden="1" x14ac:dyDescent="0.35">
      <c r="A718" s="2">
        <f t="shared" si="201"/>
        <v>10</v>
      </c>
      <c r="B718" s="2">
        <f t="shared" si="148"/>
        <v>4.3</v>
      </c>
      <c r="C718" s="5" t="str">
        <f t="shared" si="175"/>
        <v>Informe Interactivo 3 - Pomelo</v>
      </c>
      <c r="D718" s="34" t="str">
        <f t="shared" si="204"/>
        <v>https://analytics.zoho.com/open-view/2395394000005665121?ZOHO_CRITERIA=%22Trasposicion_4.3%22.%22Id_Categor%C3%ADa%22%20%3D%20100102006</v>
      </c>
      <c r="E718" s="4">
        <f t="shared" ref="E718:H718" si="213">+E717</f>
        <v>35</v>
      </c>
      <c r="F718" t="str">
        <f t="shared" si="213"/>
        <v>Informe Interactivo 3</v>
      </c>
      <c r="G718" t="str">
        <f t="shared" si="213"/>
        <v>Categoría</v>
      </c>
      <c r="H718" t="str">
        <f t="shared" si="213"/>
        <v>Fruta Importada (t) periodo 2012-2020</v>
      </c>
      <c r="I718" s="2">
        <v>100102006</v>
      </c>
      <c r="J718" t="s">
        <v>9</v>
      </c>
      <c r="L718" s="1" t="str">
        <f t="shared" si="178"/>
        <v>Informe Interactivo 3 - Pomelo</v>
      </c>
    </row>
    <row r="719" spans="1:12" hidden="1" x14ac:dyDescent="0.35">
      <c r="A719" s="2">
        <f t="shared" si="201"/>
        <v>11</v>
      </c>
      <c r="B719" s="2">
        <f t="shared" si="148"/>
        <v>4.3</v>
      </c>
      <c r="C719" s="5" t="str">
        <f t="shared" si="175"/>
        <v>Informe Interactivo 3 - Otros cítricos</v>
      </c>
      <c r="D719" s="34" t="str">
        <f t="shared" si="204"/>
        <v>https://analytics.zoho.com/open-view/2395394000005665121?ZOHO_CRITERIA=%22Trasposicion_4.3%22.%22Id_Categor%C3%ADa%22%20%3D%20100102008</v>
      </c>
      <c r="E719" s="4">
        <f t="shared" ref="E719:H719" si="214">+E718</f>
        <v>35</v>
      </c>
      <c r="F719" t="str">
        <f t="shared" si="214"/>
        <v>Informe Interactivo 3</v>
      </c>
      <c r="G719" t="str">
        <f t="shared" si="214"/>
        <v>Categoría</v>
      </c>
      <c r="H719" t="str">
        <f t="shared" si="214"/>
        <v>Fruta Importada (t) periodo 2012-2020</v>
      </c>
      <c r="I719" s="2">
        <v>100102008</v>
      </c>
      <c r="J719" t="s">
        <v>25</v>
      </c>
      <c r="L719" s="1" t="str">
        <f t="shared" si="178"/>
        <v>Informe Interactivo 3 - Otros cítricos</v>
      </c>
    </row>
    <row r="720" spans="1:12" hidden="1" x14ac:dyDescent="0.35">
      <c r="A720" s="2">
        <f t="shared" si="201"/>
        <v>12</v>
      </c>
      <c r="B720" s="2">
        <f t="shared" si="148"/>
        <v>4.3</v>
      </c>
      <c r="C720" s="5" t="str">
        <f t="shared" si="175"/>
        <v>Informe Interactivo 3 - Cereza</v>
      </c>
      <c r="D720" s="34" t="str">
        <f t="shared" si="204"/>
        <v>https://analytics.zoho.com/open-view/2395394000005665121?ZOHO_CRITERIA=%22Trasposicion_4.3%22.%22Id_Categor%C3%ADa%22%20%3D%20100103001</v>
      </c>
      <c r="E720" s="4">
        <f t="shared" ref="E720:H720" si="215">+E719</f>
        <v>35</v>
      </c>
      <c r="F720" t="str">
        <f t="shared" si="215"/>
        <v>Informe Interactivo 3</v>
      </c>
      <c r="G720" t="str">
        <f t="shared" si="215"/>
        <v>Categoría</v>
      </c>
      <c r="H720" t="str">
        <f t="shared" si="215"/>
        <v>Fruta Importada (t) periodo 2012-2020</v>
      </c>
      <c r="I720" s="2">
        <v>100103001</v>
      </c>
      <c r="J720" t="s">
        <v>26</v>
      </c>
      <c r="L720" s="1" t="str">
        <f t="shared" si="178"/>
        <v>Informe Interactivo 3 - Cereza</v>
      </c>
    </row>
    <row r="721" spans="1:12" hidden="1" x14ac:dyDescent="0.35">
      <c r="A721" s="2">
        <f t="shared" si="201"/>
        <v>13</v>
      </c>
      <c r="B721" s="2">
        <f t="shared" si="148"/>
        <v>4.3</v>
      </c>
      <c r="C721" s="5" t="str">
        <f t="shared" si="175"/>
        <v>Informe Interactivo 3 - Ciruela</v>
      </c>
      <c r="D721" s="34" t="str">
        <f t="shared" si="204"/>
        <v>https://analytics.zoho.com/open-view/2395394000005665121?ZOHO_CRITERIA=%22Trasposicion_4.3%22.%22Id_Categor%C3%ADa%22%20%3D%20100103002</v>
      </c>
      <c r="E721" s="4">
        <f t="shared" ref="E721:H721" si="216">+E720</f>
        <v>35</v>
      </c>
      <c r="F721" t="str">
        <f t="shared" si="216"/>
        <v>Informe Interactivo 3</v>
      </c>
      <c r="G721" t="str">
        <f t="shared" si="216"/>
        <v>Categoría</v>
      </c>
      <c r="H721" t="str">
        <f t="shared" si="216"/>
        <v>Fruta Importada (t) periodo 2012-2020</v>
      </c>
      <c r="I721" s="2">
        <v>100103002</v>
      </c>
      <c r="J721" t="s">
        <v>27</v>
      </c>
      <c r="L721" s="1" t="str">
        <f t="shared" si="178"/>
        <v>Informe Interactivo 3 - Ciruela</v>
      </c>
    </row>
    <row r="722" spans="1:12" hidden="1" x14ac:dyDescent="0.35">
      <c r="A722" s="2">
        <f t="shared" si="201"/>
        <v>14</v>
      </c>
      <c r="B722" s="2">
        <f t="shared" ref="B722:B785" si="217">+B721</f>
        <v>4.3</v>
      </c>
      <c r="C722" s="5" t="str">
        <f t="shared" si="175"/>
        <v>Informe Interactivo 3 - Damasco</v>
      </c>
      <c r="D722" s="34" t="str">
        <f t="shared" si="204"/>
        <v>https://analytics.zoho.com/open-view/2395394000005665121?ZOHO_CRITERIA=%22Trasposicion_4.3%22.%22Id_Categor%C3%ADa%22%20%3D%20100103003</v>
      </c>
      <c r="E722" s="4">
        <f t="shared" ref="E722:H722" si="218">+E721</f>
        <v>35</v>
      </c>
      <c r="F722" t="str">
        <f t="shared" si="218"/>
        <v>Informe Interactivo 3</v>
      </c>
      <c r="G722" t="str">
        <f t="shared" si="218"/>
        <v>Categoría</v>
      </c>
      <c r="H722" t="str">
        <f t="shared" si="218"/>
        <v>Fruta Importada (t) periodo 2012-2020</v>
      </c>
      <c r="I722" s="2">
        <v>100103003</v>
      </c>
      <c r="J722" t="s">
        <v>11</v>
      </c>
      <c r="L722" s="1" t="str">
        <f t="shared" si="178"/>
        <v>Informe Interactivo 3 - Damasco</v>
      </c>
    </row>
    <row r="723" spans="1:12" hidden="1" x14ac:dyDescent="0.35">
      <c r="A723" s="2">
        <f t="shared" si="201"/>
        <v>15</v>
      </c>
      <c r="B723" s="2">
        <f t="shared" si="217"/>
        <v>4.3</v>
      </c>
      <c r="C723" s="5" t="str">
        <f t="shared" si="175"/>
        <v>Informe Interactivo 3 - Durazno</v>
      </c>
      <c r="D723" s="34" t="str">
        <f t="shared" si="204"/>
        <v>https://analytics.zoho.com/open-view/2395394000005665121?ZOHO_CRITERIA=%22Trasposicion_4.3%22.%22Id_Categor%C3%ADa%22%20%3D%20100103004</v>
      </c>
      <c r="E723" s="4">
        <f t="shared" ref="E723:H723" si="219">+E722</f>
        <v>35</v>
      </c>
      <c r="F723" t="str">
        <f t="shared" si="219"/>
        <v>Informe Interactivo 3</v>
      </c>
      <c r="G723" t="str">
        <f t="shared" si="219"/>
        <v>Categoría</v>
      </c>
      <c r="H723" t="str">
        <f t="shared" si="219"/>
        <v>Fruta Importada (t) periodo 2012-2020</v>
      </c>
      <c r="I723" s="2">
        <v>100103004</v>
      </c>
      <c r="J723" t="s">
        <v>28</v>
      </c>
      <c r="L723" s="1" t="str">
        <f t="shared" si="178"/>
        <v>Informe Interactivo 3 - Durazno</v>
      </c>
    </row>
    <row r="724" spans="1:12" hidden="1" x14ac:dyDescent="0.35">
      <c r="A724" s="2">
        <f t="shared" si="201"/>
        <v>16</v>
      </c>
      <c r="B724" s="2">
        <f t="shared" si="217"/>
        <v>4.3</v>
      </c>
      <c r="C724" s="5" t="str">
        <f t="shared" si="175"/>
        <v>Informe Interactivo 3 - Nectarín</v>
      </c>
      <c r="D724" s="34" t="str">
        <f t="shared" si="204"/>
        <v>https://analytics.zoho.com/open-view/2395394000005665121?ZOHO_CRITERIA=%22Trasposicion_4.3%22.%22Id_Categor%C3%ADa%22%20%3D%20100103006</v>
      </c>
      <c r="E724" s="4">
        <f t="shared" ref="E724:H724" si="220">+E723</f>
        <v>35</v>
      </c>
      <c r="F724" t="str">
        <f t="shared" si="220"/>
        <v>Informe Interactivo 3</v>
      </c>
      <c r="G724" t="str">
        <f t="shared" si="220"/>
        <v>Categoría</v>
      </c>
      <c r="H724" t="str">
        <f t="shared" si="220"/>
        <v>Fruta Importada (t) periodo 2012-2020</v>
      </c>
      <c r="I724" s="2">
        <v>100103006</v>
      </c>
      <c r="J724" t="s">
        <v>29</v>
      </c>
      <c r="L724" s="1" t="str">
        <f t="shared" si="178"/>
        <v>Informe Interactivo 3 - Nectarín</v>
      </c>
    </row>
    <row r="725" spans="1:12" hidden="1" x14ac:dyDescent="0.35">
      <c r="A725" s="2">
        <f t="shared" si="201"/>
        <v>17</v>
      </c>
      <c r="B725" s="2">
        <f t="shared" si="217"/>
        <v>4.3</v>
      </c>
      <c r="C725" s="5" t="str">
        <f t="shared" si="175"/>
        <v>Informe Interactivo 3 - Manzana</v>
      </c>
      <c r="D725" s="34" t="str">
        <f t="shared" si="204"/>
        <v>https://analytics.zoho.com/open-view/2395394000005665121?ZOHO_CRITERIA=%22Trasposicion_4.3%22.%22Id_Categor%C3%ADa%22%20%3D%20100104002</v>
      </c>
      <c r="E725" s="4">
        <f t="shared" ref="E725:H725" si="221">+E724</f>
        <v>35</v>
      </c>
      <c r="F725" t="str">
        <f t="shared" si="221"/>
        <v>Informe Interactivo 3</v>
      </c>
      <c r="G725" t="str">
        <f t="shared" si="221"/>
        <v>Categoría</v>
      </c>
      <c r="H725" t="str">
        <f t="shared" si="221"/>
        <v>Fruta Importada (t) periodo 2012-2020</v>
      </c>
      <c r="I725" s="2">
        <v>100104002</v>
      </c>
      <c r="J725" t="s">
        <v>30</v>
      </c>
      <c r="L725" s="1" t="str">
        <f t="shared" si="178"/>
        <v>Informe Interactivo 3 - Manzana</v>
      </c>
    </row>
    <row r="726" spans="1:12" hidden="1" x14ac:dyDescent="0.35">
      <c r="A726" s="2">
        <f t="shared" si="201"/>
        <v>18</v>
      </c>
      <c r="B726" s="2">
        <f t="shared" si="217"/>
        <v>4.3</v>
      </c>
      <c r="C726" s="5" t="str">
        <f t="shared" si="175"/>
        <v>Informe Interactivo 3 - Pera</v>
      </c>
      <c r="D726" s="34" t="str">
        <f t="shared" si="204"/>
        <v>https://analytics.zoho.com/open-view/2395394000005665121?ZOHO_CRITERIA=%22Trasposicion_4.3%22.%22Id_Categor%C3%ADa%22%20%3D%20100104005</v>
      </c>
      <c r="E726" s="4">
        <f t="shared" ref="E726:H726" si="222">+E725</f>
        <v>35</v>
      </c>
      <c r="F726" t="str">
        <f t="shared" si="222"/>
        <v>Informe Interactivo 3</v>
      </c>
      <c r="G726" t="str">
        <f t="shared" si="222"/>
        <v>Categoría</v>
      </c>
      <c r="H726" t="str">
        <f t="shared" si="222"/>
        <v>Fruta Importada (t) periodo 2012-2020</v>
      </c>
      <c r="I726" s="2">
        <v>100104005</v>
      </c>
      <c r="J726" t="s">
        <v>31</v>
      </c>
      <c r="L726" s="1" t="str">
        <f t="shared" si="178"/>
        <v>Informe Interactivo 3 - Pera</v>
      </c>
    </row>
    <row r="727" spans="1:12" hidden="1" x14ac:dyDescent="0.35">
      <c r="A727" s="2">
        <f t="shared" si="201"/>
        <v>19</v>
      </c>
      <c r="B727" s="2">
        <f t="shared" si="217"/>
        <v>4.3</v>
      </c>
      <c r="C727" s="5" t="str">
        <f t="shared" si="175"/>
        <v>Informe Interactivo 3 - Almendra</v>
      </c>
      <c r="D727" s="34" t="str">
        <f t="shared" si="204"/>
        <v>https://analytics.zoho.com/open-view/2395394000005665121?ZOHO_CRITERIA=%22Trasposicion_4.3%22.%22Id_Categor%C3%ADa%22%20%3D%20100105001</v>
      </c>
      <c r="E727" s="4">
        <f t="shared" ref="E727:H727" si="223">+E726</f>
        <v>35</v>
      </c>
      <c r="F727" t="str">
        <f t="shared" si="223"/>
        <v>Informe Interactivo 3</v>
      </c>
      <c r="G727" t="str">
        <f t="shared" si="223"/>
        <v>Categoría</v>
      </c>
      <c r="H727" t="str">
        <f t="shared" si="223"/>
        <v>Fruta Importada (t) periodo 2012-2020</v>
      </c>
      <c r="I727" s="2">
        <v>100105001</v>
      </c>
      <c r="J727" t="s">
        <v>32</v>
      </c>
      <c r="L727" s="1" t="str">
        <f t="shared" si="178"/>
        <v>Informe Interactivo 3 - Almendra</v>
      </c>
    </row>
    <row r="728" spans="1:12" hidden="1" x14ac:dyDescent="0.35">
      <c r="A728" s="2">
        <f t="shared" si="201"/>
        <v>20</v>
      </c>
      <c r="B728" s="2">
        <f t="shared" si="217"/>
        <v>4.3</v>
      </c>
      <c r="C728" s="5" t="str">
        <f t="shared" si="175"/>
        <v>Informe Interactivo 3 - Avellana</v>
      </c>
      <c r="D728" s="34" t="str">
        <f t="shared" si="204"/>
        <v>https://analytics.zoho.com/open-view/2395394000005665121?ZOHO_CRITERIA=%22Trasposicion_4.3%22.%22Id_Categor%C3%ADa%22%20%3D%20100105002</v>
      </c>
      <c r="E728" s="4">
        <f t="shared" ref="E728:H728" si="224">+E727</f>
        <v>35</v>
      </c>
      <c r="F728" t="str">
        <f t="shared" si="224"/>
        <v>Informe Interactivo 3</v>
      </c>
      <c r="G728" t="str">
        <f t="shared" si="224"/>
        <v>Categoría</v>
      </c>
      <c r="H728" t="str">
        <f t="shared" si="224"/>
        <v>Fruta Importada (t) periodo 2012-2020</v>
      </c>
      <c r="I728" s="2">
        <v>100105002</v>
      </c>
      <c r="J728" t="s">
        <v>33</v>
      </c>
      <c r="L728" s="1" t="str">
        <f t="shared" si="178"/>
        <v>Informe Interactivo 3 - Avellana</v>
      </c>
    </row>
    <row r="729" spans="1:12" hidden="1" x14ac:dyDescent="0.35">
      <c r="A729" s="2">
        <f t="shared" si="201"/>
        <v>21</v>
      </c>
      <c r="B729" s="2">
        <f t="shared" si="217"/>
        <v>4.3</v>
      </c>
      <c r="C729" s="5" t="str">
        <f t="shared" si="175"/>
        <v>Informe Interactivo 3 - Castaña</v>
      </c>
      <c r="D729" s="34" t="str">
        <f t="shared" si="204"/>
        <v>https://analytics.zoho.com/open-view/2395394000005665121?ZOHO_CRITERIA=%22Trasposicion_4.3%22.%22Id_Categor%C3%ADa%22%20%3D%20100105003</v>
      </c>
      <c r="E729" s="4">
        <f t="shared" ref="E729:H729" si="225">+E728</f>
        <v>35</v>
      </c>
      <c r="F729" t="str">
        <f t="shared" si="225"/>
        <v>Informe Interactivo 3</v>
      </c>
      <c r="G729" t="str">
        <f t="shared" si="225"/>
        <v>Categoría</v>
      </c>
      <c r="H729" t="str">
        <f t="shared" si="225"/>
        <v>Fruta Importada (t) periodo 2012-2020</v>
      </c>
      <c r="I729" s="2">
        <v>100105003</v>
      </c>
      <c r="J729" t="s">
        <v>34</v>
      </c>
      <c r="L729" s="1" t="str">
        <f t="shared" si="178"/>
        <v>Informe Interactivo 3 - Castaña</v>
      </c>
    </row>
    <row r="730" spans="1:12" hidden="1" x14ac:dyDescent="0.35">
      <c r="A730" s="2">
        <f t="shared" si="201"/>
        <v>22</v>
      </c>
      <c r="B730" s="2">
        <f t="shared" si="217"/>
        <v>4.3</v>
      </c>
      <c r="C730" s="5" t="str">
        <f t="shared" si="175"/>
        <v>Informe Interactivo 3 - Nuez</v>
      </c>
      <c r="D730" s="34" t="str">
        <f t="shared" si="204"/>
        <v>https://analytics.zoho.com/open-view/2395394000005665121?ZOHO_CRITERIA=%22Trasposicion_4.3%22.%22Id_Categor%C3%ADa%22%20%3D%20100105004</v>
      </c>
      <c r="E730" s="4">
        <f t="shared" ref="E730:H730" si="226">+E729</f>
        <v>35</v>
      </c>
      <c r="F730" t="str">
        <f t="shared" si="226"/>
        <v>Informe Interactivo 3</v>
      </c>
      <c r="G730" t="str">
        <f t="shared" si="226"/>
        <v>Categoría</v>
      </c>
      <c r="H730" t="str">
        <f t="shared" si="226"/>
        <v>Fruta Importada (t) periodo 2012-2020</v>
      </c>
      <c r="I730" s="2">
        <v>100105004</v>
      </c>
      <c r="J730" t="s">
        <v>35</v>
      </c>
      <c r="L730" s="1" t="str">
        <f t="shared" si="178"/>
        <v>Informe Interactivo 3 - Nuez</v>
      </c>
    </row>
    <row r="731" spans="1:12" hidden="1" x14ac:dyDescent="0.35">
      <c r="A731" s="2">
        <f t="shared" si="201"/>
        <v>23</v>
      </c>
      <c r="B731" s="2">
        <f t="shared" si="217"/>
        <v>4.3</v>
      </c>
      <c r="C731" s="5" t="str">
        <f t="shared" si="175"/>
        <v>Informe Interactivo 3 - Pistacho</v>
      </c>
      <c r="D731" s="34" t="str">
        <f t="shared" si="204"/>
        <v>https://analytics.zoho.com/open-view/2395394000005665121?ZOHO_CRITERIA=%22Trasposicion_4.3%22.%22Id_Categor%C3%ADa%22%20%3D%20100105005</v>
      </c>
      <c r="E731" s="4">
        <f t="shared" ref="E731:H731" si="227">+E730</f>
        <v>35</v>
      </c>
      <c r="F731" t="str">
        <f t="shared" si="227"/>
        <v>Informe Interactivo 3</v>
      </c>
      <c r="G731" t="str">
        <f t="shared" si="227"/>
        <v>Categoría</v>
      </c>
      <c r="H731" t="str">
        <f t="shared" si="227"/>
        <v>Fruta Importada (t) periodo 2012-2020</v>
      </c>
      <c r="I731" s="2">
        <v>100105005</v>
      </c>
      <c r="J731" t="s">
        <v>8</v>
      </c>
      <c r="L731" s="1" t="str">
        <f t="shared" si="178"/>
        <v>Informe Interactivo 3 - Pistacho</v>
      </c>
    </row>
    <row r="732" spans="1:12" hidden="1" x14ac:dyDescent="0.35">
      <c r="A732" s="2">
        <f t="shared" si="201"/>
        <v>24</v>
      </c>
      <c r="B732" s="2">
        <f t="shared" si="217"/>
        <v>4.3</v>
      </c>
      <c r="C732" s="5" t="str">
        <f t="shared" si="175"/>
        <v>Informe Interactivo 3 - Otros frutos secos</v>
      </c>
      <c r="D732" s="34" t="str">
        <f t="shared" si="204"/>
        <v>https://analytics.zoho.com/open-view/2395394000005665121?ZOHO_CRITERIA=%22Trasposicion_4.3%22.%22Id_Categor%C3%ADa%22%20%3D%20100105006</v>
      </c>
      <c r="E732" s="4">
        <f t="shared" ref="E732:H732" si="228">+E731</f>
        <v>35</v>
      </c>
      <c r="F732" t="str">
        <f t="shared" si="228"/>
        <v>Informe Interactivo 3</v>
      </c>
      <c r="G732" t="str">
        <f t="shared" si="228"/>
        <v>Categoría</v>
      </c>
      <c r="H732" t="str">
        <f t="shared" si="228"/>
        <v>Fruta Importada (t) periodo 2012-2020</v>
      </c>
      <c r="I732" s="2">
        <v>100105006</v>
      </c>
      <c r="J732" t="s">
        <v>36</v>
      </c>
      <c r="L732" s="1" t="str">
        <f t="shared" si="178"/>
        <v>Informe Interactivo 3 - Otros frutos secos</v>
      </c>
    </row>
    <row r="733" spans="1:12" hidden="1" x14ac:dyDescent="0.35">
      <c r="A733" s="2">
        <f t="shared" si="201"/>
        <v>25</v>
      </c>
      <c r="B733" s="2">
        <f t="shared" si="217"/>
        <v>4.3</v>
      </c>
      <c r="C733" s="5" t="str">
        <f t="shared" si="175"/>
        <v>Informe Interactivo 3 - Olivo</v>
      </c>
      <c r="D733" s="34" t="str">
        <f t="shared" si="204"/>
        <v>https://analytics.zoho.com/open-view/2395394000005665121?ZOHO_CRITERIA=%22Trasposicion_4.3%22.%22Id_Categor%C3%ADa%22%20%3D%20100106001</v>
      </c>
      <c r="E733" s="4">
        <f t="shared" ref="E733:H733" si="229">+E732</f>
        <v>35</v>
      </c>
      <c r="F733" t="str">
        <f t="shared" si="229"/>
        <v>Informe Interactivo 3</v>
      </c>
      <c r="G733" t="str">
        <f t="shared" si="229"/>
        <v>Categoría</v>
      </c>
      <c r="H733" t="str">
        <f t="shared" si="229"/>
        <v>Fruta Importada (t) periodo 2012-2020</v>
      </c>
      <c r="I733" s="2">
        <v>100106001</v>
      </c>
      <c r="J733" t="s">
        <v>6</v>
      </c>
      <c r="L733" s="1" t="str">
        <f t="shared" si="178"/>
        <v>Informe Interactivo 3 - Olivo</v>
      </c>
    </row>
    <row r="734" spans="1:12" hidden="1" x14ac:dyDescent="0.35">
      <c r="A734" s="2">
        <f t="shared" si="201"/>
        <v>26</v>
      </c>
      <c r="B734" s="2">
        <f t="shared" si="217"/>
        <v>4.3</v>
      </c>
      <c r="C734" s="5" t="str">
        <f t="shared" si="175"/>
        <v>Informe Interactivo 3 - Palta</v>
      </c>
      <c r="D734" s="34" t="str">
        <f t="shared" si="204"/>
        <v>https://analytics.zoho.com/open-view/2395394000005665121?ZOHO_CRITERIA=%22Trasposicion_4.3%22.%22Id_Categor%C3%ADa%22%20%3D%20100106002</v>
      </c>
      <c r="E734" s="4">
        <f t="shared" ref="E734:H734" si="230">+E733</f>
        <v>35</v>
      </c>
      <c r="F734" t="str">
        <f t="shared" si="230"/>
        <v>Informe Interactivo 3</v>
      </c>
      <c r="G734" t="str">
        <f t="shared" si="230"/>
        <v>Categoría</v>
      </c>
      <c r="H734" t="str">
        <f t="shared" si="230"/>
        <v>Fruta Importada (t) periodo 2012-2020</v>
      </c>
      <c r="I734" s="2">
        <v>100106002</v>
      </c>
      <c r="J734" t="s">
        <v>37</v>
      </c>
      <c r="L734" s="1" t="str">
        <f t="shared" si="178"/>
        <v>Informe Interactivo 3 - Palta</v>
      </c>
    </row>
    <row r="735" spans="1:12" hidden="1" x14ac:dyDescent="0.35">
      <c r="A735" s="2">
        <f t="shared" si="201"/>
        <v>27</v>
      </c>
      <c r="B735" s="2">
        <f t="shared" si="217"/>
        <v>4.3</v>
      </c>
      <c r="C735" s="5" t="str">
        <f t="shared" si="175"/>
        <v>Informe Interactivo 3 - Chirimoya</v>
      </c>
      <c r="D735" s="34" t="str">
        <f t="shared" si="204"/>
        <v>https://analytics.zoho.com/open-view/2395394000005665121?ZOHO_CRITERIA=%22Trasposicion_4.3%22.%22Id_Categor%C3%ADa%22%20%3D%20100107002</v>
      </c>
      <c r="E735" s="4">
        <f t="shared" ref="E735:H735" si="231">+E734</f>
        <v>35</v>
      </c>
      <c r="F735" t="str">
        <f t="shared" si="231"/>
        <v>Informe Interactivo 3</v>
      </c>
      <c r="G735" t="str">
        <f t="shared" si="231"/>
        <v>Categoría</v>
      </c>
      <c r="H735" t="str">
        <f t="shared" si="231"/>
        <v>Fruta Importada (t) periodo 2012-2020</v>
      </c>
      <c r="I735" s="2">
        <v>100107002</v>
      </c>
      <c r="J735" t="s">
        <v>38</v>
      </c>
      <c r="L735" s="1" t="str">
        <f t="shared" si="178"/>
        <v>Informe Interactivo 3 - Chirimoya</v>
      </c>
    </row>
    <row r="736" spans="1:12" hidden="1" x14ac:dyDescent="0.35">
      <c r="A736" s="2">
        <f t="shared" si="201"/>
        <v>28</v>
      </c>
      <c r="B736" s="2">
        <f t="shared" si="217"/>
        <v>4.3</v>
      </c>
      <c r="C736" s="5" t="str">
        <f t="shared" si="175"/>
        <v>Informe Interactivo 3 - Otros frutos</v>
      </c>
      <c r="D736" s="34" t="str">
        <f t="shared" si="204"/>
        <v>https://analytics.zoho.com/open-view/2395394000005665121?ZOHO_CRITERIA=%22Trasposicion_4.3%22.%22Id_Categor%C3%ADa%22%20%3D%20100107012</v>
      </c>
      <c r="E736" s="4">
        <f t="shared" ref="E736:H736" si="232">+E735</f>
        <v>35</v>
      </c>
      <c r="F736" t="str">
        <f t="shared" si="232"/>
        <v>Informe Interactivo 3</v>
      </c>
      <c r="G736" t="str">
        <f t="shared" si="232"/>
        <v>Categoría</v>
      </c>
      <c r="H736" t="str">
        <f t="shared" si="232"/>
        <v>Fruta Importada (t) periodo 2012-2020</v>
      </c>
      <c r="I736" s="2">
        <v>100107012</v>
      </c>
      <c r="J736" t="s">
        <v>39</v>
      </c>
      <c r="L736" s="1" t="str">
        <f t="shared" si="178"/>
        <v>Informe Interactivo 3 - Otros frutos</v>
      </c>
    </row>
    <row r="737" spans="1:12" hidden="1" x14ac:dyDescent="0.35">
      <c r="A737" s="2">
        <f t="shared" si="201"/>
        <v>29</v>
      </c>
      <c r="B737" s="2">
        <f t="shared" si="217"/>
        <v>4.3</v>
      </c>
      <c r="C737" s="5" t="str">
        <f t="shared" si="175"/>
        <v>Informe Interactivo 3 - Mango</v>
      </c>
      <c r="D737" s="34" t="str">
        <f t="shared" si="204"/>
        <v>https://analytics.zoho.com/open-view/2395394000005665121?ZOHO_CRITERIA=%22Trasposicion_4.3%22.%22Id_Categor%C3%ADa%22%20%3D%20100108002</v>
      </c>
      <c r="E737" s="4">
        <f t="shared" ref="E737:H737" si="233">+E736</f>
        <v>35</v>
      </c>
      <c r="F737" t="str">
        <f t="shared" si="233"/>
        <v>Informe Interactivo 3</v>
      </c>
      <c r="G737" t="str">
        <f t="shared" si="233"/>
        <v>Categoría</v>
      </c>
      <c r="H737" t="str">
        <f t="shared" si="233"/>
        <v>Fruta Importada (t) periodo 2012-2020</v>
      </c>
      <c r="I737" s="2">
        <v>100108002</v>
      </c>
      <c r="J737" t="s">
        <v>10</v>
      </c>
      <c r="L737" s="1" t="str">
        <f t="shared" si="178"/>
        <v>Informe Interactivo 3 - Mango</v>
      </c>
    </row>
    <row r="738" spans="1:12" hidden="1" x14ac:dyDescent="0.35">
      <c r="A738" s="2">
        <f t="shared" si="201"/>
        <v>30</v>
      </c>
      <c r="B738" s="2">
        <f t="shared" si="217"/>
        <v>4.3</v>
      </c>
      <c r="C738" s="5" t="str">
        <f t="shared" si="175"/>
        <v>Informe Interactivo 3 - Papaya</v>
      </c>
      <c r="D738" s="34" t="str">
        <f t="shared" si="204"/>
        <v>https://analytics.zoho.com/open-view/2395394000005665121?ZOHO_CRITERIA=%22Trasposicion_4.3%22.%22Id_Categor%C3%ADa%22%20%3D%20100108004</v>
      </c>
      <c r="E738" s="4">
        <f t="shared" ref="E738:H738" si="234">+E737</f>
        <v>35</v>
      </c>
      <c r="F738" t="str">
        <f t="shared" si="234"/>
        <v>Informe Interactivo 3</v>
      </c>
      <c r="G738" t="str">
        <f t="shared" si="234"/>
        <v>Categoría</v>
      </c>
      <c r="H738" t="str">
        <f t="shared" si="234"/>
        <v>Fruta Importada (t) periodo 2012-2020</v>
      </c>
      <c r="I738" s="2">
        <v>100108004</v>
      </c>
      <c r="J738" t="s">
        <v>41</v>
      </c>
      <c r="L738" s="1" t="str">
        <f t="shared" si="178"/>
        <v>Informe Interactivo 3 - Papaya</v>
      </c>
    </row>
    <row r="739" spans="1:12" hidden="1" x14ac:dyDescent="0.35">
      <c r="A739" s="2">
        <f t="shared" si="201"/>
        <v>31</v>
      </c>
      <c r="B739" s="2">
        <f t="shared" si="217"/>
        <v>4.3</v>
      </c>
      <c r="C739" s="5" t="str">
        <f t="shared" si="175"/>
        <v>Informe Interactivo 3 - Piña</v>
      </c>
      <c r="D739" s="34" t="str">
        <f t="shared" si="204"/>
        <v>https://analytics.zoho.com/open-view/2395394000005665121?ZOHO_CRITERIA=%22Trasposicion_4.3%22.%22Id_Categor%C3%ADa%22%20%3D%20100108005</v>
      </c>
      <c r="E739" s="4">
        <f t="shared" ref="E739:H739" si="235">+E738</f>
        <v>35</v>
      </c>
      <c r="F739" t="str">
        <f t="shared" si="235"/>
        <v>Informe Interactivo 3</v>
      </c>
      <c r="G739" t="str">
        <f t="shared" si="235"/>
        <v>Categoría</v>
      </c>
      <c r="H739" t="str">
        <f t="shared" si="235"/>
        <v>Fruta Importada (t) periodo 2012-2020</v>
      </c>
      <c r="I739" s="2">
        <v>100108005</v>
      </c>
      <c r="J739" t="s">
        <v>42</v>
      </c>
      <c r="L739" s="1" t="str">
        <f t="shared" si="178"/>
        <v>Informe Interactivo 3 - Piña</v>
      </c>
    </row>
    <row r="740" spans="1:12" hidden="1" x14ac:dyDescent="0.35">
      <c r="A740" s="2">
        <f t="shared" si="201"/>
        <v>32</v>
      </c>
      <c r="B740" s="2">
        <f t="shared" si="217"/>
        <v>4.3</v>
      </c>
      <c r="C740" s="5" t="str">
        <f t="shared" si="175"/>
        <v>Informe Interactivo 3 - Plátano</v>
      </c>
      <c r="D740" s="34" t="str">
        <f t="shared" si="204"/>
        <v>https://analytics.zoho.com/open-view/2395394000005665121?ZOHO_CRITERIA=%22Trasposicion_4.3%22.%22Id_Categor%C3%ADa%22%20%3D%20100108006</v>
      </c>
      <c r="E740" s="4">
        <f t="shared" ref="E740:H740" si="236">+E739</f>
        <v>35</v>
      </c>
      <c r="F740" t="str">
        <f t="shared" si="236"/>
        <v>Informe Interactivo 3</v>
      </c>
      <c r="G740" t="str">
        <f t="shared" si="236"/>
        <v>Categoría</v>
      </c>
      <c r="H740" t="str">
        <f t="shared" si="236"/>
        <v>Fruta Importada (t) periodo 2012-2020</v>
      </c>
      <c r="I740" s="2">
        <v>100108006</v>
      </c>
      <c r="J740" t="s">
        <v>14</v>
      </c>
      <c r="L740" s="1" t="str">
        <f t="shared" si="178"/>
        <v>Informe Interactivo 3 - Plátano</v>
      </c>
    </row>
    <row r="741" spans="1:12" hidden="1" x14ac:dyDescent="0.35">
      <c r="A741" s="2">
        <f t="shared" si="201"/>
        <v>33</v>
      </c>
      <c r="B741" s="2">
        <f t="shared" si="217"/>
        <v>4.3</v>
      </c>
      <c r="C741" s="5" t="str">
        <f t="shared" si="175"/>
        <v>Informe Interactivo 3 - Coco</v>
      </c>
      <c r="D741" s="34" t="str">
        <f t="shared" si="204"/>
        <v>https://analytics.zoho.com/open-view/2395394000005665121?ZOHO_CRITERIA=%22Trasposicion_4.3%22.%22Id_Categor%C3%ADa%22%20%3D%20100108007</v>
      </c>
      <c r="E741" s="4">
        <f t="shared" ref="E741:H741" si="237">+E740</f>
        <v>35</v>
      </c>
      <c r="F741" t="str">
        <f t="shared" si="237"/>
        <v>Informe Interactivo 3</v>
      </c>
      <c r="G741" t="str">
        <f t="shared" si="237"/>
        <v>Categoría</v>
      </c>
      <c r="H741" t="str">
        <f t="shared" si="237"/>
        <v>Fruta Importada (t) periodo 2012-2020</v>
      </c>
      <c r="I741" s="2">
        <v>100108007</v>
      </c>
      <c r="J741" t="s">
        <v>43</v>
      </c>
      <c r="L741" s="1" t="str">
        <f t="shared" si="178"/>
        <v>Informe Interactivo 3 - Coco</v>
      </c>
    </row>
    <row r="742" spans="1:12" hidden="1" x14ac:dyDescent="0.35">
      <c r="A742" s="2">
        <f t="shared" si="201"/>
        <v>34</v>
      </c>
      <c r="B742" s="2">
        <f t="shared" si="217"/>
        <v>4.3</v>
      </c>
      <c r="C742" s="5" t="str">
        <f t="shared" si="175"/>
        <v>Informe Interactivo 3 - Uva</v>
      </c>
      <c r="D742" s="34" t="str">
        <f t="shared" si="204"/>
        <v>https://analytics.zoho.com/open-view/2395394000005665121?ZOHO_CRITERIA=%22Trasposicion_4.3%22.%22Id_Categor%C3%ADa%22%20%3D%20100109001</v>
      </c>
      <c r="E742" s="4">
        <f t="shared" ref="E742:H742" si="238">+E741</f>
        <v>35</v>
      </c>
      <c r="F742" t="str">
        <f t="shared" si="238"/>
        <v>Informe Interactivo 3</v>
      </c>
      <c r="G742" t="str">
        <f t="shared" si="238"/>
        <v>Categoría</v>
      </c>
      <c r="H742" t="str">
        <f t="shared" si="238"/>
        <v>Fruta Importada (t) periodo 2012-2020</v>
      </c>
      <c r="I742" s="2">
        <v>100109001</v>
      </c>
      <c r="J742" t="s">
        <v>44</v>
      </c>
      <c r="L742" s="1" t="str">
        <f t="shared" si="178"/>
        <v>Informe Interactivo 3 - Uva</v>
      </c>
    </row>
    <row r="743" spans="1:12" hidden="1" x14ac:dyDescent="0.35">
      <c r="A743" s="2">
        <f t="shared" si="201"/>
        <v>35</v>
      </c>
      <c r="B743" s="2">
        <f t="shared" si="217"/>
        <v>4.3</v>
      </c>
      <c r="C743" s="5" t="str">
        <f t="shared" si="175"/>
        <v>Informe Interactivo 3 - Frutilla</v>
      </c>
      <c r="D743" s="34" t="str">
        <f t="shared" si="204"/>
        <v>https://analytics.zoho.com/open-view/2395394000005665121?ZOHO_CRITERIA=%22Trasposicion_4.3%22.%22Id_Categor%C3%ADa%22%20%3D%20100112025</v>
      </c>
      <c r="E743" s="4">
        <f t="shared" ref="E743:H743" si="239">+E742</f>
        <v>35</v>
      </c>
      <c r="F743" t="str">
        <f t="shared" si="239"/>
        <v>Informe Interactivo 3</v>
      </c>
      <c r="G743" t="str">
        <f t="shared" si="239"/>
        <v>Categoría</v>
      </c>
      <c r="H743" t="str">
        <f t="shared" si="239"/>
        <v>Fruta Importada (t) periodo 2012-2020</v>
      </c>
      <c r="I743" s="2">
        <v>100112025</v>
      </c>
      <c r="J743" t="s">
        <v>13</v>
      </c>
      <c r="L743" s="1" t="str">
        <f t="shared" si="178"/>
        <v>Informe Interactivo 3 - Frutilla</v>
      </c>
    </row>
    <row r="744" spans="1:12" hidden="1" x14ac:dyDescent="0.35">
      <c r="A744" s="29">
        <v>1</v>
      </c>
      <c r="B744" s="29">
        <f t="shared" si="217"/>
        <v>4.3</v>
      </c>
      <c r="C744" s="30" t="str">
        <f t="shared" si="175"/>
        <v>Informe Interactivo 4 - República Dominicana</v>
      </c>
      <c r="D744" s="31" t="str">
        <f>+"https://analytics.zoho.com/open-view/2395394000005675707?ZOHO_CRITERIA=%22Trasposicion_4.3%22.%22C%C3%B3digo_Pa%C3%ADs%22%20%3D%20'"&amp;I744&amp;"'"</f>
        <v>https://analytics.zoho.com/open-view/2395394000005675707?ZOHO_CRITERIA=%22Trasposicion_4.3%22.%22C%C3%B3digo_Pa%C3%ADs%22%20%3D%20'DOM'</v>
      </c>
      <c r="E744" s="32">
        <v>83</v>
      </c>
      <c r="F744" s="33" t="s">
        <v>0</v>
      </c>
      <c r="G744" s="33" t="s">
        <v>283</v>
      </c>
      <c r="H744" s="33" t="s">
        <v>315</v>
      </c>
      <c r="I744" s="29" t="s">
        <v>73</v>
      </c>
      <c r="J744" s="33" t="s">
        <v>74</v>
      </c>
      <c r="K744" s="33"/>
      <c r="L744" s="1" t="str">
        <f t="shared" si="178"/>
        <v>Informe Interactivo 4 - República Dominicana</v>
      </c>
    </row>
    <row r="745" spans="1:12" hidden="1" x14ac:dyDescent="0.35">
      <c r="A745" s="2">
        <f t="shared" si="201"/>
        <v>2</v>
      </c>
      <c r="B745" s="2">
        <f t="shared" si="217"/>
        <v>4.3</v>
      </c>
      <c r="C745" s="5" t="str">
        <f t="shared" si="175"/>
        <v>Informe Interactivo 4 - Marruecos</v>
      </c>
      <c r="D745" s="34" t="str">
        <f t="shared" ref="D745:D808" si="240">+"https://analytics.zoho.com/open-view/2395394000005675707?ZOHO_CRITERIA=%22Trasposicion_4.3%22.%22C%C3%B3digo_Pa%C3%ADs%22%20%3D%20'"&amp;I745&amp;"'"</f>
        <v>https://analytics.zoho.com/open-view/2395394000005675707?ZOHO_CRITERIA=%22Trasposicion_4.3%22.%22C%C3%B3digo_Pa%C3%ADs%22%20%3D%20'MAR'</v>
      </c>
      <c r="E745" s="4">
        <f t="shared" ref="E745:H745" si="241">+E744</f>
        <v>83</v>
      </c>
      <c r="F745" t="str">
        <f t="shared" si="241"/>
        <v>Informe Interactivo 4</v>
      </c>
      <c r="G745" t="str">
        <f t="shared" si="241"/>
        <v>País de Origen</v>
      </c>
      <c r="H745" t="str">
        <f t="shared" si="241"/>
        <v>Fruta Importada (t) año 2020</v>
      </c>
      <c r="I745" s="2" t="s">
        <v>75</v>
      </c>
      <c r="J745" t="s">
        <v>76</v>
      </c>
      <c r="L745" s="1" t="str">
        <f t="shared" si="178"/>
        <v>Informe Interactivo 4 - Marruecos</v>
      </c>
    </row>
    <row r="746" spans="1:12" hidden="1" x14ac:dyDescent="0.35">
      <c r="A746" s="2">
        <f t="shared" si="201"/>
        <v>3</v>
      </c>
      <c r="B746" s="2">
        <f t="shared" si="217"/>
        <v>4.3</v>
      </c>
      <c r="C746" s="5" t="str">
        <f t="shared" si="175"/>
        <v>Informe Interactivo 4 - Afganistán</v>
      </c>
      <c r="D746" s="34" t="str">
        <f t="shared" si="240"/>
        <v>https://analytics.zoho.com/open-view/2395394000005675707?ZOHO_CRITERIA=%22Trasposicion_4.3%22.%22C%C3%B3digo_Pa%C3%ADs%22%20%3D%20'AFG'</v>
      </c>
      <c r="E746" s="4">
        <f t="shared" ref="E746:H746" si="242">+E745</f>
        <v>83</v>
      </c>
      <c r="F746" t="str">
        <f t="shared" si="242"/>
        <v>Informe Interactivo 4</v>
      </c>
      <c r="G746" t="str">
        <f t="shared" si="242"/>
        <v>País de Origen</v>
      </c>
      <c r="H746" t="str">
        <f t="shared" si="242"/>
        <v>Fruta Importada (t) año 2020</v>
      </c>
      <c r="I746" s="2" t="s">
        <v>285</v>
      </c>
      <c r="J746" t="s">
        <v>286</v>
      </c>
      <c r="L746" s="1" t="str">
        <f t="shared" si="178"/>
        <v>Informe Interactivo 4 - Afganistán</v>
      </c>
    </row>
    <row r="747" spans="1:12" hidden="1" x14ac:dyDescent="0.35">
      <c r="A747" s="2">
        <f t="shared" si="201"/>
        <v>4</v>
      </c>
      <c r="B747" s="2">
        <f t="shared" si="217"/>
        <v>4.3</v>
      </c>
      <c r="C747" s="5" t="str">
        <f t="shared" si="175"/>
        <v>Informe Interactivo 4 - Emiratos Árabes Unidos</v>
      </c>
      <c r="D747" s="34" t="str">
        <f t="shared" si="240"/>
        <v>https://analytics.zoho.com/open-view/2395394000005675707?ZOHO_CRITERIA=%22Trasposicion_4.3%22.%22C%C3%B3digo_Pa%C3%ADs%22%20%3D%20'ARE'</v>
      </c>
      <c r="E747" s="4">
        <f t="shared" ref="E747:H747" si="243">+E746</f>
        <v>83</v>
      </c>
      <c r="F747" t="str">
        <f t="shared" si="243"/>
        <v>Informe Interactivo 4</v>
      </c>
      <c r="G747" t="str">
        <f t="shared" si="243"/>
        <v>País de Origen</v>
      </c>
      <c r="H747" t="str">
        <f t="shared" si="243"/>
        <v>Fruta Importada (t) año 2020</v>
      </c>
      <c r="I747" s="2" t="s">
        <v>79</v>
      </c>
      <c r="J747" t="s">
        <v>80</v>
      </c>
      <c r="L747" s="1" t="str">
        <f t="shared" si="178"/>
        <v>Informe Interactivo 4 - Emiratos Árabes Unidos</v>
      </c>
    </row>
    <row r="748" spans="1:12" hidden="1" x14ac:dyDescent="0.35">
      <c r="A748" s="2">
        <f t="shared" si="201"/>
        <v>5</v>
      </c>
      <c r="B748" s="2">
        <f t="shared" si="217"/>
        <v>4.3</v>
      </c>
      <c r="C748" s="5" t="str">
        <f t="shared" ref="C748:C811" si="244">+F748&amp;" - "&amp;J748</f>
        <v>Informe Interactivo 4 - Argentina</v>
      </c>
      <c r="D748" s="34" t="str">
        <f t="shared" si="240"/>
        <v>https://analytics.zoho.com/open-view/2395394000005675707?ZOHO_CRITERIA=%22Trasposicion_4.3%22.%22C%C3%B3digo_Pa%C3%ADs%22%20%3D%20'ARG'</v>
      </c>
      <c r="E748" s="4">
        <f t="shared" ref="E748:H748" si="245">+E747</f>
        <v>83</v>
      </c>
      <c r="F748" t="str">
        <f t="shared" si="245"/>
        <v>Informe Interactivo 4</v>
      </c>
      <c r="G748" t="str">
        <f t="shared" si="245"/>
        <v>País de Origen</v>
      </c>
      <c r="H748" t="str">
        <f t="shared" si="245"/>
        <v>Fruta Importada (t) año 2020</v>
      </c>
      <c r="I748" s="2" t="s">
        <v>81</v>
      </c>
      <c r="J748" t="s">
        <v>82</v>
      </c>
      <c r="L748" s="1" t="str">
        <f t="shared" ref="L748:L811" si="246">+HYPERLINK(D748,C748)</f>
        <v>Informe Interactivo 4 - Argentina</v>
      </c>
    </row>
    <row r="749" spans="1:12" hidden="1" x14ac:dyDescent="0.35">
      <c r="A749" s="2">
        <f t="shared" si="201"/>
        <v>6</v>
      </c>
      <c r="B749" s="2">
        <f t="shared" si="217"/>
        <v>4.3</v>
      </c>
      <c r="C749" s="5" t="str">
        <f t="shared" si="244"/>
        <v>Informe Interactivo 4 - Australia</v>
      </c>
      <c r="D749" s="34" t="str">
        <f t="shared" si="240"/>
        <v>https://analytics.zoho.com/open-view/2395394000005675707?ZOHO_CRITERIA=%22Trasposicion_4.3%22.%22C%C3%B3digo_Pa%C3%ADs%22%20%3D%20'AUS'</v>
      </c>
      <c r="E749" s="4">
        <f t="shared" ref="E749:H749" si="247">+E748</f>
        <v>83</v>
      </c>
      <c r="F749" t="str">
        <f t="shared" si="247"/>
        <v>Informe Interactivo 4</v>
      </c>
      <c r="G749" t="str">
        <f t="shared" si="247"/>
        <v>País de Origen</v>
      </c>
      <c r="H749" t="str">
        <f t="shared" si="247"/>
        <v>Fruta Importada (t) año 2020</v>
      </c>
      <c r="I749" s="2" t="s">
        <v>83</v>
      </c>
      <c r="J749" t="s">
        <v>84</v>
      </c>
      <c r="L749" s="1" t="str">
        <f t="shared" si="246"/>
        <v>Informe Interactivo 4 - Australia</v>
      </c>
    </row>
    <row r="750" spans="1:12" hidden="1" x14ac:dyDescent="0.35">
      <c r="A750" s="2">
        <f t="shared" si="201"/>
        <v>7</v>
      </c>
      <c r="B750" s="2">
        <f t="shared" si="217"/>
        <v>4.3</v>
      </c>
      <c r="C750" s="5" t="str">
        <f t="shared" si="244"/>
        <v>Informe Interactivo 4 - Austria</v>
      </c>
      <c r="D750" s="34" t="str">
        <f t="shared" si="240"/>
        <v>https://analytics.zoho.com/open-view/2395394000005675707?ZOHO_CRITERIA=%22Trasposicion_4.3%22.%22C%C3%B3digo_Pa%C3%ADs%22%20%3D%20'AUT'</v>
      </c>
      <c r="E750" s="4">
        <f t="shared" ref="E750:H750" si="248">+E749</f>
        <v>83</v>
      </c>
      <c r="F750" t="str">
        <f t="shared" si="248"/>
        <v>Informe Interactivo 4</v>
      </c>
      <c r="G750" t="str">
        <f t="shared" si="248"/>
        <v>País de Origen</v>
      </c>
      <c r="H750" t="str">
        <f t="shared" si="248"/>
        <v>Fruta Importada (t) año 2020</v>
      </c>
      <c r="I750" s="2" t="s">
        <v>85</v>
      </c>
      <c r="J750" t="s">
        <v>86</v>
      </c>
      <c r="L750" s="1" t="str">
        <f t="shared" si="246"/>
        <v>Informe Interactivo 4 - Austria</v>
      </c>
    </row>
    <row r="751" spans="1:12" hidden="1" x14ac:dyDescent="0.35">
      <c r="A751" s="2">
        <f t="shared" si="201"/>
        <v>8</v>
      </c>
      <c r="B751" s="2">
        <f t="shared" si="217"/>
        <v>4.3</v>
      </c>
      <c r="C751" s="5" t="str">
        <f t="shared" si="244"/>
        <v>Informe Interactivo 4 - Bélgica</v>
      </c>
      <c r="D751" s="34" t="str">
        <f t="shared" si="240"/>
        <v>https://analytics.zoho.com/open-view/2395394000005675707?ZOHO_CRITERIA=%22Trasposicion_4.3%22.%22C%C3%B3digo_Pa%C3%ADs%22%20%3D%20'BEL'</v>
      </c>
      <c r="E751" s="4">
        <f t="shared" ref="E751:H751" si="249">+E750</f>
        <v>83</v>
      </c>
      <c r="F751" t="str">
        <f t="shared" si="249"/>
        <v>Informe Interactivo 4</v>
      </c>
      <c r="G751" t="str">
        <f t="shared" si="249"/>
        <v>País de Origen</v>
      </c>
      <c r="H751" t="str">
        <f t="shared" si="249"/>
        <v>Fruta Importada (t) año 2020</v>
      </c>
      <c r="I751" s="2" t="s">
        <v>89</v>
      </c>
      <c r="J751" t="s">
        <v>90</v>
      </c>
      <c r="L751" s="1" t="str">
        <f t="shared" si="246"/>
        <v>Informe Interactivo 4 - Bélgica</v>
      </c>
    </row>
    <row r="752" spans="1:12" hidden="1" x14ac:dyDescent="0.35">
      <c r="A752" s="2">
        <f t="shared" si="201"/>
        <v>9</v>
      </c>
      <c r="B752" s="2">
        <f t="shared" si="217"/>
        <v>4.3</v>
      </c>
      <c r="C752" s="5" t="str">
        <f t="shared" si="244"/>
        <v>Informe Interactivo 4 - Bulgaria</v>
      </c>
      <c r="D752" s="34" t="str">
        <f t="shared" si="240"/>
        <v>https://analytics.zoho.com/open-view/2395394000005675707?ZOHO_CRITERIA=%22Trasposicion_4.3%22.%22C%C3%B3digo_Pa%C3%ADs%22%20%3D%20'BGR'</v>
      </c>
      <c r="E752" s="4">
        <f t="shared" ref="E752:H752" si="250">+E751</f>
        <v>83</v>
      </c>
      <c r="F752" t="str">
        <f t="shared" si="250"/>
        <v>Informe Interactivo 4</v>
      </c>
      <c r="G752" t="str">
        <f t="shared" si="250"/>
        <v>País de Origen</v>
      </c>
      <c r="H752" t="str">
        <f t="shared" si="250"/>
        <v>Fruta Importada (t) año 2020</v>
      </c>
      <c r="I752" s="2" t="s">
        <v>287</v>
      </c>
      <c r="J752" t="s">
        <v>288</v>
      </c>
      <c r="L752" s="1" t="str">
        <f t="shared" si="246"/>
        <v>Informe Interactivo 4 - Bulgaria</v>
      </c>
    </row>
    <row r="753" spans="1:12" hidden="1" x14ac:dyDescent="0.35">
      <c r="A753" s="2">
        <f t="shared" si="201"/>
        <v>10</v>
      </c>
      <c r="B753" s="2">
        <f t="shared" si="217"/>
        <v>4.3</v>
      </c>
      <c r="C753" s="5" t="str">
        <f t="shared" si="244"/>
        <v>Informe Interactivo 4 - Bosnia-Herzegovina</v>
      </c>
      <c r="D753" s="34" t="str">
        <f t="shared" si="240"/>
        <v>https://analytics.zoho.com/open-view/2395394000005675707?ZOHO_CRITERIA=%22Trasposicion_4.3%22.%22C%C3%B3digo_Pa%C3%ADs%22%20%3D%20'BIH'</v>
      </c>
      <c r="E753" s="4">
        <f t="shared" ref="E753:H753" si="251">+E752</f>
        <v>83</v>
      </c>
      <c r="F753" t="str">
        <f t="shared" si="251"/>
        <v>Informe Interactivo 4</v>
      </c>
      <c r="G753" t="str">
        <f t="shared" si="251"/>
        <v>País de Origen</v>
      </c>
      <c r="H753" t="str">
        <f t="shared" si="251"/>
        <v>Fruta Importada (t) año 2020</v>
      </c>
      <c r="I753" s="2" t="s">
        <v>289</v>
      </c>
      <c r="J753" t="s">
        <v>290</v>
      </c>
      <c r="L753" s="1" t="str">
        <f t="shared" si="246"/>
        <v>Informe Interactivo 4 - Bosnia-Herzegovina</v>
      </c>
    </row>
    <row r="754" spans="1:12" hidden="1" x14ac:dyDescent="0.35">
      <c r="A754" s="2">
        <f t="shared" si="201"/>
        <v>11</v>
      </c>
      <c r="B754" s="2">
        <f t="shared" si="217"/>
        <v>4.3</v>
      </c>
      <c r="C754" s="5" t="str">
        <f t="shared" si="244"/>
        <v>Informe Interactivo 4 - Bolivia</v>
      </c>
      <c r="D754" s="34" t="str">
        <f t="shared" si="240"/>
        <v>https://analytics.zoho.com/open-view/2395394000005675707?ZOHO_CRITERIA=%22Trasposicion_4.3%22.%22C%C3%B3digo_Pa%C3%ADs%22%20%3D%20'BOL'</v>
      </c>
      <c r="E754" s="4">
        <f t="shared" ref="E754:H754" si="252">+E753</f>
        <v>83</v>
      </c>
      <c r="F754" t="str">
        <f t="shared" si="252"/>
        <v>Informe Interactivo 4</v>
      </c>
      <c r="G754" t="str">
        <f t="shared" si="252"/>
        <v>País de Origen</v>
      </c>
      <c r="H754" t="str">
        <f t="shared" si="252"/>
        <v>Fruta Importada (t) año 2020</v>
      </c>
      <c r="I754" s="2" t="s">
        <v>95</v>
      </c>
      <c r="J754" t="s">
        <v>96</v>
      </c>
      <c r="L754" s="1" t="str">
        <f t="shared" si="246"/>
        <v>Informe Interactivo 4 - Bolivia</v>
      </c>
    </row>
    <row r="755" spans="1:12" hidden="1" x14ac:dyDescent="0.35">
      <c r="A755" s="2">
        <f t="shared" si="201"/>
        <v>12</v>
      </c>
      <c r="B755" s="2">
        <f t="shared" si="217"/>
        <v>4.3</v>
      </c>
      <c r="C755" s="5" t="str">
        <f t="shared" si="244"/>
        <v>Informe Interactivo 4 - Brasil</v>
      </c>
      <c r="D755" s="34" t="str">
        <f t="shared" si="240"/>
        <v>https://analytics.zoho.com/open-view/2395394000005675707?ZOHO_CRITERIA=%22Trasposicion_4.3%22.%22C%C3%B3digo_Pa%C3%ADs%22%20%3D%20'BRA'</v>
      </c>
      <c r="E755" s="4">
        <f t="shared" ref="E755:H755" si="253">+E754</f>
        <v>83</v>
      </c>
      <c r="F755" t="str">
        <f t="shared" si="253"/>
        <v>Informe Interactivo 4</v>
      </c>
      <c r="G755" t="str">
        <f t="shared" si="253"/>
        <v>País de Origen</v>
      </c>
      <c r="H755" t="str">
        <f t="shared" si="253"/>
        <v>Fruta Importada (t) año 2020</v>
      </c>
      <c r="I755" s="2" t="s">
        <v>97</v>
      </c>
      <c r="J755" t="s">
        <v>98</v>
      </c>
      <c r="L755" s="1" t="str">
        <f t="shared" si="246"/>
        <v>Informe Interactivo 4 - Brasil</v>
      </c>
    </row>
    <row r="756" spans="1:12" hidden="1" x14ac:dyDescent="0.35">
      <c r="A756" s="2">
        <f t="shared" si="201"/>
        <v>13</v>
      </c>
      <c r="B756" s="2">
        <f t="shared" si="217"/>
        <v>4.3</v>
      </c>
      <c r="C756" s="5" t="str">
        <f t="shared" si="244"/>
        <v>Informe Interactivo 4 - Canadá</v>
      </c>
      <c r="D756" s="34" t="str">
        <f t="shared" si="240"/>
        <v>https://analytics.zoho.com/open-view/2395394000005675707?ZOHO_CRITERIA=%22Trasposicion_4.3%22.%22C%C3%B3digo_Pa%C3%ADs%22%20%3D%20'CAN'</v>
      </c>
      <c r="E756" s="4">
        <f t="shared" ref="E756:H756" si="254">+E755</f>
        <v>83</v>
      </c>
      <c r="F756" t="str">
        <f t="shared" si="254"/>
        <v>Informe Interactivo 4</v>
      </c>
      <c r="G756" t="str">
        <f t="shared" si="254"/>
        <v>País de Origen</v>
      </c>
      <c r="H756" t="str">
        <f t="shared" si="254"/>
        <v>Fruta Importada (t) año 2020</v>
      </c>
      <c r="I756" s="2" t="s">
        <v>99</v>
      </c>
      <c r="J756" t="s">
        <v>100</v>
      </c>
      <c r="L756" s="1" t="str">
        <f t="shared" si="246"/>
        <v>Informe Interactivo 4 - Canadá</v>
      </c>
    </row>
    <row r="757" spans="1:12" hidden="1" x14ac:dyDescent="0.35">
      <c r="A757" s="2">
        <f t="shared" si="201"/>
        <v>14</v>
      </c>
      <c r="B757" s="2">
        <f t="shared" si="217"/>
        <v>4.3</v>
      </c>
      <c r="C757" s="5" t="str">
        <f t="shared" si="244"/>
        <v>Informe Interactivo 4 - Suiza</v>
      </c>
      <c r="D757" s="34" t="str">
        <f t="shared" si="240"/>
        <v>https://analytics.zoho.com/open-view/2395394000005675707?ZOHO_CRITERIA=%22Trasposicion_4.3%22.%22C%C3%B3digo_Pa%C3%ADs%22%20%3D%20'CHE'</v>
      </c>
      <c r="E757" s="4">
        <f t="shared" ref="E757:H757" si="255">+E756</f>
        <v>83</v>
      </c>
      <c r="F757" t="str">
        <f t="shared" si="255"/>
        <v>Informe Interactivo 4</v>
      </c>
      <c r="G757" t="str">
        <f t="shared" si="255"/>
        <v>País de Origen</v>
      </c>
      <c r="H757" t="str">
        <f t="shared" si="255"/>
        <v>Fruta Importada (t) año 2020</v>
      </c>
      <c r="I757" s="2" t="s">
        <v>101</v>
      </c>
      <c r="J757" t="s">
        <v>102</v>
      </c>
      <c r="L757" s="1" t="str">
        <f t="shared" si="246"/>
        <v>Informe Interactivo 4 - Suiza</v>
      </c>
    </row>
    <row r="758" spans="1:12" hidden="1" x14ac:dyDescent="0.35">
      <c r="A758" s="2">
        <f t="shared" si="201"/>
        <v>15</v>
      </c>
      <c r="B758" s="2">
        <f t="shared" si="217"/>
        <v>4.3</v>
      </c>
      <c r="C758" s="5" t="str">
        <f t="shared" si="244"/>
        <v>Informe Interactivo 4 - China</v>
      </c>
      <c r="D758" s="34" t="str">
        <f t="shared" si="240"/>
        <v>https://analytics.zoho.com/open-view/2395394000005675707?ZOHO_CRITERIA=%22Trasposicion_4.3%22.%22C%C3%B3digo_Pa%C3%ADs%22%20%3D%20'CHN'</v>
      </c>
      <c r="E758" s="4">
        <f t="shared" ref="E758:H758" si="256">+E757</f>
        <v>83</v>
      </c>
      <c r="F758" t="str">
        <f t="shared" si="256"/>
        <v>Informe Interactivo 4</v>
      </c>
      <c r="G758" t="str">
        <f t="shared" si="256"/>
        <v>País de Origen</v>
      </c>
      <c r="H758" t="str">
        <f t="shared" si="256"/>
        <v>Fruta Importada (t) año 2020</v>
      </c>
      <c r="I758" s="2" t="s">
        <v>103</v>
      </c>
      <c r="J758" t="s">
        <v>104</v>
      </c>
      <c r="L758" s="1" t="str">
        <f t="shared" si="246"/>
        <v>Informe Interactivo 4 - China</v>
      </c>
    </row>
    <row r="759" spans="1:12" hidden="1" x14ac:dyDescent="0.35">
      <c r="A759" s="2">
        <f t="shared" si="201"/>
        <v>16</v>
      </c>
      <c r="B759" s="2">
        <f t="shared" si="217"/>
        <v>4.3</v>
      </c>
      <c r="C759" s="5" t="str">
        <f t="shared" si="244"/>
        <v>Informe Interactivo 4 - Colombia</v>
      </c>
      <c r="D759" s="34" t="str">
        <f t="shared" si="240"/>
        <v>https://analytics.zoho.com/open-view/2395394000005675707?ZOHO_CRITERIA=%22Trasposicion_4.3%22.%22C%C3%B3digo_Pa%C3%ADs%22%20%3D%20'COL'</v>
      </c>
      <c r="E759" s="4">
        <f t="shared" ref="E759:H759" si="257">+E758</f>
        <v>83</v>
      </c>
      <c r="F759" t="str">
        <f t="shared" si="257"/>
        <v>Informe Interactivo 4</v>
      </c>
      <c r="G759" t="str">
        <f t="shared" si="257"/>
        <v>País de Origen</v>
      </c>
      <c r="H759" t="str">
        <f t="shared" si="257"/>
        <v>Fruta Importada (t) año 2020</v>
      </c>
      <c r="I759" s="2" t="s">
        <v>105</v>
      </c>
      <c r="J759" t="s">
        <v>106</v>
      </c>
      <c r="L759" s="1" t="str">
        <f t="shared" si="246"/>
        <v>Informe Interactivo 4 - Colombia</v>
      </c>
    </row>
    <row r="760" spans="1:12" hidden="1" x14ac:dyDescent="0.35">
      <c r="A760" s="2">
        <f t="shared" si="201"/>
        <v>17</v>
      </c>
      <c r="B760" s="2">
        <f t="shared" si="217"/>
        <v>4.3</v>
      </c>
      <c r="C760" s="5" t="str">
        <f t="shared" si="244"/>
        <v>Informe Interactivo 4 - Costa Rica</v>
      </c>
      <c r="D760" s="34" t="str">
        <f t="shared" si="240"/>
        <v>https://analytics.zoho.com/open-view/2395394000005675707?ZOHO_CRITERIA=%22Trasposicion_4.3%22.%22C%C3%B3digo_Pa%C3%ADs%22%20%3D%20'CRI'</v>
      </c>
      <c r="E760" s="4">
        <f t="shared" ref="E760:H760" si="258">+E759</f>
        <v>83</v>
      </c>
      <c r="F760" t="str">
        <f t="shared" si="258"/>
        <v>Informe Interactivo 4</v>
      </c>
      <c r="G760" t="str">
        <f t="shared" si="258"/>
        <v>País de Origen</v>
      </c>
      <c r="H760" t="str">
        <f t="shared" si="258"/>
        <v>Fruta Importada (t) año 2020</v>
      </c>
      <c r="I760" s="2" t="s">
        <v>107</v>
      </c>
      <c r="J760" t="s">
        <v>108</v>
      </c>
      <c r="L760" s="1" t="str">
        <f t="shared" si="246"/>
        <v>Informe Interactivo 4 - Costa Rica</v>
      </c>
    </row>
    <row r="761" spans="1:12" hidden="1" x14ac:dyDescent="0.35">
      <c r="A761" s="2">
        <f t="shared" si="201"/>
        <v>18</v>
      </c>
      <c r="B761" s="2">
        <f t="shared" si="217"/>
        <v>4.3</v>
      </c>
      <c r="C761" s="5" t="str">
        <f t="shared" si="244"/>
        <v>Informe Interactivo 4 - República Checa</v>
      </c>
      <c r="D761" s="34" t="str">
        <f t="shared" si="240"/>
        <v>https://analytics.zoho.com/open-view/2395394000005675707?ZOHO_CRITERIA=%22Trasposicion_4.3%22.%22C%C3%B3digo_Pa%C3%ADs%22%20%3D%20'CZE'</v>
      </c>
      <c r="E761" s="4">
        <f t="shared" ref="E761:H761" si="259">+E760</f>
        <v>83</v>
      </c>
      <c r="F761" t="str">
        <f t="shared" si="259"/>
        <v>Informe Interactivo 4</v>
      </c>
      <c r="G761" t="str">
        <f t="shared" si="259"/>
        <v>País de Origen</v>
      </c>
      <c r="H761" t="str">
        <f t="shared" si="259"/>
        <v>Fruta Importada (t) año 2020</v>
      </c>
      <c r="I761" s="2" t="s">
        <v>111</v>
      </c>
      <c r="J761" t="s">
        <v>112</v>
      </c>
      <c r="L761" s="1" t="str">
        <f t="shared" si="246"/>
        <v>Informe Interactivo 4 - República Checa</v>
      </c>
    </row>
    <row r="762" spans="1:12" hidden="1" x14ac:dyDescent="0.35">
      <c r="A762" s="2">
        <f t="shared" si="201"/>
        <v>19</v>
      </c>
      <c r="B762" s="2">
        <f t="shared" si="217"/>
        <v>4.3</v>
      </c>
      <c r="C762" s="5" t="str">
        <f t="shared" si="244"/>
        <v>Informe Interactivo 4 - Alemania</v>
      </c>
      <c r="D762" s="34" t="str">
        <f t="shared" si="240"/>
        <v>https://analytics.zoho.com/open-view/2395394000005675707?ZOHO_CRITERIA=%22Trasposicion_4.3%22.%22C%C3%B3digo_Pa%C3%ADs%22%20%3D%20'DEU'</v>
      </c>
      <c r="E762" s="4">
        <f t="shared" ref="E762:H762" si="260">+E761</f>
        <v>83</v>
      </c>
      <c r="F762" t="str">
        <f t="shared" si="260"/>
        <v>Informe Interactivo 4</v>
      </c>
      <c r="G762" t="str">
        <f t="shared" si="260"/>
        <v>País de Origen</v>
      </c>
      <c r="H762" t="str">
        <f t="shared" si="260"/>
        <v>Fruta Importada (t) año 2020</v>
      </c>
      <c r="I762" s="2" t="s">
        <v>113</v>
      </c>
      <c r="J762" t="s">
        <v>114</v>
      </c>
      <c r="L762" s="1" t="str">
        <f t="shared" si="246"/>
        <v>Informe Interactivo 4 - Alemania</v>
      </c>
    </row>
    <row r="763" spans="1:12" hidden="1" x14ac:dyDescent="0.35">
      <c r="A763" s="2">
        <f t="shared" si="201"/>
        <v>20</v>
      </c>
      <c r="B763" s="2">
        <f t="shared" si="217"/>
        <v>4.3</v>
      </c>
      <c r="C763" s="5" t="str">
        <f t="shared" si="244"/>
        <v>Informe Interactivo 4 - Dinamarca</v>
      </c>
      <c r="D763" s="34" t="str">
        <f t="shared" si="240"/>
        <v>https://analytics.zoho.com/open-view/2395394000005675707?ZOHO_CRITERIA=%22Trasposicion_4.3%22.%22C%C3%B3digo_Pa%C3%ADs%22%20%3D%20'DNK'</v>
      </c>
      <c r="E763" s="4">
        <f t="shared" ref="E763:H763" si="261">+E762</f>
        <v>83</v>
      </c>
      <c r="F763" t="str">
        <f t="shared" si="261"/>
        <v>Informe Interactivo 4</v>
      </c>
      <c r="G763" t="str">
        <f t="shared" si="261"/>
        <v>País de Origen</v>
      </c>
      <c r="H763" t="str">
        <f t="shared" si="261"/>
        <v>Fruta Importada (t) año 2020</v>
      </c>
      <c r="I763" s="2" t="s">
        <v>115</v>
      </c>
      <c r="J763" t="s">
        <v>116</v>
      </c>
      <c r="L763" s="1" t="str">
        <f t="shared" si="246"/>
        <v>Informe Interactivo 4 - Dinamarca</v>
      </c>
    </row>
    <row r="764" spans="1:12" hidden="1" x14ac:dyDescent="0.35">
      <c r="A764" s="2">
        <f t="shared" si="201"/>
        <v>21</v>
      </c>
      <c r="B764" s="2">
        <f t="shared" si="217"/>
        <v>4.3</v>
      </c>
      <c r="C764" s="5" t="str">
        <f t="shared" si="244"/>
        <v>Informe Interactivo 4 - Ecuador</v>
      </c>
      <c r="D764" s="34" t="str">
        <f t="shared" si="240"/>
        <v>https://analytics.zoho.com/open-view/2395394000005675707?ZOHO_CRITERIA=%22Trasposicion_4.3%22.%22C%C3%B3digo_Pa%C3%ADs%22%20%3D%20'ECU'</v>
      </c>
      <c r="E764" s="4">
        <f t="shared" ref="E764:H764" si="262">+E763</f>
        <v>83</v>
      </c>
      <c r="F764" t="str">
        <f t="shared" si="262"/>
        <v>Informe Interactivo 4</v>
      </c>
      <c r="G764" t="str">
        <f t="shared" si="262"/>
        <v>País de Origen</v>
      </c>
      <c r="H764" t="str">
        <f t="shared" si="262"/>
        <v>Fruta Importada (t) año 2020</v>
      </c>
      <c r="I764" s="2" t="s">
        <v>119</v>
      </c>
      <c r="J764" t="s">
        <v>120</v>
      </c>
      <c r="L764" s="1" t="str">
        <f t="shared" si="246"/>
        <v>Informe Interactivo 4 - Ecuador</v>
      </c>
    </row>
    <row r="765" spans="1:12" hidden="1" x14ac:dyDescent="0.35">
      <c r="A765" s="2">
        <f t="shared" si="201"/>
        <v>22</v>
      </c>
      <c r="B765" s="2">
        <f t="shared" si="217"/>
        <v>4.3</v>
      </c>
      <c r="C765" s="5" t="str">
        <f t="shared" si="244"/>
        <v>Informe Interactivo 4 - Egipto</v>
      </c>
      <c r="D765" s="34" t="str">
        <f t="shared" si="240"/>
        <v>https://analytics.zoho.com/open-view/2395394000005675707?ZOHO_CRITERIA=%22Trasposicion_4.3%22.%22C%C3%B3digo_Pa%C3%ADs%22%20%3D%20'EGY'</v>
      </c>
      <c r="E765" s="4">
        <f t="shared" ref="E765:H765" si="263">+E764</f>
        <v>83</v>
      </c>
      <c r="F765" t="str">
        <f t="shared" si="263"/>
        <v>Informe Interactivo 4</v>
      </c>
      <c r="G765" t="str">
        <f t="shared" si="263"/>
        <v>País de Origen</v>
      </c>
      <c r="H765" t="str">
        <f t="shared" si="263"/>
        <v>Fruta Importada (t) año 2020</v>
      </c>
      <c r="I765" s="2" t="s">
        <v>121</v>
      </c>
      <c r="J765" t="s">
        <v>122</v>
      </c>
      <c r="L765" s="1" t="str">
        <f t="shared" si="246"/>
        <v>Informe Interactivo 4 - Egipto</v>
      </c>
    </row>
    <row r="766" spans="1:12" hidden="1" x14ac:dyDescent="0.35">
      <c r="A766" s="2">
        <f t="shared" si="201"/>
        <v>23</v>
      </c>
      <c r="B766" s="2">
        <f t="shared" si="217"/>
        <v>4.3</v>
      </c>
      <c r="C766" s="5" t="str">
        <f t="shared" si="244"/>
        <v>Informe Interactivo 4 - España</v>
      </c>
      <c r="D766" s="34" t="str">
        <f t="shared" si="240"/>
        <v>https://analytics.zoho.com/open-view/2395394000005675707?ZOHO_CRITERIA=%22Trasposicion_4.3%22.%22C%C3%B3digo_Pa%C3%ADs%22%20%3D%20'ESP'</v>
      </c>
      <c r="E766" s="4">
        <f t="shared" ref="E766:H766" si="264">+E765</f>
        <v>83</v>
      </c>
      <c r="F766" t="str">
        <f t="shared" si="264"/>
        <v>Informe Interactivo 4</v>
      </c>
      <c r="G766" t="str">
        <f t="shared" si="264"/>
        <v>País de Origen</v>
      </c>
      <c r="H766" t="str">
        <f t="shared" si="264"/>
        <v>Fruta Importada (t) año 2020</v>
      </c>
      <c r="I766" s="2" t="s">
        <v>123</v>
      </c>
      <c r="J766" t="s">
        <v>124</v>
      </c>
      <c r="L766" s="1" t="str">
        <f t="shared" si="246"/>
        <v>Informe Interactivo 4 - España</v>
      </c>
    </row>
    <row r="767" spans="1:12" hidden="1" x14ac:dyDescent="0.35">
      <c r="A767" s="2">
        <f t="shared" si="201"/>
        <v>24</v>
      </c>
      <c r="B767" s="2">
        <f t="shared" si="217"/>
        <v>4.3</v>
      </c>
      <c r="C767" s="5" t="str">
        <f t="shared" si="244"/>
        <v>Informe Interactivo 4 - Finlandia</v>
      </c>
      <c r="D767" s="34" t="str">
        <f t="shared" si="240"/>
        <v>https://analytics.zoho.com/open-view/2395394000005675707?ZOHO_CRITERIA=%22Trasposicion_4.3%22.%22C%C3%B3digo_Pa%C3%ADs%22%20%3D%20'FIN'</v>
      </c>
      <c r="E767" s="4">
        <f t="shared" ref="E767:H767" si="265">+E766</f>
        <v>83</v>
      </c>
      <c r="F767" t="str">
        <f t="shared" si="265"/>
        <v>Informe Interactivo 4</v>
      </c>
      <c r="G767" t="str">
        <f t="shared" si="265"/>
        <v>País de Origen</v>
      </c>
      <c r="H767" t="str">
        <f t="shared" si="265"/>
        <v>Fruta Importada (t) año 2020</v>
      </c>
      <c r="I767" s="2" t="s">
        <v>127</v>
      </c>
      <c r="J767" t="s">
        <v>128</v>
      </c>
      <c r="L767" s="1" t="str">
        <f t="shared" si="246"/>
        <v>Informe Interactivo 4 - Finlandia</v>
      </c>
    </row>
    <row r="768" spans="1:12" hidden="1" x14ac:dyDescent="0.35">
      <c r="A768" s="2">
        <f t="shared" si="201"/>
        <v>25</v>
      </c>
      <c r="B768" s="2">
        <f t="shared" si="217"/>
        <v>4.3</v>
      </c>
      <c r="C768" s="5" t="str">
        <f t="shared" si="244"/>
        <v>Informe Interactivo 4 - Francia</v>
      </c>
      <c r="D768" s="34" t="str">
        <f t="shared" si="240"/>
        <v>https://analytics.zoho.com/open-view/2395394000005675707?ZOHO_CRITERIA=%22Trasposicion_4.3%22.%22C%C3%B3digo_Pa%C3%ADs%22%20%3D%20'FRA'</v>
      </c>
      <c r="E768" s="4">
        <f t="shared" ref="E768:H768" si="266">+E767</f>
        <v>83</v>
      </c>
      <c r="F768" t="str">
        <f t="shared" si="266"/>
        <v>Informe Interactivo 4</v>
      </c>
      <c r="G768" t="str">
        <f t="shared" si="266"/>
        <v>País de Origen</v>
      </c>
      <c r="H768" t="str">
        <f t="shared" si="266"/>
        <v>Fruta Importada (t) año 2020</v>
      </c>
      <c r="I768" s="2" t="s">
        <v>129</v>
      </c>
      <c r="J768" t="s">
        <v>130</v>
      </c>
      <c r="L768" s="1" t="str">
        <f t="shared" si="246"/>
        <v>Informe Interactivo 4 - Francia</v>
      </c>
    </row>
    <row r="769" spans="1:12" hidden="1" x14ac:dyDescent="0.35">
      <c r="A769" s="2">
        <f t="shared" si="201"/>
        <v>26</v>
      </c>
      <c r="B769" s="2">
        <f t="shared" si="217"/>
        <v>4.3</v>
      </c>
      <c r="C769" s="5" t="str">
        <f t="shared" si="244"/>
        <v>Informe Interactivo 4 - Reino Unido</v>
      </c>
      <c r="D769" s="34" t="str">
        <f t="shared" si="240"/>
        <v>https://analytics.zoho.com/open-view/2395394000005675707?ZOHO_CRITERIA=%22Trasposicion_4.3%22.%22C%C3%B3digo_Pa%C3%ADs%22%20%3D%20'GBR'</v>
      </c>
      <c r="E769" s="4">
        <f t="shared" ref="E769:H769" si="267">+E768</f>
        <v>83</v>
      </c>
      <c r="F769" t="str">
        <f t="shared" si="267"/>
        <v>Informe Interactivo 4</v>
      </c>
      <c r="G769" t="str">
        <f t="shared" si="267"/>
        <v>País de Origen</v>
      </c>
      <c r="H769" t="str">
        <f t="shared" si="267"/>
        <v>Fruta Importada (t) año 2020</v>
      </c>
      <c r="I769" s="2" t="s">
        <v>131</v>
      </c>
      <c r="J769" t="s">
        <v>132</v>
      </c>
      <c r="L769" s="1" t="str">
        <f t="shared" si="246"/>
        <v>Informe Interactivo 4 - Reino Unido</v>
      </c>
    </row>
    <row r="770" spans="1:12" hidden="1" x14ac:dyDescent="0.35">
      <c r="A770" s="2">
        <f t="shared" si="201"/>
        <v>27</v>
      </c>
      <c r="B770" s="2">
        <f t="shared" si="217"/>
        <v>4.3</v>
      </c>
      <c r="C770" s="5" t="str">
        <f t="shared" si="244"/>
        <v>Informe Interactivo 4 - Ghana</v>
      </c>
      <c r="D770" s="34" t="str">
        <f t="shared" si="240"/>
        <v>https://analytics.zoho.com/open-view/2395394000005675707?ZOHO_CRITERIA=%22Trasposicion_4.3%22.%22C%C3%B3digo_Pa%C3%ADs%22%20%3D%20'GHA'</v>
      </c>
      <c r="E770" s="4">
        <f t="shared" ref="E770:H770" si="268">+E769</f>
        <v>83</v>
      </c>
      <c r="F770" t="str">
        <f t="shared" si="268"/>
        <v>Informe Interactivo 4</v>
      </c>
      <c r="G770" t="str">
        <f t="shared" si="268"/>
        <v>País de Origen</v>
      </c>
      <c r="H770" t="str">
        <f t="shared" si="268"/>
        <v>Fruta Importada (t) año 2020</v>
      </c>
      <c r="I770" s="2" t="s">
        <v>291</v>
      </c>
      <c r="J770" t="s">
        <v>292</v>
      </c>
      <c r="L770" s="1" t="str">
        <f t="shared" si="246"/>
        <v>Informe Interactivo 4 - Ghana</v>
      </c>
    </row>
    <row r="771" spans="1:12" hidden="1" x14ac:dyDescent="0.35">
      <c r="A771" s="2">
        <f t="shared" ref="A771:A833" si="269">+A770+1</f>
        <v>28</v>
      </c>
      <c r="B771" s="2">
        <f t="shared" si="217"/>
        <v>4.3</v>
      </c>
      <c r="C771" s="5" t="str">
        <f t="shared" si="244"/>
        <v>Informe Interactivo 4 - Grecia</v>
      </c>
      <c r="D771" s="34" t="str">
        <f t="shared" si="240"/>
        <v>https://analytics.zoho.com/open-view/2395394000005675707?ZOHO_CRITERIA=%22Trasposicion_4.3%22.%22C%C3%B3digo_Pa%C3%ADs%22%20%3D%20'GRC'</v>
      </c>
      <c r="E771" s="4">
        <f t="shared" ref="E771:H771" si="270">+E770</f>
        <v>83</v>
      </c>
      <c r="F771" t="str">
        <f t="shared" si="270"/>
        <v>Informe Interactivo 4</v>
      </c>
      <c r="G771" t="str">
        <f t="shared" si="270"/>
        <v>País de Origen</v>
      </c>
      <c r="H771" t="str">
        <f t="shared" si="270"/>
        <v>Fruta Importada (t) año 2020</v>
      </c>
      <c r="I771" s="2" t="s">
        <v>133</v>
      </c>
      <c r="J771" t="s">
        <v>134</v>
      </c>
      <c r="L771" s="1" t="str">
        <f t="shared" si="246"/>
        <v>Informe Interactivo 4 - Grecia</v>
      </c>
    </row>
    <row r="772" spans="1:12" hidden="1" x14ac:dyDescent="0.35">
      <c r="A772" s="2">
        <f t="shared" si="269"/>
        <v>29</v>
      </c>
      <c r="B772" s="2">
        <f t="shared" si="217"/>
        <v>4.3</v>
      </c>
      <c r="C772" s="5" t="str">
        <f t="shared" si="244"/>
        <v>Informe Interactivo 4 - Guatemala</v>
      </c>
      <c r="D772" s="34" t="str">
        <f t="shared" si="240"/>
        <v>https://analytics.zoho.com/open-view/2395394000005675707?ZOHO_CRITERIA=%22Trasposicion_4.3%22.%22C%C3%B3digo_Pa%C3%ADs%22%20%3D%20'GTM'</v>
      </c>
      <c r="E772" s="4">
        <f t="shared" ref="E772:H772" si="271">+E771</f>
        <v>83</v>
      </c>
      <c r="F772" t="str">
        <f t="shared" si="271"/>
        <v>Informe Interactivo 4</v>
      </c>
      <c r="G772" t="str">
        <f t="shared" si="271"/>
        <v>País de Origen</v>
      </c>
      <c r="H772" t="str">
        <f t="shared" si="271"/>
        <v>Fruta Importada (t) año 2020</v>
      </c>
      <c r="I772" s="2" t="s">
        <v>135</v>
      </c>
      <c r="J772" t="s">
        <v>136</v>
      </c>
      <c r="L772" s="1" t="str">
        <f t="shared" si="246"/>
        <v>Informe Interactivo 4 - Guatemala</v>
      </c>
    </row>
    <row r="773" spans="1:12" hidden="1" x14ac:dyDescent="0.35">
      <c r="A773" s="2">
        <f t="shared" si="269"/>
        <v>30</v>
      </c>
      <c r="B773" s="2">
        <f t="shared" si="217"/>
        <v>4.3</v>
      </c>
      <c r="C773" s="5" t="str">
        <f t="shared" si="244"/>
        <v>Informe Interactivo 4 - Hong Kong</v>
      </c>
      <c r="D773" s="34" t="str">
        <f t="shared" si="240"/>
        <v>https://analytics.zoho.com/open-view/2395394000005675707?ZOHO_CRITERIA=%22Trasposicion_4.3%22.%22C%C3%B3digo_Pa%C3%ADs%22%20%3D%20'HKG'</v>
      </c>
      <c r="E773" s="4">
        <f t="shared" ref="E773:H773" si="272">+E772</f>
        <v>83</v>
      </c>
      <c r="F773" t="str">
        <f t="shared" si="272"/>
        <v>Informe Interactivo 4</v>
      </c>
      <c r="G773" t="str">
        <f t="shared" si="272"/>
        <v>País de Origen</v>
      </c>
      <c r="H773" t="str">
        <f t="shared" si="272"/>
        <v>Fruta Importada (t) año 2020</v>
      </c>
      <c r="I773" s="2" t="s">
        <v>137</v>
      </c>
      <c r="J773" t="s">
        <v>138</v>
      </c>
      <c r="L773" s="1" t="str">
        <f t="shared" si="246"/>
        <v>Informe Interactivo 4 - Hong Kong</v>
      </c>
    </row>
    <row r="774" spans="1:12" hidden="1" x14ac:dyDescent="0.35">
      <c r="A774" s="2">
        <f t="shared" si="269"/>
        <v>31</v>
      </c>
      <c r="B774" s="2">
        <f t="shared" si="217"/>
        <v>4.3</v>
      </c>
      <c r="C774" s="5" t="str">
        <f t="shared" si="244"/>
        <v>Informe Interactivo 4 - Honduras</v>
      </c>
      <c r="D774" s="34" t="str">
        <f t="shared" si="240"/>
        <v>https://analytics.zoho.com/open-view/2395394000005675707?ZOHO_CRITERIA=%22Trasposicion_4.3%22.%22C%C3%B3digo_Pa%C3%ADs%22%20%3D%20'HND'</v>
      </c>
      <c r="E774" s="4">
        <f t="shared" ref="E774:H774" si="273">+E773</f>
        <v>83</v>
      </c>
      <c r="F774" t="str">
        <f t="shared" si="273"/>
        <v>Informe Interactivo 4</v>
      </c>
      <c r="G774" t="str">
        <f t="shared" si="273"/>
        <v>País de Origen</v>
      </c>
      <c r="H774" t="str">
        <f t="shared" si="273"/>
        <v>Fruta Importada (t) año 2020</v>
      </c>
      <c r="I774" s="2" t="s">
        <v>139</v>
      </c>
      <c r="J774" t="s">
        <v>140</v>
      </c>
      <c r="L774" s="1" t="str">
        <f t="shared" si="246"/>
        <v>Informe Interactivo 4 - Honduras</v>
      </c>
    </row>
    <row r="775" spans="1:12" hidden="1" x14ac:dyDescent="0.35">
      <c r="A775" s="2">
        <f t="shared" si="269"/>
        <v>32</v>
      </c>
      <c r="B775" s="2">
        <f t="shared" si="217"/>
        <v>4.3</v>
      </c>
      <c r="C775" s="5" t="str">
        <f t="shared" si="244"/>
        <v>Informe Interactivo 4 - Croacia</v>
      </c>
      <c r="D775" s="34" t="str">
        <f t="shared" si="240"/>
        <v>https://analytics.zoho.com/open-view/2395394000005675707?ZOHO_CRITERIA=%22Trasposicion_4.3%22.%22C%C3%B3digo_Pa%C3%ADs%22%20%3D%20'HRV'</v>
      </c>
      <c r="E775" s="4">
        <f t="shared" ref="E775:H775" si="274">+E774</f>
        <v>83</v>
      </c>
      <c r="F775" t="str">
        <f t="shared" si="274"/>
        <v>Informe Interactivo 4</v>
      </c>
      <c r="G775" t="str">
        <f t="shared" si="274"/>
        <v>País de Origen</v>
      </c>
      <c r="H775" t="str">
        <f t="shared" si="274"/>
        <v>Fruta Importada (t) año 2020</v>
      </c>
      <c r="I775" s="2" t="s">
        <v>293</v>
      </c>
      <c r="J775" t="s">
        <v>294</v>
      </c>
      <c r="L775" s="1" t="str">
        <f t="shared" si="246"/>
        <v>Informe Interactivo 4 - Croacia</v>
      </c>
    </row>
    <row r="776" spans="1:12" hidden="1" x14ac:dyDescent="0.35">
      <c r="A776" s="2">
        <f t="shared" si="269"/>
        <v>33</v>
      </c>
      <c r="B776" s="2">
        <f t="shared" si="217"/>
        <v>4.3</v>
      </c>
      <c r="C776" s="5" t="str">
        <f t="shared" si="244"/>
        <v>Informe Interactivo 4 - Haití</v>
      </c>
      <c r="D776" s="34" t="str">
        <f t="shared" si="240"/>
        <v>https://analytics.zoho.com/open-view/2395394000005675707?ZOHO_CRITERIA=%22Trasposicion_4.3%22.%22C%C3%B3digo_Pa%C3%ADs%22%20%3D%20'HTI'</v>
      </c>
      <c r="E776" s="4">
        <f t="shared" ref="E776:H776" si="275">+E775</f>
        <v>83</v>
      </c>
      <c r="F776" t="str">
        <f t="shared" si="275"/>
        <v>Informe Interactivo 4</v>
      </c>
      <c r="G776" t="str">
        <f t="shared" si="275"/>
        <v>País de Origen</v>
      </c>
      <c r="H776" t="str">
        <f t="shared" si="275"/>
        <v>Fruta Importada (t) año 2020</v>
      </c>
      <c r="I776" s="2" t="s">
        <v>141</v>
      </c>
      <c r="J776" t="s">
        <v>142</v>
      </c>
      <c r="L776" s="1" t="str">
        <f t="shared" si="246"/>
        <v>Informe Interactivo 4 - Haití</v>
      </c>
    </row>
    <row r="777" spans="1:12" hidden="1" x14ac:dyDescent="0.35">
      <c r="A777" s="2">
        <f t="shared" si="269"/>
        <v>34</v>
      </c>
      <c r="B777" s="2">
        <f t="shared" si="217"/>
        <v>4.3</v>
      </c>
      <c r="C777" s="5" t="str">
        <f t="shared" si="244"/>
        <v>Informe Interactivo 4 - Hungría</v>
      </c>
      <c r="D777" s="34" t="str">
        <f t="shared" si="240"/>
        <v>https://analytics.zoho.com/open-view/2395394000005675707?ZOHO_CRITERIA=%22Trasposicion_4.3%22.%22C%C3%B3digo_Pa%C3%ADs%22%20%3D%20'HUN'</v>
      </c>
      <c r="E777" s="4">
        <f t="shared" ref="E777:H777" si="276">+E776</f>
        <v>83</v>
      </c>
      <c r="F777" t="str">
        <f t="shared" si="276"/>
        <v>Informe Interactivo 4</v>
      </c>
      <c r="G777" t="str">
        <f t="shared" si="276"/>
        <v>País de Origen</v>
      </c>
      <c r="H777" t="str">
        <f t="shared" si="276"/>
        <v>Fruta Importada (t) año 2020</v>
      </c>
      <c r="I777" s="2" t="s">
        <v>143</v>
      </c>
      <c r="J777" t="s">
        <v>144</v>
      </c>
      <c r="L777" s="1" t="str">
        <f t="shared" si="246"/>
        <v>Informe Interactivo 4 - Hungría</v>
      </c>
    </row>
    <row r="778" spans="1:12" hidden="1" x14ac:dyDescent="0.35">
      <c r="A778" s="2">
        <f t="shared" si="269"/>
        <v>35</v>
      </c>
      <c r="B778" s="2">
        <f t="shared" si="217"/>
        <v>4.3</v>
      </c>
      <c r="C778" s="5" t="str">
        <f t="shared" si="244"/>
        <v>Informe Interactivo 4 - Indonesia</v>
      </c>
      <c r="D778" s="34" t="str">
        <f t="shared" si="240"/>
        <v>https://analytics.zoho.com/open-view/2395394000005675707?ZOHO_CRITERIA=%22Trasposicion_4.3%22.%22C%C3%B3digo_Pa%C3%ADs%22%20%3D%20'IDN'</v>
      </c>
      <c r="E778" s="4">
        <f t="shared" ref="E778:H778" si="277">+E777</f>
        <v>83</v>
      </c>
      <c r="F778" t="str">
        <f t="shared" si="277"/>
        <v>Informe Interactivo 4</v>
      </c>
      <c r="G778" t="str">
        <f t="shared" si="277"/>
        <v>País de Origen</v>
      </c>
      <c r="H778" t="str">
        <f t="shared" si="277"/>
        <v>Fruta Importada (t) año 2020</v>
      </c>
      <c r="I778" s="2" t="s">
        <v>145</v>
      </c>
      <c r="J778" t="s">
        <v>146</v>
      </c>
      <c r="L778" s="1" t="str">
        <f t="shared" si="246"/>
        <v>Informe Interactivo 4 - Indonesia</v>
      </c>
    </row>
    <row r="779" spans="1:12" hidden="1" x14ac:dyDescent="0.35">
      <c r="A779" s="2">
        <f t="shared" si="269"/>
        <v>36</v>
      </c>
      <c r="B779" s="2">
        <f t="shared" si="217"/>
        <v>4.3</v>
      </c>
      <c r="C779" s="5" t="str">
        <f t="shared" si="244"/>
        <v>Informe Interactivo 4 - India</v>
      </c>
      <c r="D779" s="34" t="str">
        <f t="shared" si="240"/>
        <v>https://analytics.zoho.com/open-view/2395394000005675707?ZOHO_CRITERIA=%22Trasposicion_4.3%22.%22C%C3%B3digo_Pa%C3%ADs%22%20%3D%20'IND'</v>
      </c>
      <c r="E779" s="4">
        <f t="shared" ref="E779:H779" si="278">+E778</f>
        <v>83</v>
      </c>
      <c r="F779" t="str">
        <f t="shared" si="278"/>
        <v>Informe Interactivo 4</v>
      </c>
      <c r="G779" t="str">
        <f t="shared" si="278"/>
        <v>País de Origen</v>
      </c>
      <c r="H779" t="str">
        <f t="shared" si="278"/>
        <v>Fruta Importada (t) año 2020</v>
      </c>
      <c r="I779" s="2" t="s">
        <v>147</v>
      </c>
      <c r="J779" t="s">
        <v>148</v>
      </c>
      <c r="L779" s="1" t="str">
        <f t="shared" si="246"/>
        <v>Informe Interactivo 4 - India</v>
      </c>
    </row>
    <row r="780" spans="1:12" hidden="1" x14ac:dyDescent="0.35">
      <c r="A780" s="2">
        <f t="shared" si="269"/>
        <v>37</v>
      </c>
      <c r="B780" s="2">
        <f t="shared" si="217"/>
        <v>4.3</v>
      </c>
      <c r="C780" s="5" t="str">
        <f t="shared" si="244"/>
        <v>Informe Interactivo 4 - Irlanda</v>
      </c>
      <c r="D780" s="34" t="str">
        <f t="shared" si="240"/>
        <v>https://analytics.zoho.com/open-view/2395394000005675707?ZOHO_CRITERIA=%22Trasposicion_4.3%22.%22C%C3%B3digo_Pa%C3%ADs%22%20%3D%20'IRL'</v>
      </c>
      <c r="E780" s="4">
        <f t="shared" ref="E780:H780" si="279">+E779</f>
        <v>83</v>
      </c>
      <c r="F780" t="str">
        <f t="shared" si="279"/>
        <v>Informe Interactivo 4</v>
      </c>
      <c r="G780" t="str">
        <f t="shared" si="279"/>
        <v>País de Origen</v>
      </c>
      <c r="H780" t="str">
        <f t="shared" si="279"/>
        <v>Fruta Importada (t) año 2020</v>
      </c>
      <c r="I780" s="2" t="s">
        <v>149</v>
      </c>
      <c r="J780" t="s">
        <v>150</v>
      </c>
      <c r="L780" s="1" t="str">
        <f t="shared" si="246"/>
        <v>Informe Interactivo 4 - Irlanda</v>
      </c>
    </row>
    <row r="781" spans="1:12" hidden="1" x14ac:dyDescent="0.35">
      <c r="A781" s="2">
        <f t="shared" si="269"/>
        <v>38</v>
      </c>
      <c r="B781" s="2">
        <f t="shared" si="217"/>
        <v>4.3</v>
      </c>
      <c r="C781" s="5" t="str">
        <f t="shared" si="244"/>
        <v>Informe Interactivo 4 - Irán</v>
      </c>
      <c r="D781" s="34" t="str">
        <f t="shared" si="240"/>
        <v>https://analytics.zoho.com/open-view/2395394000005675707?ZOHO_CRITERIA=%22Trasposicion_4.3%22.%22C%C3%B3digo_Pa%C3%ADs%22%20%3D%20'IRN'</v>
      </c>
      <c r="E781" s="4">
        <f t="shared" ref="E781:H781" si="280">+E780</f>
        <v>83</v>
      </c>
      <c r="F781" t="str">
        <f t="shared" si="280"/>
        <v>Informe Interactivo 4</v>
      </c>
      <c r="G781" t="str">
        <f t="shared" si="280"/>
        <v>País de Origen</v>
      </c>
      <c r="H781" t="str">
        <f t="shared" si="280"/>
        <v>Fruta Importada (t) año 2020</v>
      </c>
      <c r="I781" s="2" t="s">
        <v>295</v>
      </c>
      <c r="J781" t="s">
        <v>296</v>
      </c>
      <c r="L781" s="1" t="str">
        <f t="shared" si="246"/>
        <v>Informe Interactivo 4 - Irán</v>
      </c>
    </row>
    <row r="782" spans="1:12" hidden="1" x14ac:dyDescent="0.35">
      <c r="A782" s="2">
        <f t="shared" si="269"/>
        <v>39</v>
      </c>
      <c r="B782" s="2">
        <f t="shared" si="217"/>
        <v>4.3</v>
      </c>
      <c r="C782" s="5" t="str">
        <f t="shared" si="244"/>
        <v>Informe Interactivo 4 - Islandia</v>
      </c>
      <c r="D782" s="34" t="str">
        <f t="shared" si="240"/>
        <v>https://analytics.zoho.com/open-view/2395394000005675707?ZOHO_CRITERIA=%22Trasposicion_4.3%22.%22C%C3%B3digo_Pa%C3%ADs%22%20%3D%20'ISL'</v>
      </c>
      <c r="E782" s="4">
        <f t="shared" ref="E782:H782" si="281">+E781</f>
        <v>83</v>
      </c>
      <c r="F782" t="str">
        <f t="shared" si="281"/>
        <v>Informe Interactivo 4</v>
      </c>
      <c r="G782" t="str">
        <f t="shared" si="281"/>
        <v>País de Origen</v>
      </c>
      <c r="H782" t="str">
        <f t="shared" si="281"/>
        <v>Fruta Importada (t) año 2020</v>
      </c>
      <c r="I782" s="2" t="s">
        <v>297</v>
      </c>
      <c r="J782" t="s">
        <v>298</v>
      </c>
      <c r="L782" s="1" t="str">
        <f t="shared" si="246"/>
        <v>Informe Interactivo 4 - Islandia</v>
      </c>
    </row>
    <row r="783" spans="1:12" hidden="1" x14ac:dyDescent="0.35">
      <c r="A783" s="2">
        <f t="shared" si="269"/>
        <v>40</v>
      </c>
      <c r="B783" s="2">
        <f t="shared" si="217"/>
        <v>4.3</v>
      </c>
      <c r="C783" s="5" t="str">
        <f t="shared" si="244"/>
        <v>Informe Interactivo 4 - Israel</v>
      </c>
      <c r="D783" s="34" t="str">
        <f t="shared" si="240"/>
        <v>https://analytics.zoho.com/open-view/2395394000005675707?ZOHO_CRITERIA=%22Trasposicion_4.3%22.%22C%C3%B3digo_Pa%C3%ADs%22%20%3D%20'ISR'</v>
      </c>
      <c r="E783" s="4">
        <f t="shared" ref="E783:H783" si="282">+E782</f>
        <v>83</v>
      </c>
      <c r="F783" t="str">
        <f t="shared" si="282"/>
        <v>Informe Interactivo 4</v>
      </c>
      <c r="G783" t="str">
        <f t="shared" si="282"/>
        <v>País de Origen</v>
      </c>
      <c r="H783" t="str">
        <f t="shared" si="282"/>
        <v>Fruta Importada (t) año 2020</v>
      </c>
      <c r="I783" s="2" t="s">
        <v>151</v>
      </c>
      <c r="J783" t="s">
        <v>152</v>
      </c>
      <c r="L783" s="1" t="str">
        <f t="shared" si="246"/>
        <v>Informe Interactivo 4 - Israel</v>
      </c>
    </row>
    <row r="784" spans="1:12" hidden="1" x14ac:dyDescent="0.35">
      <c r="A784" s="2">
        <f t="shared" si="269"/>
        <v>41</v>
      </c>
      <c r="B784" s="2">
        <f t="shared" si="217"/>
        <v>4.3</v>
      </c>
      <c r="C784" s="5" t="str">
        <f t="shared" si="244"/>
        <v>Informe Interactivo 4 - Italia</v>
      </c>
      <c r="D784" s="34" t="str">
        <f t="shared" si="240"/>
        <v>https://analytics.zoho.com/open-view/2395394000005675707?ZOHO_CRITERIA=%22Trasposicion_4.3%22.%22C%C3%B3digo_Pa%C3%ADs%22%20%3D%20'ITA'</v>
      </c>
      <c r="E784" s="4">
        <f t="shared" ref="E784:H784" si="283">+E783</f>
        <v>83</v>
      </c>
      <c r="F784" t="str">
        <f t="shared" si="283"/>
        <v>Informe Interactivo 4</v>
      </c>
      <c r="G784" t="str">
        <f t="shared" si="283"/>
        <v>País de Origen</v>
      </c>
      <c r="H784" t="str">
        <f t="shared" si="283"/>
        <v>Fruta Importada (t) año 2020</v>
      </c>
      <c r="I784" s="2" t="s">
        <v>153</v>
      </c>
      <c r="J784" t="s">
        <v>154</v>
      </c>
      <c r="L784" s="1" t="str">
        <f t="shared" si="246"/>
        <v>Informe Interactivo 4 - Italia</v>
      </c>
    </row>
    <row r="785" spans="1:12" hidden="1" x14ac:dyDescent="0.35">
      <c r="A785" s="2">
        <f t="shared" si="269"/>
        <v>42</v>
      </c>
      <c r="B785" s="2">
        <f t="shared" si="217"/>
        <v>4.3</v>
      </c>
      <c r="C785" s="5" t="str">
        <f t="shared" si="244"/>
        <v>Informe Interactivo 4 - Jamaica</v>
      </c>
      <c r="D785" s="34" t="str">
        <f t="shared" si="240"/>
        <v>https://analytics.zoho.com/open-view/2395394000005675707?ZOHO_CRITERIA=%22Trasposicion_4.3%22.%22C%C3%B3digo_Pa%C3%ADs%22%20%3D%20'JAM'</v>
      </c>
      <c r="E785" s="4">
        <f t="shared" ref="E785:H785" si="284">+E784</f>
        <v>83</v>
      </c>
      <c r="F785" t="str">
        <f t="shared" si="284"/>
        <v>Informe Interactivo 4</v>
      </c>
      <c r="G785" t="str">
        <f t="shared" si="284"/>
        <v>País de Origen</v>
      </c>
      <c r="H785" t="str">
        <f t="shared" si="284"/>
        <v>Fruta Importada (t) año 2020</v>
      </c>
      <c r="I785" s="2" t="s">
        <v>299</v>
      </c>
      <c r="J785" t="s">
        <v>300</v>
      </c>
      <c r="L785" s="1" t="str">
        <f t="shared" si="246"/>
        <v>Informe Interactivo 4 - Jamaica</v>
      </c>
    </row>
    <row r="786" spans="1:12" hidden="1" x14ac:dyDescent="0.35">
      <c r="A786" s="2">
        <f t="shared" si="269"/>
        <v>43</v>
      </c>
      <c r="B786" s="2">
        <f t="shared" ref="B786:B849" si="285">+B785</f>
        <v>4.3</v>
      </c>
      <c r="C786" s="5" t="str">
        <f t="shared" si="244"/>
        <v>Informe Interactivo 4 - Jordania</v>
      </c>
      <c r="D786" s="34" t="str">
        <f t="shared" si="240"/>
        <v>https://analytics.zoho.com/open-view/2395394000005675707?ZOHO_CRITERIA=%22Trasposicion_4.3%22.%22C%C3%B3digo_Pa%C3%ADs%22%20%3D%20'JOR'</v>
      </c>
      <c r="E786" s="4">
        <f t="shared" ref="E786:H786" si="286">+E785</f>
        <v>83</v>
      </c>
      <c r="F786" t="str">
        <f t="shared" si="286"/>
        <v>Informe Interactivo 4</v>
      </c>
      <c r="G786" t="str">
        <f t="shared" si="286"/>
        <v>País de Origen</v>
      </c>
      <c r="H786" t="str">
        <f t="shared" si="286"/>
        <v>Fruta Importada (t) año 2020</v>
      </c>
      <c r="I786" s="2" t="s">
        <v>155</v>
      </c>
      <c r="J786" t="s">
        <v>156</v>
      </c>
      <c r="L786" s="1" t="str">
        <f t="shared" si="246"/>
        <v>Informe Interactivo 4 - Jordania</v>
      </c>
    </row>
    <row r="787" spans="1:12" hidden="1" x14ac:dyDescent="0.35">
      <c r="A787" s="2">
        <f t="shared" si="269"/>
        <v>44</v>
      </c>
      <c r="B787" s="2">
        <f t="shared" si="285"/>
        <v>4.3</v>
      </c>
      <c r="C787" s="5" t="str">
        <f t="shared" si="244"/>
        <v>Informe Interactivo 4 - Japón</v>
      </c>
      <c r="D787" s="34" t="str">
        <f t="shared" si="240"/>
        <v>https://analytics.zoho.com/open-view/2395394000005675707?ZOHO_CRITERIA=%22Trasposicion_4.3%22.%22C%C3%B3digo_Pa%C3%ADs%22%20%3D%20'JPN'</v>
      </c>
      <c r="E787" s="4">
        <f t="shared" ref="E787:H787" si="287">+E786</f>
        <v>83</v>
      </c>
      <c r="F787" t="str">
        <f t="shared" si="287"/>
        <v>Informe Interactivo 4</v>
      </c>
      <c r="G787" t="str">
        <f t="shared" si="287"/>
        <v>País de Origen</v>
      </c>
      <c r="H787" t="str">
        <f t="shared" si="287"/>
        <v>Fruta Importada (t) año 2020</v>
      </c>
      <c r="I787" s="2" t="s">
        <v>157</v>
      </c>
      <c r="J787" t="s">
        <v>158</v>
      </c>
      <c r="L787" s="1" t="str">
        <f t="shared" si="246"/>
        <v>Informe Interactivo 4 - Japón</v>
      </c>
    </row>
    <row r="788" spans="1:12" hidden="1" x14ac:dyDescent="0.35">
      <c r="A788" s="2">
        <f t="shared" si="269"/>
        <v>45</v>
      </c>
      <c r="B788" s="2">
        <f t="shared" si="285"/>
        <v>4.3</v>
      </c>
      <c r="C788" s="5" t="str">
        <f t="shared" si="244"/>
        <v>Informe Interactivo 4 - Corea del Sur</v>
      </c>
      <c r="D788" s="34" t="str">
        <f t="shared" si="240"/>
        <v>https://analytics.zoho.com/open-view/2395394000005675707?ZOHO_CRITERIA=%22Trasposicion_4.3%22.%22C%C3%B3digo_Pa%C3%ADs%22%20%3D%20'KOR'</v>
      </c>
      <c r="E788" s="4">
        <f t="shared" ref="E788:H788" si="288">+E787</f>
        <v>83</v>
      </c>
      <c r="F788" t="str">
        <f t="shared" si="288"/>
        <v>Informe Interactivo 4</v>
      </c>
      <c r="G788" t="str">
        <f t="shared" si="288"/>
        <v>País de Origen</v>
      </c>
      <c r="H788" t="str">
        <f t="shared" si="288"/>
        <v>Fruta Importada (t) año 2020</v>
      </c>
      <c r="I788" s="2" t="s">
        <v>161</v>
      </c>
      <c r="J788" t="s">
        <v>162</v>
      </c>
      <c r="L788" s="1" t="str">
        <f t="shared" si="246"/>
        <v>Informe Interactivo 4 - Corea del Sur</v>
      </c>
    </row>
    <row r="789" spans="1:12" hidden="1" x14ac:dyDescent="0.35">
      <c r="A789" s="2">
        <f t="shared" si="269"/>
        <v>46</v>
      </c>
      <c r="B789" s="2">
        <f t="shared" si="285"/>
        <v>4.3</v>
      </c>
      <c r="C789" s="5" t="str">
        <f t="shared" si="244"/>
        <v>Informe Interactivo 4 - Líbano</v>
      </c>
      <c r="D789" s="34" t="str">
        <f t="shared" si="240"/>
        <v>https://analytics.zoho.com/open-view/2395394000005675707?ZOHO_CRITERIA=%22Trasposicion_4.3%22.%22C%C3%B3digo_Pa%C3%ADs%22%20%3D%20'LBN'</v>
      </c>
      <c r="E789" s="4">
        <f t="shared" ref="E789:H789" si="289">+E788</f>
        <v>83</v>
      </c>
      <c r="F789" t="str">
        <f t="shared" si="289"/>
        <v>Informe Interactivo 4</v>
      </c>
      <c r="G789" t="str">
        <f t="shared" si="289"/>
        <v>País de Origen</v>
      </c>
      <c r="H789" t="str">
        <f t="shared" si="289"/>
        <v>Fruta Importada (t) año 2020</v>
      </c>
      <c r="I789" s="2" t="s">
        <v>165</v>
      </c>
      <c r="J789" t="s">
        <v>166</v>
      </c>
      <c r="L789" s="1" t="str">
        <f t="shared" si="246"/>
        <v>Informe Interactivo 4 - Líbano</v>
      </c>
    </row>
    <row r="790" spans="1:12" hidden="1" x14ac:dyDescent="0.35">
      <c r="A790" s="2">
        <f t="shared" si="269"/>
        <v>47</v>
      </c>
      <c r="B790" s="2">
        <f t="shared" si="285"/>
        <v>4.3</v>
      </c>
      <c r="C790" s="5" t="str">
        <f t="shared" si="244"/>
        <v>Informe Interactivo 4 - Sri Lanka</v>
      </c>
      <c r="D790" s="34" t="str">
        <f t="shared" si="240"/>
        <v>https://analytics.zoho.com/open-view/2395394000005675707?ZOHO_CRITERIA=%22Trasposicion_4.3%22.%22C%C3%B3digo_Pa%C3%ADs%22%20%3D%20'LKA'</v>
      </c>
      <c r="E790" s="4">
        <f t="shared" ref="E790:H790" si="290">+E789</f>
        <v>83</v>
      </c>
      <c r="F790" t="str">
        <f t="shared" si="290"/>
        <v>Informe Interactivo 4</v>
      </c>
      <c r="G790" t="str">
        <f t="shared" si="290"/>
        <v>País de Origen</v>
      </c>
      <c r="H790" t="str">
        <f t="shared" si="290"/>
        <v>Fruta Importada (t) año 2020</v>
      </c>
      <c r="I790" s="2" t="s">
        <v>169</v>
      </c>
      <c r="J790" t="s">
        <v>170</v>
      </c>
      <c r="L790" s="1" t="str">
        <f t="shared" si="246"/>
        <v>Informe Interactivo 4 - Sri Lanka</v>
      </c>
    </row>
    <row r="791" spans="1:12" hidden="1" x14ac:dyDescent="0.35">
      <c r="A791" s="2">
        <f t="shared" si="269"/>
        <v>48</v>
      </c>
      <c r="B791" s="2">
        <f t="shared" si="285"/>
        <v>4.3</v>
      </c>
      <c r="C791" s="5" t="str">
        <f t="shared" si="244"/>
        <v>Informe Interactivo 4 - Lituania</v>
      </c>
      <c r="D791" s="34" t="str">
        <f t="shared" si="240"/>
        <v>https://analytics.zoho.com/open-view/2395394000005675707?ZOHO_CRITERIA=%22Trasposicion_4.3%22.%22C%C3%B3digo_Pa%C3%ADs%22%20%3D%20'LTU'</v>
      </c>
      <c r="E791" s="4">
        <f t="shared" ref="E791:H791" si="291">+E790</f>
        <v>83</v>
      </c>
      <c r="F791" t="str">
        <f t="shared" si="291"/>
        <v>Informe Interactivo 4</v>
      </c>
      <c r="G791" t="str">
        <f t="shared" si="291"/>
        <v>País de Origen</v>
      </c>
      <c r="H791" t="str">
        <f t="shared" si="291"/>
        <v>Fruta Importada (t) año 2020</v>
      </c>
      <c r="I791" s="2" t="s">
        <v>171</v>
      </c>
      <c r="J791" t="s">
        <v>172</v>
      </c>
      <c r="L791" s="1" t="str">
        <f t="shared" si="246"/>
        <v>Informe Interactivo 4 - Lituania</v>
      </c>
    </row>
    <row r="792" spans="1:12" hidden="1" x14ac:dyDescent="0.35">
      <c r="A792" s="2">
        <f t="shared" si="269"/>
        <v>49</v>
      </c>
      <c r="B792" s="2">
        <f t="shared" si="285"/>
        <v>4.3</v>
      </c>
      <c r="C792" s="5" t="str">
        <f t="shared" si="244"/>
        <v>Informe Interactivo 4 - México</v>
      </c>
      <c r="D792" s="34" t="str">
        <f t="shared" si="240"/>
        <v>https://analytics.zoho.com/open-view/2395394000005675707?ZOHO_CRITERIA=%22Trasposicion_4.3%22.%22C%C3%B3digo_Pa%C3%ADs%22%20%3D%20'MEX'</v>
      </c>
      <c r="E792" s="4">
        <f t="shared" ref="E792:H792" si="292">+E791</f>
        <v>83</v>
      </c>
      <c r="F792" t="str">
        <f t="shared" si="292"/>
        <v>Informe Interactivo 4</v>
      </c>
      <c r="G792" t="str">
        <f t="shared" si="292"/>
        <v>País de Origen</v>
      </c>
      <c r="H792" t="str">
        <f t="shared" si="292"/>
        <v>Fruta Importada (t) año 2020</v>
      </c>
      <c r="I792" s="2" t="s">
        <v>177</v>
      </c>
      <c r="J792" t="s">
        <v>178</v>
      </c>
      <c r="L792" s="1" t="str">
        <f t="shared" si="246"/>
        <v>Informe Interactivo 4 - México</v>
      </c>
    </row>
    <row r="793" spans="1:12" hidden="1" x14ac:dyDescent="0.35">
      <c r="A793" s="2">
        <f t="shared" si="269"/>
        <v>50</v>
      </c>
      <c r="B793" s="2">
        <f t="shared" si="285"/>
        <v>4.3</v>
      </c>
      <c r="C793" s="5" t="str">
        <f t="shared" si="244"/>
        <v>Informe Interactivo 4 - Malí</v>
      </c>
      <c r="D793" s="34" t="str">
        <f t="shared" si="240"/>
        <v>https://analytics.zoho.com/open-view/2395394000005675707?ZOHO_CRITERIA=%22Trasposicion_4.3%22.%22C%C3%B3digo_Pa%C3%ADs%22%20%3D%20'MLI'</v>
      </c>
      <c r="E793" s="4">
        <f t="shared" ref="E793:H793" si="293">+E792</f>
        <v>83</v>
      </c>
      <c r="F793" t="str">
        <f t="shared" si="293"/>
        <v>Informe Interactivo 4</v>
      </c>
      <c r="G793" t="str">
        <f t="shared" si="293"/>
        <v>País de Origen</v>
      </c>
      <c r="H793" t="str">
        <f t="shared" si="293"/>
        <v>Fruta Importada (t) año 2020</v>
      </c>
      <c r="I793" s="2" t="s">
        <v>301</v>
      </c>
      <c r="J793" t="s">
        <v>302</v>
      </c>
      <c r="L793" s="1" t="str">
        <f t="shared" si="246"/>
        <v>Informe Interactivo 4 - Malí</v>
      </c>
    </row>
    <row r="794" spans="1:12" hidden="1" x14ac:dyDescent="0.35">
      <c r="A794" s="2">
        <f t="shared" si="269"/>
        <v>51</v>
      </c>
      <c r="B794" s="2">
        <f t="shared" si="285"/>
        <v>4.3</v>
      </c>
      <c r="C794" s="5" t="str">
        <f t="shared" si="244"/>
        <v>Informe Interactivo 4 - Malasia</v>
      </c>
      <c r="D794" s="34" t="str">
        <f t="shared" si="240"/>
        <v>https://analytics.zoho.com/open-view/2395394000005675707?ZOHO_CRITERIA=%22Trasposicion_4.3%22.%22C%C3%B3digo_Pa%C3%ADs%22%20%3D%20'MYS'</v>
      </c>
      <c r="E794" s="4">
        <f t="shared" ref="E794:H794" si="294">+E793</f>
        <v>83</v>
      </c>
      <c r="F794" t="str">
        <f t="shared" si="294"/>
        <v>Informe Interactivo 4</v>
      </c>
      <c r="G794" t="str">
        <f t="shared" si="294"/>
        <v>País de Origen</v>
      </c>
      <c r="H794" t="str">
        <f t="shared" si="294"/>
        <v>Fruta Importada (t) año 2020</v>
      </c>
      <c r="I794" s="2" t="s">
        <v>183</v>
      </c>
      <c r="J794" t="s">
        <v>184</v>
      </c>
      <c r="L794" s="1" t="str">
        <f t="shared" si="246"/>
        <v>Informe Interactivo 4 - Malasia</v>
      </c>
    </row>
    <row r="795" spans="1:12" hidden="1" x14ac:dyDescent="0.35">
      <c r="A795" s="2">
        <f t="shared" si="269"/>
        <v>52</v>
      </c>
      <c r="B795" s="2">
        <f t="shared" si="285"/>
        <v>4.3</v>
      </c>
      <c r="C795" s="5" t="str">
        <f t="shared" si="244"/>
        <v>Informe Interactivo 4 - Nueva Caledonia</v>
      </c>
      <c r="D795" s="34" t="str">
        <f t="shared" si="240"/>
        <v>https://analytics.zoho.com/open-view/2395394000005675707?ZOHO_CRITERIA=%22Trasposicion_4.3%22.%22C%C3%B3digo_Pa%C3%ADs%22%20%3D%20'NCL'</v>
      </c>
      <c r="E795" s="4">
        <f t="shared" ref="E795:H795" si="295">+E794</f>
        <v>83</v>
      </c>
      <c r="F795" t="str">
        <f t="shared" si="295"/>
        <v>Informe Interactivo 4</v>
      </c>
      <c r="G795" t="str">
        <f t="shared" si="295"/>
        <v>País de Origen</v>
      </c>
      <c r="H795" t="str">
        <f t="shared" si="295"/>
        <v>Fruta Importada (t) año 2020</v>
      </c>
      <c r="I795" s="2" t="s">
        <v>185</v>
      </c>
      <c r="J795" t="s">
        <v>186</v>
      </c>
      <c r="L795" s="1" t="str">
        <f t="shared" si="246"/>
        <v>Informe Interactivo 4 - Nueva Caledonia</v>
      </c>
    </row>
    <row r="796" spans="1:12" hidden="1" x14ac:dyDescent="0.35">
      <c r="A796" s="2">
        <f t="shared" si="269"/>
        <v>53</v>
      </c>
      <c r="B796" s="2">
        <f t="shared" si="285"/>
        <v>4.3</v>
      </c>
      <c r="C796" s="5" t="str">
        <f t="shared" si="244"/>
        <v>Informe Interactivo 4 - Nigeria</v>
      </c>
      <c r="D796" s="34" t="str">
        <f t="shared" si="240"/>
        <v>https://analytics.zoho.com/open-view/2395394000005675707?ZOHO_CRITERIA=%22Trasposicion_4.3%22.%22C%C3%B3digo_Pa%C3%ADs%22%20%3D%20'NGA'</v>
      </c>
      <c r="E796" s="4">
        <f t="shared" ref="E796:H796" si="296">+E795</f>
        <v>83</v>
      </c>
      <c r="F796" t="str">
        <f t="shared" si="296"/>
        <v>Informe Interactivo 4</v>
      </c>
      <c r="G796" t="str">
        <f t="shared" si="296"/>
        <v>País de Origen</v>
      </c>
      <c r="H796" t="str">
        <f t="shared" si="296"/>
        <v>Fruta Importada (t) año 2020</v>
      </c>
      <c r="I796" s="2" t="s">
        <v>303</v>
      </c>
      <c r="J796" t="s">
        <v>304</v>
      </c>
      <c r="L796" s="1" t="str">
        <f t="shared" si="246"/>
        <v>Informe Interactivo 4 - Nigeria</v>
      </c>
    </row>
    <row r="797" spans="1:12" hidden="1" x14ac:dyDescent="0.35">
      <c r="A797" s="2">
        <f t="shared" si="269"/>
        <v>54</v>
      </c>
      <c r="B797" s="2">
        <f t="shared" si="285"/>
        <v>4.3</v>
      </c>
      <c r="C797" s="5" t="str">
        <f t="shared" si="244"/>
        <v>Informe Interactivo 4 - Países Bajos</v>
      </c>
      <c r="D797" s="34" t="str">
        <f t="shared" si="240"/>
        <v>https://analytics.zoho.com/open-view/2395394000005675707?ZOHO_CRITERIA=%22Trasposicion_4.3%22.%22C%C3%B3digo_Pa%C3%ADs%22%20%3D%20'NLD'</v>
      </c>
      <c r="E797" s="4">
        <f t="shared" ref="E797:H797" si="297">+E796</f>
        <v>83</v>
      </c>
      <c r="F797" t="str">
        <f t="shared" si="297"/>
        <v>Informe Interactivo 4</v>
      </c>
      <c r="G797" t="str">
        <f t="shared" si="297"/>
        <v>País de Origen</v>
      </c>
      <c r="H797" t="str">
        <f t="shared" si="297"/>
        <v>Fruta Importada (t) año 2020</v>
      </c>
      <c r="I797" s="2" t="s">
        <v>189</v>
      </c>
      <c r="J797" t="s">
        <v>190</v>
      </c>
      <c r="L797" s="1" t="str">
        <f t="shared" si="246"/>
        <v>Informe Interactivo 4 - Países Bajos</v>
      </c>
    </row>
    <row r="798" spans="1:12" hidden="1" x14ac:dyDescent="0.35">
      <c r="A798" s="2">
        <f t="shared" si="269"/>
        <v>55</v>
      </c>
      <c r="B798" s="2">
        <f t="shared" si="285"/>
        <v>4.3</v>
      </c>
      <c r="C798" s="5" t="str">
        <f t="shared" si="244"/>
        <v>Informe Interactivo 4 - Nueva Zelanda</v>
      </c>
      <c r="D798" s="34" t="str">
        <f t="shared" si="240"/>
        <v>https://analytics.zoho.com/open-view/2395394000005675707?ZOHO_CRITERIA=%22Trasposicion_4.3%22.%22C%C3%B3digo_Pa%C3%ADs%22%20%3D%20'NZL'</v>
      </c>
      <c r="E798" s="4">
        <f t="shared" ref="E798:H798" si="298">+E797</f>
        <v>83</v>
      </c>
      <c r="F798" t="str">
        <f t="shared" si="298"/>
        <v>Informe Interactivo 4</v>
      </c>
      <c r="G798" t="str">
        <f t="shared" si="298"/>
        <v>País de Origen</v>
      </c>
      <c r="H798" t="str">
        <f t="shared" si="298"/>
        <v>Fruta Importada (t) año 2020</v>
      </c>
      <c r="I798" s="2" t="s">
        <v>193</v>
      </c>
      <c r="J798" t="s">
        <v>194</v>
      </c>
      <c r="L798" s="1" t="str">
        <f t="shared" si="246"/>
        <v>Informe Interactivo 4 - Nueva Zelanda</v>
      </c>
    </row>
    <row r="799" spans="1:12" hidden="1" x14ac:dyDescent="0.35">
      <c r="A799" s="2">
        <f t="shared" si="269"/>
        <v>56</v>
      </c>
      <c r="B799" s="2">
        <f t="shared" si="285"/>
        <v>4.3</v>
      </c>
      <c r="C799" s="5" t="str">
        <f t="shared" si="244"/>
        <v>Informe Interactivo 4 - Pakistán</v>
      </c>
      <c r="D799" s="34" t="str">
        <f t="shared" si="240"/>
        <v>https://analytics.zoho.com/open-view/2395394000005675707?ZOHO_CRITERIA=%22Trasposicion_4.3%22.%22C%C3%B3digo_Pa%C3%ADs%22%20%3D%20'PAK'</v>
      </c>
      <c r="E799" s="4">
        <f t="shared" ref="E799:H799" si="299">+E798</f>
        <v>83</v>
      </c>
      <c r="F799" t="str">
        <f t="shared" si="299"/>
        <v>Informe Interactivo 4</v>
      </c>
      <c r="G799" t="str">
        <f t="shared" si="299"/>
        <v>País de Origen</v>
      </c>
      <c r="H799" t="str">
        <f t="shared" si="299"/>
        <v>Fruta Importada (t) año 2020</v>
      </c>
      <c r="I799" s="2" t="s">
        <v>305</v>
      </c>
      <c r="J799" t="s">
        <v>306</v>
      </c>
      <c r="L799" s="1" t="str">
        <f t="shared" si="246"/>
        <v>Informe Interactivo 4 - Pakistán</v>
      </c>
    </row>
    <row r="800" spans="1:12" hidden="1" x14ac:dyDescent="0.35">
      <c r="A800" s="2">
        <f t="shared" si="269"/>
        <v>57</v>
      </c>
      <c r="B800" s="2">
        <f t="shared" si="285"/>
        <v>4.3</v>
      </c>
      <c r="C800" s="5" t="str">
        <f t="shared" si="244"/>
        <v>Informe Interactivo 4 - Panamá</v>
      </c>
      <c r="D800" s="34" t="str">
        <f t="shared" si="240"/>
        <v>https://analytics.zoho.com/open-view/2395394000005675707?ZOHO_CRITERIA=%22Trasposicion_4.3%22.%22C%C3%B3digo_Pa%C3%ADs%22%20%3D%20'PAN'</v>
      </c>
      <c r="E800" s="4">
        <f t="shared" ref="E800:H800" si="300">+E799</f>
        <v>83</v>
      </c>
      <c r="F800" t="str">
        <f t="shared" si="300"/>
        <v>Informe Interactivo 4</v>
      </c>
      <c r="G800" t="str">
        <f t="shared" si="300"/>
        <v>País de Origen</v>
      </c>
      <c r="H800" t="str">
        <f t="shared" si="300"/>
        <v>Fruta Importada (t) año 2020</v>
      </c>
      <c r="I800" s="2" t="s">
        <v>197</v>
      </c>
      <c r="J800" t="s">
        <v>198</v>
      </c>
      <c r="L800" s="1" t="str">
        <f t="shared" si="246"/>
        <v>Informe Interactivo 4 - Panamá</v>
      </c>
    </row>
    <row r="801" spans="1:12" hidden="1" x14ac:dyDescent="0.35">
      <c r="A801" s="2">
        <f t="shared" si="269"/>
        <v>58</v>
      </c>
      <c r="B801" s="2">
        <f t="shared" si="285"/>
        <v>4.3</v>
      </c>
      <c r="C801" s="5" t="str">
        <f t="shared" si="244"/>
        <v>Informe Interactivo 4 - Perú</v>
      </c>
      <c r="D801" s="34" t="str">
        <f t="shared" si="240"/>
        <v>https://analytics.zoho.com/open-view/2395394000005675707?ZOHO_CRITERIA=%22Trasposicion_4.3%22.%22C%C3%B3digo_Pa%C3%ADs%22%20%3D%20'PER'</v>
      </c>
      <c r="E801" s="4">
        <f t="shared" ref="E801:H801" si="301">+E800</f>
        <v>83</v>
      </c>
      <c r="F801" t="str">
        <f t="shared" si="301"/>
        <v>Informe Interactivo 4</v>
      </c>
      <c r="G801" t="str">
        <f t="shared" si="301"/>
        <v>País de Origen</v>
      </c>
      <c r="H801" t="str">
        <f t="shared" si="301"/>
        <v>Fruta Importada (t) año 2020</v>
      </c>
      <c r="I801" s="2" t="s">
        <v>199</v>
      </c>
      <c r="J801" t="s">
        <v>200</v>
      </c>
      <c r="L801" s="1" t="str">
        <f t="shared" si="246"/>
        <v>Informe Interactivo 4 - Perú</v>
      </c>
    </row>
    <row r="802" spans="1:12" hidden="1" x14ac:dyDescent="0.35">
      <c r="A802" s="2">
        <f t="shared" si="269"/>
        <v>59</v>
      </c>
      <c r="B802" s="2">
        <f t="shared" si="285"/>
        <v>4.3</v>
      </c>
      <c r="C802" s="5" t="str">
        <f t="shared" si="244"/>
        <v>Informe Interactivo 4 - Filipinas</v>
      </c>
      <c r="D802" s="34" t="str">
        <f t="shared" si="240"/>
        <v>https://analytics.zoho.com/open-view/2395394000005675707?ZOHO_CRITERIA=%22Trasposicion_4.3%22.%22C%C3%B3digo_Pa%C3%ADs%22%20%3D%20'PHL'</v>
      </c>
      <c r="E802" s="4">
        <f t="shared" ref="E802:H802" si="302">+E801</f>
        <v>83</v>
      </c>
      <c r="F802" t="str">
        <f t="shared" si="302"/>
        <v>Informe Interactivo 4</v>
      </c>
      <c r="G802" t="str">
        <f t="shared" si="302"/>
        <v>País de Origen</v>
      </c>
      <c r="H802" t="str">
        <f t="shared" si="302"/>
        <v>Fruta Importada (t) año 2020</v>
      </c>
      <c r="I802" s="2" t="s">
        <v>201</v>
      </c>
      <c r="J802" t="s">
        <v>202</v>
      </c>
      <c r="L802" s="1" t="str">
        <f t="shared" si="246"/>
        <v>Informe Interactivo 4 - Filipinas</v>
      </c>
    </row>
    <row r="803" spans="1:12" hidden="1" x14ac:dyDescent="0.35">
      <c r="A803" s="2">
        <f t="shared" si="269"/>
        <v>60</v>
      </c>
      <c r="B803" s="2">
        <f t="shared" si="285"/>
        <v>4.3</v>
      </c>
      <c r="C803" s="5" t="str">
        <f t="shared" si="244"/>
        <v>Informe Interactivo 4 - Polonia</v>
      </c>
      <c r="D803" s="34" t="str">
        <f t="shared" si="240"/>
        <v>https://analytics.zoho.com/open-view/2395394000005675707?ZOHO_CRITERIA=%22Trasposicion_4.3%22.%22C%C3%B3digo_Pa%C3%ADs%22%20%3D%20'POL'</v>
      </c>
      <c r="E803" s="4">
        <f t="shared" ref="E803:H803" si="303">+E802</f>
        <v>83</v>
      </c>
      <c r="F803" t="str">
        <f t="shared" si="303"/>
        <v>Informe Interactivo 4</v>
      </c>
      <c r="G803" t="str">
        <f t="shared" si="303"/>
        <v>País de Origen</v>
      </c>
      <c r="H803" t="str">
        <f t="shared" si="303"/>
        <v>Fruta Importada (t) año 2020</v>
      </c>
      <c r="I803" s="2" t="s">
        <v>203</v>
      </c>
      <c r="J803" t="s">
        <v>204</v>
      </c>
      <c r="L803" s="1" t="str">
        <f t="shared" si="246"/>
        <v>Informe Interactivo 4 - Polonia</v>
      </c>
    </row>
    <row r="804" spans="1:12" hidden="1" x14ac:dyDescent="0.35">
      <c r="A804" s="2">
        <f t="shared" si="269"/>
        <v>61</v>
      </c>
      <c r="B804" s="2">
        <f t="shared" si="285"/>
        <v>4.3</v>
      </c>
      <c r="C804" s="5" t="str">
        <f t="shared" si="244"/>
        <v>Informe Interactivo 4 - Puerto Rico</v>
      </c>
      <c r="D804" s="34" t="str">
        <f t="shared" si="240"/>
        <v>https://analytics.zoho.com/open-view/2395394000005675707?ZOHO_CRITERIA=%22Trasposicion_4.3%22.%22C%C3%B3digo_Pa%C3%ADs%22%20%3D%20'PRI'</v>
      </c>
      <c r="E804" s="4">
        <f t="shared" ref="E804:H804" si="304">+E803</f>
        <v>83</v>
      </c>
      <c r="F804" t="str">
        <f t="shared" si="304"/>
        <v>Informe Interactivo 4</v>
      </c>
      <c r="G804" t="str">
        <f t="shared" si="304"/>
        <v>País de Origen</v>
      </c>
      <c r="H804" t="str">
        <f t="shared" si="304"/>
        <v>Fruta Importada (t) año 2020</v>
      </c>
      <c r="I804" s="2" t="s">
        <v>205</v>
      </c>
      <c r="J804" t="s">
        <v>206</v>
      </c>
      <c r="L804" s="1" t="str">
        <f t="shared" si="246"/>
        <v>Informe Interactivo 4 - Puerto Rico</v>
      </c>
    </row>
    <row r="805" spans="1:12" hidden="1" x14ac:dyDescent="0.35">
      <c r="A805" s="2">
        <f t="shared" si="269"/>
        <v>62</v>
      </c>
      <c r="B805" s="2">
        <f t="shared" si="285"/>
        <v>4.3</v>
      </c>
      <c r="C805" s="5" t="str">
        <f t="shared" si="244"/>
        <v>Informe Interactivo 4 - Portugal</v>
      </c>
      <c r="D805" s="34" t="str">
        <f t="shared" si="240"/>
        <v>https://analytics.zoho.com/open-view/2395394000005675707?ZOHO_CRITERIA=%22Trasposicion_4.3%22.%22C%C3%B3digo_Pa%C3%ADs%22%20%3D%20'PRT'</v>
      </c>
      <c r="E805" s="4">
        <f t="shared" ref="E805:H805" si="305">+E804</f>
        <v>83</v>
      </c>
      <c r="F805" t="str">
        <f t="shared" si="305"/>
        <v>Informe Interactivo 4</v>
      </c>
      <c r="G805" t="str">
        <f t="shared" si="305"/>
        <v>País de Origen</v>
      </c>
      <c r="H805" t="str">
        <f t="shared" si="305"/>
        <v>Fruta Importada (t) año 2020</v>
      </c>
      <c r="I805" s="2" t="s">
        <v>207</v>
      </c>
      <c r="J805" t="s">
        <v>208</v>
      </c>
      <c r="L805" s="1" t="str">
        <f t="shared" si="246"/>
        <v>Informe Interactivo 4 - Portugal</v>
      </c>
    </row>
    <row r="806" spans="1:12" hidden="1" x14ac:dyDescent="0.35">
      <c r="A806" s="2">
        <f t="shared" si="269"/>
        <v>63</v>
      </c>
      <c r="B806" s="2">
        <f t="shared" si="285"/>
        <v>4.3</v>
      </c>
      <c r="C806" s="5" t="str">
        <f t="shared" si="244"/>
        <v>Informe Interactivo 4 - Paraguay</v>
      </c>
      <c r="D806" s="34" t="str">
        <f t="shared" si="240"/>
        <v>https://analytics.zoho.com/open-view/2395394000005675707?ZOHO_CRITERIA=%22Trasposicion_4.3%22.%22C%C3%B3digo_Pa%C3%ADs%22%20%3D%20'PRY'</v>
      </c>
      <c r="E806" s="4">
        <f t="shared" ref="E806:H806" si="306">+E805</f>
        <v>83</v>
      </c>
      <c r="F806" t="str">
        <f t="shared" si="306"/>
        <v>Informe Interactivo 4</v>
      </c>
      <c r="G806" t="str">
        <f t="shared" si="306"/>
        <v>País de Origen</v>
      </c>
      <c r="H806" t="str">
        <f t="shared" si="306"/>
        <v>Fruta Importada (t) año 2020</v>
      </c>
      <c r="I806" s="2" t="s">
        <v>209</v>
      </c>
      <c r="J806" t="s">
        <v>210</v>
      </c>
      <c r="L806" s="1" t="str">
        <f t="shared" si="246"/>
        <v>Informe Interactivo 4 - Paraguay</v>
      </c>
    </row>
    <row r="807" spans="1:12" hidden="1" x14ac:dyDescent="0.35">
      <c r="A807" s="2">
        <f t="shared" si="269"/>
        <v>64</v>
      </c>
      <c r="B807" s="2">
        <f t="shared" si="285"/>
        <v>4.3</v>
      </c>
      <c r="C807" s="5" t="str">
        <f t="shared" si="244"/>
        <v>Informe Interactivo 4 - Rumania</v>
      </c>
      <c r="D807" s="34" t="str">
        <f t="shared" si="240"/>
        <v>https://analytics.zoho.com/open-view/2395394000005675707?ZOHO_CRITERIA=%22Trasposicion_4.3%22.%22C%C3%B3digo_Pa%C3%ADs%22%20%3D%20'ROU'</v>
      </c>
      <c r="E807" s="4">
        <f t="shared" ref="E807:H807" si="307">+E806</f>
        <v>83</v>
      </c>
      <c r="F807" t="str">
        <f t="shared" si="307"/>
        <v>Informe Interactivo 4</v>
      </c>
      <c r="G807" t="str">
        <f t="shared" si="307"/>
        <v>País de Origen</v>
      </c>
      <c r="H807" t="str">
        <f t="shared" si="307"/>
        <v>Fruta Importada (t) año 2020</v>
      </c>
      <c r="I807" s="2" t="s">
        <v>211</v>
      </c>
      <c r="J807" t="s">
        <v>212</v>
      </c>
      <c r="L807" s="1" t="str">
        <f t="shared" si="246"/>
        <v>Informe Interactivo 4 - Rumania</v>
      </c>
    </row>
    <row r="808" spans="1:12" hidden="1" x14ac:dyDescent="0.35">
      <c r="A808" s="2">
        <f t="shared" si="269"/>
        <v>65</v>
      </c>
      <c r="B808" s="2">
        <f t="shared" si="285"/>
        <v>4.3</v>
      </c>
      <c r="C808" s="5" t="str">
        <f t="shared" si="244"/>
        <v>Informe Interactivo 4 - Rusia</v>
      </c>
      <c r="D808" s="34" t="str">
        <f t="shared" si="240"/>
        <v>https://analytics.zoho.com/open-view/2395394000005675707?ZOHO_CRITERIA=%22Trasposicion_4.3%22.%22C%C3%B3digo_Pa%C3%ADs%22%20%3D%20'RUS'</v>
      </c>
      <c r="E808" s="4">
        <f t="shared" ref="E808:H808" si="308">+E807</f>
        <v>83</v>
      </c>
      <c r="F808" t="str">
        <f t="shared" si="308"/>
        <v>Informe Interactivo 4</v>
      </c>
      <c r="G808" t="str">
        <f t="shared" si="308"/>
        <v>País de Origen</v>
      </c>
      <c r="H808" t="str">
        <f t="shared" si="308"/>
        <v>Fruta Importada (t) año 2020</v>
      </c>
      <c r="I808" s="2" t="s">
        <v>213</v>
      </c>
      <c r="J808" t="s">
        <v>214</v>
      </c>
      <c r="L808" s="1" t="str">
        <f t="shared" si="246"/>
        <v>Informe Interactivo 4 - Rusia</v>
      </c>
    </row>
    <row r="809" spans="1:12" hidden="1" x14ac:dyDescent="0.35">
      <c r="A809" s="2">
        <f t="shared" si="269"/>
        <v>66</v>
      </c>
      <c r="B809" s="2">
        <f t="shared" si="285"/>
        <v>4.3</v>
      </c>
      <c r="C809" s="5" t="str">
        <f t="shared" si="244"/>
        <v>Informe Interactivo 4 - Arabia Saudita</v>
      </c>
      <c r="D809" s="34" t="str">
        <f t="shared" ref="D809:D826" si="309">+"https://analytics.zoho.com/open-view/2395394000005675707?ZOHO_CRITERIA=%22Trasposicion_4.3%22.%22C%C3%B3digo_Pa%C3%ADs%22%20%3D%20'"&amp;I809&amp;"'"</f>
        <v>https://analytics.zoho.com/open-view/2395394000005675707?ZOHO_CRITERIA=%22Trasposicion_4.3%22.%22C%C3%B3digo_Pa%C3%ADs%22%20%3D%20'SAU'</v>
      </c>
      <c r="E809" s="4">
        <f t="shared" ref="E809:H809" si="310">+E808</f>
        <v>83</v>
      </c>
      <c r="F809" t="str">
        <f t="shared" si="310"/>
        <v>Informe Interactivo 4</v>
      </c>
      <c r="G809" t="str">
        <f t="shared" si="310"/>
        <v>País de Origen</v>
      </c>
      <c r="H809" t="str">
        <f t="shared" si="310"/>
        <v>Fruta Importada (t) año 2020</v>
      </c>
      <c r="I809" s="2" t="s">
        <v>215</v>
      </c>
      <c r="J809" t="s">
        <v>216</v>
      </c>
      <c r="L809" s="1" t="str">
        <f t="shared" si="246"/>
        <v>Informe Interactivo 4 - Arabia Saudita</v>
      </c>
    </row>
    <row r="810" spans="1:12" hidden="1" x14ac:dyDescent="0.35">
      <c r="A810" s="2">
        <f t="shared" si="269"/>
        <v>67</v>
      </c>
      <c r="B810" s="2">
        <f t="shared" si="285"/>
        <v>4.3</v>
      </c>
      <c r="C810" s="5" t="str">
        <f t="shared" si="244"/>
        <v>Informe Interactivo 4 - Singapur</v>
      </c>
      <c r="D810" s="34" t="str">
        <f t="shared" si="309"/>
        <v>https://analytics.zoho.com/open-view/2395394000005675707?ZOHO_CRITERIA=%22Trasposicion_4.3%22.%22C%C3%B3digo_Pa%C3%ADs%22%20%3D%20'SGP'</v>
      </c>
      <c r="E810" s="4">
        <f t="shared" ref="E810:H810" si="311">+E809</f>
        <v>83</v>
      </c>
      <c r="F810" t="str">
        <f t="shared" si="311"/>
        <v>Informe Interactivo 4</v>
      </c>
      <c r="G810" t="str">
        <f t="shared" si="311"/>
        <v>País de Origen</v>
      </c>
      <c r="H810" t="str">
        <f t="shared" si="311"/>
        <v>Fruta Importada (t) año 2020</v>
      </c>
      <c r="I810" s="2" t="s">
        <v>217</v>
      </c>
      <c r="J810" t="s">
        <v>218</v>
      </c>
      <c r="L810" s="1" t="str">
        <f t="shared" si="246"/>
        <v>Informe Interactivo 4 - Singapur</v>
      </c>
    </row>
    <row r="811" spans="1:12" hidden="1" x14ac:dyDescent="0.35">
      <c r="A811" s="2">
        <f t="shared" si="269"/>
        <v>68</v>
      </c>
      <c r="B811" s="2">
        <f t="shared" si="285"/>
        <v>4.3</v>
      </c>
      <c r="C811" s="5" t="str">
        <f t="shared" si="244"/>
        <v>Informe Interactivo 4 - El Salvador</v>
      </c>
      <c r="D811" s="34" t="str">
        <f t="shared" si="309"/>
        <v>https://analytics.zoho.com/open-view/2395394000005675707?ZOHO_CRITERIA=%22Trasposicion_4.3%22.%22C%C3%B3digo_Pa%C3%ADs%22%20%3D%20'SLV'</v>
      </c>
      <c r="E811" s="4">
        <f t="shared" ref="E811:H811" si="312">+E810</f>
        <v>83</v>
      </c>
      <c r="F811" t="str">
        <f t="shared" si="312"/>
        <v>Informe Interactivo 4</v>
      </c>
      <c r="G811" t="str">
        <f t="shared" si="312"/>
        <v>País de Origen</v>
      </c>
      <c r="H811" t="str">
        <f t="shared" si="312"/>
        <v>Fruta Importada (t) año 2020</v>
      </c>
      <c r="I811" s="2" t="s">
        <v>219</v>
      </c>
      <c r="J811" t="s">
        <v>220</v>
      </c>
      <c r="L811" s="1" t="str">
        <f t="shared" si="246"/>
        <v>Informe Interactivo 4 - El Salvador</v>
      </c>
    </row>
    <row r="812" spans="1:12" hidden="1" x14ac:dyDescent="0.35">
      <c r="A812" s="2">
        <f t="shared" si="269"/>
        <v>69</v>
      </c>
      <c r="B812" s="2">
        <f t="shared" si="285"/>
        <v>4.3</v>
      </c>
      <c r="C812" s="5" t="str">
        <f t="shared" ref="C812:C875" si="313">+F812&amp;" - "&amp;J812</f>
        <v>Informe Interactivo 4 - Serbia</v>
      </c>
      <c r="D812" s="34" t="str">
        <f t="shared" si="309"/>
        <v>https://analytics.zoho.com/open-view/2395394000005675707?ZOHO_CRITERIA=%22Trasposicion_4.3%22.%22C%C3%B3digo_Pa%C3%ADs%22%20%3D%20'SRB'</v>
      </c>
      <c r="E812" s="4">
        <f t="shared" ref="E812:H812" si="314">+E811</f>
        <v>83</v>
      </c>
      <c r="F812" t="str">
        <f t="shared" si="314"/>
        <v>Informe Interactivo 4</v>
      </c>
      <c r="G812" t="str">
        <f t="shared" si="314"/>
        <v>País de Origen</v>
      </c>
      <c r="H812" t="str">
        <f t="shared" si="314"/>
        <v>Fruta Importada (t) año 2020</v>
      </c>
      <c r="I812" s="2" t="s">
        <v>307</v>
      </c>
      <c r="J812" t="s">
        <v>308</v>
      </c>
      <c r="L812" s="1" t="str">
        <f t="shared" ref="L812:L875" si="315">+HYPERLINK(D812,C812)</f>
        <v>Informe Interactivo 4 - Serbia</v>
      </c>
    </row>
    <row r="813" spans="1:12" hidden="1" x14ac:dyDescent="0.35">
      <c r="A813" s="2">
        <f t="shared" si="269"/>
        <v>70</v>
      </c>
      <c r="B813" s="2">
        <f t="shared" si="285"/>
        <v>4.3</v>
      </c>
      <c r="C813" s="5" t="str">
        <f t="shared" si="313"/>
        <v>Informe Interactivo 4 - Eslovenia</v>
      </c>
      <c r="D813" s="34" t="str">
        <f t="shared" si="309"/>
        <v>https://analytics.zoho.com/open-view/2395394000005675707?ZOHO_CRITERIA=%22Trasposicion_4.3%22.%22C%C3%B3digo_Pa%C3%ADs%22%20%3D%20'SVN'</v>
      </c>
      <c r="E813" s="4">
        <f t="shared" ref="E813:H813" si="316">+E812</f>
        <v>83</v>
      </c>
      <c r="F813" t="str">
        <f t="shared" si="316"/>
        <v>Informe Interactivo 4</v>
      </c>
      <c r="G813" t="str">
        <f t="shared" si="316"/>
        <v>País de Origen</v>
      </c>
      <c r="H813" t="str">
        <f t="shared" si="316"/>
        <v>Fruta Importada (t) año 2020</v>
      </c>
      <c r="I813" s="2" t="s">
        <v>223</v>
      </c>
      <c r="J813" t="s">
        <v>224</v>
      </c>
      <c r="L813" s="1" t="str">
        <f t="shared" si="315"/>
        <v>Informe Interactivo 4 - Eslovenia</v>
      </c>
    </row>
    <row r="814" spans="1:12" hidden="1" x14ac:dyDescent="0.35">
      <c r="A814" s="2">
        <f t="shared" si="269"/>
        <v>71</v>
      </c>
      <c r="B814" s="2">
        <f t="shared" si="285"/>
        <v>4.3</v>
      </c>
      <c r="C814" s="5" t="str">
        <f t="shared" si="313"/>
        <v>Informe Interactivo 4 - Suecia</v>
      </c>
      <c r="D814" s="34" t="str">
        <f t="shared" si="309"/>
        <v>https://analytics.zoho.com/open-view/2395394000005675707?ZOHO_CRITERIA=%22Trasposicion_4.3%22.%22C%C3%B3digo_Pa%C3%ADs%22%20%3D%20'SWE'</v>
      </c>
      <c r="E814" s="4">
        <f t="shared" ref="E814:H814" si="317">+E813</f>
        <v>83</v>
      </c>
      <c r="F814" t="str">
        <f t="shared" si="317"/>
        <v>Informe Interactivo 4</v>
      </c>
      <c r="G814" t="str">
        <f t="shared" si="317"/>
        <v>País de Origen</v>
      </c>
      <c r="H814" t="str">
        <f t="shared" si="317"/>
        <v>Fruta Importada (t) año 2020</v>
      </c>
      <c r="I814" s="2" t="s">
        <v>225</v>
      </c>
      <c r="J814" t="s">
        <v>226</v>
      </c>
      <c r="L814" s="1" t="str">
        <f t="shared" si="315"/>
        <v>Informe Interactivo 4 - Suecia</v>
      </c>
    </row>
    <row r="815" spans="1:12" hidden="1" x14ac:dyDescent="0.35">
      <c r="A815" s="2">
        <f t="shared" si="269"/>
        <v>72</v>
      </c>
      <c r="B815" s="2">
        <f t="shared" si="285"/>
        <v>4.3</v>
      </c>
      <c r="C815" s="5" t="str">
        <f t="shared" si="313"/>
        <v>Informe Interactivo 4 - Siria</v>
      </c>
      <c r="D815" s="34" t="str">
        <f t="shared" si="309"/>
        <v>https://analytics.zoho.com/open-view/2395394000005675707?ZOHO_CRITERIA=%22Trasposicion_4.3%22.%22C%C3%B3digo_Pa%C3%ADs%22%20%3D%20'SYR'</v>
      </c>
      <c r="E815" s="4">
        <f t="shared" ref="E815:H815" si="318">+E814</f>
        <v>83</v>
      </c>
      <c r="F815" t="str">
        <f t="shared" si="318"/>
        <v>Informe Interactivo 4</v>
      </c>
      <c r="G815" t="str">
        <f t="shared" si="318"/>
        <v>País de Origen</v>
      </c>
      <c r="H815" t="str">
        <f t="shared" si="318"/>
        <v>Fruta Importada (t) año 2020</v>
      </c>
      <c r="I815" s="2" t="s">
        <v>309</v>
      </c>
      <c r="J815" t="s">
        <v>310</v>
      </c>
      <c r="L815" s="1" t="str">
        <f t="shared" si="315"/>
        <v>Informe Interactivo 4 - Siria</v>
      </c>
    </row>
    <row r="816" spans="1:12" hidden="1" x14ac:dyDescent="0.35">
      <c r="A816" s="2">
        <f t="shared" si="269"/>
        <v>73</v>
      </c>
      <c r="B816" s="2">
        <f t="shared" si="285"/>
        <v>4.3</v>
      </c>
      <c r="C816" s="5" t="str">
        <f t="shared" si="313"/>
        <v>Informe Interactivo 4 - Tailandia</v>
      </c>
      <c r="D816" s="34" t="str">
        <f t="shared" si="309"/>
        <v>https://analytics.zoho.com/open-view/2395394000005675707?ZOHO_CRITERIA=%22Trasposicion_4.3%22.%22C%C3%B3digo_Pa%C3%ADs%22%20%3D%20'THA'</v>
      </c>
      <c r="E816" s="4">
        <f t="shared" ref="E816:H816" si="319">+E815</f>
        <v>83</v>
      </c>
      <c r="F816" t="str">
        <f t="shared" si="319"/>
        <v>Informe Interactivo 4</v>
      </c>
      <c r="G816" t="str">
        <f t="shared" si="319"/>
        <v>País de Origen</v>
      </c>
      <c r="H816" t="str">
        <f t="shared" si="319"/>
        <v>Fruta Importada (t) año 2020</v>
      </c>
      <c r="I816" s="2" t="s">
        <v>227</v>
      </c>
      <c r="J816" t="s">
        <v>228</v>
      </c>
      <c r="L816" s="1" t="str">
        <f t="shared" si="315"/>
        <v>Informe Interactivo 4 - Tailandia</v>
      </c>
    </row>
    <row r="817" spans="1:12" hidden="1" x14ac:dyDescent="0.35">
      <c r="A817" s="2">
        <f t="shared" si="269"/>
        <v>74</v>
      </c>
      <c r="B817" s="2">
        <f t="shared" si="285"/>
        <v>4.3</v>
      </c>
      <c r="C817" s="5" t="str">
        <f t="shared" si="313"/>
        <v>Informe Interactivo 4 - Trinidad y Tobago</v>
      </c>
      <c r="D817" s="34" t="str">
        <f t="shared" si="309"/>
        <v>https://analytics.zoho.com/open-view/2395394000005675707?ZOHO_CRITERIA=%22Trasposicion_4.3%22.%22C%C3%B3digo_Pa%C3%ADs%22%20%3D%20'TTO'</v>
      </c>
      <c r="E817" s="4">
        <f t="shared" ref="E817:H817" si="320">+E816</f>
        <v>83</v>
      </c>
      <c r="F817" t="str">
        <f t="shared" si="320"/>
        <v>Informe Interactivo 4</v>
      </c>
      <c r="G817" t="str">
        <f t="shared" si="320"/>
        <v>País de Origen</v>
      </c>
      <c r="H817" t="str">
        <f t="shared" si="320"/>
        <v>Fruta Importada (t) año 2020</v>
      </c>
      <c r="I817" s="2" t="s">
        <v>311</v>
      </c>
      <c r="J817" t="s">
        <v>312</v>
      </c>
      <c r="L817" s="1" t="str">
        <f t="shared" si="315"/>
        <v>Informe Interactivo 4 - Trinidad y Tobago</v>
      </c>
    </row>
    <row r="818" spans="1:12" hidden="1" x14ac:dyDescent="0.35">
      <c r="A818" s="2">
        <f t="shared" si="269"/>
        <v>75</v>
      </c>
      <c r="B818" s="2">
        <f t="shared" si="285"/>
        <v>4.3</v>
      </c>
      <c r="C818" s="5" t="str">
        <f t="shared" si="313"/>
        <v>Informe Interactivo 4 - Túnez</v>
      </c>
      <c r="D818" s="34" t="str">
        <f t="shared" si="309"/>
        <v>https://analytics.zoho.com/open-view/2395394000005675707?ZOHO_CRITERIA=%22Trasposicion_4.3%22.%22C%C3%B3digo_Pa%C3%ADs%22%20%3D%20'TUN'</v>
      </c>
      <c r="E818" s="4">
        <f t="shared" ref="E818:H818" si="321">+E817</f>
        <v>83</v>
      </c>
      <c r="F818" t="str">
        <f t="shared" si="321"/>
        <v>Informe Interactivo 4</v>
      </c>
      <c r="G818" t="str">
        <f t="shared" si="321"/>
        <v>País de Origen</v>
      </c>
      <c r="H818" t="str">
        <f t="shared" si="321"/>
        <v>Fruta Importada (t) año 2020</v>
      </c>
      <c r="I818" s="2" t="s">
        <v>313</v>
      </c>
      <c r="J818" t="s">
        <v>314</v>
      </c>
      <c r="L818" s="1" t="str">
        <f t="shared" si="315"/>
        <v>Informe Interactivo 4 - Túnez</v>
      </c>
    </row>
    <row r="819" spans="1:12" hidden="1" x14ac:dyDescent="0.35">
      <c r="A819" s="2">
        <f t="shared" si="269"/>
        <v>76</v>
      </c>
      <c r="B819" s="2">
        <f t="shared" si="285"/>
        <v>4.3</v>
      </c>
      <c r="C819" s="5" t="str">
        <f t="shared" si="313"/>
        <v>Informe Interactivo 4 - Turquía</v>
      </c>
      <c r="D819" s="34" t="str">
        <f t="shared" si="309"/>
        <v>https://analytics.zoho.com/open-view/2395394000005675707?ZOHO_CRITERIA=%22Trasposicion_4.3%22.%22C%C3%B3digo_Pa%C3%ADs%22%20%3D%20'TUR'</v>
      </c>
      <c r="E819" s="4">
        <f t="shared" ref="E819:H819" si="322">+E818</f>
        <v>83</v>
      </c>
      <c r="F819" t="str">
        <f t="shared" si="322"/>
        <v>Informe Interactivo 4</v>
      </c>
      <c r="G819" t="str">
        <f t="shared" si="322"/>
        <v>País de Origen</v>
      </c>
      <c r="H819" t="str">
        <f t="shared" si="322"/>
        <v>Fruta Importada (t) año 2020</v>
      </c>
      <c r="I819" s="2" t="s">
        <v>229</v>
      </c>
      <c r="J819" t="s">
        <v>230</v>
      </c>
      <c r="L819" s="1" t="str">
        <f t="shared" si="315"/>
        <v>Informe Interactivo 4 - Turquía</v>
      </c>
    </row>
    <row r="820" spans="1:12" hidden="1" x14ac:dyDescent="0.35">
      <c r="A820" s="2">
        <f t="shared" si="269"/>
        <v>77</v>
      </c>
      <c r="B820" s="2">
        <f t="shared" si="285"/>
        <v>4.3</v>
      </c>
      <c r="C820" s="5" t="str">
        <f t="shared" si="313"/>
        <v>Informe Interactivo 4 - Taiwán</v>
      </c>
      <c r="D820" s="34" t="str">
        <f t="shared" si="309"/>
        <v>https://analytics.zoho.com/open-view/2395394000005675707?ZOHO_CRITERIA=%22Trasposicion_4.3%22.%22C%C3%B3digo_Pa%C3%ADs%22%20%3D%20'TWN'</v>
      </c>
      <c r="E820" s="4">
        <f t="shared" ref="E820:H820" si="323">+E819</f>
        <v>83</v>
      </c>
      <c r="F820" t="str">
        <f t="shared" si="323"/>
        <v>Informe Interactivo 4</v>
      </c>
      <c r="G820" t="str">
        <f t="shared" si="323"/>
        <v>País de Origen</v>
      </c>
      <c r="H820" t="str">
        <f t="shared" si="323"/>
        <v>Fruta Importada (t) año 2020</v>
      </c>
      <c r="I820" s="2" t="s">
        <v>231</v>
      </c>
      <c r="J820" t="s">
        <v>232</v>
      </c>
      <c r="L820" s="1" t="str">
        <f t="shared" si="315"/>
        <v>Informe Interactivo 4 - Taiwán</v>
      </c>
    </row>
    <row r="821" spans="1:12" hidden="1" x14ac:dyDescent="0.35">
      <c r="A821" s="2">
        <f t="shared" si="269"/>
        <v>78</v>
      </c>
      <c r="B821" s="2">
        <f t="shared" si="285"/>
        <v>4.3</v>
      </c>
      <c r="C821" s="5" t="str">
        <f t="shared" si="313"/>
        <v>Informe Interactivo 4 - Ucrania</v>
      </c>
      <c r="D821" s="34" t="str">
        <f t="shared" si="309"/>
        <v>https://analytics.zoho.com/open-view/2395394000005675707?ZOHO_CRITERIA=%22Trasposicion_4.3%22.%22C%C3%B3digo_Pa%C3%ADs%22%20%3D%20'UKR'</v>
      </c>
      <c r="E821" s="4">
        <f t="shared" ref="E821:H821" si="324">+E820</f>
        <v>83</v>
      </c>
      <c r="F821" t="str">
        <f t="shared" si="324"/>
        <v>Informe Interactivo 4</v>
      </c>
      <c r="G821" t="str">
        <f t="shared" si="324"/>
        <v>País de Origen</v>
      </c>
      <c r="H821" t="str">
        <f t="shared" si="324"/>
        <v>Fruta Importada (t) año 2020</v>
      </c>
      <c r="I821" s="2" t="s">
        <v>233</v>
      </c>
      <c r="J821" t="s">
        <v>234</v>
      </c>
      <c r="L821" s="1" t="str">
        <f t="shared" si="315"/>
        <v>Informe Interactivo 4 - Ucrania</v>
      </c>
    </row>
    <row r="822" spans="1:12" hidden="1" x14ac:dyDescent="0.35">
      <c r="A822" s="2">
        <f t="shared" si="269"/>
        <v>79</v>
      </c>
      <c r="B822" s="2">
        <f t="shared" si="285"/>
        <v>4.3</v>
      </c>
      <c r="C822" s="5" t="str">
        <f t="shared" si="313"/>
        <v>Informe Interactivo 4 - Uruguay</v>
      </c>
      <c r="D822" s="34" t="str">
        <f t="shared" si="309"/>
        <v>https://analytics.zoho.com/open-view/2395394000005675707?ZOHO_CRITERIA=%22Trasposicion_4.3%22.%22C%C3%B3digo_Pa%C3%ADs%22%20%3D%20'URY'</v>
      </c>
      <c r="E822" s="4">
        <f t="shared" ref="E822:H822" si="325">+E821</f>
        <v>83</v>
      </c>
      <c r="F822" t="str">
        <f t="shared" si="325"/>
        <v>Informe Interactivo 4</v>
      </c>
      <c r="G822" t="str">
        <f t="shared" si="325"/>
        <v>País de Origen</v>
      </c>
      <c r="H822" t="str">
        <f t="shared" si="325"/>
        <v>Fruta Importada (t) año 2020</v>
      </c>
      <c r="I822" s="2" t="s">
        <v>235</v>
      </c>
      <c r="J822" t="s">
        <v>236</v>
      </c>
      <c r="L822" s="1" t="str">
        <f t="shared" si="315"/>
        <v>Informe Interactivo 4 - Uruguay</v>
      </c>
    </row>
    <row r="823" spans="1:12" hidden="1" x14ac:dyDescent="0.35">
      <c r="A823" s="2">
        <f t="shared" si="269"/>
        <v>80</v>
      </c>
      <c r="B823" s="2">
        <f t="shared" si="285"/>
        <v>4.3</v>
      </c>
      <c r="C823" s="5" t="str">
        <f t="shared" si="313"/>
        <v>Informe Interactivo 4 - Estados Unidos</v>
      </c>
      <c r="D823" s="34" t="str">
        <f t="shared" si="309"/>
        <v>https://analytics.zoho.com/open-view/2395394000005675707?ZOHO_CRITERIA=%22Trasposicion_4.3%22.%22C%C3%B3digo_Pa%C3%ADs%22%20%3D%20'USA'</v>
      </c>
      <c r="E823" s="4">
        <f t="shared" ref="E823:H823" si="326">+E822</f>
        <v>83</v>
      </c>
      <c r="F823" t="str">
        <f t="shared" si="326"/>
        <v>Informe Interactivo 4</v>
      </c>
      <c r="G823" t="str">
        <f t="shared" si="326"/>
        <v>País de Origen</v>
      </c>
      <c r="H823" t="str">
        <f t="shared" si="326"/>
        <v>Fruta Importada (t) año 2020</v>
      </c>
      <c r="I823" s="2" t="s">
        <v>237</v>
      </c>
      <c r="J823" t="s">
        <v>238</v>
      </c>
      <c r="L823" s="1" t="str">
        <f t="shared" si="315"/>
        <v>Informe Interactivo 4 - Estados Unidos</v>
      </c>
    </row>
    <row r="824" spans="1:12" hidden="1" x14ac:dyDescent="0.35">
      <c r="A824" s="2">
        <f t="shared" si="269"/>
        <v>81</v>
      </c>
      <c r="B824" s="2">
        <f t="shared" si="285"/>
        <v>4.3</v>
      </c>
      <c r="C824" s="5" t="str">
        <f t="shared" si="313"/>
        <v>Informe Interactivo 4 - Venezuela</v>
      </c>
      <c r="D824" s="34" t="str">
        <f t="shared" si="309"/>
        <v>https://analytics.zoho.com/open-view/2395394000005675707?ZOHO_CRITERIA=%22Trasposicion_4.3%22.%22C%C3%B3digo_Pa%C3%ADs%22%20%3D%20'VEN'</v>
      </c>
      <c r="E824" s="4">
        <f t="shared" ref="E824:H824" si="327">+E823</f>
        <v>83</v>
      </c>
      <c r="F824" t="str">
        <f t="shared" si="327"/>
        <v>Informe Interactivo 4</v>
      </c>
      <c r="G824" t="str">
        <f t="shared" si="327"/>
        <v>País de Origen</v>
      </c>
      <c r="H824" t="str">
        <f t="shared" si="327"/>
        <v>Fruta Importada (t) año 2020</v>
      </c>
      <c r="I824" s="2" t="s">
        <v>239</v>
      </c>
      <c r="J824" t="s">
        <v>240</v>
      </c>
      <c r="L824" s="1" t="str">
        <f t="shared" si="315"/>
        <v>Informe Interactivo 4 - Venezuela</v>
      </c>
    </row>
    <row r="825" spans="1:12" hidden="1" x14ac:dyDescent="0.35">
      <c r="A825" s="2">
        <f t="shared" si="269"/>
        <v>82</v>
      </c>
      <c r="B825" s="2">
        <f t="shared" si="285"/>
        <v>4.3</v>
      </c>
      <c r="C825" s="5" t="str">
        <f t="shared" si="313"/>
        <v>Informe Interactivo 4 - Vietnam</v>
      </c>
      <c r="D825" s="34" t="str">
        <f t="shared" si="309"/>
        <v>https://analytics.zoho.com/open-view/2395394000005675707?ZOHO_CRITERIA=%22Trasposicion_4.3%22.%22C%C3%B3digo_Pa%C3%ADs%22%20%3D%20'VNM'</v>
      </c>
      <c r="E825" s="4">
        <f t="shared" ref="E825:H825" si="328">+E824</f>
        <v>83</v>
      </c>
      <c r="F825" t="str">
        <f t="shared" si="328"/>
        <v>Informe Interactivo 4</v>
      </c>
      <c r="G825" t="str">
        <f t="shared" si="328"/>
        <v>País de Origen</v>
      </c>
      <c r="H825" t="str">
        <f t="shared" si="328"/>
        <v>Fruta Importada (t) año 2020</v>
      </c>
      <c r="I825" s="2" t="s">
        <v>241</v>
      </c>
      <c r="J825" t="s">
        <v>242</v>
      </c>
      <c r="L825" s="1" t="str">
        <f t="shared" si="315"/>
        <v>Informe Interactivo 4 - Vietnam</v>
      </c>
    </row>
    <row r="826" spans="1:12" hidden="1" x14ac:dyDescent="0.35">
      <c r="A826" s="2">
        <f t="shared" si="269"/>
        <v>83</v>
      </c>
      <c r="B826" s="2">
        <f t="shared" si="285"/>
        <v>4.3</v>
      </c>
      <c r="C826" s="5" t="str">
        <f t="shared" si="313"/>
        <v>Informe Interactivo 4 - Sudáfrica</v>
      </c>
      <c r="D826" s="34" t="str">
        <f t="shared" si="309"/>
        <v>https://analytics.zoho.com/open-view/2395394000005675707?ZOHO_CRITERIA=%22Trasposicion_4.3%22.%22C%C3%B3digo_Pa%C3%ADs%22%20%3D%20'ZAF'</v>
      </c>
      <c r="E826" s="4">
        <f t="shared" ref="E826:H826" si="329">+E825</f>
        <v>83</v>
      </c>
      <c r="F826" t="str">
        <f t="shared" si="329"/>
        <v>Informe Interactivo 4</v>
      </c>
      <c r="G826" t="str">
        <f t="shared" si="329"/>
        <v>País de Origen</v>
      </c>
      <c r="H826" t="str">
        <f t="shared" si="329"/>
        <v>Fruta Importada (t) año 2020</v>
      </c>
      <c r="I826" s="2" t="s">
        <v>243</v>
      </c>
      <c r="J826" t="s">
        <v>244</v>
      </c>
      <c r="L826" s="1" t="str">
        <f t="shared" si="315"/>
        <v>Informe Interactivo 4 - Sudáfrica</v>
      </c>
    </row>
    <row r="827" spans="1:12" hidden="1" x14ac:dyDescent="0.35">
      <c r="A827" s="29">
        <v>1</v>
      </c>
      <c r="B827" s="29">
        <f t="shared" si="285"/>
        <v>4.3</v>
      </c>
      <c r="C827" s="30" t="str">
        <f t="shared" si="313"/>
        <v>Informe Interactivo 5 - Aceites</v>
      </c>
      <c r="D827" s="31" t="str">
        <f>+"https://analytics.zoho.com/open-view/2395394000005679927?ZOHO_CRITERIA=%22Trasposicion_4.3%22.%22Id_Procesamiento%22%20%3D%20"&amp;I827</f>
        <v>https://analytics.zoho.com/open-view/2395394000005679927?ZOHO_CRITERIA=%22Trasposicion_4.3%22.%22Id_Procesamiento%22%20%3D%201</v>
      </c>
      <c r="E827" s="32">
        <v>7</v>
      </c>
      <c r="F827" s="33" t="s">
        <v>253</v>
      </c>
      <c r="G827" s="33" t="s">
        <v>245</v>
      </c>
      <c r="H827" s="33" t="s">
        <v>315</v>
      </c>
      <c r="I827" s="29">
        <v>1</v>
      </c>
      <c r="J827" s="33" t="s">
        <v>246</v>
      </c>
      <c r="K827" s="33"/>
      <c r="L827" s="1" t="str">
        <f t="shared" si="315"/>
        <v>Informe Interactivo 5 - Aceites</v>
      </c>
    </row>
    <row r="828" spans="1:12" hidden="1" x14ac:dyDescent="0.35">
      <c r="A828" s="2">
        <f t="shared" si="269"/>
        <v>2</v>
      </c>
      <c r="B828" s="2">
        <f t="shared" si="285"/>
        <v>4.3</v>
      </c>
      <c r="C828" s="5" t="str">
        <f t="shared" si="313"/>
        <v>Informe Interactivo 5 - Congelados</v>
      </c>
      <c r="D828" s="34" t="str">
        <f t="shared" ref="D828:D833" si="330">+"https://analytics.zoho.com/open-view/2395394000005679927?ZOHO_CRITERIA=%22Trasposicion_4.3%22.%22Id_Procesamiento%22%20%3D%20"&amp;I828</f>
        <v>https://analytics.zoho.com/open-view/2395394000005679927?ZOHO_CRITERIA=%22Trasposicion_4.3%22.%22Id_Procesamiento%22%20%3D%202</v>
      </c>
      <c r="E828" s="4">
        <f t="shared" ref="E828:H828" si="331">+E827</f>
        <v>7</v>
      </c>
      <c r="F828" t="str">
        <f t="shared" si="331"/>
        <v>Informe Interactivo 5</v>
      </c>
      <c r="G828" t="str">
        <f t="shared" si="331"/>
        <v>Procesamiento</v>
      </c>
      <c r="H828" t="str">
        <f t="shared" si="331"/>
        <v>Fruta Importada (t) año 2020</v>
      </c>
      <c r="I828" s="2">
        <v>2</v>
      </c>
      <c r="J828" t="s">
        <v>247</v>
      </c>
      <c r="L828" s="1" t="str">
        <f t="shared" si="315"/>
        <v>Informe Interactivo 5 - Congelados</v>
      </c>
    </row>
    <row r="829" spans="1:12" hidden="1" x14ac:dyDescent="0.35">
      <c r="A829" s="2">
        <f t="shared" si="269"/>
        <v>3</v>
      </c>
      <c r="B829" s="2">
        <f t="shared" si="285"/>
        <v>4.3</v>
      </c>
      <c r="C829" s="5" t="str">
        <f t="shared" si="313"/>
        <v>Informe Interactivo 5 - Conservas</v>
      </c>
      <c r="D829" s="34" t="str">
        <f t="shared" si="330"/>
        <v>https://analytics.zoho.com/open-view/2395394000005679927?ZOHO_CRITERIA=%22Trasposicion_4.3%22.%22Id_Procesamiento%22%20%3D%203</v>
      </c>
      <c r="E829" s="4">
        <f t="shared" ref="E829:H829" si="332">+E828</f>
        <v>7</v>
      </c>
      <c r="F829" t="str">
        <f t="shared" si="332"/>
        <v>Informe Interactivo 5</v>
      </c>
      <c r="G829" t="str">
        <f t="shared" si="332"/>
        <v>Procesamiento</v>
      </c>
      <c r="H829" t="str">
        <f t="shared" si="332"/>
        <v>Fruta Importada (t) año 2020</v>
      </c>
      <c r="I829" s="2">
        <v>3</v>
      </c>
      <c r="J829" t="s">
        <v>248</v>
      </c>
      <c r="L829" s="1" t="str">
        <f t="shared" si="315"/>
        <v>Informe Interactivo 5 - Conservas</v>
      </c>
    </row>
    <row r="830" spans="1:12" hidden="1" x14ac:dyDescent="0.35">
      <c r="A830" s="2">
        <f t="shared" si="269"/>
        <v>4</v>
      </c>
      <c r="B830" s="2">
        <f t="shared" si="285"/>
        <v>4.3</v>
      </c>
      <c r="C830" s="5" t="str">
        <f t="shared" si="313"/>
        <v>Informe Interactivo 5 - Deshidratados</v>
      </c>
      <c r="D830" s="34" t="str">
        <f t="shared" si="330"/>
        <v>https://analytics.zoho.com/open-view/2395394000005679927?ZOHO_CRITERIA=%22Trasposicion_4.3%22.%22Id_Procesamiento%22%20%3D%204</v>
      </c>
      <c r="E830" s="4">
        <f t="shared" ref="E830:H830" si="333">+E829</f>
        <v>7</v>
      </c>
      <c r="F830" t="str">
        <f t="shared" si="333"/>
        <v>Informe Interactivo 5</v>
      </c>
      <c r="G830" t="str">
        <f t="shared" si="333"/>
        <v>Procesamiento</v>
      </c>
      <c r="H830" t="str">
        <f t="shared" si="333"/>
        <v>Fruta Importada (t) año 2020</v>
      </c>
      <c r="I830" s="2">
        <v>4</v>
      </c>
      <c r="J830" t="s">
        <v>249</v>
      </c>
      <c r="L830" s="1" t="str">
        <f t="shared" si="315"/>
        <v>Informe Interactivo 5 - Deshidratados</v>
      </c>
    </row>
    <row r="831" spans="1:12" hidden="1" x14ac:dyDescent="0.35">
      <c r="A831" s="2">
        <f t="shared" si="269"/>
        <v>5</v>
      </c>
      <c r="B831" s="2">
        <f t="shared" si="285"/>
        <v>4.3</v>
      </c>
      <c r="C831" s="5" t="str">
        <f t="shared" si="313"/>
        <v>Informe Interactivo 5 - Fresca</v>
      </c>
      <c r="D831" s="34" t="str">
        <f t="shared" si="330"/>
        <v>https://analytics.zoho.com/open-view/2395394000005679927?ZOHO_CRITERIA=%22Trasposicion_4.3%22.%22Id_Procesamiento%22%20%3D%205</v>
      </c>
      <c r="E831" s="4">
        <f t="shared" ref="E831:H831" si="334">+E830</f>
        <v>7</v>
      </c>
      <c r="F831" t="str">
        <f t="shared" si="334"/>
        <v>Informe Interactivo 5</v>
      </c>
      <c r="G831" t="str">
        <f t="shared" si="334"/>
        <v>Procesamiento</v>
      </c>
      <c r="H831" t="str">
        <f t="shared" si="334"/>
        <v>Fruta Importada (t) año 2020</v>
      </c>
      <c r="I831" s="2">
        <v>5</v>
      </c>
      <c r="J831" t="s">
        <v>250</v>
      </c>
      <c r="L831" s="1" t="str">
        <f t="shared" si="315"/>
        <v>Informe Interactivo 5 - Fresca</v>
      </c>
    </row>
    <row r="832" spans="1:12" hidden="1" x14ac:dyDescent="0.35">
      <c r="A832" s="2">
        <f t="shared" si="269"/>
        <v>6</v>
      </c>
      <c r="B832" s="2">
        <f t="shared" si="285"/>
        <v>4.3</v>
      </c>
      <c r="C832" s="5" t="str">
        <f t="shared" si="313"/>
        <v>Informe Interactivo 5 - Frutos secos</v>
      </c>
      <c r="D832" s="34" t="str">
        <f t="shared" si="330"/>
        <v>https://analytics.zoho.com/open-view/2395394000005679927?ZOHO_CRITERIA=%22Trasposicion_4.3%22.%22Id_Procesamiento%22%20%3D%206</v>
      </c>
      <c r="E832" s="4">
        <f t="shared" ref="E832:H832" si="335">+E831</f>
        <v>7</v>
      </c>
      <c r="F832" t="str">
        <f t="shared" si="335"/>
        <v>Informe Interactivo 5</v>
      </c>
      <c r="G832" t="str">
        <f t="shared" si="335"/>
        <v>Procesamiento</v>
      </c>
      <c r="H832" t="str">
        <f t="shared" si="335"/>
        <v>Fruta Importada (t) año 2020</v>
      </c>
      <c r="I832" s="2">
        <v>6</v>
      </c>
      <c r="J832" t="s">
        <v>251</v>
      </c>
      <c r="L832" s="1" t="str">
        <f t="shared" si="315"/>
        <v>Informe Interactivo 5 - Frutos secos</v>
      </c>
    </row>
    <row r="833" spans="1:12" hidden="1" x14ac:dyDescent="0.35">
      <c r="A833" s="2">
        <f t="shared" si="269"/>
        <v>7</v>
      </c>
      <c r="B833" s="2">
        <f t="shared" si="285"/>
        <v>4.3</v>
      </c>
      <c r="C833" s="5" t="str">
        <f t="shared" si="313"/>
        <v>Informe Interactivo 5 - Jugos</v>
      </c>
      <c r="D833" s="34" t="str">
        <f t="shared" si="330"/>
        <v>https://analytics.zoho.com/open-view/2395394000005679927?ZOHO_CRITERIA=%22Trasposicion_4.3%22.%22Id_Procesamiento%22%20%3D%207</v>
      </c>
      <c r="E833" s="4">
        <f t="shared" ref="E833:H833" si="336">+E832</f>
        <v>7</v>
      </c>
      <c r="F833" t="str">
        <f t="shared" si="336"/>
        <v>Informe Interactivo 5</v>
      </c>
      <c r="G833" t="str">
        <f t="shared" si="336"/>
        <v>Procesamiento</v>
      </c>
      <c r="H833" t="str">
        <f t="shared" si="336"/>
        <v>Fruta Importada (t) año 2020</v>
      </c>
      <c r="I833" s="2">
        <v>7</v>
      </c>
      <c r="J833" t="s">
        <v>252</v>
      </c>
      <c r="L833" s="1" t="str">
        <f t="shared" si="315"/>
        <v>Informe Interactivo 5 - Jugos</v>
      </c>
    </row>
    <row r="834" spans="1:12" hidden="1" x14ac:dyDescent="0.35">
      <c r="A834" s="29">
        <v>1</v>
      </c>
      <c r="B834" s="29">
        <f t="shared" si="285"/>
        <v>4.3</v>
      </c>
      <c r="C834" s="30" t="str">
        <f t="shared" si="313"/>
        <v>Informe Interactivo 6 - Arándano</v>
      </c>
      <c r="D834" s="31" t="str">
        <f>+"https://analytics.zoho.com/open-view/2395394000005682797?ZOHO_CRITERIA=%22Trasposicion_4.3%22.%22Id_Categor%C3%ADa%22%20%3D%20"&amp;I834</f>
        <v>https://analytics.zoho.com/open-view/2395394000005682797?ZOHO_CRITERIA=%22Trasposicion_4.3%22.%22Id_Categor%C3%ADa%22%20%3D%20100101001</v>
      </c>
      <c r="E834" s="32">
        <v>35</v>
      </c>
      <c r="F834" s="33" t="s">
        <v>254</v>
      </c>
      <c r="G834" s="33" t="s">
        <v>17</v>
      </c>
      <c r="H834" s="33" t="s">
        <v>315</v>
      </c>
      <c r="I834" s="29">
        <v>100101001</v>
      </c>
      <c r="J834" s="33" t="s">
        <v>18</v>
      </c>
      <c r="K834" s="33"/>
      <c r="L834" s="1" t="str">
        <f t="shared" si="315"/>
        <v>Informe Interactivo 6 - Arándano</v>
      </c>
    </row>
    <row r="835" spans="1:12" hidden="1" x14ac:dyDescent="0.35">
      <c r="A835" s="2">
        <f t="shared" ref="A835:A880" si="337">+A834+1</f>
        <v>2</v>
      </c>
      <c r="B835" s="2">
        <f t="shared" si="285"/>
        <v>4.3</v>
      </c>
      <c r="C835" s="5" t="str">
        <f t="shared" si="313"/>
        <v>Informe Interactivo 6 - Frambuesa</v>
      </c>
      <c r="D835" s="34" t="str">
        <f t="shared" ref="D835:D868" si="338">+"https://analytics.zoho.com/open-view/2395394000005682797?ZOHO_CRITERIA=%22Trasposicion_4.3%22.%22Id_Categor%C3%ADa%22%20%3D%20"&amp;I835</f>
        <v>https://analytics.zoho.com/open-view/2395394000005682797?ZOHO_CRITERIA=%22Trasposicion_4.3%22.%22Id_Categor%C3%ADa%22%20%3D%20100101004</v>
      </c>
      <c r="E835" s="4">
        <f t="shared" ref="E835:H835" si="339">+E834</f>
        <v>35</v>
      </c>
      <c r="F835" t="str">
        <f t="shared" si="339"/>
        <v>Informe Interactivo 6</v>
      </c>
      <c r="G835" t="str">
        <f t="shared" si="339"/>
        <v>Categoría</v>
      </c>
      <c r="H835" t="str">
        <f t="shared" si="339"/>
        <v>Fruta Importada (t) año 2020</v>
      </c>
      <c r="I835" s="2">
        <v>100101004</v>
      </c>
      <c r="J835" t="s">
        <v>12</v>
      </c>
      <c r="L835" s="1" t="str">
        <f t="shared" si="315"/>
        <v>Informe Interactivo 6 - Frambuesa</v>
      </c>
    </row>
    <row r="836" spans="1:12" hidden="1" x14ac:dyDescent="0.35">
      <c r="A836" s="2">
        <f t="shared" si="337"/>
        <v>3</v>
      </c>
      <c r="B836" s="2">
        <f t="shared" si="285"/>
        <v>4.3</v>
      </c>
      <c r="C836" s="5" t="str">
        <f t="shared" si="313"/>
        <v>Informe Interactivo 6 - Higo</v>
      </c>
      <c r="D836" s="34" t="str">
        <f t="shared" si="338"/>
        <v>https://analytics.zoho.com/open-view/2395394000005682797?ZOHO_CRITERIA=%22Trasposicion_4.3%22.%22Id_Categor%C3%ADa%22%20%3D%20100101006</v>
      </c>
      <c r="E836" s="4">
        <f t="shared" ref="E836:H836" si="340">+E835</f>
        <v>35</v>
      </c>
      <c r="F836" t="str">
        <f t="shared" si="340"/>
        <v>Informe Interactivo 6</v>
      </c>
      <c r="G836" t="str">
        <f t="shared" si="340"/>
        <v>Categoría</v>
      </c>
      <c r="H836" t="str">
        <f t="shared" si="340"/>
        <v>Fruta Importada (t) año 2020</v>
      </c>
      <c r="I836" s="2">
        <v>100101006</v>
      </c>
      <c r="J836" t="s">
        <v>19</v>
      </c>
      <c r="L836" s="1" t="str">
        <f t="shared" si="315"/>
        <v>Informe Interactivo 6 - Higo</v>
      </c>
    </row>
    <row r="837" spans="1:12" hidden="1" x14ac:dyDescent="0.35">
      <c r="A837" s="2">
        <f t="shared" si="337"/>
        <v>4</v>
      </c>
      <c r="B837" s="2">
        <f t="shared" si="285"/>
        <v>4.3</v>
      </c>
      <c r="C837" s="5" t="str">
        <f t="shared" si="313"/>
        <v>Informe Interactivo 6 - Kiwi</v>
      </c>
      <c r="D837" s="34" t="str">
        <f t="shared" si="338"/>
        <v>https://analytics.zoho.com/open-view/2395394000005682797?ZOHO_CRITERIA=%22Trasposicion_4.3%22.%22Id_Categor%C3%ADa%22%20%3D%20100101007</v>
      </c>
      <c r="E837" s="4">
        <f t="shared" ref="E837:H837" si="341">+E836</f>
        <v>35</v>
      </c>
      <c r="F837" t="str">
        <f t="shared" si="341"/>
        <v>Informe Interactivo 6</v>
      </c>
      <c r="G837" t="str">
        <f t="shared" si="341"/>
        <v>Categoría</v>
      </c>
      <c r="H837" t="str">
        <f t="shared" si="341"/>
        <v>Fruta Importada (t) año 2020</v>
      </c>
      <c r="I837" s="2">
        <v>100101007</v>
      </c>
      <c r="J837" t="s">
        <v>7</v>
      </c>
      <c r="L837" s="1" t="str">
        <f t="shared" si="315"/>
        <v>Informe Interactivo 6 - Kiwi</v>
      </c>
    </row>
    <row r="838" spans="1:12" hidden="1" x14ac:dyDescent="0.35">
      <c r="A838" s="2">
        <f t="shared" si="337"/>
        <v>5</v>
      </c>
      <c r="B838" s="2">
        <f t="shared" si="285"/>
        <v>4.3</v>
      </c>
      <c r="C838" s="5" t="str">
        <f t="shared" si="313"/>
        <v>Informe Interactivo 6 - Mora</v>
      </c>
      <c r="D838" s="34" t="str">
        <f t="shared" si="338"/>
        <v>https://analytics.zoho.com/open-view/2395394000005682797?ZOHO_CRITERIA=%22Trasposicion_4.3%22.%22Id_Categor%C3%ADa%22%20%3D%20100101008</v>
      </c>
      <c r="E838" s="4">
        <f t="shared" ref="E838:H838" si="342">+E837</f>
        <v>35</v>
      </c>
      <c r="F838" t="str">
        <f t="shared" si="342"/>
        <v>Informe Interactivo 6</v>
      </c>
      <c r="G838" t="str">
        <f t="shared" si="342"/>
        <v>Categoría</v>
      </c>
      <c r="H838" t="str">
        <f t="shared" si="342"/>
        <v>Fruta Importada (t) año 2020</v>
      </c>
      <c r="I838" s="2">
        <v>100101008</v>
      </c>
      <c r="J838" t="s">
        <v>20</v>
      </c>
      <c r="L838" s="1" t="str">
        <f t="shared" si="315"/>
        <v>Informe Interactivo 6 - Mora</v>
      </c>
    </row>
    <row r="839" spans="1:12" hidden="1" x14ac:dyDescent="0.35">
      <c r="A839" s="2">
        <f t="shared" si="337"/>
        <v>6</v>
      </c>
      <c r="B839" s="2">
        <f t="shared" si="285"/>
        <v>4.3</v>
      </c>
      <c r="C839" s="5" t="str">
        <f t="shared" si="313"/>
        <v>Informe Interactivo 6 - Otros berries</v>
      </c>
      <c r="D839" s="34" t="str">
        <f t="shared" si="338"/>
        <v>https://analytics.zoho.com/open-view/2395394000005682797?ZOHO_CRITERIA=%22Trasposicion_4.3%22.%22Id_Categor%C3%ADa%22%20%3D%20100101011</v>
      </c>
      <c r="E839" s="4">
        <f t="shared" ref="E839:H839" si="343">+E838</f>
        <v>35</v>
      </c>
      <c r="F839" t="str">
        <f t="shared" si="343"/>
        <v>Informe Interactivo 6</v>
      </c>
      <c r="G839" t="str">
        <f t="shared" si="343"/>
        <v>Categoría</v>
      </c>
      <c r="H839" t="str">
        <f t="shared" si="343"/>
        <v>Fruta Importada (t) año 2020</v>
      </c>
      <c r="I839" s="2">
        <v>100101011</v>
      </c>
      <c r="J839" t="s">
        <v>21</v>
      </c>
      <c r="L839" s="1" t="str">
        <f t="shared" si="315"/>
        <v>Informe Interactivo 6 - Otros berries</v>
      </c>
    </row>
    <row r="840" spans="1:12" hidden="1" x14ac:dyDescent="0.35">
      <c r="A840" s="2">
        <f t="shared" si="337"/>
        <v>7</v>
      </c>
      <c r="B840" s="2">
        <f t="shared" si="285"/>
        <v>4.3</v>
      </c>
      <c r="C840" s="5" t="str">
        <f t="shared" si="313"/>
        <v>Informe Interactivo 6 - Limón</v>
      </c>
      <c r="D840" s="34" t="str">
        <f t="shared" si="338"/>
        <v>https://analytics.zoho.com/open-view/2395394000005682797?ZOHO_CRITERIA=%22Trasposicion_4.3%22.%22Id_Categor%C3%ADa%22%20%3D%20100102003</v>
      </c>
      <c r="E840" s="4">
        <f t="shared" ref="E840:H840" si="344">+E839</f>
        <v>35</v>
      </c>
      <c r="F840" t="str">
        <f t="shared" si="344"/>
        <v>Informe Interactivo 6</v>
      </c>
      <c r="G840" t="str">
        <f t="shared" si="344"/>
        <v>Categoría</v>
      </c>
      <c r="H840" t="str">
        <f t="shared" si="344"/>
        <v>Fruta Importada (t) año 2020</v>
      </c>
      <c r="I840" s="2">
        <v>100102003</v>
      </c>
      <c r="J840" t="s">
        <v>22</v>
      </c>
      <c r="L840" s="1" t="str">
        <f t="shared" si="315"/>
        <v>Informe Interactivo 6 - Limón</v>
      </c>
    </row>
    <row r="841" spans="1:12" hidden="1" x14ac:dyDescent="0.35">
      <c r="A841" s="2">
        <f t="shared" si="337"/>
        <v>8</v>
      </c>
      <c r="B841" s="2">
        <f t="shared" si="285"/>
        <v>4.3</v>
      </c>
      <c r="C841" s="5" t="str">
        <f t="shared" si="313"/>
        <v>Informe Interactivo 6 - Mandarina</v>
      </c>
      <c r="D841" s="34" t="str">
        <f t="shared" si="338"/>
        <v>https://analytics.zoho.com/open-view/2395394000005682797?ZOHO_CRITERIA=%22Trasposicion_4.3%22.%22Id_Categor%C3%ADa%22%20%3D%20100102004</v>
      </c>
      <c r="E841" s="4">
        <f t="shared" ref="E841:H841" si="345">+E840</f>
        <v>35</v>
      </c>
      <c r="F841" t="str">
        <f t="shared" si="345"/>
        <v>Informe Interactivo 6</v>
      </c>
      <c r="G841" t="str">
        <f t="shared" si="345"/>
        <v>Categoría</v>
      </c>
      <c r="H841" t="str">
        <f t="shared" si="345"/>
        <v>Fruta Importada (t) año 2020</v>
      </c>
      <c r="I841" s="2">
        <v>100102004</v>
      </c>
      <c r="J841" t="s">
        <v>23</v>
      </c>
      <c r="L841" s="1" t="str">
        <f t="shared" si="315"/>
        <v>Informe Interactivo 6 - Mandarina</v>
      </c>
    </row>
    <row r="842" spans="1:12" hidden="1" x14ac:dyDescent="0.35">
      <c r="A842" s="2">
        <f t="shared" si="337"/>
        <v>9</v>
      </c>
      <c r="B842" s="2">
        <f t="shared" si="285"/>
        <v>4.3</v>
      </c>
      <c r="C842" s="5" t="str">
        <f t="shared" si="313"/>
        <v>Informe Interactivo 6 - Naranja</v>
      </c>
      <c r="D842" s="34" t="str">
        <f t="shared" si="338"/>
        <v>https://analytics.zoho.com/open-view/2395394000005682797?ZOHO_CRITERIA=%22Trasposicion_4.3%22.%22Id_Categor%C3%ADa%22%20%3D%20100102005</v>
      </c>
      <c r="E842" s="4">
        <f t="shared" ref="E842:H842" si="346">+E841</f>
        <v>35</v>
      </c>
      <c r="F842" t="str">
        <f t="shared" si="346"/>
        <v>Informe Interactivo 6</v>
      </c>
      <c r="G842" t="str">
        <f t="shared" si="346"/>
        <v>Categoría</v>
      </c>
      <c r="H842" t="str">
        <f t="shared" si="346"/>
        <v>Fruta Importada (t) año 2020</v>
      </c>
      <c r="I842" s="2">
        <v>100102005</v>
      </c>
      <c r="J842" t="s">
        <v>24</v>
      </c>
      <c r="L842" s="1" t="str">
        <f t="shared" si="315"/>
        <v>Informe Interactivo 6 - Naranja</v>
      </c>
    </row>
    <row r="843" spans="1:12" hidden="1" x14ac:dyDescent="0.35">
      <c r="A843" s="2">
        <f t="shared" si="337"/>
        <v>10</v>
      </c>
      <c r="B843" s="2">
        <f t="shared" si="285"/>
        <v>4.3</v>
      </c>
      <c r="C843" s="5" t="str">
        <f t="shared" si="313"/>
        <v>Informe Interactivo 6 - Pomelo</v>
      </c>
      <c r="D843" s="34" t="str">
        <f t="shared" si="338"/>
        <v>https://analytics.zoho.com/open-view/2395394000005682797?ZOHO_CRITERIA=%22Trasposicion_4.3%22.%22Id_Categor%C3%ADa%22%20%3D%20100102006</v>
      </c>
      <c r="E843" s="4">
        <f t="shared" ref="E843:H843" si="347">+E842</f>
        <v>35</v>
      </c>
      <c r="F843" t="str">
        <f t="shared" si="347"/>
        <v>Informe Interactivo 6</v>
      </c>
      <c r="G843" t="str">
        <f t="shared" si="347"/>
        <v>Categoría</v>
      </c>
      <c r="H843" t="str">
        <f t="shared" si="347"/>
        <v>Fruta Importada (t) año 2020</v>
      </c>
      <c r="I843" s="2">
        <v>100102006</v>
      </c>
      <c r="J843" t="s">
        <v>9</v>
      </c>
      <c r="L843" s="1" t="str">
        <f t="shared" si="315"/>
        <v>Informe Interactivo 6 - Pomelo</v>
      </c>
    </row>
    <row r="844" spans="1:12" hidden="1" x14ac:dyDescent="0.35">
      <c r="A844" s="2">
        <f t="shared" si="337"/>
        <v>11</v>
      </c>
      <c r="B844" s="2">
        <f t="shared" si="285"/>
        <v>4.3</v>
      </c>
      <c r="C844" s="5" t="str">
        <f t="shared" si="313"/>
        <v>Informe Interactivo 6 - Otros cítricos</v>
      </c>
      <c r="D844" s="34" t="str">
        <f t="shared" si="338"/>
        <v>https://analytics.zoho.com/open-view/2395394000005682797?ZOHO_CRITERIA=%22Trasposicion_4.3%22.%22Id_Categor%C3%ADa%22%20%3D%20100102008</v>
      </c>
      <c r="E844" s="4">
        <f t="shared" ref="E844:H844" si="348">+E843</f>
        <v>35</v>
      </c>
      <c r="F844" t="str">
        <f t="shared" si="348"/>
        <v>Informe Interactivo 6</v>
      </c>
      <c r="G844" t="str">
        <f t="shared" si="348"/>
        <v>Categoría</v>
      </c>
      <c r="H844" t="str">
        <f t="shared" si="348"/>
        <v>Fruta Importada (t) año 2020</v>
      </c>
      <c r="I844" s="2">
        <v>100102008</v>
      </c>
      <c r="J844" t="s">
        <v>25</v>
      </c>
      <c r="L844" s="1" t="str">
        <f t="shared" si="315"/>
        <v>Informe Interactivo 6 - Otros cítricos</v>
      </c>
    </row>
    <row r="845" spans="1:12" hidden="1" x14ac:dyDescent="0.35">
      <c r="A845" s="2">
        <f t="shared" si="337"/>
        <v>12</v>
      </c>
      <c r="B845" s="2">
        <f t="shared" si="285"/>
        <v>4.3</v>
      </c>
      <c r="C845" s="5" t="str">
        <f t="shared" si="313"/>
        <v>Informe Interactivo 6 - Cereza</v>
      </c>
      <c r="D845" s="34" t="str">
        <f t="shared" si="338"/>
        <v>https://analytics.zoho.com/open-view/2395394000005682797?ZOHO_CRITERIA=%22Trasposicion_4.3%22.%22Id_Categor%C3%ADa%22%20%3D%20100103001</v>
      </c>
      <c r="E845" s="4">
        <f t="shared" ref="E845:H845" si="349">+E844</f>
        <v>35</v>
      </c>
      <c r="F845" t="str">
        <f t="shared" si="349"/>
        <v>Informe Interactivo 6</v>
      </c>
      <c r="G845" t="str">
        <f t="shared" si="349"/>
        <v>Categoría</v>
      </c>
      <c r="H845" t="str">
        <f t="shared" si="349"/>
        <v>Fruta Importada (t) año 2020</v>
      </c>
      <c r="I845" s="2">
        <v>100103001</v>
      </c>
      <c r="J845" t="s">
        <v>26</v>
      </c>
      <c r="L845" s="1" t="str">
        <f t="shared" si="315"/>
        <v>Informe Interactivo 6 - Cereza</v>
      </c>
    </row>
    <row r="846" spans="1:12" hidden="1" x14ac:dyDescent="0.35">
      <c r="A846" s="2">
        <f t="shared" si="337"/>
        <v>13</v>
      </c>
      <c r="B846" s="2">
        <f t="shared" si="285"/>
        <v>4.3</v>
      </c>
      <c r="C846" s="5" t="str">
        <f t="shared" si="313"/>
        <v>Informe Interactivo 6 - Ciruela</v>
      </c>
      <c r="D846" s="34" t="str">
        <f t="shared" si="338"/>
        <v>https://analytics.zoho.com/open-view/2395394000005682797?ZOHO_CRITERIA=%22Trasposicion_4.3%22.%22Id_Categor%C3%ADa%22%20%3D%20100103002</v>
      </c>
      <c r="E846" s="4">
        <f t="shared" ref="E846:H846" si="350">+E845</f>
        <v>35</v>
      </c>
      <c r="F846" t="str">
        <f t="shared" si="350"/>
        <v>Informe Interactivo 6</v>
      </c>
      <c r="G846" t="str">
        <f t="shared" si="350"/>
        <v>Categoría</v>
      </c>
      <c r="H846" t="str">
        <f t="shared" si="350"/>
        <v>Fruta Importada (t) año 2020</v>
      </c>
      <c r="I846" s="2">
        <v>100103002</v>
      </c>
      <c r="J846" t="s">
        <v>27</v>
      </c>
      <c r="L846" s="1" t="str">
        <f t="shared" si="315"/>
        <v>Informe Interactivo 6 - Ciruela</v>
      </c>
    </row>
    <row r="847" spans="1:12" hidden="1" x14ac:dyDescent="0.35">
      <c r="A847" s="2">
        <f t="shared" si="337"/>
        <v>14</v>
      </c>
      <c r="B847" s="2">
        <f t="shared" si="285"/>
        <v>4.3</v>
      </c>
      <c r="C847" s="5" t="str">
        <f t="shared" si="313"/>
        <v>Informe Interactivo 6 - Damasco</v>
      </c>
      <c r="D847" s="34" t="str">
        <f t="shared" si="338"/>
        <v>https://analytics.zoho.com/open-view/2395394000005682797?ZOHO_CRITERIA=%22Trasposicion_4.3%22.%22Id_Categor%C3%ADa%22%20%3D%20100103003</v>
      </c>
      <c r="E847" s="4">
        <f t="shared" ref="E847:H847" si="351">+E846</f>
        <v>35</v>
      </c>
      <c r="F847" t="str">
        <f t="shared" si="351"/>
        <v>Informe Interactivo 6</v>
      </c>
      <c r="G847" t="str">
        <f t="shared" si="351"/>
        <v>Categoría</v>
      </c>
      <c r="H847" t="str">
        <f t="shared" si="351"/>
        <v>Fruta Importada (t) año 2020</v>
      </c>
      <c r="I847" s="2">
        <v>100103003</v>
      </c>
      <c r="J847" t="s">
        <v>11</v>
      </c>
      <c r="L847" s="1" t="str">
        <f t="shared" si="315"/>
        <v>Informe Interactivo 6 - Damasco</v>
      </c>
    </row>
    <row r="848" spans="1:12" hidden="1" x14ac:dyDescent="0.35">
      <c r="A848" s="2">
        <f t="shared" si="337"/>
        <v>15</v>
      </c>
      <c r="B848" s="2">
        <f t="shared" si="285"/>
        <v>4.3</v>
      </c>
      <c r="C848" s="5" t="str">
        <f t="shared" si="313"/>
        <v>Informe Interactivo 6 - Durazno</v>
      </c>
      <c r="D848" s="34" t="str">
        <f t="shared" si="338"/>
        <v>https://analytics.zoho.com/open-view/2395394000005682797?ZOHO_CRITERIA=%22Trasposicion_4.3%22.%22Id_Categor%C3%ADa%22%20%3D%20100103004</v>
      </c>
      <c r="E848" s="4">
        <f t="shared" ref="E848:H848" si="352">+E847</f>
        <v>35</v>
      </c>
      <c r="F848" t="str">
        <f t="shared" si="352"/>
        <v>Informe Interactivo 6</v>
      </c>
      <c r="G848" t="str">
        <f t="shared" si="352"/>
        <v>Categoría</v>
      </c>
      <c r="H848" t="str">
        <f t="shared" si="352"/>
        <v>Fruta Importada (t) año 2020</v>
      </c>
      <c r="I848" s="2">
        <v>100103004</v>
      </c>
      <c r="J848" t="s">
        <v>28</v>
      </c>
      <c r="L848" s="1" t="str">
        <f t="shared" si="315"/>
        <v>Informe Interactivo 6 - Durazno</v>
      </c>
    </row>
    <row r="849" spans="1:12" hidden="1" x14ac:dyDescent="0.35">
      <c r="A849" s="2">
        <f t="shared" si="337"/>
        <v>16</v>
      </c>
      <c r="B849" s="2">
        <f t="shared" si="285"/>
        <v>4.3</v>
      </c>
      <c r="C849" s="5" t="str">
        <f t="shared" si="313"/>
        <v>Informe Interactivo 6 - Nectarín</v>
      </c>
      <c r="D849" s="34" t="str">
        <f t="shared" si="338"/>
        <v>https://analytics.zoho.com/open-view/2395394000005682797?ZOHO_CRITERIA=%22Trasposicion_4.3%22.%22Id_Categor%C3%ADa%22%20%3D%20100103006</v>
      </c>
      <c r="E849" s="4">
        <f t="shared" ref="E849:H849" si="353">+E848</f>
        <v>35</v>
      </c>
      <c r="F849" t="str">
        <f t="shared" si="353"/>
        <v>Informe Interactivo 6</v>
      </c>
      <c r="G849" t="str">
        <f t="shared" si="353"/>
        <v>Categoría</v>
      </c>
      <c r="H849" t="str">
        <f t="shared" si="353"/>
        <v>Fruta Importada (t) año 2020</v>
      </c>
      <c r="I849" s="2">
        <v>100103006</v>
      </c>
      <c r="J849" t="s">
        <v>29</v>
      </c>
      <c r="L849" s="1" t="str">
        <f t="shared" si="315"/>
        <v>Informe Interactivo 6 - Nectarín</v>
      </c>
    </row>
    <row r="850" spans="1:12" hidden="1" x14ac:dyDescent="0.35">
      <c r="A850" s="2">
        <f t="shared" si="337"/>
        <v>17</v>
      </c>
      <c r="B850" s="2">
        <f t="shared" ref="B850:B880" si="354">+B849</f>
        <v>4.3</v>
      </c>
      <c r="C850" s="5" t="str">
        <f t="shared" si="313"/>
        <v>Informe Interactivo 6 - Manzana</v>
      </c>
      <c r="D850" s="34" t="str">
        <f t="shared" si="338"/>
        <v>https://analytics.zoho.com/open-view/2395394000005682797?ZOHO_CRITERIA=%22Trasposicion_4.3%22.%22Id_Categor%C3%ADa%22%20%3D%20100104002</v>
      </c>
      <c r="E850" s="4">
        <f t="shared" ref="E850:H850" si="355">+E849</f>
        <v>35</v>
      </c>
      <c r="F850" t="str">
        <f t="shared" si="355"/>
        <v>Informe Interactivo 6</v>
      </c>
      <c r="G850" t="str">
        <f t="shared" si="355"/>
        <v>Categoría</v>
      </c>
      <c r="H850" t="str">
        <f t="shared" si="355"/>
        <v>Fruta Importada (t) año 2020</v>
      </c>
      <c r="I850" s="2">
        <v>100104002</v>
      </c>
      <c r="J850" t="s">
        <v>30</v>
      </c>
      <c r="L850" s="1" t="str">
        <f t="shared" si="315"/>
        <v>Informe Interactivo 6 - Manzana</v>
      </c>
    </row>
    <row r="851" spans="1:12" hidden="1" x14ac:dyDescent="0.35">
      <c r="A851" s="2">
        <f t="shared" si="337"/>
        <v>18</v>
      </c>
      <c r="B851" s="2">
        <f t="shared" si="354"/>
        <v>4.3</v>
      </c>
      <c r="C851" s="5" t="str">
        <f t="shared" si="313"/>
        <v>Informe Interactivo 6 - Pera</v>
      </c>
      <c r="D851" s="34" t="str">
        <f t="shared" si="338"/>
        <v>https://analytics.zoho.com/open-view/2395394000005682797?ZOHO_CRITERIA=%22Trasposicion_4.3%22.%22Id_Categor%C3%ADa%22%20%3D%20100104005</v>
      </c>
      <c r="E851" s="4">
        <f t="shared" ref="E851:H851" si="356">+E850</f>
        <v>35</v>
      </c>
      <c r="F851" t="str">
        <f t="shared" si="356"/>
        <v>Informe Interactivo 6</v>
      </c>
      <c r="G851" t="str">
        <f t="shared" si="356"/>
        <v>Categoría</v>
      </c>
      <c r="H851" t="str">
        <f t="shared" si="356"/>
        <v>Fruta Importada (t) año 2020</v>
      </c>
      <c r="I851" s="2">
        <v>100104005</v>
      </c>
      <c r="J851" t="s">
        <v>31</v>
      </c>
      <c r="L851" s="1" t="str">
        <f t="shared" si="315"/>
        <v>Informe Interactivo 6 - Pera</v>
      </c>
    </row>
    <row r="852" spans="1:12" hidden="1" x14ac:dyDescent="0.35">
      <c r="A852" s="2">
        <f t="shared" si="337"/>
        <v>19</v>
      </c>
      <c r="B852" s="2">
        <f t="shared" si="354"/>
        <v>4.3</v>
      </c>
      <c r="C852" s="5" t="str">
        <f t="shared" si="313"/>
        <v>Informe Interactivo 6 - Almendra</v>
      </c>
      <c r="D852" s="34" t="str">
        <f t="shared" si="338"/>
        <v>https://analytics.zoho.com/open-view/2395394000005682797?ZOHO_CRITERIA=%22Trasposicion_4.3%22.%22Id_Categor%C3%ADa%22%20%3D%20100105001</v>
      </c>
      <c r="E852" s="4">
        <f t="shared" ref="E852:H852" si="357">+E851</f>
        <v>35</v>
      </c>
      <c r="F852" t="str">
        <f t="shared" si="357"/>
        <v>Informe Interactivo 6</v>
      </c>
      <c r="G852" t="str">
        <f t="shared" si="357"/>
        <v>Categoría</v>
      </c>
      <c r="H852" t="str">
        <f t="shared" si="357"/>
        <v>Fruta Importada (t) año 2020</v>
      </c>
      <c r="I852" s="2">
        <v>100105001</v>
      </c>
      <c r="J852" t="s">
        <v>32</v>
      </c>
      <c r="L852" s="1" t="str">
        <f t="shared" si="315"/>
        <v>Informe Interactivo 6 - Almendra</v>
      </c>
    </row>
    <row r="853" spans="1:12" hidden="1" x14ac:dyDescent="0.35">
      <c r="A853" s="2">
        <f t="shared" si="337"/>
        <v>20</v>
      </c>
      <c r="B853" s="2">
        <f t="shared" si="354"/>
        <v>4.3</v>
      </c>
      <c r="C853" s="5" t="str">
        <f t="shared" si="313"/>
        <v>Informe Interactivo 6 - Avellana</v>
      </c>
      <c r="D853" s="34" t="str">
        <f t="shared" si="338"/>
        <v>https://analytics.zoho.com/open-view/2395394000005682797?ZOHO_CRITERIA=%22Trasposicion_4.3%22.%22Id_Categor%C3%ADa%22%20%3D%20100105002</v>
      </c>
      <c r="E853" s="4">
        <f t="shared" ref="E853:H853" si="358">+E852</f>
        <v>35</v>
      </c>
      <c r="F853" t="str">
        <f t="shared" si="358"/>
        <v>Informe Interactivo 6</v>
      </c>
      <c r="G853" t="str">
        <f t="shared" si="358"/>
        <v>Categoría</v>
      </c>
      <c r="H853" t="str">
        <f t="shared" si="358"/>
        <v>Fruta Importada (t) año 2020</v>
      </c>
      <c r="I853" s="2">
        <v>100105002</v>
      </c>
      <c r="J853" t="s">
        <v>33</v>
      </c>
      <c r="L853" s="1" t="str">
        <f t="shared" si="315"/>
        <v>Informe Interactivo 6 - Avellana</v>
      </c>
    </row>
    <row r="854" spans="1:12" hidden="1" x14ac:dyDescent="0.35">
      <c r="A854" s="2">
        <f t="shared" si="337"/>
        <v>21</v>
      </c>
      <c r="B854" s="2">
        <f t="shared" si="354"/>
        <v>4.3</v>
      </c>
      <c r="C854" s="5" t="str">
        <f t="shared" si="313"/>
        <v>Informe Interactivo 6 - Castaña</v>
      </c>
      <c r="D854" s="34" t="str">
        <f t="shared" si="338"/>
        <v>https://analytics.zoho.com/open-view/2395394000005682797?ZOHO_CRITERIA=%22Trasposicion_4.3%22.%22Id_Categor%C3%ADa%22%20%3D%20100105003</v>
      </c>
      <c r="E854" s="4">
        <f t="shared" ref="E854:H854" si="359">+E853</f>
        <v>35</v>
      </c>
      <c r="F854" t="str">
        <f t="shared" si="359"/>
        <v>Informe Interactivo 6</v>
      </c>
      <c r="G854" t="str">
        <f t="shared" si="359"/>
        <v>Categoría</v>
      </c>
      <c r="H854" t="str">
        <f t="shared" si="359"/>
        <v>Fruta Importada (t) año 2020</v>
      </c>
      <c r="I854" s="2">
        <v>100105003</v>
      </c>
      <c r="J854" t="s">
        <v>34</v>
      </c>
      <c r="L854" s="1" t="str">
        <f t="shared" si="315"/>
        <v>Informe Interactivo 6 - Castaña</v>
      </c>
    </row>
    <row r="855" spans="1:12" hidden="1" x14ac:dyDescent="0.35">
      <c r="A855" s="2">
        <f t="shared" si="337"/>
        <v>22</v>
      </c>
      <c r="B855" s="2">
        <f t="shared" si="354"/>
        <v>4.3</v>
      </c>
      <c r="C855" s="5" t="str">
        <f t="shared" si="313"/>
        <v>Informe Interactivo 6 - Nuez</v>
      </c>
      <c r="D855" s="34" t="str">
        <f t="shared" si="338"/>
        <v>https://analytics.zoho.com/open-view/2395394000005682797?ZOHO_CRITERIA=%22Trasposicion_4.3%22.%22Id_Categor%C3%ADa%22%20%3D%20100105004</v>
      </c>
      <c r="E855" s="4">
        <f t="shared" ref="E855:H855" si="360">+E854</f>
        <v>35</v>
      </c>
      <c r="F855" t="str">
        <f t="shared" si="360"/>
        <v>Informe Interactivo 6</v>
      </c>
      <c r="G855" t="str">
        <f t="shared" si="360"/>
        <v>Categoría</v>
      </c>
      <c r="H855" t="str">
        <f t="shared" si="360"/>
        <v>Fruta Importada (t) año 2020</v>
      </c>
      <c r="I855" s="2">
        <v>100105004</v>
      </c>
      <c r="J855" t="s">
        <v>35</v>
      </c>
      <c r="L855" s="1" t="str">
        <f t="shared" si="315"/>
        <v>Informe Interactivo 6 - Nuez</v>
      </c>
    </row>
    <row r="856" spans="1:12" hidden="1" x14ac:dyDescent="0.35">
      <c r="A856" s="2">
        <f t="shared" si="337"/>
        <v>23</v>
      </c>
      <c r="B856" s="2">
        <f t="shared" si="354"/>
        <v>4.3</v>
      </c>
      <c r="C856" s="5" t="str">
        <f t="shared" si="313"/>
        <v>Informe Interactivo 6 - Pistacho</v>
      </c>
      <c r="D856" s="34" t="str">
        <f t="shared" si="338"/>
        <v>https://analytics.zoho.com/open-view/2395394000005682797?ZOHO_CRITERIA=%22Trasposicion_4.3%22.%22Id_Categor%C3%ADa%22%20%3D%20100105005</v>
      </c>
      <c r="E856" s="4">
        <f t="shared" ref="E856:H856" si="361">+E855</f>
        <v>35</v>
      </c>
      <c r="F856" t="str">
        <f t="shared" si="361"/>
        <v>Informe Interactivo 6</v>
      </c>
      <c r="G856" t="str">
        <f t="shared" si="361"/>
        <v>Categoría</v>
      </c>
      <c r="H856" t="str">
        <f t="shared" si="361"/>
        <v>Fruta Importada (t) año 2020</v>
      </c>
      <c r="I856" s="2">
        <v>100105005</v>
      </c>
      <c r="J856" t="s">
        <v>8</v>
      </c>
      <c r="L856" s="1" t="str">
        <f t="shared" si="315"/>
        <v>Informe Interactivo 6 - Pistacho</v>
      </c>
    </row>
    <row r="857" spans="1:12" hidden="1" x14ac:dyDescent="0.35">
      <c r="A857" s="2">
        <f t="shared" si="337"/>
        <v>24</v>
      </c>
      <c r="B857" s="2">
        <f t="shared" si="354"/>
        <v>4.3</v>
      </c>
      <c r="C857" s="5" t="str">
        <f t="shared" si="313"/>
        <v>Informe Interactivo 6 - Otros frutos secos</v>
      </c>
      <c r="D857" s="34" t="str">
        <f t="shared" si="338"/>
        <v>https://analytics.zoho.com/open-view/2395394000005682797?ZOHO_CRITERIA=%22Trasposicion_4.3%22.%22Id_Categor%C3%ADa%22%20%3D%20100105006</v>
      </c>
      <c r="E857" s="4">
        <f t="shared" ref="E857:H857" si="362">+E856</f>
        <v>35</v>
      </c>
      <c r="F857" t="str">
        <f t="shared" si="362"/>
        <v>Informe Interactivo 6</v>
      </c>
      <c r="G857" t="str">
        <f t="shared" si="362"/>
        <v>Categoría</v>
      </c>
      <c r="H857" t="str">
        <f t="shared" si="362"/>
        <v>Fruta Importada (t) año 2020</v>
      </c>
      <c r="I857" s="2">
        <v>100105006</v>
      </c>
      <c r="J857" t="s">
        <v>36</v>
      </c>
      <c r="L857" s="1" t="str">
        <f t="shared" si="315"/>
        <v>Informe Interactivo 6 - Otros frutos secos</v>
      </c>
    </row>
    <row r="858" spans="1:12" hidden="1" x14ac:dyDescent="0.35">
      <c r="A858" s="2">
        <f t="shared" si="337"/>
        <v>25</v>
      </c>
      <c r="B858" s="2">
        <f t="shared" si="354"/>
        <v>4.3</v>
      </c>
      <c r="C858" s="5" t="str">
        <f t="shared" si="313"/>
        <v>Informe Interactivo 6 - Olivo</v>
      </c>
      <c r="D858" s="34" t="str">
        <f t="shared" si="338"/>
        <v>https://analytics.zoho.com/open-view/2395394000005682797?ZOHO_CRITERIA=%22Trasposicion_4.3%22.%22Id_Categor%C3%ADa%22%20%3D%20100106001</v>
      </c>
      <c r="E858" s="4">
        <f t="shared" ref="E858:H858" si="363">+E857</f>
        <v>35</v>
      </c>
      <c r="F858" t="str">
        <f t="shared" si="363"/>
        <v>Informe Interactivo 6</v>
      </c>
      <c r="G858" t="str">
        <f t="shared" si="363"/>
        <v>Categoría</v>
      </c>
      <c r="H858" t="str">
        <f t="shared" si="363"/>
        <v>Fruta Importada (t) año 2020</v>
      </c>
      <c r="I858" s="2">
        <v>100106001</v>
      </c>
      <c r="J858" t="s">
        <v>6</v>
      </c>
      <c r="L858" s="1" t="str">
        <f t="shared" si="315"/>
        <v>Informe Interactivo 6 - Olivo</v>
      </c>
    </row>
    <row r="859" spans="1:12" hidden="1" x14ac:dyDescent="0.35">
      <c r="A859" s="2">
        <f t="shared" si="337"/>
        <v>26</v>
      </c>
      <c r="B859" s="2">
        <f t="shared" si="354"/>
        <v>4.3</v>
      </c>
      <c r="C859" s="5" t="str">
        <f t="shared" si="313"/>
        <v>Informe Interactivo 6 - Palta</v>
      </c>
      <c r="D859" s="34" t="str">
        <f t="shared" si="338"/>
        <v>https://analytics.zoho.com/open-view/2395394000005682797?ZOHO_CRITERIA=%22Trasposicion_4.3%22.%22Id_Categor%C3%ADa%22%20%3D%20100106002</v>
      </c>
      <c r="E859" s="4">
        <f t="shared" ref="E859:H859" si="364">+E858</f>
        <v>35</v>
      </c>
      <c r="F859" t="str">
        <f t="shared" si="364"/>
        <v>Informe Interactivo 6</v>
      </c>
      <c r="G859" t="str">
        <f t="shared" si="364"/>
        <v>Categoría</v>
      </c>
      <c r="H859" t="str">
        <f t="shared" si="364"/>
        <v>Fruta Importada (t) año 2020</v>
      </c>
      <c r="I859" s="2">
        <v>100106002</v>
      </c>
      <c r="J859" t="s">
        <v>37</v>
      </c>
      <c r="L859" s="1" t="str">
        <f t="shared" si="315"/>
        <v>Informe Interactivo 6 - Palta</v>
      </c>
    </row>
    <row r="860" spans="1:12" hidden="1" x14ac:dyDescent="0.35">
      <c r="A860" s="2">
        <f t="shared" si="337"/>
        <v>27</v>
      </c>
      <c r="B860" s="2">
        <f t="shared" si="354"/>
        <v>4.3</v>
      </c>
      <c r="C860" s="5" t="str">
        <f t="shared" si="313"/>
        <v>Informe Interactivo 6 - Chirimoya</v>
      </c>
      <c r="D860" s="34" t="str">
        <f t="shared" si="338"/>
        <v>https://analytics.zoho.com/open-view/2395394000005682797?ZOHO_CRITERIA=%22Trasposicion_4.3%22.%22Id_Categor%C3%ADa%22%20%3D%20100107002</v>
      </c>
      <c r="E860" s="4">
        <f t="shared" ref="E860:H860" si="365">+E859</f>
        <v>35</v>
      </c>
      <c r="F860" t="str">
        <f t="shared" si="365"/>
        <v>Informe Interactivo 6</v>
      </c>
      <c r="G860" t="str">
        <f t="shared" si="365"/>
        <v>Categoría</v>
      </c>
      <c r="H860" t="str">
        <f t="shared" si="365"/>
        <v>Fruta Importada (t) año 2020</v>
      </c>
      <c r="I860" s="2">
        <v>100107002</v>
      </c>
      <c r="J860" t="s">
        <v>38</v>
      </c>
      <c r="L860" s="1" t="str">
        <f t="shared" si="315"/>
        <v>Informe Interactivo 6 - Chirimoya</v>
      </c>
    </row>
    <row r="861" spans="1:12" hidden="1" x14ac:dyDescent="0.35">
      <c r="A861" s="2">
        <f t="shared" si="337"/>
        <v>28</v>
      </c>
      <c r="B861" s="2">
        <f t="shared" si="354"/>
        <v>4.3</v>
      </c>
      <c r="C861" s="5" t="str">
        <f t="shared" si="313"/>
        <v>Informe Interactivo 6 - Otros frutos</v>
      </c>
      <c r="D861" s="34" t="str">
        <f t="shared" si="338"/>
        <v>https://analytics.zoho.com/open-view/2395394000005682797?ZOHO_CRITERIA=%22Trasposicion_4.3%22.%22Id_Categor%C3%ADa%22%20%3D%20100107012</v>
      </c>
      <c r="E861" s="4">
        <f t="shared" ref="E861:H861" si="366">+E860</f>
        <v>35</v>
      </c>
      <c r="F861" t="str">
        <f t="shared" si="366"/>
        <v>Informe Interactivo 6</v>
      </c>
      <c r="G861" t="str">
        <f t="shared" si="366"/>
        <v>Categoría</v>
      </c>
      <c r="H861" t="str">
        <f t="shared" si="366"/>
        <v>Fruta Importada (t) año 2020</v>
      </c>
      <c r="I861" s="2">
        <v>100107012</v>
      </c>
      <c r="J861" t="s">
        <v>39</v>
      </c>
      <c r="L861" s="1" t="str">
        <f t="shared" si="315"/>
        <v>Informe Interactivo 6 - Otros frutos</v>
      </c>
    </row>
    <row r="862" spans="1:12" hidden="1" x14ac:dyDescent="0.35">
      <c r="A862" s="2">
        <f t="shared" si="337"/>
        <v>29</v>
      </c>
      <c r="B862" s="2">
        <f t="shared" si="354"/>
        <v>4.3</v>
      </c>
      <c r="C862" s="5" t="str">
        <f t="shared" si="313"/>
        <v>Informe Interactivo 6 - Mango</v>
      </c>
      <c r="D862" s="34" t="str">
        <f t="shared" si="338"/>
        <v>https://analytics.zoho.com/open-view/2395394000005682797?ZOHO_CRITERIA=%22Trasposicion_4.3%22.%22Id_Categor%C3%ADa%22%20%3D%20100108002</v>
      </c>
      <c r="E862" s="4">
        <f t="shared" ref="E862:H862" si="367">+E861</f>
        <v>35</v>
      </c>
      <c r="F862" t="str">
        <f t="shared" si="367"/>
        <v>Informe Interactivo 6</v>
      </c>
      <c r="G862" t="str">
        <f t="shared" si="367"/>
        <v>Categoría</v>
      </c>
      <c r="H862" t="str">
        <f t="shared" si="367"/>
        <v>Fruta Importada (t) año 2020</v>
      </c>
      <c r="I862" s="2">
        <v>100108002</v>
      </c>
      <c r="J862" t="s">
        <v>10</v>
      </c>
      <c r="L862" s="1" t="str">
        <f t="shared" si="315"/>
        <v>Informe Interactivo 6 - Mango</v>
      </c>
    </row>
    <row r="863" spans="1:12" hidden="1" x14ac:dyDescent="0.35">
      <c r="A863" s="2">
        <f t="shared" si="337"/>
        <v>30</v>
      </c>
      <c r="B863" s="2">
        <f t="shared" si="354"/>
        <v>4.3</v>
      </c>
      <c r="C863" s="5" t="str">
        <f t="shared" si="313"/>
        <v>Informe Interactivo 6 - Papaya</v>
      </c>
      <c r="D863" s="34" t="str">
        <f t="shared" si="338"/>
        <v>https://analytics.zoho.com/open-view/2395394000005682797?ZOHO_CRITERIA=%22Trasposicion_4.3%22.%22Id_Categor%C3%ADa%22%20%3D%20100108004</v>
      </c>
      <c r="E863" s="4">
        <f t="shared" ref="E863:H863" si="368">+E862</f>
        <v>35</v>
      </c>
      <c r="F863" t="str">
        <f t="shared" si="368"/>
        <v>Informe Interactivo 6</v>
      </c>
      <c r="G863" t="str">
        <f t="shared" si="368"/>
        <v>Categoría</v>
      </c>
      <c r="H863" t="str">
        <f t="shared" si="368"/>
        <v>Fruta Importada (t) año 2020</v>
      </c>
      <c r="I863" s="2">
        <v>100108004</v>
      </c>
      <c r="J863" t="s">
        <v>41</v>
      </c>
      <c r="L863" s="1" t="str">
        <f t="shared" si="315"/>
        <v>Informe Interactivo 6 - Papaya</v>
      </c>
    </row>
    <row r="864" spans="1:12" hidden="1" x14ac:dyDescent="0.35">
      <c r="A864" s="2">
        <f t="shared" si="337"/>
        <v>31</v>
      </c>
      <c r="B864" s="2">
        <f t="shared" si="354"/>
        <v>4.3</v>
      </c>
      <c r="C864" s="5" t="str">
        <f t="shared" si="313"/>
        <v>Informe Interactivo 6 - Piña</v>
      </c>
      <c r="D864" s="34" t="str">
        <f t="shared" si="338"/>
        <v>https://analytics.zoho.com/open-view/2395394000005682797?ZOHO_CRITERIA=%22Trasposicion_4.3%22.%22Id_Categor%C3%ADa%22%20%3D%20100108005</v>
      </c>
      <c r="E864" s="4">
        <f t="shared" ref="E864:H864" si="369">+E863</f>
        <v>35</v>
      </c>
      <c r="F864" t="str">
        <f t="shared" si="369"/>
        <v>Informe Interactivo 6</v>
      </c>
      <c r="G864" t="str">
        <f t="shared" si="369"/>
        <v>Categoría</v>
      </c>
      <c r="H864" t="str">
        <f t="shared" si="369"/>
        <v>Fruta Importada (t) año 2020</v>
      </c>
      <c r="I864" s="2">
        <v>100108005</v>
      </c>
      <c r="J864" t="s">
        <v>42</v>
      </c>
      <c r="L864" s="1" t="str">
        <f t="shared" si="315"/>
        <v>Informe Interactivo 6 - Piña</v>
      </c>
    </row>
    <row r="865" spans="1:12" hidden="1" x14ac:dyDescent="0.35">
      <c r="A865" s="2">
        <f t="shared" si="337"/>
        <v>32</v>
      </c>
      <c r="B865" s="2">
        <f t="shared" si="354"/>
        <v>4.3</v>
      </c>
      <c r="C865" s="5" t="str">
        <f t="shared" si="313"/>
        <v>Informe Interactivo 6 - Plátano</v>
      </c>
      <c r="D865" s="34" t="str">
        <f t="shared" si="338"/>
        <v>https://analytics.zoho.com/open-view/2395394000005682797?ZOHO_CRITERIA=%22Trasposicion_4.3%22.%22Id_Categor%C3%ADa%22%20%3D%20100108006</v>
      </c>
      <c r="E865" s="4">
        <f t="shared" ref="E865:H865" si="370">+E864</f>
        <v>35</v>
      </c>
      <c r="F865" t="str">
        <f t="shared" si="370"/>
        <v>Informe Interactivo 6</v>
      </c>
      <c r="G865" t="str">
        <f t="shared" si="370"/>
        <v>Categoría</v>
      </c>
      <c r="H865" t="str">
        <f t="shared" si="370"/>
        <v>Fruta Importada (t) año 2020</v>
      </c>
      <c r="I865" s="2">
        <v>100108006</v>
      </c>
      <c r="J865" t="s">
        <v>14</v>
      </c>
      <c r="L865" s="1" t="str">
        <f t="shared" si="315"/>
        <v>Informe Interactivo 6 - Plátano</v>
      </c>
    </row>
    <row r="866" spans="1:12" hidden="1" x14ac:dyDescent="0.35">
      <c r="A866" s="2">
        <f t="shared" si="337"/>
        <v>33</v>
      </c>
      <c r="B866" s="2">
        <f t="shared" si="354"/>
        <v>4.3</v>
      </c>
      <c r="C866" s="5" t="str">
        <f t="shared" si="313"/>
        <v>Informe Interactivo 6 - Coco</v>
      </c>
      <c r="D866" s="34" t="str">
        <f t="shared" si="338"/>
        <v>https://analytics.zoho.com/open-view/2395394000005682797?ZOHO_CRITERIA=%22Trasposicion_4.3%22.%22Id_Categor%C3%ADa%22%20%3D%20100108007</v>
      </c>
      <c r="E866" s="4">
        <f t="shared" ref="E866:H866" si="371">+E865</f>
        <v>35</v>
      </c>
      <c r="F866" t="str">
        <f t="shared" si="371"/>
        <v>Informe Interactivo 6</v>
      </c>
      <c r="G866" t="str">
        <f t="shared" si="371"/>
        <v>Categoría</v>
      </c>
      <c r="H866" t="str">
        <f t="shared" si="371"/>
        <v>Fruta Importada (t) año 2020</v>
      </c>
      <c r="I866" s="2">
        <v>100108007</v>
      </c>
      <c r="J866" t="s">
        <v>43</v>
      </c>
      <c r="L866" s="1" t="str">
        <f t="shared" si="315"/>
        <v>Informe Interactivo 6 - Coco</v>
      </c>
    </row>
    <row r="867" spans="1:12" hidden="1" x14ac:dyDescent="0.35">
      <c r="A867" s="2">
        <f t="shared" si="337"/>
        <v>34</v>
      </c>
      <c r="B867" s="2">
        <f t="shared" si="354"/>
        <v>4.3</v>
      </c>
      <c r="C867" s="5" t="str">
        <f t="shared" si="313"/>
        <v>Informe Interactivo 6 - Uva</v>
      </c>
      <c r="D867" s="34" t="str">
        <f t="shared" si="338"/>
        <v>https://analytics.zoho.com/open-view/2395394000005682797?ZOHO_CRITERIA=%22Trasposicion_4.3%22.%22Id_Categor%C3%ADa%22%20%3D%20100109001</v>
      </c>
      <c r="E867" s="4">
        <f t="shared" ref="E867:H867" si="372">+E866</f>
        <v>35</v>
      </c>
      <c r="F867" t="str">
        <f t="shared" si="372"/>
        <v>Informe Interactivo 6</v>
      </c>
      <c r="G867" t="str">
        <f t="shared" si="372"/>
        <v>Categoría</v>
      </c>
      <c r="H867" t="str">
        <f t="shared" si="372"/>
        <v>Fruta Importada (t) año 2020</v>
      </c>
      <c r="I867" s="2">
        <v>100109001</v>
      </c>
      <c r="J867" t="s">
        <v>44</v>
      </c>
      <c r="L867" s="1" t="str">
        <f t="shared" si="315"/>
        <v>Informe Interactivo 6 - Uva</v>
      </c>
    </row>
    <row r="868" spans="1:12" hidden="1" x14ac:dyDescent="0.35">
      <c r="A868" s="2">
        <f t="shared" si="337"/>
        <v>35</v>
      </c>
      <c r="B868" s="2">
        <f t="shared" si="354"/>
        <v>4.3</v>
      </c>
      <c r="C868" s="5" t="str">
        <f t="shared" si="313"/>
        <v>Informe Interactivo 6 - Frutilla</v>
      </c>
      <c r="D868" s="34" t="str">
        <f t="shared" si="338"/>
        <v>https://analytics.zoho.com/open-view/2395394000005682797?ZOHO_CRITERIA=%22Trasposicion_4.3%22.%22Id_Categor%C3%ADa%22%20%3D%20100112025</v>
      </c>
      <c r="E868" s="4">
        <f t="shared" ref="E868:H868" si="373">+E867</f>
        <v>35</v>
      </c>
      <c r="F868" t="str">
        <f t="shared" si="373"/>
        <v>Informe Interactivo 6</v>
      </c>
      <c r="G868" t="str">
        <f t="shared" si="373"/>
        <v>Categoría</v>
      </c>
      <c r="H868" t="str">
        <f t="shared" si="373"/>
        <v>Fruta Importada (t) año 2020</v>
      </c>
      <c r="I868" s="2">
        <v>100112025</v>
      </c>
      <c r="J868" t="s">
        <v>13</v>
      </c>
      <c r="L868" s="1" t="str">
        <f t="shared" si="315"/>
        <v>Informe Interactivo 6 - Frutilla</v>
      </c>
    </row>
    <row r="869" spans="1:12" hidden="1" x14ac:dyDescent="0.35">
      <c r="A869" s="35">
        <v>1</v>
      </c>
      <c r="B869" s="35">
        <v>4.4000000000000004</v>
      </c>
      <c r="C869" s="36" t="str">
        <f t="shared" si="313"/>
        <v>Informe Interactivo 1 - Marruecos</v>
      </c>
      <c r="D869" s="37" t="str">
        <f>+"https://analytics.zoho.com/open-view/2395394000005751771?ZOHO_CRITERIA=%22Trasposicion_4.4%22.%22C%C3%B3digo_Pa%C3%ADs%22%20%3D%20'"&amp;I869&amp;"'"</f>
        <v>https://analytics.zoho.com/open-view/2395394000005751771?ZOHO_CRITERIA=%22Trasposicion_4.4%22.%22C%C3%B3digo_Pa%C3%ADs%22%20%3D%20'MAR'</v>
      </c>
      <c r="E869" s="38">
        <v>83</v>
      </c>
      <c r="F869" s="39" t="s">
        <v>49</v>
      </c>
      <c r="G869" s="39" t="s">
        <v>283</v>
      </c>
      <c r="H869" s="39" t="s">
        <v>316</v>
      </c>
      <c r="I869" s="35" t="s">
        <v>75</v>
      </c>
      <c r="J869" s="39" t="s">
        <v>76</v>
      </c>
      <c r="K869" s="39"/>
      <c r="L869" s="1" t="str">
        <f t="shared" si="315"/>
        <v>Informe Interactivo 1 - Marruecos</v>
      </c>
    </row>
    <row r="870" spans="1:12" hidden="1" x14ac:dyDescent="0.35">
      <c r="A870" s="2">
        <f t="shared" si="337"/>
        <v>2</v>
      </c>
      <c r="B870" s="2">
        <f t="shared" si="354"/>
        <v>4.4000000000000004</v>
      </c>
      <c r="C870" s="5" t="str">
        <f t="shared" si="313"/>
        <v>Informe Interactivo 1 - Afganistán</v>
      </c>
      <c r="D870" s="34" t="str">
        <f t="shared" ref="D870:D929" si="374">+"https://analytics.zoho.com/open-view/2395394000005751771?ZOHO_CRITERIA=%22Trasposicion_4.4%22.%22C%C3%B3digo_Pa%C3%ADs%22%20%3D%20'"&amp;I870&amp;"'"</f>
        <v>https://analytics.zoho.com/open-view/2395394000005751771?ZOHO_CRITERIA=%22Trasposicion_4.4%22.%22C%C3%B3digo_Pa%C3%ADs%22%20%3D%20'AFG'</v>
      </c>
      <c r="E870" s="4">
        <f t="shared" ref="E870:H870" si="375">+E869</f>
        <v>83</v>
      </c>
      <c r="F870" t="str">
        <f t="shared" si="375"/>
        <v>Informe Interactivo 1</v>
      </c>
      <c r="G870" t="str">
        <f t="shared" si="375"/>
        <v>País de Origen</v>
      </c>
      <c r="H870" t="str">
        <f t="shared" si="375"/>
        <v>Importaciones en USD</v>
      </c>
      <c r="I870" s="2" t="s">
        <v>285</v>
      </c>
      <c r="J870" t="s">
        <v>286</v>
      </c>
      <c r="L870" s="1" t="str">
        <f t="shared" si="315"/>
        <v>Informe Interactivo 1 - Afganistán</v>
      </c>
    </row>
    <row r="871" spans="1:12" hidden="1" x14ac:dyDescent="0.35">
      <c r="A871" s="2">
        <f t="shared" si="337"/>
        <v>3</v>
      </c>
      <c r="B871" s="2">
        <f t="shared" si="354"/>
        <v>4.4000000000000004</v>
      </c>
      <c r="C871" s="5" t="str">
        <f t="shared" si="313"/>
        <v>Informe Interactivo 1 - Emiratos Árabes Unidos</v>
      </c>
      <c r="D871" s="34" t="str">
        <f t="shared" si="374"/>
        <v>https://analytics.zoho.com/open-view/2395394000005751771?ZOHO_CRITERIA=%22Trasposicion_4.4%22.%22C%C3%B3digo_Pa%C3%ADs%22%20%3D%20'ARE'</v>
      </c>
      <c r="E871" s="4">
        <f t="shared" ref="E871:H871" si="376">+E870</f>
        <v>83</v>
      </c>
      <c r="F871" t="str">
        <f t="shared" si="376"/>
        <v>Informe Interactivo 1</v>
      </c>
      <c r="G871" t="str">
        <f t="shared" si="376"/>
        <v>País de Origen</v>
      </c>
      <c r="H871" t="str">
        <f t="shared" si="376"/>
        <v>Importaciones en USD</v>
      </c>
      <c r="I871" s="2" t="s">
        <v>79</v>
      </c>
      <c r="J871" t="s">
        <v>80</v>
      </c>
      <c r="L871" s="1" t="str">
        <f t="shared" si="315"/>
        <v>Informe Interactivo 1 - Emiratos Árabes Unidos</v>
      </c>
    </row>
    <row r="872" spans="1:12" hidden="1" x14ac:dyDescent="0.35">
      <c r="A872" s="2">
        <f t="shared" si="337"/>
        <v>4</v>
      </c>
      <c r="B872" s="2">
        <f t="shared" si="354"/>
        <v>4.4000000000000004</v>
      </c>
      <c r="C872" s="5" t="str">
        <f t="shared" si="313"/>
        <v>Informe Interactivo 1 - Argentina</v>
      </c>
      <c r="D872" s="34" t="str">
        <f t="shared" si="374"/>
        <v>https://analytics.zoho.com/open-view/2395394000005751771?ZOHO_CRITERIA=%22Trasposicion_4.4%22.%22C%C3%B3digo_Pa%C3%ADs%22%20%3D%20'ARG'</v>
      </c>
      <c r="E872" s="4">
        <f t="shared" ref="E872:H872" si="377">+E871</f>
        <v>83</v>
      </c>
      <c r="F872" t="str">
        <f t="shared" si="377"/>
        <v>Informe Interactivo 1</v>
      </c>
      <c r="G872" t="str">
        <f t="shared" si="377"/>
        <v>País de Origen</v>
      </c>
      <c r="H872" t="str">
        <f t="shared" si="377"/>
        <v>Importaciones en USD</v>
      </c>
      <c r="I872" s="2" t="s">
        <v>81</v>
      </c>
      <c r="J872" t="s">
        <v>82</v>
      </c>
      <c r="L872" s="1" t="str">
        <f t="shared" si="315"/>
        <v>Informe Interactivo 1 - Argentina</v>
      </c>
    </row>
    <row r="873" spans="1:12" hidden="1" x14ac:dyDescent="0.35">
      <c r="A873" s="2">
        <f t="shared" si="337"/>
        <v>5</v>
      </c>
      <c r="B873" s="2">
        <f t="shared" si="354"/>
        <v>4.4000000000000004</v>
      </c>
      <c r="C873" s="5" t="str">
        <f t="shared" si="313"/>
        <v>Informe Interactivo 1 - Australia</v>
      </c>
      <c r="D873" s="34" t="str">
        <f t="shared" si="374"/>
        <v>https://analytics.zoho.com/open-view/2395394000005751771?ZOHO_CRITERIA=%22Trasposicion_4.4%22.%22C%C3%B3digo_Pa%C3%ADs%22%20%3D%20'AUS'</v>
      </c>
      <c r="E873" s="4">
        <f t="shared" ref="E873:H873" si="378">+E872</f>
        <v>83</v>
      </c>
      <c r="F873" t="str">
        <f t="shared" si="378"/>
        <v>Informe Interactivo 1</v>
      </c>
      <c r="G873" t="str">
        <f t="shared" si="378"/>
        <v>País de Origen</v>
      </c>
      <c r="H873" t="str">
        <f t="shared" si="378"/>
        <v>Importaciones en USD</v>
      </c>
      <c r="I873" s="2" t="s">
        <v>83</v>
      </c>
      <c r="J873" t="s">
        <v>84</v>
      </c>
      <c r="L873" s="1" t="str">
        <f t="shared" si="315"/>
        <v>Informe Interactivo 1 - Australia</v>
      </c>
    </row>
    <row r="874" spans="1:12" hidden="1" x14ac:dyDescent="0.35">
      <c r="A874" s="2">
        <f t="shared" si="337"/>
        <v>6</v>
      </c>
      <c r="B874" s="2">
        <f t="shared" si="354"/>
        <v>4.4000000000000004</v>
      </c>
      <c r="C874" s="5" t="str">
        <f t="shared" si="313"/>
        <v>Informe Interactivo 1 - Austria</v>
      </c>
      <c r="D874" s="34" t="str">
        <f t="shared" si="374"/>
        <v>https://analytics.zoho.com/open-view/2395394000005751771?ZOHO_CRITERIA=%22Trasposicion_4.4%22.%22C%C3%B3digo_Pa%C3%ADs%22%20%3D%20'AUT'</v>
      </c>
      <c r="E874" s="4">
        <f t="shared" ref="E874:H874" si="379">+E873</f>
        <v>83</v>
      </c>
      <c r="F874" t="str">
        <f t="shared" si="379"/>
        <v>Informe Interactivo 1</v>
      </c>
      <c r="G874" t="str">
        <f t="shared" si="379"/>
        <v>País de Origen</v>
      </c>
      <c r="H874" t="str">
        <f t="shared" si="379"/>
        <v>Importaciones en USD</v>
      </c>
      <c r="I874" s="2" t="s">
        <v>85</v>
      </c>
      <c r="J874" t="s">
        <v>86</v>
      </c>
      <c r="L874" s="1" t="str">
        <f t="shared" si="315"/>
        <v>Informe Interactivo 1 - Austria</v>
      </c>
    </row>
    <row r="875" spans="1:12" hidden="1" x14ac:dyDescent="0.35">
      <c r="A875" s="2">
        <f t="shared" si="337"/>
        <v>7</v>
      </c>
      <c r="B875" s="2">
        <f t="shared" si="354"/>
        <v>4.4000000000000004</v>
      </c>
      <c r="C875" s="5" t="str">
        <f t="shared" si="313"/>
        <v>Informe Interactivo 1 - Bélgica</v>
      </c>
      <c r="D875" s="34" t="str">
        <f t="shared" si="374"/>
        <v>https://analytics.zoho.com/open-view/2395394000005751771?ZOHO_CRITERIA=%22Trasposicion_4.4%22.%22C%C3%B3digo_Pa%C3%ADs%22%20%3D%20'BEL'</v>
      </c>
      <c r="E875" s="4">
        <f t="shared" ref="E875:H875" si="380">+E874</f>
        <v>83</v>
      </c>
      <c r="F875" t="str">
        <f t="shared" si="380"/>
        <v>Informe Interactivo 1</v>
      </c>
      <c r="G875" t="str">
        <f t="shared" si="380"/>
        <v>País de Origen</v>
      </c>
      <c r="H875" t="str">
        <f t="shared" si="380"/>
        <v>Importaciones en USD</v>
      </c>
      <c r="I875" s="2" t="s">
        <v>89</v>
      </c>
      <c r="J875" t="s">
        <v>90</v>
      </c>
      <c r="L875" s="1" t="str">
        <f t="shared" si="315"/>
        <v>Informe Interactivo 1 - Bélgica</v>
      </c>
    </row>
    <row r="876" spans="1:12" hidden="1" x14ac:dyDescent="0.35">
      <c r="A876" s="2">
        <f t="shared" si="337"/>
        <v>8</v>
      </c>
      <c r="B876" s="2">
        <f t="shared" si="354"/>
        <v>4.4000000000000004</v>
      </c>
      <c r="C876" s="5" t="str">
        <f t="shared" ref="C876:C880" si="381">+F876&amp;" - "&amp;J876</f>
        <v>Informe Interactivo 1 - Bulgaria</v>
      </c>
      <c r="D876" s="34" t="str">
        <f t="shared" si="374"/>
        <v>https://analytics.zoho.com/open-view/2395394000005751771?ZOHO_CRITERIA=%22Trasposicion_4.4%22.%22C%C3%B3digo_Pa%C3%ADs%22%20%3D%20'BGR'</v>
      </c>
      <c r="E876" s="4">
        <f t="shared" ref="E876:H876" si="382">+E875</f>
        <v>83</v>
      </c>
      <c r="F876" t="str">
        <f t="shared" si="382"/>
        <v>Informe Interactivo 1</v>
      </c>
      <c r="G876" t="str">
        <f t="shared" si="382"/>
        <v>País de Origen</v>
      </c>
      <c r="H876" t="str">
        <f t="shared" si="382"/>
        <v>Importaciones en USD</v>
      </c>
      <c r="I876" s="2" t="s">
        <v>287</v>
      </c>
      <c r="J876" t="s">
        <v>288</v>
      </c>
      <c r="L876" s="1" t="str">
        <f t="shared" ref="L876:L880" si="383">+HYPERLINK(D876,C876)</f>
        <v>Informe Interactivo 1 - Bulgaria</v>
      </c>
    </row>
    <row r="877" spans="1:12" hidden="1" x14ac:dyDescent="0.35">
      <c r="A877" s="2">
        <f t="shared" si="337"/>
        <v>9</v>
      </c>
      <c r="B877" s="2">
        <f t="shared" si="354"/>
        <v>4.4000000000000004</v>
      </c>
      <c r="C877" s="5" t="str">
        <f t="shared" si="381"/>
        <v>Informe Interactivo 1 - Bosnia-Herzegovina</v>
      </c>
      <c r="D877" s="34" t="str">
        <f t="shared" si="374"/>
        <v>https://analytics.zoho.com/open-view/2395394000005751771?ZOHO_CRITERIA=%22Trasposicion_4.4%22.%22C%C3%B3digo_Pa%C3%ADs%22%20%3D%20'BIH'</v>
      </c>
      <c r="E877" s="4">
        <f t="shared" ref="E877:H877" si="384">+E876</f>
        <v>83</v>
      </c>
      <c r="F877" t="str">
        <f t="shared" si="384"/>
        <v>Informe Interactivo 1</v>
      </c>
      <c r="G877" t="str">
        <f t="shared" si="384"/>
        <v>País de Origen</v>
      </c>
      <c r="H877" t="str">
        <f t="shared" si="384"/>
        <v>Importaciones en USD</v>
      </c>
      <c r="I877" s="2" t="s">
        <v>289</v>
      </c>
      <c r="J877" t="s">
        <v>290</v>
      </c>
      <c r="L877" s="1" t="str">
        <f t="shared" si="383"/>
        <v>Informe Interactivo 1 - Bosnia-Herzegovina</v>
      </c>
    </row>
    <row r="878" spans="1:12" hidden="1" x14ac:dyDescent="0.35">
      <c r="A878" s="2">
        <f t="shared" si="337"/>
        <v>10</v>
      </c>
      <c r="B878" s="2">
        <f t="shared" si="354"/>
        <v>4.4000000000000004</v>
      </c>
      <c r="C878" s="5" t="str">
        <f t="shared" si="381"/>
        <v>Informe Interactivo 1 - Bolivia</v>
      </c>
      <c r="D878" s="34" t="str">
        <f t="shared" si="374"/>
        <v>https://analytics.zoho.com/open-view/2395394000005751771?ZOHO_CRITERIA=%22Trasposicion_4.4%22.%22C%C3%B3digo_Pa%C3%ADs%22%20%3D%20'BOL'</v>
      </c>
      <c r="E878" s="4">
        <f t="shared" ref="E878:H878" si="385">+E877</f>
        <v>83</v>
      </c>
      <c r="F878" t="str">
        <f t="shared" si="385"/>
        <v>Informe Interactivo 1</v>
      </c>
      <c r="G878" t="str">
        <f t="shared" si="385"/>
        <v>País de Origen</v>
      </c>
      <c r="H878" t="str">
        <f t="shared" si="385"/>
        <v>Importaciones en USD</v>
      </c>
      <c r="I878" s="2" t="s">
        <v>95</v>
      </c>
      <c r="J878" t="s">
        <v>96</v>
      </c>
      <c r="L878" s="1" t="str">
        <f t="shared" si="383"/>
        <v>Informe Interactivo 1 - Bolivia</v>
      </c>
    </row>
    <row r="879" spans="1:12" hidden="1" x14ac:dyDescent="0.35">
      <c r="A879" s="2">
        <f t="shared" si="337"/>
        <v>11</v>
      </c>
      <c r="B879" s="2">
        <f t="shared" si="354"/>
        <v>4.4000000000000004</v>
      </c>
      <c r="C879" s="5" t="str">
        <f t="shared" si="381"/>
        <v>Informe Interactivo 1 - Brasil</v>
      </c>
      <c r="D879" s="34" t="str">
        <f t="shared" si="374"/>
        <v>https://analytics.zoho.com/open-view/2395394000005751771?ZOHO_CRITERIA=%22Trasposicion_4.4%22.%22C%C3%B3digo_Pa%C3%ADs%22%20%3D%20'BRA'</v>
      </c>
      <c r="E879" s="4">
        <f t="shared" ref="E879:H879" si="386">+E878</f>
        <v>83</v>
      </c>
      <c r="F879" t="str">
        <f t="shared" si="386"/>
        <v>Informe Interactivo 1</v>
      </c>
      <c r="G879" t="str">
        <f t="shared" si="386"/>
        <v>País de Origen</v>
      </c>
      <c r="H879" t="str">
        <f t="shared" si="386"/>
        <v>Importaciones en USD</v>
      </c>
      <c r="I879" s="2" t="s">
        <v>97</v>
      </c>
      <c r="J879" t="s">
        <v>98</v>
      </c>
      <c r="L879" s="1" t="str">
        <f t="shared" si="383"/>
        <v>Informe Interactivo 1 - Brasil</v>
      </c>
    </row>
    <row r="880" spans="1:12" hidden="1" x14ac:dyDescent="0.35">
      <c r="A880" s="2">
        <f t="shared" si="337"/>
        <v>12</v>
      </c>
      <c r="B880" s="2">
        <f t="shared" si="354"/>
        <v>4.4000000000000004</v>
      </c>
      <c r="C880" s="5" t="str">
        <f t="shared" si="381"/>
        <v>Informe Interactivo 1 - Canadá</v>
      </c>
      <c r="D880" s="34" t="str">
        <f t="shared" si="374"/>
        <v>https://analytics.zoho.com/open-view/2395394000005751771?ZOHO_CRITERIA=%22Trasposicion_4.4%22.%22C%C3%B3digo_Pa%C3%ADs%22%20%3D%20'CAN'</v>
      </c>
      <c r="E880" s="4">
        <f t="shared" ref="E880:H880" si="387">+E879</f>
        <v>83</v>
      </c>
      <c r="F880" t="str">
        <f t="shared" si="387"/>
        <v>Informe Interactivo 1</v>
      </c>
      <c r="G880" t="str">
        <f t="shared" si="387"/>
        <v>País de Origen</v>
      </c>
      <c r="H880" t="str">
        <f t="shared" si="387"/>
        <v>Importaciones en USD</v>
      </c>
      <c r="I880" s="2" t="s">
        <v>99</v>
      </c>
      <c r="J880" t="s">
        <v>100</v>
      </c>
      <c r="L880" s="1" t="str">
        <f t="shared" si="383"/>
        <v>Informe Interactivo 1 - Canadá</v>
      </c>
    </row>
    <row r="881" spans="1:12" hidden="1" x14ac:dyDescent="0.35">
      <c r="A881" s="2">
        <f t="shared" ref="A881:A940" si="388">+A880+1</f>
        <v>13</v>
      </c>
      <c r="B881" s="2">
        <f t="shared" ref="B881:B940" si="389">+B880</f>
        <v>4.4000000000000004</v>
      </c>
      <c r="C881" s="5" t="str">
        <f t="shared" ref="C881:C921" si="390">+F881&amp;" - "&amp;J881</f>
        <v>Informe Interactivo 1 - Suiza</v>
      </c>
      <c r="D881" s="34" t="str">
        <f t="shared" si="374"/>
        <v>https://analytics.zoho.com/open-view/2395394000005751771?ZOHO_CRITERIA=%22Trasposicion_4.4%22.%22C%C3%B3digo_Pa%C3%ADs%22%20%3D%20'CHE'</v>
      </c>
      <c r="E881" s="4">
        <f t="shared" ref="E881:E944" si="391">+E880</f>
        <v>83</v>
      </c>
      <c r="F881" t="str">
        <f t="shared" ref="F881:F922" si="392">+F880</f>
        <v>Informe Interactivo 1</v>
      </c>
      <c r="G881" t="str">
        <f t="shared" ref="G881:G922" si="393">+G880</f>
        <v>País de Origen</v>
      </c>
      <c r="H881" t="str">
        <f t="shared" ref="H881:H922" si="394">+H880</f>
        <v>Importaciones en USD</v>
      </c>
      <c r="I881" s="2" t="s">
        <v>101</v>
      </c>
      <c r="J881" t="s">
        <v>102</v>
      </c>
      <c r="L881" s="1" t="str">
        <f t="shared" ref="L881:L940" si="395">+HYPERLINK(D881,C881)</f>
        <v>Informe Interactivo 1 - Suiza</v>
      </c>
    </row>
    <row r="882" spans="1:12" hidden="1" x14ac:dyDescent="0.35">
      <c r="A882" s="2">
        <f t="shared" si="388"/>
        <v>14</v>
      </c>
      <c r="B882" s="2">
        <f t="shared" si="389"/>
        <v>4.4000000000000004</v>
      </c>
      <c r="C882" s="5" t="str">
        <f t="shared" si="390"/>
        <v>Informe Interactivo 1 - China</v>
      </c>
      <c r="D882" s="34" t="str">
        <f t="shared" si="374"/>
        <v>https://analytics.zoho.com/open-view/2395394000005751771?ZOHO_CRITERIA=%22Trasposicion_4.4%22.%22C%C3%B3digo_Pa%C3%ADs%22%20%3D%20'CHN'</v>
      </c>
      <c r="E882" s="4">
        <f t="shared" si="391"/>
        <v>83</v>
      </c>
      <c r="F882" t="str">
        <f t="shared" si="392"/>
        <v>Informe Interactivo 1</v>
      </c>
      <c r="G882" t="str">
        <f t="shared" si="393"/>
        <v>País de Origen</v>
      </c>
      <c r="H882" t="str">
        <f t="shared" si="394"/>
        <v>Importaciones en USD</v>
      </c>
      <c r="I882" s="2" t="s">
        <v>103</v>
      </c>
      <c r="J882" t="s">
        <v>104</v>
      </c>
      <c r="L882" s="1" t="str">
        <f t="shared" si="395"/>
        <v>Informe Interactivo 1 - China</v>
      </c>
    </row>
    <row r="883" spans="1:12" hidden="1" x14ac:dyDescent="0.35">
      <c r="A883" s="2">
        <f t="shared" si="388"/>
        <v>15</v>
      </c>
      <c r="B883" s="2">
        <f t="shared" si="389"/>
        <v>4.4000000000000004</v>
      </c>
      <c r="C883" s="5" t="str">
        <f t="shared" si="390"/>
        <v>Informe Interactivo 1 - Colombia</v>
      </c>
      <c r="D883" s="34" t="str">
        <f t="shared" si="374"/>
        <v>https://analytics.zoho.com/open-view/2395394000005751771?ZOHO_CRITERIA=%22Trasposicion_4.4%22.%22C%C3%B3digo_Pa%C3%ADs%22%20%3D%20'COL'</v>
      </c>
      <c r="E883" s="4">
        <f t="shared" si="391"/>
        <v>83</v>
      </c>
      <c r="F883" t="str">
        <f t="shared" si="392"/>
        <v>Informe Interactivo 1</v>
      </c>
      <c r="G883" t="str">
        <f t="shared" si="393"/>
        <v>País de Origen</v>
      </c>
      <c r="H883" t="str">
        <f t="shared" si="394"/>
        <v>Importaciones en USD</v>
      </c>
      <c r="I883" s="2" t="s">
        <v>105</v>
      </c>
      <c r="J883" t="s">
        <v>106</v>
      </c>
      <c r="L883" s="1" t="str">
        <f t="shared" si="395"/>
        <v>Informe Interactivo 1 - Colombia</v>
      </c>
    </row>
    <row r="884" spans="1:12" hidden="1" x14ac:dyDescent="0.35">
      <c r="A884" s="2">
        <f t="shared" si="388"/>
        <v>16</v>
      </c>
      <c r="B884" s="2">
        <f t="shared" si="389"/>
        <v>4.4000000000000004</v>
      </c>
      <c r="C884" s="5" t="str">
        <f t="shared" si="390"/>
        <v>Informe Interactivo 1 - Costa Rica</v>
      </c>
      <c r="D884" s="34" t="str">
        <f t="shared" si="374"/>
        <v>https://analytics.zoho.com/open-view/2395394000005751771?ZOHO_CRITERIA=%22Trasposicion_4.4%22.%22C%C3%B3digo_Pa%C3%ADs%22%20%3D%20'CRI'</v>
      </c>
      <c r="E884" s="4">
        <f t="shared" si="391"/>
        <v>83</v>
      </c>
      <c r="F884" t="str">
        <f t="shared" si="392"/>
        <v>Informe Interactivo 1</v>
      </c>
      <c r="G884" t="str">
        <f t="shared" si="393"/>
        <v>País de Origen</v>
      </c>
      <c r="H884" t="str">
        <f t="shared" si="394"/>
        <v>Importaciones en USD</v>
      </c>
      <c r="I884" s="2" t="s">
        <v>107</v>
      </c>
      <c r="J884" t="s">
        <v>108</v>
      </c>
      <c r="L884" s="1" t="str">
        <f t="shared" si="395"/>
        <v>Informe Interactivo 1 - Costa Rica</v>
      </c>
    </row>
    <row r="885" spans="1:12" hidden="1" x14ac:dyDescent="0.35">
      <c r="A885" s="2">
        <f t="shared" si="388"/>
        <v>17</v>
      </c>
      <c r="B885" s="2">
        <f t="shared" si="389"/>
        <v>4.4000000000000004</v>
      </c>
      <c r="C885" s="5" t="str">
        <f t="shared" si="390"/>
        <v>Informe Interactivo 1 - República Checa</v>
      </c>
      <c r="D885" s="34" t="str">
        <f t="shared" si="374"/>
        <v>https://analytics.zoho.com/open-view/2395394000005751771?ZOHO_CRITERIA=%22Trasposicion_4.4%22.%22C%C3%B3digo_Pa%C3%ADs%22%20%3D%20'CZE'</v>
      </c>
      <c r="E885" s="4">
        <f t="shared" si="391"/>
        <v>83</v>
      </c>
      <c r="F885" t="str">
        <f t="shared" si="392"/>
        <v>Informe Interactivo 1</v>
      </c>
      <c r="G885" t="str">
        <f t="shared" si="393"/>
        <v>País de Origen</v>
      </c>
      <c r="H885" t="str">
        <f t="shared" si="394"/>
        <v>Importaciones en USD</v>
      </c>
      <c r="I885" s="2" t="s">
        <v>111</v>
      </c>
      <c r="J885" t="s">
        <v>112</v>
      </c>
      <c r="L885" s="1" t="str">
        <f t="shared" si="395"/>
        <v>Informe Interactivo 1 - República Checa</v>
      </c>
    </row>
    <row r="886" spans="1:12" hidden="1" x14ac:dyDescent="0.35">
      <c r="A886" s="2">
        <f t="shared" si="388"/>
        <v>18</v>
      </c>
      <c r="B886" s="2">
        <f t="shared" si="389"/>
        <v>4.4000000000000004</v>
      </c>
      <c r="C886" s="5" t="str">
        <f t="shared" si="390"/>
        <v>Informe Interactivo 1 - Alemania</v>
      </c>
      <c r="D886" s="34" t="str">
        <f t="shared" si="374"/>
        <v>https://analytics.zoho.com/open-view/2395394000005751771?ZOHO_CRITERIA=%22Trasposicion_4.4%22.%22C%C3%B3digo_Pa%C3%ADs%22%20%3D%20'DEU'</v>
      </c>
      <c r="E886" s="4">
        <f t="shared" si="391"/>
        <v>83</v>
      </c>
      <c r="F886" t="str">
        <f t="shared" si="392"/>
        <v>Informe Interactivo 1</v>
      </c>
      <c r="G886" t="str">
        <f t="shared" si="393"/>
        <v>País de Origen</v>
      </c>
      <c r="H886" t="str">
        <f t="shared" si="394"/>
        <v>Importaciones en USD</v>
      </c>
      <c r="I886" s="2" t="s">
        <v>113</v>
      </c>
      <c r="J886" t="s">
        <v>114</v>
      </c>
      <c r="L886" s="1" t="str">
        <f t="shared" si="395"/>
        <v>Informe Interactivo 1 - Alemania</v>
      </c>
    </row>
    <row r="887" spans="1:12" hidden="1" x14ac:dyDescent="0.35">
      <c r="A887" s="2">
        <f t="shared" si="388"/>
        <v>19</v>
      </c>
      <c r="B887" s="2">
        <f t="shared" si="389"/>
        <v>4.4000000000000004</v>
      </c>
      <c r="C887" s="5" t="str">
        <f t="shared" si="390"/>
        <v>Informe Interactivo 1 - Dinamarca</v>
      </c>
      <c r="D887" s="34" t="str">
        <f t="shared" si="374"/>
        <v>https://analytics.zoho.com/open-view/2395394000005751771?ZOHO_CRITERIA=%22Trasposicion_4.4%22.%22C%C3%B3digo_Pa%C3%ADs%22%20%3D%20'DNK'</v>
      </c>
      <c r="E887" s="4">
        <f t="shared" si="391"/>
        <v>83</v>
      </c>
      <c r="F887" t="str">
        <f t="shared" si="392"/>
        <v>Informe Interactivo 1</v>
      </c>
      <c r="G887" t="str">
        <f t="shared" si="393"/>
        <v>País de Origen</v>
      </c>
      <c r="H887" t="str">
        <f t="shared" si="394"/>
        <v>Importaciones en USD</v>
      </c>
      <c r="I887" s="2" t="s">
        <v>115</v>
      </c>
      <c r="J887" t="s">
        <v>116</v>
      </c>
      <c r="L887" s="1" t="str">
        <f t="shared" si="395"/>
        <v>Informe Interactivo 1 - Dinamarca</v>
      </c>
    </row>
    <row r="888" spans="1:12" hidden="1" x14ac:dyDescent="0.35">
      <c r="A888" s="2">
        <f t="shared" si="388"/>
        <v>20</v>
      </c>
      <c r="B888" s="2">
        <f t="shared" si="389"/>
        <v>4.4000000000000004</v>
      </c>
      <c r="C888" s="5" t="str">
        <f t="shared" si="390"/>
        <v>Informe Interactivo 1 - República Dominicana</v>
      </c>
      <c r="D888" s="34" t="str">
        <f t="shared" si="374"/>
        <v>https://analytics.zoho.com/open-view/2395394000005751771?ZOHO_CRITERIA=%22Trasposicion_4.4%22.%22C%C3%B3digo_Pa%C3%ADs%22%20%3D%20'DOM'</v>
      </c>
      <c r="E888" s="4">
        <f t="shared" si="391"/>
        <v>83</v>
      </c>
      <c r="F888" t="str">
        <f t="shared" si="392"/>
        <v>Informe Interactivo 1</v>
      </c>
      <c r="G888" t="str">
        <f t="shared" si="393"/>
        <v>País de Origen</v>
      </c>
      <c r="H888" t="str">
        <f t="shared" si="394"/>
        <v>Importaciones en USD</v>
      </c>
      <c r="I888" s="2" t="s">
        <v>73</v>
      </c>
      <c r="J888" t="s">
        <v>74</v>
      </c>
      <c r="L888" s="1" t="str">
        <f t="shared" si="395"/>
        <v>Informe Interactivo 1 - República Dominicana</v>
      </c>
    </row>
    <row r="889" spans="1:12" hidden="1" x14ac:dyDescent="0.35">
      <c r="A889" s="2">
        <f t="shared" si="388"/>
        <v>21</v>
      </c>
      <c r="B889" s="2">
        <f t="shared" si="389"/>
        <v>4.4000000000000004</v>
      </c>
      <c r="C889" s="5" t="str">
        <f t="shared" si="390"/>
        <v>Informe Interactivo 1 - Ecuador</v>
      </c>
      <c r="D889" s="34" t="str">
        <f t="shared" si="374"/>
        <v>https://analytics.zoho.com/open-view/2395394000005751771?ZOHO_CRITERIA=%22Trasposicion_4.4%22.%22C%C3%B3digo_Pa%C3%ADs%22%20%3D%20'ECU'</v>
      </c>
      <c r="E889" s="4">
        <f t="shared" si="391"/>
        <v>83</v>
      </c>
      <c r="F889" t="str">
        <f t="shared" si="392"/>
        <v>Informe Interactivo 1</v>
      </c>
      <c r="G889" t="str">
        <f t="shared" si="393"/>
        <v>País de Origen</v>
      </c>
      <c r="H889" t="str">
        <f t="shared" si="394"/>
        <v>Importaciones en USD</v>
      </c>
      <c r="I889" s="2" t="s">
        <v>119</v>
      </c>
      <c r="J889" t="s">
        <v>120</v>
      </c>
      <c r="L889" s="1" t="str">
        <f t="shared" si="395"/>
        <v>Informe Interactivo 1 - Ecuador</v>
      </c>
    </row>
    <row r="890" spans="1:12" hidden="1" x14ac:dyDescent="0.35">
      <c r="A890" s="2">
        <f t="shared" si="388"/>
        <v>22</v>
      </c>
      <c r="B890" s="2">
        <f t="shared" si="389"/>
        <v>4.4000000000000004</v>
      </c>
      <c r="C890" s="5" t="str">
        <f t="shared" si="390"/>
        <v>Informe Interactivo 1 - Egipto</v>
      </c>
      <c r="D890" s="34" t="str">
        <f t="shared" si="374"/>
        <v>https://analytics.zoho.com/open-view/2395394000005751771?ZOHO_CRITERIA=%22Trasposicion_4.4%22.%22C%C3%B3digo_Pa%C3%ADs%22%20%3D%20'EGY'</v>
      </c>
      <c r="E890" s="4">
        <f t="shared" si="391"/>
        <v>83</v>
      </c>
      <c r="F890" t="str">
        <f t="shared" si="392"/>
        <v>Informe Interactivo 1</v>
      </c>
      <c r="G890" t="str">
        <f t="shared" si="393"/>
        <v>País de Origen</v>
      </c>
      <c r="H890" t="str">
        <f t="shared" si="394"/>
        <v>Importaciones en USD</v>
      </c>
      <c r="I890" s="2" t="s">
        <v>121</v>
      </c>
      <c r="J890" t="s">
        <v>122</v>
      </c>
      <c r="L890" s="1" t="str">
        <f t="shared" si="395"/>
        <v>Informe Interactivo 1 - Egipto</v>
      </c>
    </row>
    <row r="891" spans="1:12" hidden="1" x14ac:dyDescent="0.35">
      <c r="A891" s="2">
        <f t="shared" si="388"/>
        <v>23</v>
      </c>
      <c r="B891" s="2">
        <f t="shared" si="389"/>
        <v>4.4000000000000004</v>
      </c>
      <c r="C891" s="5" t="str">
        <f t="shared" si="390"/>
        <v>Informe Interactivo 1 - España</v>
      </c>
      <c r="D891" s="34" t="str">
        <f t="shared" si="374"/>
        <v>https://analytics.zoho.com/open-view/2395394000005751771?ZOHO_CRITERIA=%22Trasposicion_4.4%22.%22C%C3%B3digo_Pa%C3%ADs%22%20%3D%20'ESP'</v>
      </c>
      <c r="E891" s="4">
        <f t="shared" si="391"/>
        <v>83</v>
      </c>
      <c r="F891" t="str">
        <f t="shared" si="392"/>
        <v>Informe Interactivo 1</v>
      </c>
      <c r="G891" t="str">
        <f t="shared" si="393"/>
        <v>País de Origen</v>
      </c>
      <c r="H891" t="str">
        <f t="shared" si="394"/>
        <v>Importaciones en USD</v>
      </c>
      <c r="I891" s="2" t="s">
        <v>123</v>
      </c>
      <c r="J891" t="s">
        <v>124</v>
      </c>
      <c r="L891" s="1" t="str">
        <f t="shared" si="395"/>
        <v>Informe Interactivo 1 - España</v>
      </c>
    </row>
    <row r="892" spans="1:12" hidden="1" x14ac:dyDescent="0.35">
      <c r="A892" s="2">
        <f t="shared" si="388"/>
        <v>24</v>
      </c>
      <c r="B892" s="2">
        <f t="shared" si="389"/>
        <v>4.4000000000000004</v>
      </c>
      <c r="C892" s="5" t="str">
        <f t="shared" si="390"/>
        <v>Informe Interactivo 1 - Finlandia</v>
      </c>
      <c r="D892" s="34" t="str">
        <f t="shared" si="374"/>
        <v>https://analytics.zoho.com/open-view/2395394000005751771?ZOHO_CRITERIA=%22Trasposicion_4.4%22.%22C%C3%B3digo_Pa%C3%ADs%22%20%3D%20'FIN'</v>
      </c>
      <c r="E892" s="4">
        <f t="shared" si="391"/>
        <v>83</v>
      </c>
      <c r="F892" t="str">
        <f t="shared" si="392"/>
        <v>Informe Interactivo 1</v>
      </c>
      <c r="G892" t="str">
        <f t="shared" si="393"/>
        <v>País de Origen</v>
      </c>
      <c r="H892" t="str">
        <f t="shared" si="394"/>
        <v>Importaciones en USD</v>
      </c>
      <c r="I892" s="2" t="s">
        <v>127</v>
      </c>
      <c r="J892" t="s">
        <v>128</v>
      </c>
      <c r="L892" s="1" t="str">
        <f t="shared" si="395"/>
        <v>Informe Interactivo 1 - Finlandia</v>
      </c>
    </row>
    <row r="893" spans="1:12" hidden="1" x14ac:dyDescent="0.35">
      <c r="A893" s="2">
        <f t="shared" si="388"/>
        <v>25</v>
      </c>
      <c r="B893" s="2">
        <f t="shared" si="389"/>
        <v>4.4000000000000004</v>
      </c>
      <c r="C893" s="5" t="str">
        <f t="shared" si="390"/>
        <v>Informe Interactivo 1 - Francia</v>
      </c>
      <c r="D893" s="34" t="str">
        <f t="shared" si="374"/>
        <v>https://analytics.zoho.com/open-view/2395394000005751771?ZOHO_CRITERIA=%22Trasposicion_4.4%22.%22C%C3%B3digo_Pa%C3%ADs%22%20%3D%20'FRA'</v>
      </c>
      <c r="E893" s="4">
        <f t="shared" si="391"/>
        <v>83</v>
      </c>
      <c r="F893" t="str">
        <f t="shared" si="392"/>
        <v>Informe Interactivo 1</v>
      </c>
      <c r="G893" t="str">
        <f t="shared" si="393"/>
        <v>País de Origen</v>
      </c>
      <c r="H893" t="str">
        <f t="shared" si="394"/>
        <v>Importaciones en USD</v>
      </c>
      <c r="I893" s="2" t="s">
        <v>129</v>
      </c>
      <c r="J893" t="s">
        <v>130</v>
      </c>
      <c r="L893" s="1" t="str">
        <f t="shared" si="395"/>
        <v>Informe Interactivo 1 - Francia</v>
      </c>
    </row>
    <row r="894" spans="1:12" hidden="1" x14ac:dyDescent="0.35">
      <c r="A894" s="2">
        <f t="shared" si="388"/>
        <v>26</v>
      </c>
      <c r="B894" s="2">
        <f t="shared" si="389"/>
        <v>4.4000000000000004</v>
      </c>
      <c r="C894" s="5" t="str">
        <f t="shared" si="390"/>
        <v>Informe Interactivo 1 - Reino Unido</v>
      </c>
      <c r="D894" s="34" t="str">
        <f t="shared" si="374"/>
        <v>https://analytics.zoho.com/open-view/2395394000005751771?ZOHO_CRITERIA=%22Trasposicion_4.4%22.%22C%C3%B3digo_Pa%C3%ADs%22%20%3D%20'GBR'</v>
      </c>
      <c r="E894" s="4">
        <f t="shared" si="391"/>
        <v>83</v>
      </c>
      <c r="F894" t="str">
        <f t="shared" si="392"/>
        <v>Informe Interactivo 1</v>
      </c>
      <c r="G894" t="str">
        <f t="shared" si="393"/>
        <v>País de Origen</v>
      </c>
      <c r="H894" t="str">
        <f t="shared" si="394"/>
        <v>Importaciones en USD</v>
      </c>
      <c r="I894" s="2" t="s">
        <v>131</v>
      </c>
      <c r="J894" t="s">
        <v>132</v>
      </c>
      <c r="L894" s="1" t="str">
        <f t="shared" si="395"/>
        <v>Informe Interactivo 1 - Reino Unido</v>
      </c>
    </row>
    <row r="895" spans="1:12" hidden="1" x14ac:dyDescent="0.35">
      <c r="A895" s="2">
        <f t="shared" si="388"/>
        <v>27</v>
      </c>
      <c r="B895" s="2">
        <f t="shared" si="389"/>
        <v>4.4000000000000004</v>
      </c>
      <c r="C895" s="5" t="str">
        <f t="shared" si="390"/>
        <v>Informe Interactivo 1 - Ghana</v>
      </c>
      <c r="D895" s="34" t="str">
        <f t="shared" si="374"/>
        <v>https://analytics.zoho.com/open-view/2395394000005751771?ZOHO_CRITERIA=%22Trasposicion_4.4%22.%22C%C3%B3digo_Pa%C3%ADs%22%20%3D%20'GHA'</v>
      </c>
      <c r="E895" s="4">
        <f t="shared" si="391"/>
        <v>83</v>
      </c>
      <c r="F895" t="str">
        <f t="shared" si="392"/>
        <v>Informe Interactivo 1</v>
      </c>
      <c r="G895" t="str">
        <f t="shared" si="393"/>
        <v>País de Origen</v>
      </c>
      <c r="H895" t="str">
        <f t="shared" si="394"/>
        <v>Importaciones en USD</v>
      </c>
      <c r="I895" s="2" t="s">
        <v>291</v>
      </c>
      <c r="J895" t="s">
        <v>292</v>
      </c>
      <c r="L895" s="1" t="str">
        <f t="shared" si="395"/>
        <v>Informe Interactivo 1 - Ghana</v>
      </c>
    </row>
    <row r="896" spans="1:12" hidden="1" x14ac:dyDescent="0.35">
      <c r="A896" s="2">
        <f t="shared" si="388"/>
        <v>28</v>
      </c>
      <c r="B896" s="2">
        <f t="shared" si="389"/>
        <v>4.4000000000000004</v>
      </c>
      <c r="C896" s="5" t="str">
        <f t="shared" si="390"/>
        <v>Informe Interactivo 1 - Grecia</v>
      </c>
      <c r="D896" s="34" t="str">
        <f t="shared" si="374"/>
        <v>https://analytics.zoho.com/open-view/2395394000005751771?ZOHO_CRITERIA=%22Trasposicion_4.4%22.%22C%C3%B3digo_Pa%C3%ADs%22%20%3D%20'GRC'</v>
      </c>
      <c r="E896" s="4">
        <f t="shared" si="391"/>
        <v>83</v>
      </c>
      <c r="F896" t="str">
        <f t="shared" si="392"/>
        <v>Informe Interactivo 1</v>
      </c>
      <c r="G896" t="str">
        <f t="shared" si="393"/>
        <v>País de Origen</v>
      </c>
      <c r="H896" t="str">
        <f t="shared" si="394"/>
        <v>Importaciones en USD</v>
      </c>
      <c r="I896" s="2" t="s">
        <v>133</v>
      </c>
      <c r="J896" t="s">
        <v>134</v>
      </c>
      <c r="L896" s="1" t="str">
        <f t="shared" si="395"/>
        <v>Informe Interactivo 1 - Grecia</v>
      </c>
    </row>
    <row r="897" spans="1:12" hidden="1" x14ac:dyDescent="0.35">
      <c r="A897" s="2">
        <f t="shared" si="388"/>
        <v>29</v>
      </c>
      <c r="B897" s="2">
        <f t="shared" si="389"/>
        <v>4.4000000000000004</v>
      </c>
      <c r="C897" s="5" t="str">
        <f t="shared" si="390"/>
        <v>Informe Interactivo 1 - Guatemala</v>
      </c>
      <c r="D897" s="34" t="str">
        <f t="shared" si="374"/>
        <v>https://analytics.zoho.com/open-view/2395394000005751771?ZOHO_CRITERIA=%22Trasposicion_4.4%22.%22C%C3%B3digo_Pa%C3%ADs%22%20%3D%20'GTM'</v>
      </c>
      <c r="E897" s="4">
        <f t="shared" si="391"/>
        <v>83</v>
      </c>
      <c r="F897" t="str">
        <f t="shared" si="392"/>
        <v>Informe Interactivo 1</v>
      </c>
      <c r="G897" t="str">
        <f t="shared" si="393"/>
        <v>País de Origen</v>
      </c>
      <c r="H897" t="str">
        <f t="shared" si="394"/>
        <v>Importaciones en USD</v>
      </c>
      <c r="I897" s="2" t="s">
        <v>135</v>
      </c>
      <c r="J897" t="s">
        <v>136</v>
      </c>
      <c r="L897" s="1" t="str">
        <f t="shared" si="395"/>
        <v>Informe Interactivo 1 - Guatemala</v>
      </c>
    </row>
    <row r="898" spans="1:12" hidden="1" x14ac:dyDescent="0.35">
      <c r="A898" s="2">
        <f t="shared" si="388"/>
        <v>30</v>
      </c>
      <c r="B898" s="2">
        <f t="shared" si="389"/>
        <v>4.4000000000000004</v>
      </c>
      <c r="C898" s="5" t="str">
        <f t="shared" si="390"/>
        <v>Informe Interactivo 1 - Hong Kong</v>
      </c>
      <c r="D898" s="34" t="str">
        <f t="shared" si="374"/>
        <v>https://analytics.zoho.com/open-view/2395394000005751771?ZOHO_CRITERIA=%22Trasposicion_4.4%22.%22C%C3%B3digo_Pa%C3%ADs%22%20%3D%20'HKG'</v>
      </c>
      <c r="E898" s="4">
        <f t="shared" si="391"/>
        <v>83</v>
      </c>
      <c r="F898" t="str">
        <f t="shared" si="392"/>
        <v>Informe Interactivo 1</v>
      </c>
      <c r="G898" t="str">
        <f t="shared" si="393"/>
        <v>País de Origen</v>
      </c>
      <c r="H898" t="str">
        <f t="shared" si="394"/>
        <v>Importaciones en USD</v>
      </c>
      <c r="I898" s="2" t="s">
        <v>137</v>
      </c>
      <c r="J898" t="s">
        <v>138</v>
      </c>
      <c r="L898" s="1" t="str">
        <f t="shared" si="395"/>
        <v>Informe Interactivo 1 - Hong Kong</v>
      </c>
    </row>
    <row r="899" spans="1:12" hidden="1" x14ac:dyDescent="0.35">
      <c r="A899" s="2">
        <f t="shared" si="388"/>
        <v>31</v>
      </c>
      <c r="B899" s="2">
        <f t="shared" si="389"/>
        <v>4.4000000000000004</v>
      </c>
      <c r="C899" s="5" t="str">
        <f t="shared" si="390"/>
        <v>Informe Interactivo 1 - Honduras</v>
      </c>
      <c r="D899" s="34" t="str">
        <f t="shared" si="374"/>
        <v>https://analytics.zoho.com/open-view/2395394000005751771?ZOHO_CRITERIA=%22Trasposicion_4.4%22.%22C%C3%B3digo_Pa%C3%ADs%22%20%3D%20'HND'</v>
      </c>
      <c r="E899" s="4">
        <f t="shared" si="391"/>
        <v>83</v>
      </c>
      <c r="F899" t="str">
        <f t="shared" si="392"/>
        <v>Informe Interactivo 1</v>
      </c>
      <c r="G899" t="str">
        <f t="shared" si="393"/>
        <v>País de Origen</v>
      </c>
      <c r="H899" t="str">
        <f t="shared" si="394"/>
        <v>Importaciones en USD</v>
      </c>
      <c r="I899" s="2" t="s">
        <v>139</v>
      </c>
      <c r="J899" t="s">
        <v>140</v>
      </c>
      <c r="L899" s="1" t="str">
        <f t="shared" si="395"/>
        <v>Informe Interactivo 1 - Honduras</v>
      </c>
    </row>
    <row r="900" spans="1:12" hidden="1" x14ac:dyDescent="0.35">
      <c r="A900" s="2">
        <f t="shared" si="388"/>
        <v>32</v>
      </c>
      <c r="B900" s="2">
        <f t="shared" si="389"/>
        <v>4.4000000000000004</v>
      </c>
      <c r="C900" s="5" t="str">
        <f t="shared" si="390"/>
        <v>Informe Interactivo 1 - Croacia</v>
      </c>
      <c r="D900" s="34" t="str">
        <f t="shared" si="374"/>
        <v>https://analytics.zoho.com/open-view/2395394000005751771?ZOHO_CRITERIA=%22Trasposicion_4.4%22.%22C%C3%B3digo_Pa%C3%ADs%22%20%3D%20'HRV'</v>
      </c>
      <c r="E900" s="4">
        <f t="shared" si="391"/>
        <v>83</v>
      </c>
      <c r="F900" t="str">
        <f t="shared" si="392"/>
        <v>Informe Interactivo 1</v>
      </c>
      <c r="G900" t="str">
        <f t="shared" si="393"/>
        <v>País de Origen</v>
      </c>
      <c r="H900" t="str">
        <f t="shared" si="394"/>
        <v>Importaciones en USD</v>
      </c>
      <c r="I900" s="2" t="s">
        <v>293</v>
      </c>
      <c r="J900" t="s">
        <v>294</v>
      </c>
      <c r="L900" s="1" t="str">
        <f t="shared" si="395"/>
        <v>Informe Interactivo 1 - Croacia</v>
      </c>
    </row>
    <row r="901" spans="1:12" hidden="1" x14ac:dyDescent="0.35">
      <c r="A901" s="2">
        <f t="shared" si="388"/>
        <v>33</v>
      </c>
      <c r="B901" s="2">
        <f t="shared" si="389"/>
        <v>4.4000000000000004</v>
      </c>
      <c r="C901" s="5" t="str">
        <f t="shared" si="390"/>
        <v>Informe Interactivo 1 - Haití</v>
      </c>
      <c r="D901" s="34" t="str">
        <f t="shared" si="374"/>
        <v>https://analytics.zoho.com/open-view/2395394000005751771?ZOHO_CRITERIA=%22Trasposicion_4.4%22.%22C%C3%B3digo_Pa%C3%ADs%22%20%3D%20'HTI'</v>
      </c>
      <c r="E901" s="4">
        <f t="shared" si="391"/>
        <v>83</v>
      </c>
      <c r="F901" t="str">
        <f t="shared" si="392"/>
        <v>Informe Interactivo 1</v>
      </c>
      <c r="G901" t="str">
        <f t="shared" si="393"/>
        <v>País de Origen</v>
      </c>
      <c r="H901" t="str">
        <f t="shared" si="394"/>
        <v>Importaciones en USD</v>
      </c>
      <c r="I901" s="2" t="s">
        <v>141</v>
      </c>
      <c r="J901" t="s">
        <v>142</v>
      </c>
      <c r="L901" s="1" t="str">
        <f t="shared" si="395"/>
        <v>Informe Interactivo 1 - Haití</v>
      </c>
    </row>
    <row r="902" spans="1:12" hidden="1" x14ac:dyDescent="0.35">
      <c r="A902" s="2">
        <f t="shared" si="388"/>
        <v>34</v>
      </c>
      <c r="B902" s="2">
        <f t="shared" si="389"/>
        <v>4.4000000000000004</v>
      </c>
      <c r="C902" s="5" t="str">
        <f t="shared" si="390"/>
        <v>Informe Interactivo 1 - Hungría</v>
      </c>
      <c r="D902" s="34" t="str">
        <f t="shared" si="374"/>
        <v>https://analytics.zoho.com/open-view/2395394000005751771?ZOHO_CRITERIA=%22Trasposicion_4.4%22.%22C%C3%B3digo_Pa%C3%ADs%22%20%3D%20'HUN'</v>
      </c>
      <c r="E902" s="4">
        <f t="shared" si="391"/>
        <v>83</v>
      </c>
      <c r="F902" t="str">
        <f t="shared" si="392"/>
        <v>Informe Interactivo 1</v>
      </c>
      <c r="G902" t="str">
        <f t="shared" si="393"/>
        <v>País de Origen</v>
      </c>
      <c r="H902" t="str">
        <f t="shared" si="394"/>
        <v>Importaciones en USD</v>
      </c>
      <c r="I902" s="2" t="s">
        <v>143</v>
      </c>
      <c r="J902" t="s">
        <v>144</v>
      </c>
      <c r="L902" s="1" t="str">
        <f t="shared" si="395"/>
        <v>Informe Interactivo 1 - Hungría</v>
      </c>
    </row>
    <row r="903" spans="1:12" hidden="1" x14ac:dyDescent="0.35">
      <c r="A903" s="2">
        <f t="shared" si="388"/>
        <v>35</v>
      </c>
      <c r="B903" s="2">
        <f t="shared" si="389"/>
        <v>4.4000000000000004</v>
      </c>
      <c r="C903" s="5" t="str">
        <f t="shared" si="390"/>
        <v>Informe Interactivo 1 - Indonesia</v>
      </c>
      <c r="D903" s="34" t="str">
        <f t="shared" si="374"/>
        <v>https://analytics.zoho.com/open-view/2395394000005751771?ZOHO_CRITERIA=%22Trasposicion_4.4%22.%22C%C3%B3digo_Pa%C3%ADs%22%20%3D%20'IDN'</v>
      </c>
      <c r="E903" s="4">
        <f t="shared" si="391"/>
        <v>83</v>
      </c>
      <c r="F903" t="str">
        <f t="shared" si="392"/>
        <v>Informe Interactivo 1</v>
      </c>
      <c r="G903" t="str">
        <f t="shared" si="393"/>
        <v>País de Origen</v>
      </c>
      <c r="H903" t="str">
        <f t="shared" si="394"/>
        <v>Importaciones en USD</v>
      </c>
      <c r="I903" s="2" t="s">
        <v>145</v>
      </c>
      <c r="J903" t="s">
        <v>146</v>
      </c>
      <c r="L903" s="1" t="str">
        <f t="shared" si="395"/>
        <v>Informe Interactivo 1 - Indonesia</v>
      </c>
    </row>
    <row r="904" spans="1:12" hidden="1" x14ac:dyDescent="0.35">
      <c r="A904" s="2">
        <f t="shared" si="388"/>
        <v>36</v>
      </c>
      <c r="B904" s="2">
        <f t="shared" si="389"/>
        <v>4.4000000000000004</v>
      </c>
      <c r="C904" s="5" t="str">
        <f t="shared" si="390"/>
        <v>Informe Interactivo 1 - India</v>
      </c>
      <c r="D904" s="34" t="str">
        <f t="shared" si="374"/>
        <v>https://analytics.zoho.com/open-view/2395394000005751771?ZOHO_CRITERIA=%22Trasposicion_4.4%22.%22C%C3%B3digo_Pa%C3%ADs%22%20%3D%20'IND'</v>
      </c>
      <c r="E904" s="4">
        <f t="shared" si="391"/>
        <v>83</v>
      </c>
      <c r="F904" t="str">
        <f t="shared" si="392"/>
        <v>Informe Interactivo 1</v>
      </c>
      <c r="G904" t="str">
        <f t="shared" si="393"/>
        <v>País de Origen</v>
      </c>
      <c r="H904" t="str">
        <f t="shared" si="394"/>
        <v>Importaciones en USD</v>
      </c>
      <c r="I904" s="2" t="s">
        <v>147</v>
      </c>
      <c r="J904" t="s">
        <v>148</v>
      </c>
      <c r="L904" s="1" t="str">
        <f t="shared" si="395"/>
        <v>Informe Interactivo 1 - India</v>
      </c>
    </row>
    <row r="905" spans="1:12" hidden="1" x14ac:dyDescent="0.35">
      <c r="A905" s="2">
        <f t="shared" si="388"/>
        <v>37</v>
      </c>
      <c r="B905" s="2">
        <f t="shared" si="389"/>
        <v>4.4000000000000004</v>
      </c>
      <c r="C905" s="5" t="str">
        <f t="shared" si="390"/>
        <v>Informe Interactivo 1 - Irlanda</v>
      </c>
      <c r="D905" s="34" t="str">
        <f t="shared" si="374"/>
        <v>https://analytics.zoho.com/open-view/2395394000005751771?ZOHO_CRITERIA=%22Trasposicion_4.4%22.%22C%C3%B3digo_Pa%C3%ADs%22%20%3D%20'IRL'</v>
      </c>
      <c r="E905" s="4">
        <f t="shared" si="391"/>
        <v>83</v>
      </c>
      <c r="F905" t="str">
        <f t="shared" si="392"/>
        <v>Informe Interactivo 1</v>
      </c>
      <c r="G905" t="str">
        <f t="shared" si="393"/>
        <v>País de Origen</v>
      </c>
      <c r="H905" t="str">
        <f t="shared" si="394"/>
        <v>Importaciones en USD</v>
      </c>
      <c r="I905" s="2" t="s">
        <v>149</v>
      </c>
      <c r="J905" t="s">
        <v>150</v>
      </c>
      <c r="L905" s="1" t="str">
        <f t="shared" si="395"/>
        <v>Informe Interactivo 1 - Irlanda</v>
      </c>
    </row>
    <row r="906" spans="1:12" hidden="1" x14ac:dyDescent="0.35">
      <c r="A906" s="2">
        <f t="shared" si="388"/>
        <v>38</v>
      </c>
      <c r="B906" s="2">
        <f t="shared" si="389"/>
        <v>4.4000000000000004</v>
      </c>
      <c r="C906" s="5" t="str">
        <f t="shared" si="390"/>
        <v>Informe Interactivo 1 - Irán</v>
      </c>
      <c r="D906" s="34" t="str">
        <f t="shared" si="374"/>
        <v>https://analytics.zoho.com/open-view/2395394000005751771?ZOHO_CRITERIA=%22Trasposicion_4.4%22.%22C%C3%B3digo_Pa%C3%ADs%22%20%3D%20'IRN'</v>
      </c>
      <c r="E906" s="4">
        <f t="shared" si="391"/>
        <v>83</v>
      </c>
      <c r="F906" t="str">
        <f t="shared" si="392"/>
        <v>Informe Interactivo 1</v>
      </c>
      <c r="G906" t="str">
        <f t="shared" si="393"/>
        <v>País de Origen</v>
      </c>
      <c r="H906" t="str">
        <f t="shared" si="394"/>
        <v>Importaciones en USD</v>
      </c>
      <c r="I906" s="2" t="s">
        <v>295</v>
      </c>
      <c r="J906" t="s">
        <v>296</v>
      </c>
      <c r="L906" s="1" t="str">
        <f t="shared" si="395"/>
        <v>Informe Interactivo 1 - Irán</v>
      </c>
    </row>
    <row r="907" spans="1:12" hidden="1" x14ac:dyDescent="0.35">
      <c r="A907" s="2">
        <f t="shared" si="388"/>
        <v>39</v>
      </c>
      <c r="B907" s="2">
        <f t="shared" si="389"/>
        <v>4.4000000000000004</v>
      </c>
      <c r="C907" s="5" t="str">
        <f t="shared" si="390"/>
        <v>Informe Interactivo 1 - Islandia</v>
      </c>
      <c r="D907" s="34" t="str">
        <f t="shared" si="374"/>
        <v>https://analytics.zoho.com/open-view/2395394000005751771?ZOHO_CRITERIA=%22Trasposicion_4.4%22.%22C%C3%B3digo_Pa%C3%ADs%22%20%3D%20'ISL'</v>
      </c>
      <c r="E907" s="4">
        <f t="shared" si="391"/>
        <v>83</v>
      </c>
      <c r="F907" t="str">
        <f t="shared" si="392"/>
        <v>Informe Interactivo 1</v>
      </c>
      <c r="G907" t="str">
        <f t="shared" si="393"/>
        <v>País de Origen</v>
      </c>
      <c r="H907" t="str">
        <f t="shared" si="394"/>
        <v>Importaciones en USD</v>
      </c>
      <c r="I907" s="2" t="s">
        <v>297</v>
      </c>
      <c r="J907" t="s">
        <v>298</v>
      </c>
      <c r="L907" s="1" t="str">
        <f t="shared" si="395"/>
        <v>Informe Interactivo 1 - Islandia</v>
      </c>
    </row>
    <row r="908" spans="1:12" hidden="1" x14ac:dyDescent="0.35">
      <c r="A908" s="2">
        <f t="shared" si="388"/>
        <v>40</v>
      </c>
      <c r="B908" s="2">
        <f t="shared" si="389"/>
        <v>4.4000000000000004</v>
      </c>
      <c r="C908" s="5" t="str">
        <f t="shared" si="390"/>
        <v>Informe Interactivo 1 - Israel</v>
      </c>
      <c r="D908" s="34" t="str">
        <f t="shared" si="374"/>
        <v>https://analytics.zoho.com/open-view/2395394000005751771?ZOHO_CRITERIA=%22Trasposicion_4.4%22.%22C%C3%B3digo_Pa%C3%ADs%22%20%3D%20'ISR'</v>
      </c>
      <c r="E908" s="4">
        <f t="shared" si="391"/>
        <v>83</v>
      </c>
      <c r="F908" t="str">
        <f t="shared" si="392"/>
        <v>Informe Interactivo 1</v>
      </c>
      <c r="G908" t="str">
        <f t="shared" si="393"/>
        <v>País de Origen</v>
      </c>
      <c r="H908" t="str">
        <f t="shared" si="394"/>
        <v>Importaciones en USD</v>
      </c>
      <c r="I908" s="2" t="s">
        <v>151</v>
      </c>
      <c r="J908" t="s">
        <v>152</v>
      </c>
      <c r="L908" s="1" t="str">
        <f t="shared" si="395"/>
        <v>Informe Interactivo 1 - Israel</v>
      </c>
    </row>
    <row r="909" spans="1:12" hidden="1" x14ac:dyDescent="0.35">
      <c r="A909" s="2">
        <f t="shared" si="388"/>
        <v>41</v>
      </c>
      <c r="B909" s="2">
        <f t="shared" si="389"/>
        <v>4.4000000000000004</v>
      </c>
      <c r="C909" s="5" t="str">
        <f t="shared" si="390"/>
        <v>Informe Interactivo 1 - Italia</v>
      </c>
      <c r="D909" s="34" t="str">
        <f t="shared" si="374"/>
        <v>https://analytics.zoho.com/open-view/2395394000005751771?ZOHO_CRITERIA=%22Trasposicion_4.4%22.%22C%C3%B3digo_Pa%C3%ADs%22%20%3D%20'ITA'</v>
      </c>
      <c r="E909" s="4">
        <f t="shared" si="391"/>
        <v>83</v>
      </c>
      <c r="F909" t="str">
        <f t="shared" si="392"/>
        <v>Informe Interactivo 1</v>
      </c>
      <c r="G909" t="str">
        <f t="shared" si="393"/>
        <v>País de Origen</v>
      </c>
      <c r="H909" t="str">
        <f t="shared" si="394"/>
        <v>Importaciones en USD</v>
      </c>
      <c r="I909" s="2" t="s">
        <v>153</v>
      </c>
      <c r="J909" t="s">
        <v>154</v>
      </c>
      <c r="L909" s="1" t="str">
        <f t="shared" si="395"/>
        <v>Informe Interactivo 1 - Italia</v>
      </c>
    </row>
    <row r="910" spans="1:12" hidden="1" x14ac:dyDescent="0.35">
      <c r="A910" s="2">
        <f t="shared" si="388"/>
        <v>42</v>
      </c>
      <c r="B910" s="2">
        <f t="shared" si="389"/>
        <v>4.4000000000000004</v>
      </c>
      <c r="C910" s="5" t="str">
        <f t="shared" si="390"/>
        <v>Informe Interactivo 1 - Jamaica</v>
      </c>
      <c r="D910" s="34" t="str">
        <f t="shared" si="374"/>
        <v>https://analytics.zoho.com/open-view/2395394000005751771?ZOHO_CRITERIA=%22Trasposicion_4.4%22.%22C%C3%B3digo_Pa%C3%ADs%22%20%3D%20'JAM'</v>
      </c>
      <c r="E910" s="4">
        <f t="shared" si="391"/>
        <v>83</v>
      </c>
      <c r="F910" t="str">
        <f t="shared" si="392"/>
        <v>Informe Interactivo 1</v>
      </c>
      <c r="G910" t="str">
        <f t="shared" si="393"/>
        <v>País de Origen</v>
      </c>
      <c r="H910" t="str">
        <f t="shared" si="394"/>
        <v>Importaciones en USD</v>
      </c>
      <c r="I910" s="2" t="s">
        <v>299</v>
      </c>
      <c r="J910" t="s">
        <v>300</v>
      </c>
      <c r="L910" s="1" t="str">
        <f t="shared" si="395"/>
        <v>Informe Interactivo 1 - Jamaica</v>
      </c>
    </row>
    <row r="911" spans="1:12" hidden="1" x14ac:dyDescent="0.35">
      <c r="A911" s="2">
        <f t="shared" si="388"/>
        <v>43</v>
      </c>
      <c r="B911" s="2">
        <f t="shared" si="389"/>
        <v>4.4000000000000004</v>
      </c>
      <c r="C911" s="5" t="str">
        <f t="shared" si="390"/>
        <v>Informe Interactivo 1 - Jordania</v>
      </c>
      <c r="D911" s="34" t="str">
        <f t="shared" si="374"/>
        <v>https://analytics.zoho.com/open-view/2395394000005751771?ZOHO_CRITERIA=%22Trasposicion_4.4%22.%22C%C3%B3digo_Pa%C3%ADs%22%20%3D%20'JOR'</v>
      </c>
      <c r="E911" s="4">
        <f t="shared" si="391"/>
        <v>83</v>
      </c>
      <c r="F911" t="str">
        <f t="shared" si="392"/>
        <v>Informe Interactivo 1</v>
      </c>
      <c r="G911" t="str">
        <f t="shared" si="393"/>
        <v>País de Origen</v>
      </c>
      <c r="H911" t="str">
        <f t="shared" si="394"/>
        <v>Importaciones en USD</v>
      </c>
      <c r="I911" s="2" t="s">
        <v>155</v>
      </c>
      <c r="J911" t="s">
        <v>156</v>
      </c>
      <c r="L911" s="1" t="str">
        <f t="shared" si="395"/>
        <v>Informe Interactivo 1 - Jordania</v>
      </c>
    </row>
    <row r="912" spans="1:12" hidden="1" x14ac:dyDescent="0.35">
      <c r="A912" s="2">
        <f t="shared" si="388"/>
        <v>44</v>
      </c>
      <c r="B912" s="2">
        <f t="shared" si="389"/>
        <v>4.4000000000000004</v>
      </c>
      <c r="C912" s="5" t="str">
        <f t="shared" si="390"/>
        <v>Informe Interactivo 1 - Japón</v>
      </c>
      <c r="D912" s="34" t="str">
        <f t="shared" si="374"/>
        <v>https://analytics.zoho.com/open-view/2395394000005751771?ZOHO_CRITERIA=%22Trasposicion_4.4%22.%22C%C3%B3digo_Pa%C3%ADs%22%20%3D%20'JPN'</v>
      </c>
      <c r="E912" s="4">
        <f t="shared" si="391"/>
        <v>83</v>
      </c>
      <c r="F912" t="str">
        <f t="shared" si="392"/>
        <v>Informe Interactivo 1</v>
      </c>
      <c r="G912" t="str">
        <f t="shared" si="393"/>
        <v>País de Origen</v>
      </c>
      <c r="H912" t="str">
        <f t="shared" si="394"/>
        <v>Importaciones en USD</v>
      </c>
      <c r="I912" s="2" t="s">
        <v>157</v>
      </c>
      <c r="J912" t="s">
        <v>158</v>
      </c>
      <c r="L912" s="1" t="str">
        <f t="shared" si="395"/>
        <v>Informe Interactivo 1 - Japón</v>
      </c>
    </row>
    <row r="913" spans="1:12" hidden="1" x14ac:dyDescent="0.35">
      <c r="A913" s="2">
        <f t="shared" si="388"/>
        <v>45</v>
      </c>
      <c r="B913" s="2">
        <f t="shared" si="389"/>
        <v>4.4000000000000004</v>
      </c>
      <c r="C913" s="5" t="str">
        <f t="shared" si="390"/>
        <v>Informe Interactivo 1 - Corea del Sur</v>
      </c>
      <c r="D913" s="34" t="str">
        <f t="shared" si="374"/>
        <v>https://analytics.zoho.com/open-view/2395394000005751771?ZOHO_CRITERIA=%22Trasposicion_4.4%22.%22C%C3%B3digo_Pa%C3%ADs%22%20%3D%20'KOR'</v>
      </c>
      <c r="E913" s="4">
        <f t="shared" si="391"/>
        <v>83</v>
      </c>
      <c r="F913" t="str">
        <f t="shared" si="392"/>
        <v>Informe Interactivo 1</v>
      </c>
      <c r="G913" t="str">
        <f t="shared" si="393"/>
        <v>País de Origen</v>
      </c>
      <c r="H913" t="str">
        <f t="shared" si="394"/>
        <v>Importaciones en USD</v>
      </c>
      <c r="I913" s="2" t="s">
        <v>161</v>
      </c>
      <c r="J913" t="s">
        <v>162</v>
      </c>
      <c r="L913" s="1" t="str">
        <f t="shared" si="395"/>
        <v>Informe Interactivo 1 - Corea del Sur</v>
      </c>
    </row>
    <row r="914" spans="1:12" hidden="1" x14ac:dyDescent="0.35">
      <c r="A914" s="2">
        <f t="shared" si="388"/>
        <v>46</v>
      </c>
      <c r="B914" s="2">
        <f t="shared" si="389"/>
        <v>4.4000000000000004</v>
      </c>
      <c r="C914" s="5" t="str">
        <f t="shared" si="390"/>
        <v>Informe Interactivo 1 - Líbano</v>
      </c>
      <c r="D914" s="34" t="str">
        <f t="shared" si="374"/>
        <v>https://analytics.zoho.com/open-view/2395394000005751771?ZOHO_CRITERIA=%22Trasposicion_4.4%22.%22C%C3%B3digo_Pa%C3%ADs%22%20%3D%20'LBN'</v>
      </c>
      <c r="E914" s="4">
        <f t="shared" si="391"/>
        <v>83</v>
      </c>
      <c r="F914" t="str">
        <f t="shared" si="392"/>
        <v>Informe Interactivo 1</v>
      </c>
      <c r="G914" t="str">
        <f t="shared" si="393"/>
        <v>País de Origen</v>
      </c>
      <c r="H914" t="str">
        <f t="shared" si="394"/>
        <v>Importaciones en USD</v>
      </c>
      <c r="I914" s="2" t="s">
        <v>165</v>
      </c>
      <c r="J914" t="s">
        <v>166</v>
      </c>
      <c r="L914" s="1" t="str">
        <f t="shared" si="395"/>
        <v>Informe Interactivo 1 - Líbano</v>
      </c>
    </row>
    <row r="915" spans="1:12" hidden="1" x14ac:dyDescent="0.35">
      <c r="A915" s="2">
        <f t="shared" si="388"/>
        <v>47</v>
      </c>
      <c r="B915" s="2">
        <f t="shared" si="389"/>
        <v>4.4000000000000004</v>
      </c>
      <c r="C915" s="5" t="str">
        <f t="shared" si="390"/>
        <v>Informe Interactivo 1 - Sri Lanka</v>
      </c>
      <c r="D915" s="34" t="str">
        <f t="shared" si="374"/>
        <v>https://analytics.zoho.com/open-view/2395394000005751771?ZOHO_CRITERIA=%22Trasposicion_4.4%22.%22C%C3%B3digo_Pa%C3%ADs%22%20%3D%20'LKA'</v>
      </c>
      <c r="E915" s="4">
        <f t="shared" si="391"/>
        <v>83</v>
      </c>
      <c r="F915" t="str">
        <f t="shared" si="392"/>
        <v>Informe Interactivo 1</v>
      </c>
      <c r="G915" t="str">
        <f t="shared" si="393"/>
        <v>País de Origen</v>
      </c>
      <c r="H915" t="str">
        <f t="shared" si="394"/>
        <v>Importaciones en USD</v>
      </c>
      <c r="I915" s="2" t="s">
        <v>169</v>
      </c>
      <c r="J915" t="s">
        <v>170</v>
      </c>
      <c r="L915" s="1" t="str">
        <f t="shared" si="395"/>
        <v>Informe Interactivo 1 - Sri Lanka</v>
      </c>
    </row>
    <row r="916" spans="1:12" hidden="1" x14ac:dyDescent="0.35">
      <c r="A916" s="2">
        <f t="shared" si="388"/>
        <v>48</v>
      </c>
      <c r="B916" s="2">
        <f t="shared" si="389"/>
        <v>4.4000000000000004</v>
      </c>
      <c r="C916" s="5" t="str">
        <f t="shared" si="390"/>
        <v>Informe Interactivo 1 - Lituania</v>
      </c>
      <c r="D916" s="34" t="str">
        <f t="shared" si="374"/>
        <v>https://analytics.zoho.com/open-view/2395394000005751771?ZOHO_CRITERIA=%22Trasposicion_4.4%22.%22C%C3%B3digo_Pa%C3%ADs%22%20%3D%20'LTU'</v>
      </c>
      <c r="E916" s="4">
        <f t="shared" si="391"/>
        <v>83</v>
      </c>
      <c r="F916" t="str">
        <f t="shared" si="392"/>
        <v>Informe Interactivo 1</v>
      </c>
      <c r="G916" t="str">
        <f t="shared" si="393"/>
        <v>País de Origen</v>
      </c>
      <c r="H916" t="str">
        <f t="shared" si="394"/>
        <v>Importaciones en USD</v>
      </c>
      <c r="I916" s="2" t="s">
        <v>171</v>
      </c>
      <c r="J916" t="s">
        <v>172</v>
      </c>
      <c r="L916" s="1" t="str">
        <f t="shared" si="395"/>
        <v>Informe Interactivo 1 - Lituania</v>
      </c>
    </row>
    <row r="917" spans="1:12" hidden="1" x14ac:dyDescent="0.35">
      <c r="A917" s="2">
        <f t="shared" si="388"/>
        <v>49</v>
      </c>
      <c r="B917" s="2">
        <f t="shared" si="389"/>
        <v>4.4000000000000004</v>
      </c>
      <c r="C917" s="5" t="str">
        <f t="shared" si="390"/>
        <v>Informe Interactivo 1 - México</v>
      </c>
      <c r="D917" s="34" t="str">
        <f t="shared" si="374"/>
        <v>https://analytics.zoho.com/open-view/2395394000005751771?ZOHO_CRITERIA=%22Trasposicion_4.4%22.%22C%C3%B3digo_Pa%C3%ADs%22%20%3D%20'MEX'</v>
      </c>
      <c r="E917" s="4">
        <f t="shared" si="391"/>
        <v>83</v>
      </c>
      <c r="F917" t="str">
        <f t="shared" si="392"/>
        <v>Informe Interactivo 1</v>
      </c>
      <c r="G917" t="str">
        <f t="shared" si="393"/>
        <v>País de Origen</v>
      </c>
      <c r="H917" t="str">
        <f t="shared" si="394"/>
        <v>Importaciones en USD</v>
      </c>
      <c r="I917" s="2" t="s">
        <v>177</v>
      </c>
      <c r="J917" t="s">
        <v>178</v>
      </c>
      <c r="L917" s="1" t="str">
        <f t="shared" si="395"/>
        <v>Informe Interactivo 1 - México</v>
      </c>
    </row>
    <row r="918" spans="1:12" hidden="1" x14ac:dyDescent="0.35">
      <c r="A918" s="2">
        <f t="shared" si="388"/>
        <v>50</v>
      </c>
      <c r="B918" s="2">
        <f t="shared" si="389"/>
        <v>4.4000000000000004</v>
      </c>
      <c r="C918" s="5" t="str">
        <f t="shared" si="390"/>
        <v>Informe Interactivo 1 - Malí</v>
      </c>
      <c r="D918" s="34" t="str">
        <f t="shared" si="374"/>
        <v>https://analytics.zoho.com/open-view/2395394000005751771?ZOHO_CRITERIA=%22Trasposicion_4.4%22.%22C%C3%B3digo_Pa%C3%ADs%22%20%3D%20'MLI'</v>
      </c>
      <c r="E918" s="4">
        <f t="shared" si="391"/>
        <v>83</v>
      </c>
      <c r="F918" t="str">
        <f t="shared" si="392"/>
        <v>Informe Interactivo 1</v>
      </c>
      <c r="G918" t="str">
        <f t="shared" si="393"/>
        <v>País de Origen</v>
      </c>
      <c r="H918" t="str">
        <f t="shared" si="394"/>
        <v>Importaciones en USD</v>
      </c>
      <c r="I918" s="2" t="s">
        <v>301</v>
      </c>
      <c r="J918" t="s">
        <v>302</v>
      </c>
      <c r="L918" s="1" t="str">
        <f t="shared" si="395"/>
        <v>Informe Interactivo 1 - Malí</v>
      </c>
    </row>
    <row r="919" spans="1:12" hidden="1" x14ac:dyDescent="0.35">
      <c r="A919" s="2">
        <f t="shared" si="388"/>
        <v>51</v>
      </c>
      <c r="B919" s="2">
        <f t="shared" si="389"/>
        <v>4.4000000000000004</v>
      </c>
      <c r="C919" s="5" t="str">
        <f t="shared" si="390"/>
        <v>Informe Interactivo 1 - Malasia</v>
      </c>
      <c r="D919" s="34" t="str">
        <f t="shared" si="374"/>
        <v>https://analytics.zoho.com/open-view/2395394000005751771?ZOHO_CRITERIA=%22Trasposicion_4.4%22.%22C%C3%B3digo_Pa%C3%ADs%22%20%3D%20'MYS'</v>
      </c>
      <c r="E919" s="4">
        <f t="shared" si="391"/>
        <v>83</v>
      </c>
      <c r="F919" t="str">
        <f t="shared" si="392"/>
        <v>Informe Interactivo 1</v>
      </c>
      <c r="G919" t="str">
        <f t="shared" si="393"/>
        <v>País de Origen</v>
      </c>
      <c r="H919" t="str">
        <f t="shared" si="394"/>
        <v>Importaciones en USD</v>
      </c>
      <c r="I919" s="2" t="s">
        <v>183</v>
      </c>
      <c r="J919" t="s">
        <v>184</v>
      </c>
      <c r="L919" s="1" t="str">
        <f t="shared" si="395"/>
        <v>Informe Interactivo 1 - Malasia</v>
      </c>
    </row>
    <row r="920" spans="1:12" hidden="1" x14ac:dyDescent="0.35">
      <c r="A920" s="2">
        <f t="shared" si="388"/>
        <v>52</v>
      </c>
      <c r="B920" s="2">
        <f t="shared" si="389"/>
        <v>4.4000000000000004</v>
      </c>
      <c r="C920" s="5" t="str">
        <f t="shared" si="390"/>
        <v>Informe Interactivo 1 - Nueva Caledonia</v>
      </c>
      <c r="D920" s="34" t="str">
        <f t="shared" si="374"/>
        <v>https://analytics.zoho.com/open-view/2395394000005751771?ZOHO_CRITERIA=%22Trasposicion_4.4%22.%22C%C3%B3digo_Pa%C3%ADs%22%20%3D%20'NCL'</v>
      </c>
      <c r="E920" s="4">
        <f t="shared" si="391"/>
        <v>83</v>
      </c>
      <c r="F920" t="str">
        <f t="shared" si="392"/>
        <v>Informe Interactivo 1</v>
      </c>
      <c r="G920" t="str">
        <f t="shared" si="393"/>
        <v>País de Origen</v>
      </c>
      <c r="H920" t="str">
        <f t="shared" si="394"/>
        <v>Importaciones en USD</v>
      </c>
      <c r="I920" s="2" t="s">
        <v>185</v>
      </c>
      <c r="J920" t="s">
        <v>186</v>
      </c>
      <c r="L920" s="1" t="str">
        <f t="shared" si="395"/>
        <v>Informe Interactivo 1 - Nueva Caledonia</v>
      </c>
    </row>
    <row r="921" spans="1:12" hidden="1" x14ac:dyDescent="0.35">
      <c r="A921" s="2">
        <f t="shared" si="388"/>
        <v>53</v>
      </c>
      <c r="B921" s="2">
        <f t="shared" si="389"/>
        <v>4.4000000000000004</v>
      </c>
      <c r="C921" s="5" t="str">
        <f t="shared" si="390"/>
        <v>Informe Interactivo 1 - Nigeria</v>
      </c>
      <c r="D921" s="34" t="str">
        <f t="shared" si="374"/>
        <v>https://analytics.zoho.com/open-view/2395394000005751771?ZOHO_CRITERIA=%22Trasposicion_4.4%22.%22C%C3%B3digo_Pa%C3%ADs%22%20%3D%20'NGA'</v>
      </c>
      <c r="E921" s="4">
        <f t="shared" si="391"/>
        <v>83</v>
      </c>
      <c r="F921" t="str">
        <f t="shared" si="392"/>
        <v>Informe Interactivo 1</v>
      </c>
      <c r="G921" t="str">
        <f t="shared" si="393"/>
        <v>País de Origen</v>
      </c>
      <c r="H921" t="str">
        <f t="shared" si="394"/>
        <v>Importaciones en USD</v>
      </c>
      <c r="I921" s="2" t="s">
        <v>303</v>
      </c>
      <c r="J921" t="s">
        <v>304</v>
      </c>
      <c r="L921" s="1" t="str">
        <f t="shared" si="395"/>
        <v>Informe Interactivo 1 - Nigeria</v>
      </c>
    </row>
    <row r="922" spans="1:12" hidden="1" x14ac:dyDescent="0.35">
      <c r="A922" s="2">
        <f t="shared" si="388"/>
        <v>54</v>
      </c>
      <c r="B922" s="2">
        <f t="shared" si="389"/>
        <v>4.4000000000000004</v>
      </c>
      <c r="C922" s="5" t="str">
        <f>+F922&amp;" - "&amp;J922</f>
        <v>Informe Interactivo 1 - Países Bajos</v>
      </c>
      <c r="D922" s="34" t="str">
        <f t="shared" si="374"/>
        <v>https://analytics.zoho.com/open-view/2395394000005751771?ZOHO_CRITERIA=%22Trasposicion_4.4%22.%22C%C3%B3digo_Pa%C3%ADs%22%20%3D%20'NLD'</v>
      </c>
      <c r="E922" s="4">
        <f t="shared" si="391"/>
        <v>83</v>
      </c>
      <c r="F922" t="str">
        <f t="shared" si="392"/>
        <v>Informe Interactivo 1</v>
      </c>
      <c r="G922" t="str">
        <f t="shared" si="393"/>
        <v>País de Origen</v>
      </c>
      <c r="H922" t="str">
        <f t="shared" si="394"/>
        <v>Importaciones en USD</v>
      </c>
      <c r="I922" s="2" t="s">
        <v>189</v>
      </c>
      <c r="J922" t="s">
        <v>190</v>
      </c>
      <c r="L922" s="1" t="str">
        <f t="shared" si="395"/>
        <v>Informe Interactivo 1 - Países Bajos</v>
      </c>
    </row>
    <row r="923" spans="1:12" hidden="1" x14ac:dyDescent="0.35">
      <c r="A923" s="2">
        <f>+A922+1</f>
        <v>55</v>
      </c>
      <c r="B923" s="2">
        <f>+B922</f>
        <v>4.4000000000000004</v>
      </c>
      <c r="C923" s="5" t="str">
        <f t="shared" ref="C923:C951" si="396">+F923&amp;" - "&amp;J923</f>
        <v>Informe Interactivo 1 - Nueva Zelanda</v>
      </c>
      <c r="D923" s="34" t="str">
        <f t="shared" si="374"/>
        <v>https://analytics.zoho.com/open-view/2395394000005751771?ZOHO_CRITERIA=%22Trasposicion_4.4%22.%22C%C3%B3digo_Pa%C3%ADs%22%20%3D%20'NZL'</v>
      </c>
      <c r="E923" s="4">
        <f t="shared" si="391"/>
        <v>83</v>
      </c>
      <c r="F923" t="str">
        <f t="shared" ref="F923:F951" si="397">+F922</f>
        <v>Informe Interactivo 1</v>
      </c>
      <c r="G923" t="str">
        <f t="shared" ref="G923:G951" si="398">+G922</f>
        <v>País de Origen</v>
      </c>
      <c r="H923" t="str">
        <f t="shared" ref="H923:H951" si="399">+H922</f>
        <v>Importaciones en USD</v>
      </c>
      <c r="I923" s="2" t="s">
        <v>193</v>
      </c>
      <c r="J923" t="s">
        <v>194</v>
      </c>
      <c r="L923" s="1" t="str">
        <f t="shared" si="395"/>
        <v>Informe Interactivo 1 - Nueva Zelanda</v>
      </c>
    </row>
    <row r="924" spans="1:12" hidden="1" x14ac:dyDescent="0.35">
      <c r="A924" s="2">
        <f t="shared" si="388"/>
        <v>56</v>
      </c>
      <c r="B924" s="2">
        <f t="shared" si="389"/>
        <v>4.4000000000000004</v>
      </c>
      <c r="C924" s="5" t="str">
        <f t="shared" si="396"/>
        <v>Informe Interactivo 1 - Pakistán</v>
      </c>
      <c r="D924" s="34" t="str">
        <f t="shared" si="374"/>
        <v>https://analytics.zoho.com/open-view/2395394000005751771?ZOHO_CRITERIA=%22Trasposicion_4.4%22.%22C%C3%B3digo_Pa%C3%ADs%22%20%3D%20'PAK'</v>
      </c>
      <c r="E924" s="4">
        <f t="shared" si="391"/>
        <v>83</v>
      </c>
      <c r="F924" t="str">
        <f t="shared" si="397"/>
        <v>Informe Interactivo 1</v>
      </c>
      <c r="G924" t="str">
        <f t="shared" si="398"/>
        <v>País de Origen</v>
      </c>
      <c r="H924" t="str">
        <f t="shared" si="399"/>
        <v>Importaciones en USD</v>
      </c>
      <c r="I924" s="2" t="s">
        <v>305</v>
      </c>
      <c r="J924" t="s">
        <v>306</v>
      </c>
      <c r="L924" s="1" t="str">
        <f t="shared" si="395"/>
        <v>Informe Interactivo 1 - Pakistán</v>
      </c>
    </row>
    <row r="925" spans="1:12" hidden="1" x14ac:dyDescent="0.35">
      <c r="A925" s="2">
        <f t="shared" si="388"/>
        <v>57</v>
      </c>
      <c r="B925" s="2">
        <f t="shared" si="389"/>
        <v>4.4000000000000004</v>
      </c>
      <c r="C925" s="5" t="str">
        <f t="shared" si="396"/>
        <v>Informe Interactivo 1 - Panamá</v>
      </c>
      <c r="D925" s="34" t="str">
        <f t="shared" si="374"/>
        <v>https://analytics.zoho.com/open-view/2395394000005751771?ZOHO_CRITERIA=%22Trasposicion_4.4%22.%22C%C3%B3digo_Pa%C3%ADs%22%20%3D%20'PAN'</v>
      </c>
      <c r="E925" s="4">
        <f t="shared" si="391"/>
        <v>83</v>
      </c>
      <c r="F925" t="str">
        <f t="shared" si="397"/>
        <v>Informe Interactivo 1</v>
      </c>
      <c r="G925" t="str">
        <f t="shared" si="398"/>
        <v>País de Origen</v>
      </c>
      <c r="H925" t="str">
        <f t="shared" si="399"/>
        <v>Importaciones en USD</v>
      </c>
      <c r="I925" s="2" t="s">
        <v>197</v>
      </c>
      <c r="J925" t="s">
        <v>198</v>
      </c>
      <c r="L925" s="1" t="str">
        <f t="shared" si="395"/>
        <v>Informe Interactivo 1 - Panamá</v>
      </c>
    </row>
    <row r="926" spans="1:12" hidden="1" x14ac:dyDescent="0.35">
      <c r="A926" s="2">
        <f t="shared" si="388"/>
        <v>58</v>
      </c>
      <c r="B926" s="2">
        <f t="shared" si="389"/>
        <v>4.4000000000000004</v>
      </c>
      <c r="C926" s="5" t="str">
        <f t="shared" si="396"/>
        <v>Informe Interactivo 1 - Perú</v>
      </c>
      <c r="D926" s="34" t="str">
        <f t="shared" si="374"/>
        <v>https://analytics.zoho.com/open-view/2395394000005751771?ZOHO_CRITERIA=%22Trasposicion_4.4%22.%22C%C3%B3digo_Pa%C3%ADs%22%20%3D%20'PER'</v>
      </c>
      <c r="E926" s="4">
        <f t="shared" si="391"/>
        <v>83</v>
      </c>
      <c r="F926" t="str">
        <f t="shared" si="397"/>
        <v>Informe Interactivo 1</v>
      </c>
      <c r="G926" t="str">
        <f t="shared" si="398"/>
        <v>País de Origen</v>
      </c>
      <c r="H926" t="str">
        <f t="shared" si="399"/>
        <v>Importaciones en USD</v>
      </c>
      <c r="I926" s="2" t="s">
        <v>199</v>
      </c>
      <c r="J926" t="s">
        <v>200</v>
      </c>
      <c r="L926" s="1" t="str">
        <f t="shared" si="395"/>
        <v>Informe Interactivo 1 - Perú</v>
      </c>
    </row>
    <row r="927" spans="1:12" hidden="1" x14ac:dyDescent="0.35">
      <c r="A927" s="2">
        <f t="shared" si="388"/>
        <v>59</v>
      </c>
      <c r="B927" s="2">
        <f t="shared" si="389"/>
        <v>4.4000000000000004</v>
      </c>
      <c r="C927" s="5" t="str">
        <f t="shared" si="396"/>
        <v>Informe Interactivo 1 - Filipinas</v>
      </c>
      <c r="D927" s="34" t="str">
        <f t="shared" si="374"/>
        <v>https://analytics.zoho.com/open-view/2395394000005751771?ZOHO_CRITERIA=%22Trasposicion_4.4%22.%22C%C3%B3digo_Pa%C3%ADs%22%20%3D%20'PHL'</v>
      </c>
      <c r="E927" s="4">
        <f t="shared" si="391"/>
        <v>83</v>
      </c>
      <c r="F927" t="str">
        <f t="shared" si="397"/>
        <v>Informe Interactivo 1</v>
      </c>
      <c r="G927" t="str">
        <f t="shared" si="398"/>
        <v>País de Origen</v>
      </c>
      <c r="H927" t="str">
        <f t="shared" si="399"/>
        <v>Importaciones en USD</v>
      </c>
      <c r="I927" s="2" t="s">
        <v>201</v>
      </c>
      <c r="J927" t="s">
        <v>202</v>
      </c>
      <c r="L927" s="1" t="str">
        <f t="shared" si="395"/>
        <v>Informe Interactivo 1 - Filipinas</v>
      </c>
    </row>
    <row r="928" spans="1:12" hidden="1" x14ac:dyDescent="0.35">
      <c r="A928" s="2">
        <f t="shared" si="388"/>
        <v>60</v>
      </c>
      <c r="B928" s="2">
        <f t="shared" si="389"/>
        <v>4.4000000000000004</v>
      </c>
      <c r="C928" s="5" t="str">
        <f t="shared" si="396"/>
        <v>Informe Interactivo 1 - Polonia</v>
      </c>
      <c r="D928" s="34" t="str">
        <f t="shared" si="374"/>
        <v>https://analytics.zoho.com/open-view/2395394000005751771?ZOHO_CRITERIA=%22Trasposicion_4.4%22.%22C%C3%B3digo_Pa%C3%ADs%22%20%3D%20'POL'</v>
      </c>
      <c r="E928" s="4">
        <f t="shared" si="391"/>
        <v>83</v>
      </c>
      <c r="F928" t="str">
        <f t="shared" si="397"/>
        <v>Informe Interactivo 1</v>
      </c>
      <c r="G928" t="str">
        <f t="shared" si="398"/>
        <v>País de Origen</v>
      </c>
      <c r="H928" t="str">
        <f t="shared" si="399"/>
        <v>Importaciones en USD</v>
      </c>
      <c r="I928" s="2" t="s">
        <v>203</v>
      </c>
      <c r="J928" t="s">
        <v>204</v>
      </c>
      <c r="L928" s="1" t="str">
        <f t="shared" si="395"/>
        <v>Informe Interactivo 1 - Polonia</v>
      </c>
    </row>
    <row r="929" spans="1:12" hidden="1" x14ac:dyDescent="0.35">
      <c r="A929" s="2">
        <f t="shared" si="388"/>
        <v>61</v>
      </c>
      <c r="B929" s="2">
        <f t="shared" si="389"/>
        <v>4.4000000000000004</v>
      </c>
      <c r="C929" s="5" t="str">
        <f t="shared" si="396"/>
        <v>Informe Interactivo 1 - Puerto Rico</v>
      </c>
      <c r="D929" s="34" t="str">
        <f t="shared" si="374"/>
        <v>https://analytics.zoho.com/open-view/2395394000005751771?ZOHO_CRITERIA=%22Trasposicion_4.4%22.%22C%C3%B3digo_Pa%C3%ADs%22%20%3D%20'PRI'</v>
      </c>
      <c r="E929" s="4">
        <f t="shared" si="391"/>
        <v>83</v>
      </c>
      <c r="F929" t="str">
        <f t="shared" si="397"/>
        <v>Informe Interactivo 1</v>
      </c>
      <c r="G929" t="str">
        <f t="shared" si="398"/>
        <v>País de Origen</v>
      </c>
      <c r="H929" t="str">
        <f t="shared" si="399"/>
        <v>Importaciones en USD</v>
      </c>
      <c r="I929" s="2" t="s">
        <v>205</v>
      </c>
      <c r="J929" t="s">
        <v>206</v>
      </c>
      <c r="L929" s="1" t="str">
        <f t="shared" si="395"/>
        <v>Informe Interactivo 1 - Puerto Rico</v>
      </c>
    </row>
    <row r="930" spans="1:12" hidden="1" x14ac:dyDescent="0.35">
      <c r="A930" s="2">
        <f t="shared" si="388"/>
        <v>62</v>
      </c>
      <c r="B930" s="2">
        <f t="shared" si="389"/>
        <v>4.4000000000000004</v>
      </c>
      <c r="C930" s="5" t="str">
        <f t="shared" si="396"/>
        <v>Informe Interactivo 1 - Portugal</v>
      </c>
      <c r="D930" s="34" t="str">
        <f t="shared" ref="D930:D951" si="400">+"https://analytics.zoho.com/open-view/2395394000005751771?ZOHO_CRITERIA=%22Trasposicion_4.4%22.%22C%C3%B3digo_Pa%C3%ADs%22%20%3D%20'"&amp;I930&amp;"'"</f>
        <v>https://analytics.zoho.com/open-view/2395394000005751771?ZOHO_CRITERIA=%22Trasposicion_4.4%22.%22C%C3%B3digo_Pa%C3%ADs%22%20%3D%20'PRT'</v>
      </c>
      <c r="E930" s="4">
        <f t="shared" si="391"/>
        <v>83</v>
      </c>
      <c r="F930" t="str">
        <f t="shared" si="397"/>
        <v>Informe Interactivo 1</v>
      </c>
      <c r="G930" t="str">
        <f t="shared" si="398"/>
        <v>País de Origen</v>
      </c>
      <c r="H930" t="str">
        <f t="shared" si="399"/>
        <v>Importaciones en USD</v>
      </c>
      <c r="I930" s="2" t="s">
        <v>207</v>
      </c>
      <c r="J930" t="s">
        <v>208</v>
      </c>
      <c r="L930" s="1" t="str">
        <f t="shared" si="395"/>
        <v>Informe Interactivo 1 - Portugal</v>
      </c>
    </row>
    <row r="931" spans="1:12" hidden="1" x14ac:dyDescent="0.35">
      <c r="A931" s="2">
        <f t="shared" si="388"/>
        <v>63</v>
      </c>
      <c r="B931" s="2">
        <f t="shared" si="389"/>
        <v>4.4000000000000004</v>
      </c>
      <c r="C931" s="5" t="str">
        <f t="shared" si="396"/>
        <v>Informe Interactivo 1 - Paraguay</v>
      </c>
      <c r="D931" s="34" t="str">
        <f t="shared" si="400"/>
        <v>https://analytics.zoho.com/open-view/2395394000005751771?ZOHO_CRITERIA=%22Trasposicion_4.4%22.%22C%C3%B3digo_Pa%C3%ADs%22%20%3D%20'PRY'</v>
      </c>
      <c r="E931" s="4">
        <f t="shared" si="391"/>
        <v>83</v>
      </c>
      <c r="F931" t="str">
        <f t="shared" si="397"/>
        <v>Informe Interactivo 1</v>
      </c>
      <c r="G931" t="str">
        <f t="shared" si="398"/>
        <v>País de Origen</v>
      </c>
      <c r="H931" t="str">
        <f t="shared" si="399"/>
        <v>Importaciones en USD</v>
      </c>
      <c r="I931" s="2" t="s">
        <v>209</v>
      </c>
      <c r="J931" t="s">
        <v>210</v>
      </c>
      <c r="L931" s="1" t="str">
        <f t="shared" si="395"/>
        <v>Informe Interactivo 1 - Paraguay</v>
      </c>
    </row>
    <row r="932" spans="1:12" hidden="1" x14ac:dyDescent="0.35">
      <c r="A932" s="2">
        <f t="shared" si="388"/>
        <v>64</v>
      </c>
      <c r="B932" s="2">
        <f t="shared" si="389"/>
        <v>4.4000000000000004</v>
      </c>
      <c r="C932" s="5" t="str">
        <f t="shared" si="396"/>
        <v>Informe Interactivo 1 - Rumania</v>
      </c>
      <c r="D932" s="34" t="str">
        <f t="shared" si="400"/>
        <v>https://analytics.zoho.com/open-view/2395394000005751771?ZOHO_CRITERIA=%22Trasposicion_4.4%22.%22C%C3%B3digo_Pa%C3%ADs%22%20%3D%20'ROU'</v>
      </c>
      <c r="E932" s="4">
        <f t="shared" si="391"/>
        <v>83</v>
      </c>
      <c r="F932" t="str">
        <f t="shared" si="397"/>
        <v>Informe Interactivo 1</v>
      </c>
      <c r="G932" t="str">
        <f t="shared" si="398"/>
        <v>País de Origen</v>
      </c>
      <c r="H932" t="str">
        <f t="shared" si="399"/>
        <v>Importaciones en USD</v>
      </c>
      <c r="I932" s="2" t="s">
        <v>211</v>
      </c>
      <c r="J932" t="s">
        <v>212</v>
      </c>
      <c r="L932" s="1" t="str">
        <f t="shared" si="395"/>
        <v>Informe Interactivo 1 - Rumania</v>
      </c>
    </row>
    <row r="933" spans="1:12" hidden="1" x14ac:dyDescent="0.35">
      <c r="A933" s="2">
        <f t="shared" si="388"/>
        <v>65</v>
      </c>
      <c r="B933" s="2">
        <f t="shared" si="389"/>
        <v>4.4000000000000004</v>
      </c>
      <c r="C933" s="5" t="str">
        <f t="shared" si="396"/>
        <v>Informe Interactivo 1 - Rusia</v>
      </c>
      <c r="D933" s="34" t="str">
        <f t="shared" si="400"/>
        <v>https://analytics.zoho.com/open-view/2395394000005751771?ZOHO_CRITERIA=%22Trasposicion_4.4%22.%22C%C3%B3digo_Pa%C3%ADs%22%20%3D%20'RUS'</v>
      </c>
      <c r="E933" s="4">
        <f t="shared" si="391"/>
        <v>83</v>
      </c>
      <c r="F933" t="str">
        <f t="shared" si="397"/>
        <v>Informe Interactivo 1</v>
      </c>
      <c r="G933" t="str">
        <f t="shared" si="398"/>
        <v>País de Origen</v>
      </c>
      <c r="H933" t="str">
        <f t="shared" si="399"/>
        <v>Importaciones en USD</v>
      </c>
      <c r="I933" s="2" t="s">
        <v>213</v>
      </c>
      <c r="J933" t="s">
        <v>214</v>
      </c>
      <c r="L933" s="1" t="str">
        <f t="shared" si="395"/>
        <v>Informe Interactivo 1 - Rusia</v>
      </c>
    </row>
    <row r="934" spans="1:12" hidden="1" x14ac:dyDescent="0.35">
      <c r="A934" s="2">
        <f t="shared" si="388"/>
        <v>66</v>
      </c>
      <c r="B934" s="2">
        <f t="shared" si="389"/>
        <v>4.4000000000000004</v>
      </c>
      <c r="C934" s="5" t="str">
        <f t="shared" si="396"/>
        <v>Informe Interactivo 1 - Arabia Saudita</v>
      </c>
      <c r="D934" s="34" t="str">
        <f t="shared" si="400"/>
        <v>https://analytics.zoho.com/open-view/2395394000005751771?ZOHO_CRITERIA=%22Trasposicion_4.4%22.%22C%C3%B3digo_Pa%C3%ADs%22%20%3D%20'SAU'</v>
      </c>
      <c r="E934" s="4">
        <f t="shared" si="391"/>
        <v>83</v>
      </c>
      <c r="F934" t="str">
        <f t="shared" si="397"/>
        <v>Informe Interactivo 1</v>
      </c>
      <c r="G934" t="str">
        <f t="shared" si="398"/>
        <v>País de Origen</v>
      </c>
      <c r="H934" t="str">
        <f t="shared" si="399"/>
        <v>Importaciones en USD</v>
      </c>
      <c r="I934" s="2" t="s">
        <v>215</v>
      </c>
      <c r="J934" t="s">
        <v>216</v>
      </c>
      <c r="L934" s="1" t="str">
        <f t="shared" si="395"/>
        <v>Informe Interactivo 1 - Arabia Saudita</v>
      </c>
    </row>
    <row r="935" spans="1:12" hidden="1" x14ac:dyDescent="0.35">
      <c r="A935" s="2">
        <f t="shared" si="388"/>
        <v>67</v>
      </c>
      <c r="B935" s="2">
        <f t="shared" si="389"/>
        <v>4.4000000000000004</v>
      </c>
      <c r="C935" s="5" t="str">
        <f t="shared" si="396"/>
        <v>Informe Interactivo 1 - Singapur</v>
      </c>
      <c r="D935" s="34" t="str">
        <f t="shared" si="400"/>
        <v>https://analytics.zoho.com/open-view/2395394000005751771?ZOHO_CRITERIA=%22Trasposicion_4.4%22.%22C%C3%B3digo_Pa%C3%ADs%22%20%3D%20'SGP'</v>
      </c>
      <c r="E935" s="4">
        <f t="shared" si="391"/>
        <v>83</v>
      </c>
      <c r="F935" t="str">
        <f t="shared" si="397"/>
        <v>Informe Interactivo 1</v>
      </c>
      <c r="G935" t="str">
        <f t="shared" si="398"/>
        <v>País de Origen</v>
      </c>
      <c r="H935" t="str">
        <f t="shared" si="399"/>
        <v>Importaciones en USD</v>
      </c>
      <c r="I935" s="2" t="s">
        <v>217</v>
      </c>
      <c r="J935" t="s">
        <v>218</v>
      </c>
      <c r="L935" s="1" t="str">
        <f t="shared" si="395"/>
        <v>Informe Interactivo 1 - Singapur</v>
      </c>
    </row>
    <row r="936" spans="1:12" hidden="1" x14ac:dyDescent="0.35">
      <c r="A936" s="2">
        <f t="shared" si="388"/>
        <v>68</v>
      </c>
      <c r="B936" s="2">
        <f t="shared" si="389"/>
        <v>4.4000000000000004</v>
      </c>
      <c r="C936" s="5" t="str">
        <f t="shared" si="396"/>
        <v>Informe Interactivo 1 - El Salvador</v>
      </c>
      <c r="D936" s="34" t="str">
        <f t="shared" si="400"/>
        <v>https://analytics.zoho.com/open-view/2395394000005751771?ZOHO_CRITERIA=%22Trasposicion_4.4%22.%22C%C3%B3digo_Pa%C3%ADs%22%20%3D%20'SLV'</v>
      </c>
      <c r="E936" s="4">
        <f t="shared" si="391"/>
        <v>83</v>
      </c>
      <c r="F936" t="str">
        <f t="shared" si="397"/>
        <v>Informe Interactivo 1</v>
      </c>
      <c r="G936" t="str">
        <f t="shared" si="398"/>
        <v>País de Origen</v>
      </c>
      <c r="H936" t="str">
        <f t="shared" si="399"/>
        <v>Importaciones en USD</v>
      </c>
      <c r="I936" s="2" t="s">
        <v>219</v>
      </c>
      <c r="J936" t="s">
        <v>220</v>
      </c>
      <c r="L936" s="1" t="str">
        <f t="shared" si="395"/>
        <v>Informe Interactivo 1 - El Salvador</v>
      </c>
    </row>
    <row r="937" spans="1:12" hidden="1" x14ac:dyDescent="0.35">
      <c r="A937" s="2">
        <f t="shared" si="388"/>
        <v>69</v>
      </c>
      <c r="B937" s="2">
        <f t="shared" si="389"/>
        <v>4.4000000000000004</v>
      </c>
      <c r="C937" s="5" t="str">
        <f t="shared" si="396"/>
        <v>Informe Interactivo 1 - Serbia</v>
      </c>
      <c r="D937" s="34" t="str">
        <f t="shared" si="400"/>
        <v>https://analytics.zoho.com/open-view/2395394000005751771?ZOHO_CRITERIA=%22Trasposicion_4.4%22.%22C%C3%B3digo_Pa%C3%ADs%22%20%3D%20'SRB'</v>
      </c>
      <c r="E937" s="4">
        <f t="shared" si="391"/>
        <v>83</v>
      </c>
      <c r="F937" t="str">
        <f t="shared" si="397"/>
        <v>Informe Interactivo 1</v>
      </c>
      <c r="G937" t="str">
        <f t="shared" si="398"/>
        <v>País de Origen</v>
      </c>
      <c r="H937" t="str">
        <f t="shared" si="399"/>
        <v>Importaciones en USD</v>
      </c>
      <c r="I937" s="2" t="s">
        <v>307</v>
      </c>
      <c r="J937" t="s">
        <v>308</v>
      </c>
      <c r="L937" s="1" t="str">
        <f t="shared" si="395"/>
        <v>Informe Interactivo 1 - Serbia</v>
      </c>
    </row>
    <row r="938" spans="1:12" hidden="1" x14ac:dyDescent="0.35">
      <c r="A938" s="2">
        <f t="shared" si="388"/>
        <v>70</v>
      </c>
      <c r="B938" s="2">
        <f t="shared" si="389"/>
        <v>4.4000000000000004</v>
      </c>
      <c r="C938" s="5" t="str">
        <f t="shared" si="396"/>
        <v>Informe Interactivo 1 - Eslovenia</v>
      </c>
      <c r="D938" s="34" t="str">
        <f t="shared" si="400"/>
        <v>https://analytics.zoho.com/open-view/2395394000005751771?ZOHO_CRITERIA=%22Trasposicion_4.4%22.%22C%C3%B3digo_Pa%C3%ADs%22%20%3D%20'SVN'</v>
      </c>
      <c r="E938" s="4">
        <f t="shared" si="391"/>
        <v>83</v>
      </c>
      <c r="F938" t="str">
        <f t="shared" si="397"/>
        <v>Informe Interactivo 1</v>
      </c>
      <c r="G938" t="str">
        <f t="shared" si="398"/>
        <v>País de Origen</v>
      </c>
      <c r="H938" t="str">
        <f t="shared" si="399"/>
        <v>Importaciones en USD</v>
      </c>
      <c r="I938" s="2" t="s">
        <v>223</v>
      </c>
      <c r="J938" t="s">
        <v>224</v>
      </c>
      <c r="L938" s="1" t="str">
        <f t="shared" si="395"/>
        <v>Informe Interactivo 1 - Eslovenia</v>
      </c>
    </row>
    <row r="939" spans="1:12" hidden="1" x14ac:dyDescent="0.35">
      <c r="A939" s="2">
        <f t="shared" si="388"/>
        <v>71</v>
      </c>
      <c r="B939" s="2">
        <f t="shared" si="389"/>
        <v>4.4000000000000004</v>
      </c>
      <c r="C939" s="5" t="str">
        <f t="shared" si="396"/>
        <v>Informe Interactivo 1 - Suecia</v>
      </c>
      <c r="D939" s="34" t="str">
        <f t="shared" si="400"/>
        <v>https://analytics.zoho.com/open-view/2395394000005751771?ZOHO_CRITERIA=%22Trasposicion_4.4%22.%22C%C3%B3digo_Pa%C3%ADs%22%20%3D%20'SWE'</v>
      </c>
      <c r="E939" s="4">
        <f t="shared" si="391"/>
        <v>83</v>
      </c>
      <c r="F939" t="str">
        <f t="shared" si="397"/>
        <v>Informe Interactivo 1</v>
      </c>
      <c r="G939" t="str">
        <f t="shared" si="398"/>
        <v>País de Origen</v>
      </c>
      <c r="H939" t="str">
        <f t="shared" si="399"/>
        <v>Importaciones en USD</v>
      </c>
      <c r="I939" s="2" t="s">
        <v>225</v>
      </c>
      <c r="J939" t="s">
        <v>226</v>
      </c>
      <c r="L939" s="1" t="str">
        <f t="shared" si="395"/>
        <v>Informe Interactivo 1 - Suecia</v>
      </c>
    </row>
    <row r="940" spans="1:12" hidden="1" x14ac:dyDescent="0.35">
      <c r="A940" s="2">
        <f t="shared" si="388"/>
        <v>72</v>
      </c>
      <c r="B940" s="2">
        <f t="shared" si="389"/>
        <v>4.4000000000000004</v>
      </c>
      <c r="C940" s="5" t="str">
        <f t="shared" si="396"/>
        <v>Informe Interactivo 1 - Siria</v>
      </c>
      <c r="D940" s="34" t="str">
        <f t="shared" si="400"/>
        <v>https://analytics.zoho.com/open-view/2395394000005751771?ZOHO_CRITERIA=%22Trasposicion_4.4%22.%22C%C3%B3digo_Pa%C3%ADs%22%20%3D%20'SYR'</v>
      </c>
      <c r="E940" s="4">
        <f t="shared" si="391"/>
        <v>83</v>
      </c>
      <c r="F940" t="str">
        <f t="shared" si="397"/>
        <v>Informe Interactivo 1</v>
      </c>
      <c r="G940" t="str">
        <f t="shared" si="398"/>
        <v>País de Origen</v>
      </c>
      <c r="H940" t="str">
        <f t="shared" si="399"/>
        <v>Importaciones en USD</v>
      </c>
      <c r="I940" s="2" t="s">
        <v>309</v>
      </c>
      <c r="J940" t="s">
        <v>310</v>
      </c>
      <c r="L940" s="1" t="str">
        <f t="shared" si="395"/>
        <v>Informe Interactivo 1 - Siria</v>
      </c>
    </row>
    <row r="941" spans="1:12" hidden="1" x14ac:dyDescent="0.35">
      <c r="A941" s="2">
        <f t="shared" ref="A941:A1004" si="401">+A940+1</f>
        <v>73</v>
      </c>
      <c r="B941" s="2">
        <f t="shared" ref="B941:B1004" si="402">+B940</f>
        <v>4.4000000000000004</v>
      </c>
      <c r="C941" s="5" t="str">
        <f t="shared" si="396"/>
        <v>Informe Interactivo 1 - Tailandia</v>
      </c>
      <c r="D941" s="34" t="str">
        <f t="shared" si="400"/>
        <v>https://analytics.zoho.com/open-view/2395394000005751771?ZOHO_CRITERIA=%22Trasposicion_4.4%22.%22C%C3%B3digo_Pa%C3%ADs%22%20%3D%20'THA'</v>
      </c>
      <c r="E941" s="4">
        <f t="shared" si="391"/>
        <v>83</v>
      </c>
      <c r="F941" t="str">
        <f t="shared" si="397"/>
        <v>Informe Interactivo 1</v>
      </c>
      <c r="G941" t="str">
        <f t="shared" si="398"/>
        <v>País de Origen</v>
      </c>
      <c r="H941" t="str">
        <f t="shared" si="399"/>
        <v>Importaciones en USD</v>
      </c>
      <c r="I941" s="2" t="s">
        <v>227</v>
      </c>
      <c r="J941" t="s">
        <v>228</v>
      </c>
      <c r="L941" s="1" t="str">
        <f t="shared" ref="L941:L1004" si="403">+HYPERLINK(D941,C941)</f>
        <v>Informe Interactivo 1 - Tailandia</v>
      </c>
    </row>
    <row r="942" spans="1:12" hidden="1" x14ac:dyDescent="0.35">
      <c r="A942" s="2">
        <f t="shared" si="401"/>
        <v>74</v>
      </c>
      <c r="B942" s="2">
        <f t="shared" si="402"/>
        <v>4.4000000000000004</v>
      </c>
      <c r="C942" s="5" t="str">
        <f t="shared" si="396"/>
        <v>Informe Interactivo 1 - Trinidad y Tobago</v>
      </c>
      <c r="D942" s="34" t="str">
        <f t="shared" si="400"/>
        <v>https://analytics.zoho.com/open-view/2395394000005751771?ZOHO_CRITERIA=%22Trasposicion_4.4%22.%22C%C3%B3digo_Pa%C3%ADs%22%20%3D%20'TTO'</v>
      </c>
      <c r="E942" s="4">
        <f t="shared" si="391"/>
        <v>83</v>
      </c>
      <c r="F942" t="str">
        <f t="shared" si="397"/>
        <v>Informe Interactivo 1</v>
      </c>
      <c r="G942" t="str">
        <f t="shared" si="398"/>
        <v>País de Origen</v>
      </c>
      <c r="H942" t="str">
        <f t="shared" si="399"/>
        <v>Importaciones en USD</v>
      </c>
      <c r="I942" s="2" t="s">
        <v>311</v>
      </c>
      <c r="J942" t="s">
        <v>312</v>
      </c>
      <c r="L942" s="1" t="str">
        <f t="shared" si="403"/>
        <v>Informe Interactivo 1 - Trinidad y Tobago</v>
      </c>
    </row>
    <row r="943" spans="1:12" hidden="1" x14ac:dyDescent="0.35">
      <c r="A943" s="2">
        <f t="shared" si="401"/>
        <v>75</v>
      </c>
      <c r="B943" s="2">
        <f t="shared" si="402"/>
        <v>4.4000000000000004</v>
      </c>
      <c r="C943" s="5" t="str">
        <f t="shared" si="396"/>
        <v>Informe Interactivo 1 - Túnez</v>
      </c>
      <c r="D943" s="34" t="str">
        <f t="shared" si="400"/>
        <v>https://analytics.zoho.com/open-view/2395394000005751771?ZOHO_CRITERIA=%22Trasposicion_4.4%22.%22C%C3%B3digo_Pa%C3%ADs%22%20%3D%20'TUN'</v>
      </c>
      <c r="E943" s="4">
        <f t="shared" si="391"/>
        <v>83</v>
      </c>
      <c r="F943" t="str">
        <f t="shared" si="397"/>
        <v>Informe Interactivo 1</v>
      </c>
      <c r="G943" t="str">
        <f t="shared" si="398"/>
        <v>País de Origen</v>
      </c>
      <c r="H943" t="str">
        <f t="shared" si="399"/>
        <v>Importaciones en USD</v>
      </c>
      <c r="I943" s="2" t="s">
        <v>313</v>
      </c>
      <c r="J943" t="s">
        <v>314</v>
      </c>
      <c r="L943" s="1" t="str">
        <f t="shared" si="403"/>
        <v>Informe Interactivo 1 - Túnez</v>
      </c>
    </row>
    <row r="944" spans="1:12" hidden="1" x14ac:dyDescent="0.35">
      <c r="A944" s="2">
        <f t="shared" si="401"/>
        <v>76</v>
      </c>
      <c r="B944" s="2">
        <f t="shared" si="402"/>
        <v>4.4000000000000004</v>
      </c>
      <c r="C944" s="5" t="str">
        <f t="shared" si="396"/>
        <v>Informe Interactivo 1 - Turquía</v>
      </c>
      <c r="D944" s="34" t="str">
        <f t="shared" si="400"/>
        <v>https://analytics.zoho.com/open-view/2395394000005751771?ZOHO_CRITERIA=%22Trasposicion_4.4%22.%22C%C3%B3digo_Pa%C3%ADs%22%20%3D%20'TUR'</v>
      </c>
      <c r="E944" s="4">
        <f t="shared" si="391"/>
        <v>83</v>
      </c>
      <c r="F944" t="str">
        <f t="shared" si="397"/>
        <v>Informe Interactivo 1</v>
      </c>
      <c r="G944" t="str">
        <f t="shared" si="398"/>
        <v>País de Origen</v>
      </c>
      <c r="H944" t="str">
        <f t="shared" si="399"/>
        <v>Importaciones en USD</v>
      </c>
      <c r="I944" s="2" t="s">
        <v>229</v>
      </c>
      <c r="J944" t="s">
        <v>230</v>
      </c>
      <c r="L944" s="1" t="str">
        <f t="shared" si="403"/>
        <v>Informe Interactivo 1 - Turquía</v>
      </c>
    </row>
    <row r="945" spans="1:12" hidden="1" x14ac:dyDescent="0.35">
      <c r="A945" s="2">
        <f t="shared" si="401"/>
        <v>77</v>
      </c>
      <c r="B945" s="2">
        <f t="shared" si="402"/>
        <v>4.4000000000000004</v>
      </c>
      <c r="C945" s="5" t="str">
        <f t="shared" si="396"/>
        <v>Informe Interactivo 1 - Taiwán</v>
      </c>
      <c r="D945" s="34" t="str">
        <f t="shared" si="400"/>
        <v>https://analytics.zoho.com/open-view/2395394000005751771?ZOHO_CRITERIA=%22Trasposicion_4.4%22.%22C%C3%B3digo_Pa%C3%ADs%22%20%3D%20'TWN'</v>
      </c>
      <c r="E945" s="4">
        <f t="shared" ref="E945:E951" si="404">+E944</f>
        <v>83</v>
      </c>
      <c r="F945" t="str">
        <f t="shared" si="397"/>
        <v>Informe Interactivo 1</v>
      </c>
      <c r="G945" t="str">
        <f t="shared" si="398"/>
        <v>País de Origen</v>
      </c>
      <c r="H945" t="str">
        <f t="shared" si="399"/>
        <v>Importaciones en USD</v>
      </c>
      <c r="I945" s="2" t="s">
        <v>231</v>
      </c>
      <c r="J945" t="s">
        <v>232</v>
      </c>
      <c r="L945" s="1" t="str">
        <f t="shared" si="403"/>
        <v>Informe Interactivo 1 - Taiwán</v>
      </c>
    </row>
    <row r="946" spans="1:12" hidden="1" x14ac:dyDescent="0.35">
      <c r="A946" s="2">
        <f t="shared" si="401"/>
        <v>78</v>
      </c>
      <c r="B946" s="2">
        <f t="shared" si="402"/>
        <v>4.4000000000000004</v>
      </c>
      <c r="C946" s="5" t="str">
        <f t="shared" si="396"/>
        <v>Informe Interactivo 1 - Ucrania</v>
      </c>
      <c r="D946" s="34" t="str">
        <f t="shared" si="400"/>
        <v>https://analytics.zoho.com/open-view/2395394000005751771?ZOHO_CRITERIA=%22Trasposicion_4.4%22.%22C%C3%B3digo_Pa%C3%ADs%22%20%3D%20'UKR'</v>
      </c>
      <c r="E946" s="4">
        <f t="shared" si="404"/>
        <v>83</v>
      </c>
      <c r="F946" t="str">
        <f t="shared" si="397"/>
        <v>Informe Interactivo 1</v>
      </c>
      <c r="G946" t="str">
        <f t="shared" si="398"/>
        <v>País de Origen</v>
      </c>
      <c r="H946" t="str">
        <f t="shared" si="399"/>
        <v>Importaciones en USD</v>
      </c>
      <c r="I946" s="2" t="s">
        <v>233</v>
      </c>
      <c r="J946" t="s">
        <v>234</v>
      </c>
      <c r="L946" s="1" t="str">
        <f t="shared" si="403"/>
        <v>Informe Interactivo 1 - Ucrania</v>
      </c>
    </row>
    <row r="947" spans="1:12" hidden="1" x14ac:dyDescent="0.35">
      <c r="A947" s="2">
        <f t="shared" si="401"/>
        <v>79</v>
      </c>
      <c r="B947" s="2">
        <f t="shared" si="402"/>
        <v>4.4000000000000004</v>
      </c>
      <c r="C947" s="5" t="str">
        <f t="shared" si="396"/>
        <v>Informe Interactivo 1 - Uruguay</v>
      </c>
      <c r="D947" s="34" t="str">
        <f t="shared" si="400"/>
        <v>https://analytics.zoho.com/open-view/2395394000005751771?ZOHO_CRITERIA=%22Trasposicion_4.4%22.%22C%C3%B3digo_Pa%C3%ADs%22%20%3D%20'URY'</v>
      </c>
      <c r="E947" s="4">
        <f t="shared" si="404"/>
        <v>83</v>
      </c>
      <c r="F947" t="str">
        <f t="shared" si="397"/>
        <v>Informe Interactivo 1</v>
      </c>
      <c r="G947" t="str">
        <f t="shared" si="398"/>
        <v>País de Origen</v>
      </c>
      <c r="H947" t="str">
        <f t="shared" si="399"/>
        <v>Importaciones en USD</v>
      </c>
      <c r="I947" s="2" t="s">
        <v>235</v>
      </c>
      <c r="J947" t="s">
        <v>236</v>
      </c>
      <c r="L947" s="1" t="str">
        <f t="shared" si="403"/>
        <v>Informe Interactivo 1 - Uruguay</v>
      </c>
    </row>
    <row r="948" spans="1:12" hidden="1" x14ac:dyDescent="0.35">
      <c r="A948" s="2">
        <f t="shared" si="401"/>
        <v>80</v>
      </c>
      <c r="B948" s="2">
        <f t="shared" si="402"/>
        <v>4.4000000000000004</v>
      </c>
      <c r="C948" s="5" t="str">
        <f t="shared" si="396"/>
        <v>Informe Interactivo 1 - Estados Unidos</v>
      </c>
      <c r="D948" s="34" t="str">
        <f t="shared" si="400"/>
        <v>https://analytics.zoho.com/open-view/2395394000005751771?ZOHO_CRITERIA=%22Trasposicion_4.4%22.%22C%C3%B3digo_Pa%C3%ADs%22%20%3D%20'USA'</v>
      </c>
      <c r="E948" s="4">
        <f t="shared" si="404"/>
        <v>83</v>
      </c>
      <c r="F948" t="str">
        <f t="shared" si="397"/>
        <v>Informe Interactivo 1</v>
      </c>
      <c r="G948" t="str">
        <f t="shared" si="398"/>
        <v>País de Origen</v>
      </c>
      <c r="H948" t="str">
        <f t="shared" si="399"/>
        <v>Importaciones en USD</v>
      </c>
      <c r="I948" s="2" t="s">
        <v>237</v>
      </c>
      <c r="J948" t="s">
        <v>238</v>
      </c>
      <c r="L948" s="1" t="str">
        <f t="shared" si="403"/>
        <v>Informe Interactivo 1 - Estados Unidos</v>
      </c>
    </row>
    <row r="949" spans="1:12" hidden="1" x14ac:dyDescent="0.35">
      <c r="A949" s="2">
        <f t="shared" si="401"/>
        <v>81</v>
      </c>
      <c r="B949" s="2">
        <f t="shared" si="402"/>
        <v>4.4000000000000004</v>
      </c>
      <c r="C949" s="5" t="str">
        <f t="shared" si="396"/>
        <v>Informe Interactivo 1 - Venezuela</v>
      </c>
      <c r="D949" s="34" t="str">
        <f t="shared" si="400"/>
        <v>https://analytics.zoho.com/open-view/2395394000005751771?ZOHO_CRITERIA=%22Trasposicion_4.4%22.%22C%C3%B3digo_Pa%C3%ADs%22%20%3D%20'VEN'</v>
      </c>
      <c r="E949" s="4">
        <f t="shared" si="404"/>
        <v>83</v>
      </c>
      <c r="F949" t="str">
        <f t="shared" si="397"/>
        <v>Informe Interactivo 1</v>
      </c>
      <c r="G949" t="str">
        <f t="shared" si="398"/>
        <v>País de Origen</v>
      </c>
      <c r="H949" t="str">
        <f t="shared" si="399"/>
        <v>Importaciones en USD</v>
      </c>
      <c r="I949" s="2" t="s">
        <v>239</v>
      </c>
      <c r="J949" t="s">
        <v>240</v>
      </c>
      <c r="L949" s="1" t="str">
        <f t="shared" si="403"/>
        <v>Informe Interactivo 1 - Venezuela</v>
      </c>
    </row>
    <row r="950" spans="1:12" hidden="1" x14ac:dyDescent="0.35">
      <c r="A950" s="2">
        <f t="shared" si="401"/>
        <v>82</v>
      </c>
      <c r="B950" s="2">
        <f t="shared" si="402"/>
        <v>4.4000000000000004</v>
      </c>
      <c r="C950" s="5" t="str">
        <f t="shared" si="396"/>
        <v>Informe Interactivo 1 - Vietnam</v>
      </c>
      <c r="D950" s="34" t="str">
        <f t="shared" si="400"/>
        <v>https://analytics.zoho.com/open-view/2395394000005751771?ZOHO_CRITERIA=%22Trasposicion_4.4%22.%22C%C3%B3digo_Pa%C3%ADs%22%20%3D%20'VNM'</v>
      </c>
      <c r="E950" s="4">
        <f t="shared" si="404"/>
        <v>83</v>
      </c>
      <c r="F950" t="str">
        <f t="shared" si="397"/>
        <v>Informe Interactivo 1</v>
      </c>
      <c r="G950" t="str">
        <f t="shared" si="398"/>
        <v>País de Origen</v>
      </c>
      <c r="H950" t="str">
        <f t="shared" si="399"/>
        <v>Importaciones en USD</v>
      </c>
      <c r="I950" s="2" t="s">
        <v>241</v>
      </c>
      <c r="J950" t="s">
        <v>242</v>
      </c>
      <c r="L950" s="1" t="str">
        <f t="shared" si="403"/>
        <v>Informe Interactivo 1 - Vietnam</v>
      </c>
    </row>
    <row r="951" spans="1:12" hidden="1" x14ac:dyDescent="0.35">
      <c r="A951" s="2">
        <f t="shared" si="401"/>
        <v>83</v>
      </c>
      <c r="B951" s="2">
        <f t="shared" si="402"/>
        <v>4.4000000000000004</v>
      </c>
      <c r="C951" s="5" t="str">
        <f t="shared" si="396"/>
        <v>Informe Interactivo 1 - Sudáfrica</v>
      </c>
      <c r="D951" s="34" t="str">
        <f t="shared" si="400"/>
        <v>https://analytics.zoho.com/open-view/2395394000005751771?ZOHO_CRITERIA=%22Trasposicion_4.4%22.%22C%C3%B3digo_Pa%C3%ADs%22%20%3D%20'ZAF'</v>
      </c>
      <c r="E951" s="4">
        <f t="shared" si="404"/>
        <v>83</v>
      </c>
      <c r="F951" t="str">
        <f t="shared" si="397"/>
        <v>Informe Interactivo 1</v>
      </c>
      <c r="G951" t="str">
        <f t="shared" si="398"/>
        <v>País de Origen</v>
      </c>
      <c r="H951" t="str">
        <f t="shared" si="399"/>
        <v>Importaciones en USD</v>
      </c>
      <c r="I951" s="2" t="s">
        <v>243</v>
      </c>
      <c r="J951" t="s">
        <v>244</v>
      </c>
      <c r="L951" s="1" t="str">
        <f t="shared" si="403"/>
        <v>Informe Interactivo 1 - Sudáfrica</v>
      </c>
    </row>
    <row r="952" spans="1:12" hidden="1" x14ac:dyDescent="0.35">
      <c r="A952" s="35">
        <v>1</v>
      </c>
      <c r="B952" s="35">
        <f t="shared" si="402"/>
        <v>4.4000000000000004</v>
      </c>
      <c r="C952" s="36" t="str">
        <f t="shared" ref="C952:C1004" si="405">+F952&amp;" - "&amp;J952</f>
        <v>Informe Interactivo 3 - Arándano</v>
      </c>
      <c r="D952" s="37" t="str">
        <f>+"https://analytics.zoho.com/open-view/2395394000005775120?ZOHO_CRITERIA=%22Trasposicion_4.4%22.%22Id_Categor%C3%ADa%22%20%3D%20"&amp;I952</f>
        <v>https://analytics.zoho.com/open-view/2395394000005775120?ZOHO_CRITERIA=%22Trasposicion_4.4%22.%22Id_Categor%C3%ADa%22%20%3D%20100101001</v>
      </c>
      <c r="E952" s="38">
        <v>35</v>
      </c>
      <c r="F952" s="39" t="s">
        <v>71</v>
      </c>
      <c r="G952" s="39" t="s">
        <v>317</v>
      </c>
      <c r="H952" s="39" t="s">
        <v>316</v>
      </c>
      <c r="I952" s="35">
        <v>100101001</v>
      </c>
      <c r="J952" s="39" t="s">
        <v>18</v>
      </c>
      <c r="K952" s="39"/>
      <c r="L952" s="1" t="str">
        <f t="shared" si="403"/>
        <v>Informe Interactivo 3 - Arándano</v>
      </c>
    </row>
    <row r="953" spans="1:12" hidden="1" x14ac:dyDescent="0.35">
      <c r="A953" s="2">
        <f t="shared" si="401"/>
        <v>2</v>
      </c>
      <c r="B953" s="2">
        <f t="shared" si="402"/>
        <v>4.4000000000000004</v>
      </c>
      <c r="C953" s="5" t="str">
        <f t="shared" si="405"/>
        <v>Informe Interactivo 3 - Frambuesa</v>
      </c>
      <c r="D953" s="34" t="str">
        <f t="shared" ref="D953:D986" si="406">+"https://analytics.zoho.com/open-view/2395394000005775120?ZOHO_CRITERIA=%22Trasposicion_4.4%22.%22Id_Categor%C3%ADa%22%20%3D%20"&amp;I953</f>
        <v>https://analytics.zoho.com/open-view/2395394000005775120?ZOHO_CRITERIA=%22Trasposicion_4.4%22.%22Id_Categor%C3%ADa%22%20%3D%20100101004</v>
      </c>
      <c r="E953" s="4">
        <f t="shared" ref="E953:E1004" si="407">+E952</f>
        <v>35</v>
      </c>
      <c r="F953" t="str">
        <f t="shared" ref="F953:F1004" si="408">+F952</f>
        <v>Informe Interactivo 3</v>
      </c>
      <c r="G953" t="str">
        <f t="shared" ref="G953:G1004" si="409">+G952</f>
        <v>Categoria</v>
      </c>
      <c r="H953" t="str">
        <f t="shared" ref="H953:H1004" si="410">+H952</f>
        <v>Importaciones en USD</v>
      </c>
      <c r="I953" s="2">
        <v>100101004</v>
      </c>
      <c r="J953" t="s">
        <v>12</v>
      </c>
      <c r="L953" s="1" t="str">
        <f t="shared" si="403"/>
        <v>Informe Interactivo 3 - Frambuesa</v>
      </c>
    </row>
    <row r="954" spans="1:12" hidden="1" x14ac:dyDescent="0.35">
      <c r="A954" s="2">
        <f t="shared" si="401"/>
        <v>3</v>
      </c>
      <c r="B954" s="2">
        <f t="shared" si="402"/>
        <v>4.4000000000000004</v>
      </c>
      <c r="C954" s="5" t="str">
        <f t="shared" si="405"/>
        <v>Informe Interactivo 3 - Higo</v>
      </c>
      <c r="D954" s="34" t="str">
        <f t="shared" si="406"/>
        <v>https://analytics.zoho.com/open-view/2395394000005775120?ZOHO_CRITERIA=%22Trasposicion_4.4%22.%22Id_Categor%C3%ADa%22%20%3D%20100101006</v>
      </c>
      <c r="E954" s="4">
        <f t="shared" si="407"/>
        <v>35</v>
      </c>
      <c r="F954" t="str">
        <f t="shared" si="408"/>
        <v>Informe Interactivo 3</v>
      </c>
      <c r="G954" t="str">
        <f t="shared" si="409"/>
        <v>Categoria</v>
      </c>
      <c r="H954" t="str">
        <f t="shared" si="410"/>
        <v>Importaciones en USD</v>
      </c>
      <c r="I954" s="2">
        <v>100101006</v>
      </c>
      <c r="J954" t="s">
        <v>19</v>
      </c>
      <c r="L954" s="1" t="str">
        <f t="shared" si="403"/>
        <v>Informe Interactivo 3 - Higo</v>
      </c>
    </row>
    <row r="955" spans="1:12" hidden="1" x14ac:dyDescent="0.35">
      <c r="A955" s="2">
        <f t="shared" si="401"/>
        <v>4</v>
      </c>
      <c r="B955" s="2">
        <f t="shared" si="402"/>
        <v>4.4000000000000004</v>
      </c>
      <c r="C955" s="5" t="str">
        <f t="shared" si="405"/>
        <v>Informe Interactivo 3 - Kiwi</v>
      </c>
      <c r="D955" s="34" t="str">
        <f t="shared" si="406"/>
        <v>https://analytics.zoho.com/open-view/2395394000005775120?ZOHO_CRITERIA=%22Trasposicion_4.4%22.%22Id_Categor%C3%ADa%22%20%3D%20100101007</v>
      </c>
      <c r="E955" s="4">
        <f t="shared" si="407"/>
        <v>35</v>
      </c>
      <c r="F955" t="str">
        <f t="shared" si="408"/>
        <v>Informe Interactivo 3</v>
      </c>
      <c r="G955" t="str">
        <f t="shared" si="409"/>
        <v>Categoria</v>
      </c>
      <c r="H955" t="str">
        <f t="shared" si="410"/>
        <v>Importaciones en USD</v>
      </c>
      <c r="I955" s="2">
        <v>100101007</v>
      </c>
      <c r="J955" t="s">
        <v>7</v>
      </c>
      <c r="L955" s="1" t="str">
        <f t="shared" si="403"/>
        <v>Informe Interactivo 3 - Kiwi</v>
      </c>
    </row>
    <row r="956" spans="1:12" hidden="1" x14ac:dyDescent="0.35">
      <c r="A956" s="2">
        <f t="shared" si="401"/>
        <v>5</v>
      </c>
      <c r="B956" s="2">
        <f t="shared" si="402"/>
        <v>4.4000000000000004</v>
      </c>
      <c r="C956" s="5" t="str">
        <f t="shared" si="405"/>
        <v>Informe Interactivo 3 - Mora</v>
      </c>
      <c r="D956" s="34" t="str">
        <f t="shared" si="406"/>
        <v>https://analytics.zoho.com/open-view/2395394000005775120?ZOHO_CRITERIA=%22Trasposicion_4.4%22.%22Id_Categor%C3%ADa%22%20%3D%20100101008</v>
      </c>
      <c r="E956" s="4">
        <f t="shared" si="407"/>
        <v>35</v>
      </c>
      <c r="F956" t="str">
        <f t="shared" si="408"/>
        <v>Informe Interactivo 3</v>
      </c>
      <c r="G956" t="str">
        <f t="shared" si="409"/>
        <v>Categoria</v>
      </c>
      <c r="H956" t="str">
        <f t="shared" si="410"/>
        <v>Importaciones en USD</v>
      </c>
      <c r="I956" s="2">
        <v>100101008</v>
      </c>
      <c r="J956" t="s">
        <v>20</v>
      </c>
      <c r="L956" s="1" t="str">
        <f t="shared" si="403"/>
        <v>Informe Interactivo 3 - Mora</v>
      </c>
    </row>
    <row r="957" spans="1:12" hidden="1" x14ac:dyDescent="0.35">
      <c r="A957" s="2">
        <f t="shared" si="401"/>
        <v>6</v>
      </c>
      <c r="B957" s="2">
        <f t="shared" si="402"/>
        <v>4.4000000000000004</v>
      </c>
      <c r="C957" s="5" t="str">
        <f t="shared" si="405"/>
        <v>Informe Interactivo 3 - Otros berries</v>
      </c>
      <c r="D957" s="34" t="str">
        <f t="shared" si="406"/>
        <v>https://analytics.zoho.com/open-view/2395394000005775120?ZOHO_CRITERIA=%22Trasposicion_4.4%22.%22Id_Categor%C3%ADa%22%20%3D%20100101011</v>
      </c>
      <c r="E957" s="4">
        <f t="shared" si="407"/>
        <v>35</v>
      </c>
      <c r="F957" t="str">
        <f t="shared" si="408"/>
        <v>Informe Interactivo 3</v>
      </c>
      <c r="G957" t="str">
        <f t="shared" si="409"/>
        <v>Categoria</v>
      </c>
      <c r="H957" t="str">
        <f t="shared" si="410"/>
        <v>Importaciones en USD</v>
      </c>
      <c r="I957" s="2">
        <v>100101011</v>
      </c>
      <c r="J957" t="s">
        <v>21</v>
      </c>
      <c r="L957" s="1" t="str">
        <f t="shared" si="403"/>
        <v>Informe Interactivo 3 - Otros berries</v>
      </c>
    </row>
    <row r="958" spans="1:12" hidden="1" x14ac:dyDescent="0.35">
      <c r="A958" s="2">
        <f t="shared" si="401"/>
        <v>7</v>
      </c>
      <c r="B958" s="2">
        <f t="shared" si="402"/>
        <v>4.4000000000000004</v>
      </c>
      <c r="C958" s="5" t="str">
        <f t="shared" si="405"/>
        <v>Informe Interactivo 3 - Limón</v>
      </c>
      <c r="D958" s="34" t="str">
        <f t="shared" si="406"/>
        <v>https://analytics.zoho.com/open-view/2395394000005775120?ZOHO_CRITERIA=%22Trasposicion_4.4%22.%22Id_Categor%C3%ADa%22%20%3D%20100102003</v>
      </c>
      <c r="E958" s="4">
        <f t="shared" si="407"/>
        <v>35</v>
      </c>
      <c r="F958" t="str">
        <f t="shared" si="408"/>
        <v>Informe Interactivo 3</v>
      </c>
      <c r="G958" t="str">
        <f t="shared" si="409"/>
        <v>Categoria</v>
      </c>
      <c r="H958" t="str">
        <f t="shared" si="410"/>
        <v>Importaciones en USD</v>
      </c>
      <c r="I958" s="2">
        <v>100102003</v>
      </c>
      <c r="J958" t="s">
        <v>22</v>
      </c>
      <c r="L958" s="1" t="str">
        <f t="shared" si="403"/>
        <v>Informe Interactivo 3 - Limón</v>
      </c>
    </row>
    <row r="959" spans="1:12" hidden="1" x14ac:dyDescent="0.35">
      <c r="A959" s="2">
        <f t="shared" si="401"/>
        <v>8</v>
      </c>
      <c r="B959" s="2">
        <f t="shared" si="402"/>
        <v>4.4000000000000004</v>
      </c>
      <c r="C959" s="5" t="str">
        <f t="shared" si="405"/>
        <v>Informe Interactivo 3 - Mandarina</v>
      </c>
      <c r="D959" s="34" t="str">
        <f t="shared" si="406"/>
        <v>https://analytics.zoho.com/open-view/2395394000005775120?ZOHO_CRITERIA=%22Trasposicion_4.4%22.%22Id_Categor%C3%ADa%22%20%3D%20100102004</v>
      </c>
      <c r="E959" s="4">
        <f t="shared" si="407"/>
        <v>35</v>
      </c>
      <c r="F959" t="str">
        <f t="shared" si="408"/>
        <v>Informe Interactivo 3</v>
      </c>
      <c r="G959" t="str">
        <f t="shared" si="409"/>
        <v>Categoria</v>
      </c>
      <c r="H959" t="str">
        <f t="shared" si="410"/>
        <v>Importaciones en USD</v>
      </c>
      <c r="I959" s="2">
        <v>100102004</v>
      </c>
      <c r="J959" t="s">
        <v>23</v>
      </c>
      <c r="L959" s="1" t="str">
        <f t="shared" si="403"/>
        <v>Informe Interactivo 3 - Mandarina</v>
      </c>
    </row>
    <row r="960" spans="1:12" hidden="1" x14ac:dyDescent="0.35">
      <c r="A960" s="2">
        <f t="shared" si="401"/>
        <v>9</v>
      </c>
      <c r="B960" s="2">
        <f t="shared" si="402"/>
        <v>4.4000000000000004</v>
      </c>
      <c r="C960" s="5" t="str">
        <f t="shared" si="405"/>
        <v>Informe Interactivo 3 - Naranja</v>
      </c>
      <c r="D960" s="34" t="str">
        <f t="shared" si="406"/>
        <v>https://analytics.zoho.com/open-view/2395394000005775120?ZOHO_CRITERIA=%22Trasposicion_4.4%22.%22Id_Categor%C3%ADa%22%20%3D%20100102005</v>
      </c>
      <c r="E960" s="4">
        <f t="shared" si="407"/>
        <v>35</v>
      </c>
      <c r="F960" t="str">
        <f t="shared" si="408"/>
        <v>Informe Interactivo 3</v>
      </c>
      <c r="G960" t="str">
        <f t="shared" si="409"/>
        <v>Categoria</v>
      </c>
      <c r="H960" t="str">
        <f t="shared" si="410"/>
        <v>Importaciones en USD</v>
      </c>
      <c r="I960" s="2">
        <v>100102005</v>
      </c>
      <c r="J960" t="s">
        <v>24</v>
      </c>
      <c r="L960" s="1" t="str">
        <f t="shared" si="403"/>
        <v>Informe Interactivo 3 - Naranja</v>
      </c>
    </row>
    <row r="961" spans="1:12" hidden="1" x14ac:dyDescent="0.35">
      <c r="A961" s="2">
        <f t="shared" si="401"/>
        <v>10</v>
      </c>
      <c r="B961" s="2">
        <f t="shared" si="402"/>
        <v>4.4000000000000004</v>
      </c>
      <c r="C961" s="5" t="str">
        <f t="shared" si="405"/>
        <v>Informe Interactivo 3 - Pomelo</v>
      </c>
      <c r="D961" s="34" t="str">
        <f t="shared" si="406"/>
        <v>https://analytics.zoho.com/open-view/2395394000005775120?ZOHO_CRITERIA=%22Trasposicion_4.4%22.%22Id_Categor%C3%ADa%22%20%3D%20100102006</v>
      </c>
      <c r="E961" s="4">
        <f t="shared" si="407"/>
        <v>35</v>
      </c>
      <c r="F961" t="str">
        <f t="shared" si="408"/>
        <v>Informe Interactivo 3</v>
      </c>
      <c r="G961" t="str">
        <f t="shared" si="409"/>
        <v>Categoria</v>
      </c>
      <c r="H961" t="str">
        <f t="shared" si="410"/>
        <v>Importaciones en USD</v>
      </c>
      <c r="I961" s="2">
        <v>100102006</v>
      </c>
      <c r="J961" t="s">
        <v>9</v>
      </c>
      <c r="L961" s="1" t="str">
        <f t="shared" si="403"/>
        <v>Informe Interactivo 3 - Pomelo</v>
      </c>
    </row>
    <row r="962" spans="1:12" hidden="1" x14ac:dyDescent="0.35">
      <c r="A962" s="2">
        <f t="shared" si="401"/>
        <v>11</v>
      </c>
      <c r="B962" s="2">
        <f t="shared" si="402"/>
        <v>4.4000000000000004</v>
      </c>
      <c r="C962" s="5" t="str">
        <f t="shared" si="405"/>
        <v>Informe Interactivo 3 - Otros cítricos</v>
      </c>
      <c r="D962" s="34" t="str">
        <f t="shared" si="406"/>
        <v>https://analytics.zoho.com/open-view/2395394000005775120?ZOHO_CRITERIA=%22Trasposicion_4.4%22.%22Id_Categor%C3%ADa%22%20%3D%20100102008</v>
      </c>
      <c r="E962" s="4">
        <f t="shared" si="407"/>
        <v>35</v>
      </c>
      <c r="F962" t="str">
        <f t="shared" si="408"/>
        <v>Informe Interactivo 3</v>
      </c>
      <c r="G962" t="str">
        <f t="shared" si="409"/>
        <v>Categoria</v>
      </c>
      <c r="H962" t="str">
        <f t="shared" si="410"/>
        <v>Importaciones en USD</v>
      </c>
      <c r="I962" s="2">
        <v>100102008</v>
      </c>
      <c r="J962" t="s">
        <v>25</v>
      </c>
      <c r="L962" s="1" t="str">
        <f t="shared" si="403"/>
        <v>Informe Interactivo 3 - Otros cítricos</v>
      </c>
    </row>
    <row r="963" spans="1:12" hidden="1" x14ac:dyDescent="0.35">
      <c r="A963" s="2">
        <f t="shared" si="401"/>
        <v>12</v>
      </c>
      <c r="B963" s="2">
        <f t="shared" si="402"/>
        <v>4.4000000000000004</v>
      </c>
      <c r="C963" s="5" t="str">
        <f t="shared" si="405"/>
        <v>Informe Interactivo 3 - Cereza</v>
      </c>
      <c r="D963" s="34" t="str">
        <f t="shared" si="406"/>
        <v>https://analytics.zoho.com/open-view/2395394000005775120?ZOHO_CRITERIA=%22Trasposicion_4.4%22.%22Id_Categor%C3%ADa%22%20%3D%20100103001</v>
      </c>
      <c r="E963" s="4">
        <f t="shared" si="407"/>
        <v>35</v>
      </c>
      <c r="F963" t="str">
        <f t="shared" si="408"/>
        <v>Informe Interactivo 3</v>
      </c>
      <c r="G963" t="str">
        <f t="shared" si="409"/>
        <v>Categoria</v>
      </c>
      <c r="H963" t="str">
        <f t="shared" si="410"/>
        <v>Importaciones en USD</v>
      </c>
      <c r="I963" s="2">
        <v>100103001</v>
      </c>
      <c r="J963" t="s">
        <v>26</v>
      </c>
      <c r="L963" s="1" t="str">
        <f t="shared" si="403"/>
        <v>Informe Interactivo 3 - Cereza</v>
      </c>
    </row>
    <row r="964" spans="1:12" hidden="1" x14ac:dyDescent="0.35">
      <c r="A964" s="2">
        <f t="shared" si="401"/>
        <v>13</v>
      </c>
      <c r="B964" s="2">
        <f t="shared" si="402"/>
        <v>4.4000000000000004</v>
      </c>
      <c r="C964" s="5" t="str">
        <f t="shared" si="405"/>
        <v>Informe Interactivo 3 - Ciruela</v>
      </c>
      <c r="D964" s="34" t="str">
        <f t="shared" si="406"/>
        <v>https://analytics.zoho.com/open-view/2395394000005775120?ZOHO_CRITERIA=%22Trasposicion_4.4%22.%22Id_Categor%C3%ADa%22%20%3D%20100103002</v>
      </c>
      <c r="E964" s="4">
        <f t="shared" si="407"/>
        <v>35</v>
      </c>
      <c r="F964" t="str">
        <f t="shared" si="408"/>
        <v>Informe Interactivo 3</v>
      </c>
      <c r="G964" t="str">
        <f t="shared" si="409"/>
        <v>Categoria</v>
      </c>
      <c r="H964" t="str">
        <f t="shared" si="410"/>
        <v>Importaciones en USD</v>
      </c>
      <c r="I964" s="2">
        <v>100103002</v>
      </c>
      <c r="J964" t="s">
        <v>27</v>
      </c>
      <c r="L964" s="1" t="str">
        <f t="shared" si="403"/>
        <v>Informe Interactivo 3 - Ciruela</v>
      </c>
    </row>
    <row r="965" spans="1:12" hidden="1" x14ac:dyDescent="0.35">
      <c r="A965" s="2">
        <f t="shared" si="401"/>
        <v>14</v>
      </c>
      <c r="B965" s="2">
        <f t="shared" si="402"/>
        <v>4.4000000000000004</v>
      </c>
      <c r="C965" s="5" t="str">
        <f t="shared" si="405"/>
        <v>Informe Interactivo 3 - Damasco</v>
      </c>
      <c r="D965" s="34" t="str">
        <f t="shared" si="406"/>
        <v>https://analytics.zoho.com/open-view/2395394000005775120?ZOHO_CRITERIA=%22Trasposicion_4.4%22.%22Id_Categor%C3%ADa%22%20%3D%20100103003</v>
      </c>
      <c r="E965" s="4">
        <f t="shared" si="407"/>
        <v>35</v>
      </c>
      <c r="F965" t="str">
        <f t="shared" si="408"/>
        <v>Informe Interactivo 3</v>
      </c>
      <c r="G965" t="str">
        <f t="shared" si="409"/>
        <v>Categoria</v>
      </c>
      <c r="H965" t="str">
        <f t="shared" si="410"/>
        <v>Importaciones en USD</v>
      </c>
      <c r="I965" s="2">
        <v>100103003</v>
      </c>
      <c r="J965" t="s">
        <v>11</v>
      </c>
      <c r="L965" s="1" t="str">
        <f t="shared" si="403"/>
        <v>Informe Interactivo 3 - Damasco</v>
      </c>
    </row>
    <row r="966" spans="1:12" hidden="1" x14ac:dyDescent="0.35">
      <c r="A966" s="2">
        <f t="shared" si="401"/>
        <v>15</v>
      </c>
      <c r="B966" s="2">
        <f t="shared" si="402"/>
        <v>4.4000000000000004</v>
      </c>
      <c r="C966" s="5" t="str">
        <f t="shared" si="405"/>
        <v>Informe Interactivo 3 - Durazno</v>
      </c>
      <c r="D966" s="34" t="str">
        <f t="shared" si="406"/>
        <v>https://analytics.zoho.com/open-view/2395394000005775120?ZOHO_CRITERIA=%22Trasposicion_4.4%22.%22Id_Categor%C3%ADa%22%20%3D%20100103004</v>
      </c>
      <c r="E966" s="4">
        <f t="shared" si="407"/>
        <v>35</v>
      </c>
      <c r="F966" t="str">
        <f t="shared" si="408"/>
        <v>Informe Interactivo 3</v>
      </c>
      <c r="G966" t="str">
        <f t="shared" si="409"/>
        <v>Categoria</v>
      </c>
      <c r="H966" t="str">
        <f t="shared" si="410"/>
        <v>Importaciones en USD</v>
      </c>
      <c r="I966" s="2">
        <v>100103004</v>
      </c>
      <c r="J966" t="s">
        <v>28</v>
      </c>
      <c r="L966" s="1" t="str">
        <f t="shared" si="403"/>
        <v>Informe Interactivo 3 - Durazno</v>
      </c>
    </row>
    <row r="967" spans="1:12" hidden="1" x14ac:dyDescent="0.35">
      <c r="A967" s="2">
        <f t="shared" si="401"/>
        <v>16</v>
      </c>
      <c r="B967" s="2">
        <f t="shared" si="402"/>
        <v>4.4000000000000004</v>
      </c>
      <c r="C967" s="5" t="str">
        <f t="shared" si="405"/>
        <v>Informe Interactivo 3 - Nectarín</v>
      </c>
      <c r="D967" s="34" t="str">
        <f t="shared" si="406"/>
        <v>https://analytics.zoho.com/open-view/2395394000005775120?ZOHO_CRITERIA=%22Trasposicion_4.4%22.%22Id_Categor%C3%ADa%22%20%3D%20100103006</v>
      </c>
      <c r="E967" s="4">
        <f t="shared" si="407"/>
        <v>35</v>
      </c>
      <c r="F967" t="str">
        <f t="shared" si="408"/>
        <v>Informe Interactivo 3</v>
      </c>
      <c r="G967" t="str">
        <f t="shared" si="409"/>
        <v>Categoria</v>
      </c>
      <c r="H967" t="str">
        <f t="shared" si="410"/>
        <v>Importaciones en USD</v>
      </c>
      <c r="I967" s="2">
        <v>100103006</v>
      </c>
      <c r="J967" t="s">
        <v>29</v>
      </c>
      <c r="L967" s="1" t="str">
        <f t="shared" si="403"/>
        <v>Informe Interactivo 3 - Nectarín</v>
      </c>
    </row>
    <row r="968" spans="1:12" hidden="1" x14ac:dyDescent="0.35">
      <c r="A968" s="2">
        <f t="shared" si="401"/>
        <v>17</v>
      </c>
      <c r="B968" s="2">
        <f t="shared" si="402"/>
        <v>4.4000000000000004</v>
      </c>
      <c r="C968" s="5" t="str">
        <f t="shared" si="405"/>
        <v>Informe Interactivo 3 - Manzana</v>
      </c>
      <c r="D968" s="34" t="str">
        <f t="shared" si="406"/>
        <v>https://analytics.zoho.com/open-view/2395394000005775120?ZOHO_CRITERIA=%22Trasposicion_4.4%22.%22Id_Categor%C3%ADa%22%20%3D%20100104002</v>
      </c>
      <c r="E968" s="4">
        <f t="shared" si="407"/>
        <v>35</v>
      </c>
      <c r="F968" t="str">
        <f t="shared" si="408"/>
        <v>Informe Interactivo 3</v>
      </c>
      <c r="G968" t="str">
        <f t="shared" si="409"/>
        <v>Categoria</v>
      </c>
      <c r="H968" t="str">
        <f t="shared" si="410"/>
        <v>Importaciones en USD</v>
      </c>
      <c r="I968" s="2">
        <v>100104002</v>
      </c>
      <c r="J968" t="s">
        <v>30</v>
      </c>
      <c r="L968" s="1" t="str">
        <f t="shared" si="403"/>
        <v>Informe Interactivo 3 - Manzana</v>
      </c>
    </row>
    <row r="969" spans="1:12" hidden="1" x14ac:dyDescent="0.35">
      <c r="A969" s="2">
        <f t="shared" si="401"/>
        <v>18</v>
      </c>
      <c r="B969" s="2">
        <f t="shared" si="402"/>
        <v>4.4000000000000004</v>
      </c>
      <c r="C969" s="5" t="str">
        <f t="shared" si="405"/>
        <v>Informe Interactivo 3 - Pera</v>
      </c>
      <c r="D969" s="34" t="str">
        <f t="shared" si="406"/>
        <v>https://analytics.zoho.com/open-view/2395394000005775120?ZOHO_CRITERIA=%22Trasposicion_4.4%22.%22Id_Categor%C3%ADa%22%20%3D%20100104005</v>
      </c>
      <c r="E969" s="4">
        <f t="shared" si="407"/>
        <v>35</v>
      </c>
      <c r="F969" t="str">
        <f t="shared" si="408"/>
        <v>Informe Interactivo 3</v>
      </c>
      <c r="G969" t="str">
        <f t="shared" si="409"/>
        <v>Categoria</v>
      </c>
      <c r="H969" t="str">
        <f t="shared" si="410"/>
        <v>Importaciones en USD</v>
      </c>
      <c r="I969" s="2">
        <v>100104005</v>
      </c>
      <c r="J969" t="s">
        <v>31</v>
      </c>
      <c r="L969" s="1" t="str">
        <f t="shared" si="403"/>
        <v>Informe Interactivo 3 - Pera</v>
      </c>
    </row>
    <row r="970" spans="1:12" hidden="1" x14ac:dyDescent="0.35">
      <c r="A970" s="2">
        <f t="shared" si="401"/>
        <v>19</v>
      </c>
      <c r="B970" s="2">
        <f t="shared" si="402"/>
        <v>4.4000000000000004</v>
      </c>
      <c r="C970" s="5" t="str">
        <f t="shared" si="405"/>
        <v>Informe Interactivo 3 - Almendra</v>
      </c>
      <c r="D970" s="34" t="str">
        <f t="shared" si="406"/>
        <v>https://analytics.zoho.com/open-view/2395394000005775120?ZOHO_CRITERIA=%22Trasposicion_4.4%22.%22Id_Categor%C3%ADa%22%20%3D%20100105001</v>
      </c>
      <c r="E970" s="4">
        <f t="shared" si="407"/>
        <v>35</v>
      </c>
      <c r="F970" t="str">
        <f t="shared" si="408"/>
        <v>Informe Interactivo 3</v>
      </c>
      <c r="G970" t="str">
        <f t="shared" si="409"/>
        <v>Categoria</v>
      </c>
      <c r="H970" t="str">
        <f t="shared" si="410"/>
        <v>Importaciones en USD</v>
      </c>
      <c r="I970" s="2">
        <v>100105001</v>
      </c>
      <c r="J970" t="s">
        <v>32</v>
      </c>
      <c r="L970" s="1" t="str">
        <f t="shared" si="403"/>
        <v>Informe Interactivo 3 - Almendra</v>
      </c>
    </row>
    <row r="971" spans="1:12" hidden="1" x14ac:dyDescent="0.35">
      <c r="A971" s="2">
        <f t="shared" si="401"/>
        <v>20</v>
      </c>
      <c r="B971" s="2">
        <f t="shared" si="402"/>
        <v>4.4000000000000004</v>
      </c>
      <c r="C971" s="5" t="str">
        <f t="shared" si="405"/>
        <v>Informe Interactivo 3 - Avellana</v>
      </c>
      <c r="D971" s="34" t="str">
        <f t="shared" si="406"/>
        <v>https://analytics.zoho.com/open-view/2395394000005775120?ZOHO_CRITERIA=%22Trasposicion_4.4%22.%22Id_Categor%C3%ADa%22%20%3D%20100105002</v>
      </c>
      <c r="E971" s="4">
        <f t="shared" si="407"/>
        <v>35</v>
      </c>
      <c r="F971" t="str">
        <f t="shared" si="408"/>
        <v>Informe Interactivo 3</v>
      </c>
      <c r="G971" t="str">
        <f t="shared" si="409"/>
        <v>Categoria</v>
      </c>
      <c r="H971" t="str">
        <f t="shared" si="410"/>
        <v>Importaciones en USD</v>
      </c>
      <c r="I971" s="2">
        <v>100105002</v>
      </c>
      <c r="J971" t="s">
        <v>33</v>
      </c>
      <c r="L971" s="1" t="str">
        <f t="shared" si="403"/>
        <v>Informe Interactivo 3 - Avellana</v>
      </c>
    </row>
    <row r="972" spans="1:12" hidden="1" x14ac:dyDescent="0.35">
      <c r="A972" s="2">
        <f t="shared" si="401"/>
        <v>21</v>
      </c>
      <c r="B972" s="2">
        <f t="shared" si="402"/>
        <v>4.4000000000000004</v>
      </c>
      <c r="C972" s="5" t="str">
        <f t="shared" si="405"/>
        <v>Informe Interactivo 3 - Castaña</v>
      </c>
      <c r="D972" s="34" t="str">
        <f t="shared" si="406"/>
        <v>https://analytics.zoho.com/open-view/2395394000005775120?ZOHO_CRITERIA=%22Trasposicion_4.4%22.%22Id_Categor%C3%ADa%22%20%3D%20100105003</v>
      </c>
      <c r="E972" s="4">
        <f t="shared" si="407"/>
        <v>35</v>
      </c>
      <c r="F972" t="str">
        <f t="shared" si="408"/>
        <v>Informe Interactivo 3</v>
      </c>
      <c r="G972" t="str">
        <f t="shared" si="409"/>
        <v>Categoria</v>
      </c>
      <c r="H972" t="str">
        <f t="shared" si="410"/>
        <v>Importaciones en USD</v>
      </c>
      <c r="I972" s="2">
        <v>100105003</v>
      </c>
      <c r="J972" t="s">
        <v>34</v>
      </c>
      <c r="L972" s="1" t="str">
        <f t="shared" si="403"/>
        <v>Informe Interactivo 3 - Castaña</v>
      </c>
    </row>
    <row r="973" spans="1:12" hidden="1" x14ac:dyDescent="0.35">
      <c r="A973" s="2">
        <f t="shared" si="401"/>
        <v>22</v>
      </c>
      <c r="B973" s="2">
        <f t="shared" si="402"/>
        <v>4.4000000000000004</v>
      </c>
      <c r="C973" s="5" t="str">
        <f t="shared" si="405"/>
        <v>Informe Interactivo 3 - Nuez</v>
      </c>
      <c r="D973" s="34" t="str">
        <f t="shared" si="406"/>
        <v>https://analytics.zoho.com/open-view/2395394000005775120?ZOHO_CRITERIA=%22Trasposicion_4.4%22.%22Id_Categor%C3%ADa%22%20%3D%20100105004</v>
      </c>
      <c r="E973" s="4">
        <f t="shared" si="407"/>
        <v>35</v>
      </c>
      <c r="F973" t="str">
        <f t="shared" si="408"/>
        <v>Informe Interactivo 3</v>
      </c>
      <c r="G973" t="str">
        <f t="shared" si="409"/>
        <v>Categoria</v>
      </c>
      <c r="H973" t="str">
        <f t="shared" si="410"/>
        <v>Importaciones en USD</v>
      </c>
      <c r="I973" s="2">
        <v>100105004</v>
      </c>
      <c r="J973" t="s">
        <v>35</v>
      </c>
      <c r="L973" s="1" t="str">
        <f t="shared" si="403"/>
        <v>Informe Interactivo 3 - Nuez</v>
      </c>
    </row>
    <row r="974" spans="1:12" hidden="1" x14ac:dyDescent="0.35">
      <c r="A974" s="2">
        <f t="shared" si="401"/>
        <v>23</v>
      </c>
      <c r="B974" s="2">
        <f t="shared" si="402"/>
        <v>4.4000000000000004</v>
      </c>
      <c r="C974" s="5" t="str">
        <f t="shared" si="405"/>
        <v>Informe Interactivo 3 - Pistacho</v>
      </c>
      <c r="D974" s="34" t="str">
        <f t="shared" si="406"/>
        <v>https://analytics.zoho.com/open-view/2395394000005775120?ZOHO_CRITERIA=%22Trasposicion_4.4%22.%22Id_Categor%C3%ADa%22%20%3D%20100105005</v>
      </c>
      <c r="E974" s="4">
        <f t="shared" si="407"/>
        <v>35</v>
      </c>
      <c r="F974" t="str">
        <f t="shared" si="408"/>
        <v>Informe Interactivo 3</v>
      </c>
      <c r="G974" t="str">
        <f t="shared" si="409"/>
        <v>Categoria</v>
      </c>
      <c r="H974" t="str">
        <f t="shared" si="410"/>
        <v>Importaciones en USD</v>
      </c>
      <c r="I974" s="2">
        <v>100105005</v>
      </c>
      <c r="J974" t="s">
        <v>8</v>
      </c>
      <c r="L974" s="1" t="str">
        <f t="shared" si="403"/>
        <v>Informe Interactivo 3 - Pistacho</v>
      </c>
    </row>
    <row r="975" spans="1:12" hidden="1" x14ac:dyDescent="0.35">
      <c r="A975" s="2">
        <f t="shared" si="401"/>
        <v>24</v>
      </c>
      <c r="B975" s="2">
        <f t="shared" si="402"/>
        <v>4.4000000000000004</v>
      </c>
      <c r="C975" s="5" t="str">
        <f t="shared" si="405"/>
        <v>Informe Interactivo 3 - Otros frutos secos</v>
      </c>
      <c r="D975" s="34" t="str">
        <f t="shared" si="406"/>
        <v>https://analytics.zoho.com/open-view/2395394000005775120?ZOHO_CRITERIA=%22Trasposicion_4.4%22.%22Id_Categor%C3%ADa%22%20%3D%20100105006</v>
      </c>
      <c r="E975" s="4">
        <f t="shared" si="407"/>
        <v>35</v>
      </c>
      <c r="F975" t="str">
        <f t="shared" si="408"/>
        <v>Informe Interactivo 3</v>
      </c>
      <c r="G975" t="str">
        <f t="shared" si="409"/>
        <v>Categoria</v>
      </c>
      <c r="H975" t="str">
        <f t="shared" si="410"/>
        <v>Importaciones en USD</v>
      </c>
      <c r="I975" s="2">
        <v>100105006</v>
      </c>
      <c r="J975" t="s">
        <v>36</v>
      </c>
      <c r="L975" s="1" t="str">
        <f t="shared" si="403"/>
        <v>Informe Interactivo 3 - Otros frutos secos</v>
      </c>
    </row>
    <row r="976" spans="1:12" hidden="1" x14ac:dyDescent="0.35">
      <c r="A976" s="2">
        <f t="shared" si="401"/>
        <v>25</v>
      </c>
      <c r="B976" s="2">
        <f t="shared" si="402"/>
        <v>4.4000000000000004</v>
      </c>
      <c r="C976" s="5" t="str">
        <f t="shared" si="405"/>
        <v>Informe Interactivo 3 - Olivo</v>
      </c>
      <c r="D976" s="34" t="str">
        <f t="shared" si="406"/>
        <v>https://analytics.zoho.com/open-view/2395394000005775120?ZOHO_CRITERIA=%22Trasposicion_4.4%22.%22Id_Categor%C3%ADa%22%20%3D%20100106001</v>
      </c>
      <c r="E976" s="4">
        <f t="shared" si="407"/>
        <v>35</v>
      </c>
      <c r="F976" t="str">
        <f t="shared" si="408"/>
        <v>Informe Interactivo 3</v>
      </c>
      <c r="G976" t="str">
        <f t="shared" si="409"/>
        <v>Categoria</v>
      </c>
      <c r="H976" t="str">
        <f t="shared" si="410"/>
        <v>Importaciones en USD</v>
      </c>
      <c r="I976" s="2">
        <v>100106001</v>
      </c>
      <c r="J976" t="s">
        <v>6</v>
      </c>
      <c r="L976" s="1" t="str">
        <f t="shared" si="403"/>
        <v>Informe Interactivo 3 - Olivo</v>
      </c>
    </row>
    <row r="977" spans="1:12" hidden="1" x14ac:dyDescent="0.35">
      <c r="A977" s="2">
        <f t="shared" si="401"/>
        <v>26</v>
      </c>
      <c r="B977" s="2">
        <f t="shared" si="402"/>
        <v>4.4000000000000004</v>
      </c>
      <c r="C977" s="5" t="str">
        <f t="shared" si="405"/>
        <v>Informe Interactivo 3 - Palta</v>
      </c>
      <c r="D977" s="34" t="str">
        <f t="shared" si="406"/>
        <v>https://analytics.zoho.com/open-view/2395394000005775120?ZOHO_CRITERIA=%22Trasposicion_4.4%22.%22Id_Categor%C3%ADa%22%20%3D%20100106002</v>
      </c>
      <c r="E977" s="4">
        <f t="shared" si="407"/>
        <v>35</v>
      </c>
      <c r="F977" t="str">
        <f t="shared" si="408"/>
        <v>Informe Interactivo 3</v>
      </c>
      <c r="G977" t="str">
        <f t="shared" si="409"/>
        <v>Categoria</v>
      </c>
      <c r="H977" t="str">
        <f t="shared" si="410"/>
        <v>Importaciones en USD</v>
      </c>
      <c r="I977" s="2">
        <v>100106002</v>
      </c>
      <c r="J977" t="s">
        <v>37</v>
      </c>
      <c r="L977" s="1" t="str">
        <f t="shared" si="403"/>
        <v>Informe Interactivo 3 - Palta</v>
      </c>
    </row>
    <row r="978" spans="1:12" hidden="1" x14ac:dyDescent="0.35">
      <c r="A978" s="2">
        <f t="shared" si="401"/>
        <v>27</v>
      </c>
      <c r="B978" s="2">
        <f t="shared" si="402"/>
        <v>4.4000000000000004</v>
      </c>
      <c r="C978" s="5" t="str">
        <f t="shared" si="405"/>
        <v>Informe Interactivo 3 - Chirimoya</v>
      </c>
      <c r="D978" s="34" t="str">
        <f t="shared" si="406"/>
        <v>https://analytics.zoho.com/open-view/2395394000005775120?ZOHO_CRITERIA=%22Trasposicion_4.4%22.%22Id_Categor%C3%ADa%22%20%3D%20100107002</v>
      </c>
      <c r="E978" s="4">
        <f t="shared" si="407"/>
        <v>35</v>
      </c>
      <c r="F978" t="str">
        <f t="shared" si="408"/>
        <v>Informe Interactivo 3</v>
      </c>
      <c r="G978" t="str">
        <f t="shared" si="409"/>
        <v>Categoria</v>
      </c>
      <c r="H978" t="str">
        <f t="shared" si="410"/>
        <v>Importaciones en USD</v>
      </c>
      <c r="I978" s="2">
        <v>100107002</v>
      </c>
      <c r="J978" t="s">
        <v>38</v>
      </c>
      <c r="L978" s="1" t="str">
        <f t="shared" si="403"/>
        <v>Informe Interactivo 3 - Chirimoya</v>
      </c>
    </row>
    <row r="979" spans="1:12" hidden="1" x14ac:dyDescent="0.35">
      <c r="A979" s="2">
        <f t="shared" si="401"/>
        <v>28</v>
      </c>
      <c r="B979" s="2">
        <f t="shared" si="402"/>
        <v>4.4000000000000004</v>
      </c>
      <c r="C979" s="5" t="str">
        <f t="shared" si="405"/>
        <v>Informe Interactivo 3 - Otros frutos</v>
      </c>
      <c r="D979" s="34" t="str">
        <f t="shared" si="406"/>
        <v>https://analytics.zoho.com/open-view/2395394000005775120?ZOHO_CRITERIA=%22Trasposicion_4.4%22.%22Id_Categor%C3%ADa%22%20%3D%20100107012</v>
      </c>
      <c r="E979" s="4">
        <f t="shared" si="407"/>
        <v>35</v>
      </c>
      <c r="F979" t="str">
        <f t="shared" si="408"/>
        <v>Informe Interactivo 3</v>
      </c>
      <c r="G979" t="str">
        <f t="shared" si="409"/>
        <v>Categoria</v>
      </c>
      <c r="H979" t="str">
        <f t="shared" si="410"/>
        <v>Importaciones en USD</v>
      </c>
      <c r="I979" s="2">
        <v>100107012</v>
      </c>
      <c r="J979" t="s">
        <v>39</v>
      </c>
      <c r="L979" s="1" t="str">
        <f t="shared" si="403"/>
        <v>Informe Interactivo 3 - Otros frutos</v>
      </c>
    </row>
    <row r="980" spans="1:12" hidden="1" x14ac:dyDescent="0.35">
      <c r="A980" s="2">
        <f t="shared" si="401"/>
        <v>29</v>
      </c>
      <c r="B980" s="2">
        <f t="shared" si="402"/>
        <v>4.4000000000000004</v>
      </c>
      <c r="C980" s="5" t="str">
        <f t="shared" si="405"/>
        <v>Informe Interactivo 3 - Mangos y guayabas</v>
      </c>
      <c r="D980" s="34" t="str">
        <f t="shared" si="406"/>
        <v>https://analytics.zoho.com/open-view/2395394000005775120?ZOHO_CRITERIA=%22Trasposicion_4.4%22.%22Id_Categor%C3%ADa%22%20%3D%20100108002</v>
      </c>
      <c r="E980" s="4">
        <f t="shared" si="407"/>
        <v>35</v>
      </c>
      <c r="F980" t="str">
        <f t="shared" si="408"/>
        <v>Informe Interactivo 3</v>
      </c>
      <c r="G980" t="str">
        <f t="shared" si="409"/>
        <v>Categoria</v>
      </c>
      <c r="H980" t="str">
        <f t="shared" si="410"/>
        <v>Importaciones en USD</v>
      </c>
      <c r="I980" s="2">
        <v>100108002</v>
      </c>
      <c r="J980" t="s">
        <v>318</v>
      </c>
      <c r="L980" s="1" t="str">
        <f t="shared" si="403"/>
        <v>Informe Interactivo 3 - Mangos y guayabas</v>
      </c>
    </row>
    <row r="981" spans="1:12" hidden="1" x14ac:dyDescent="0.35">
      <c r="A981" s="2">
        <f t="shared" si="401"/>
        <v>30</v>
      </c>
      <c r="B981" s="2">
        <f t="shared" si="402"/>
        <v>4.4000000000000004</v>
      </c>
      <c r="C981" s="5" t="str">
        <f t="shared" si="405"/>
        <v>Informe Interactivo 3 - Papaya</v>
      </c>
      <c r="D981" s="34" t="str">
        <f t="shared" si="406"/>
        <v>https://analytics.zoho.com/open-view/2395394000005775120?ZOHO_CRITERIA=%22Trasposicion_4.4%22.%22Id_Categor%C3%ADa%22%20%3D%20100108004</v>
      </c>
      <c r="E981" s="4">
        <f t="shared" si="407"/>
        <v>35</v>
      </c>
      <c r="F981" t="str">
        <f t="shared" si="408"/>
        <v>Informe Interactivo 3</v>
      </c>
      <c r="G981" t="str">
        <f t="shared" si="409"/>
        <v>Categoria</v>
      </c>
      <c r="H981" t="str">
        <f t="shared" si="410"/>
        <v>Importaciones en USD</v>
      </c>
      <c r="I981" s="2">
        <v>100108004</v>
      </c>
      <c r="J981" t="s">
        <v>41</v>
      </c>
      <c r="L981" s="1" t="str">
        <f t="shared" si="403"/>
        <v>Informe Interactivo 3 - Papaya</v>
      </c>
    </row>
    <row r="982" spans="1:12" hidden="1" x14ac:dyDescent="0.35">
      <c r="A982" s="2">
        <f t="shared" si="401"/>
        <v>31</v>
      </c>
      <c r="B982" s="2">
        <f t="shared" si="402"/>
        <v>4.4000000000000004</v>
      </c>
      <c r="C982" s="5" t="str">
        <f t="shared" si="405"/>
        <v>Informe Interactivo 3 - Piña</v>
      </c>
      <c r="D982" s="34" t="str">
        <f t="shared" si="406"/>
        <v>https://analytics.zoho.com/open-view/2395394000005775120?ZOHO_CRITERIA=%22Trasposicion_4.4%22.%22Id_Categor%C3%ADa%22%20%3D%20100108005</v>
      </c>
      <c r="E982" s="4">
        <f t="shared" si="407"/>
        <v>35</v>
      </c>
      <c r="F982" t="str">
        <f t="shared" si="408"/>
        <v>Informe Interactivo 3</v>
      </c>
      <c r="G982" t="str">
        <f t="shared" si="409"/>
        <v>Categoria</v>
      </c>
      <c r="H982" t="str">
        <f t="shared" si="410"/>
        <v>Importaciones en USD</v>
      </c>
      <c r="I982" s="2">
        <v>100108005</v>
      </c>
      <c r="J982" t="s">
        <v>42</v>
      </c>
      <c r="L982" s="1" t="str">
        <f t="shared" si="403"/>
        <v>Informe Interactivo 3 - Piña</v>
      </c>
    </row>
    <row r="983" spans="1:12" hidden="1" x14ac:dyDescent="0.35">
      <c r="A983" s="2">
        <f t="shared" si="401"/>
        <v>32</v>
      </c>
      <c r="B983" s="2">
        <f t="shared" si="402"/>
        <v>4.4000000000000004</v>
      </c>
      <c r="C983" s="5" t="str">
        <f t="shared" si="405"/>
        <v>Informe Interactivo 3 - Plátano</v>
      </c>
      <c r="D983" s="34" t="str">
        <f t="shared" si="406"/>
        <v>https://analytics.zoho.com/open-view/2395394000005775120?ZOHO_CRITERIA=%22Trasposicion_4.4%22.%22Id_Categor%C3%ADa%22%20%3D%20100108006</v>
      </c>
      <c r="E983" s="4">
        <f t="shared" si="407"/>
        <v>35</v>
      </c>
      <c r="F983" t="str">
        <f t="shared" si="408"/>
        <v>Informe Interactivo 3</v>
      </c>
      <c r="G983" t="str">
        <f t="shared" si="409"/>
        <v>Categoria</v>
      </c>
      <c r="H983" t="str">
        <f t="shared" si="410"/>
        <v>Importaciones en USD</v>
      </c>
      <c r="I983" s="2">
        <v>100108006</v>
      </c>
      <c r="J983" t="s">
        <v>14</v>
      </c>
      <c r="L983" s="1" t="str">
        <f t="shared" si="403"/>
        <v>Informe Interactivo 3 - Plátano</v>
      </c>
    </row>
    <row r="984" spans="1:12" hidden="1" x14ac:dyDescent="0.35">
      <c r="A984" s="2">
        <f t="shared" si="401"/>
        <v>33</v>
      </c>
      <c r="B984" s="2">
        <f t="shared" si="402"/>
        <v>4.4000000000000004</v>
      </c>
      <c r="C984" s="5" t="str">
        <f t="shared" si="405"/>
        <v>Informe Interactivo 3 - Coco</v>
      </c>
      <c r="D984" s="34" t="str">
        <f t="shared" si="406"/>
        <v>https://analytics.zoho.com/open-view/2395394000005775120?ZOHO_CRITERIA=%22Trasposicion_4.4%22.%22Id_Categor%C3%ADa%22%20%3D%20100108007</v>
      </c>
      <c r="E984" s="4">
        <f t="shared" si="407"/>
        <v>35</v>
      </c>
      <c r="F984" t="str">
        <f t="shared" si="408"/>
        <v>Informe Interactivo 3</v>
      </c>
      <c r="G984" t="str">
        <f t="shared" si="409"/>
        <v>Categoria</v>
      </c>
      <c r="H984" t="str">
        <f t="shared" si="410"/>
        <v>Importaciones en USD</v>
      </c>
      <c r="I984" s="2">
        <v>100108007</v>
      </c>
      <c r="J984" t="s">
        <v>43</v>
      </c>
      <c r="L984" s="1" t="str">
        <f t="shared" si="403"/>
        <v>Informe Interactivo 3 - Coco</v>
      </c>
    </row>
    <row r="985" spans="1:12" hidden="1" x14ac:dyDescent="0.35">
      <c r="A985" s="2">
        <f t="shared" si="401"/>
        <v>34</v>
      </c>
      <c r="B985" s="2">
        <f t="shared" si="402"/>
        <v>4.4000000000000004</v>
      </c>
      <c r="C985" s="5" t="str">
        <f t="shared" si="405"/>
        <v>Informe Interactivo 3 - Uva</v>
      </c>
      <c r="D985" s="34" t="str">
        <f t="shared" si="406"/>
        <v>https://analytics.zoho.com/open-view/2395394000005775120?ZOHO_CRITERIA=%22Trasposicion_4.4%22.%22Id_Categor%C3%ADa%22%20%3D%20100109001</v>
      </c>
      <c r="E985" s="4">
        <f t="shared" si="407"/>
        <v>35</v>
      </c>
      <c r="F985" t="str">
        <f t="shared" si="408"/>
        <v>Informe Interactivo 3</v>
      </c>
      <c r="G985" t="str">
        <f t="shared" si="409"/>
        <v>Categoria</v>
      </c>
      <c r="H985" t="str">
        <f t="shared" si="410"/>
        <v>Importaciones en USD</v>
      </c>
      <c r="I985" s="2">
        <v>100109001</v>
      </c>
      <c r="J985" t="s">
        <v>44</v>
      </c>
      <c r="L985" s="1" t="str">
        <f t="shared" si="403"/>
        <v>Informe Interactivo 3 - Uva</v>
      </c>
    </row>
    <row r="986" spans="1:12" hidden="1" x14ac:dyDescent="0.35">
      <c r="A986" s="2">
        <f t="shared" si="401"/>
        <v>35</v>
      </c>
      <c r="B986" s="2">
        <f t="shared" si="402"/>
        <v>4.4000000000000004</v>
      </c>
      <c r="C986" s="5" t="str">
        <f t="shared" si="405"/>
        <v>Informe Interactivo 3 - Frutilla</v>
      </c>
      <c r="D986" s="34" t="str">
        <f t="shared" si="406"/>
        <v>https://analytics.zoho.com/open-view/2395394000005775120?ZOHO_CRITERIA=%22Trasposicion_4.4%22.%22Id_Categor%C3%ADa%22%20%3D%20100112025</v>
      </c>
      <c r="E986" s="4">
        <f t="shared" si="407"/>
        <v>35</v>
      </c>
      <c r="F986" t="str">
        <f t="shared" si="408"/>
        <v>Informe Interactivo 3</v>
      </c>
      <c r="G986" t="str">
        <f t="shared" si="409"/>
        <v>Categoria</v>
      </c>
      <c r="H986" t="str">
        <f t="shared" si="410"/>
        <v>Importaciones en USD</v>
      </c>
      <c r="I986" s="2">
        <v>100112025</v>
      </c>
      <c r="J986" t="s">
        <v>13</v>
      </c>
      <c r="L986" s="1" t="str">
        <f t="shared" si="403"/>
        <v>Informe Interactivo 3 - Frutilla</v>
      </c>
    </row>
    <row r="987" spans="1:12" hidden="1" x14ac:dyDescent="0.35">
      <c r="A987" s="35">
        <v>1</v>
      </c>
      <c r="B987" s="35">
        <f t="shared" si="402"/>
        <v>4.4000000000000004</v>
      </c>
      <c r="C987" s="36" t="str">
        <f t="shared" si="405"/>
        <v>Informe Interactivo 2 - Aceites</v>
      </c>
      <c r="D987" s="37" t="str">
        <f>+"https://analytics.zoho.com/open-view/2395394000005770974?ZOHO_CRITERIA=%22Trasposicion_4.4%22.%22Id_Procesamiento%22%20%3D%20"&amp;I987</f>
        <v>https://analytics.zoho.com/open-view/2395394000005770974?ZOHO_CRITERIA=%22Trasposicion_4.4%22.%22Id_Procesamiento%22%20%3D%201</v>
      </c>
      <c r="E987" s="38">
        <v>7</v>
      </c>
      <c r="F987" s="39" t="s">
        <v>45</v>
      </c>
      <c r="G987" s="39" t="s">
        <v>245</v>
      </c>
      <c r="H987" s="39" t="s">
        <v>316</v>
      </c>
      <c r="I987" s="35">
        <v>1</v>
      </c>
      <c r="J987" s="39" t="s">
        <v>246</v>
      </c>
      <c r="K987" s="39"/>
      <c r="L987" s="1" t="str">
        <f t="shared" si="403"/>
        <v>Informe Interactivo 2 - Aceites</v>
      </c>
    </row>
    <row r="988" spans="1:12" hidden="1" x14ac:dyDescent="0.35">
      <c r="A988" s="2">
        <f t="shared" si="401"/>
        <v>2</v>
      </c>
      <c r="B988" s="2">
        <f t="shared" si="402"/>
        <v>4.4000000000000004</v>
      </c>
      <c r="C988" s="5" t="str">
        <f t="shared" si="405"/>
        <v>Informe Interactivo 2 - Congelados</v>
      </c>
      <c r="D988" s="34" t="str">
        <f t="shared" ref="D988:D993" si="411">+"https://analytics.zoho.com/open-view/2395394000005770974?ZOHO_CRITERIA=%22Trasposicion_4.4%22.%22Id_Procesamiento%22%20%3D%20"&amp;I988</f>
        <v>https://analytics.zoho.com/open-view/2395394000005770974?ZOHO_CRITERIA=%22Trasposicion_4.4%22.%22Id_Procesamiento%22%20%3D%202</v>
      </c>
      <c r="E988" s="4">
        <f t="shared" si="407"/>
        <v>7</v>
      </c>
      <c r="F988" t="str">
        <f t="shared" si="408"/>
        <v>Informe Interactivo 2</v>
      </c>
      <c r="G988" t="str">
        <f t="shared" si="409"/>
        <v>Procesamiento</v>
      </c>
      <c r="H988" t="str">
        <f t="shared" si="410"/>
        <v>Importaciones en USD</v>
      </c>
      <c r="I988" s="2">
        <v>2</v>
      </c>
      <c r="J988" t="s">
        <v>247</v>
      </c>
      <c r="L988" s="1" t="str">
        <f t="shared" si="403"/>
        <v>Informe Interactivo 2 - Congelados</v>
      </c>
    </row>
    <row r="989" spans="1:12" hidden="1" x14ac:dyDescent="0.35">
      <c r="A989" s="2">
        <f t="shared" si="401"/>
        <v>3</v>
      </c>
      <c r="B989" s="2">
        <f t="shared" si="402"/>
        <v>4.4000000000000004</v>
      </c>
      <c r="C989" s="5" t="str">
        <f t="shared" si="405"/>
        <v>Informe Interactivo 2 - Conservas</v>
      </c>
      <c r="D989" s="34" t="str">
        <f t="shared" si="411"/>
        <v>https://analytics.zoho.com/open-view/2395394000005770974?ZOHO_CRITERIA=%22Trasposicion_4.4%22.%22Id_Procesamiento%22%20%3D%203</v>
      </c>
      <c r="E989" s="4">
        <f t="shared" si="407"/>
        <v>7</v>
      </c>
      <c r="F989" t="str">
        <f t="shared" si="408"/>
        <v>Informe Interactivo 2</v>
      </c>
      <c r="G989" t="str">
        <f t="shared" si="409"/>
        <v>Procesamiento</v>
      </c>
      <c r="H989" t="str">
        <f t="shared" si="410"/>
        <v>Importaciones en USD</v>
      </c>
      <c r="I989" s="2">
        <v>3</v>
      </c>
      <c r="J989" t="s">
        <v>248</v>
      </c>
      <c r="L989" s="1" t="str">
        <f t="shared" si="403"/>
        <v>Informe Interactivo 2 - Conservas</v>
      </c>
    </row>
    <row r="990" spans="1:12" hidden="1" x14ac:dyDescent="0.35">
      <c r="A990" s="2">
        <f t="shared" si="401"/>
        <v>4</v>
      </c>
      <c r="B990" s="2">
        <f t="shared" si="402"/>
        <v>4.4000000000000004</v>
      </c>
      <c r="C990" s="5" t="str">
        <f t="shared" si="405"/>
        <v>Informe Interactivo 2 - Deshidratados</v>
      </c>
      <c r="D990" s="34" t="str">
        <f t="shared" si="411"/>
        <v>https://analytics.zoho.com/open-view/2395394000005770974?ZOHO_CRITERIA=%22Trasposicion_4.4%22.%22Id_Procesamiento%22%20%3D%204</v>
      </c>
      <c r="E990" s="4">
        <f t="shared" si="407"/>
        <v>7</v>
      </c>
      <c r="F990" t="str">
        <f t="shared" si="408"/>
        <v>Informe Interactivo 2</v>
      </c>
      <c r="G990" t="str">
        <f t="shared" si="409"/>
        <v>Procesamiento</v>
      </c>
      <c r="H990" t="str">
        <f t="shared" si="410"/>
        <v>Importaciones en USD</v>
      </c>
      <c r="I990" s="2">
        <v>4</v>
      </c>
      <c r="J990" t="s">
        <v>249</v>
      </c>
      <c r="L990" s="1" t="str">
        <f t="shared" si="403"/>
        <v>Informe Interactivo 2 - Deshidratados</v>
      </c>
    </row>
    <row r="991" spans="1:12" hidden="1" x14ac:dyDescent="0.35">
      <c r="A991" s="2">
        <f t="shared" si="401"/>
        <v>5</v>
      </c>
      <c r="B991" s="2">
        <f t="shared" si="402"/>
        <v>4.4000000000000004</v>
      </c>
      <c r="C991" s="5" t="str">
        <f t="shared" si="405"/>
        <v>Informe Interactivo 2 - Fresca</v>
      </c>
      <c r="D991" s="34" t="str">
        <f t="shared" si="411"/>
        <v>https://analytics.zoho.com/open-view/2395394000005770974?ZOHO_CRITERIA=%22Trasposicion_4.4%22.%22Id_Procesamiento%22%20%3D%205</v>
      </c>
      <c r="E991" s="4">
        <f t="shared" si="407"/>
        <v>7</v>
      </c>
      <c r="F991" t="str">
        <f t="shared" si="408"/>
        <v>Informe Interactivo 2</v>
      </c>
      <c r="G991" t="str">
        <f t="shared" si="409"/>
        <v>Procesamiento</v>
      </c>
      <c r="H991" t="str">
        <f t="shared" si="410"/>
        <v>Importaciones en USD</v>
      </c>
      <c r="I991" s="2">
        <v>5</v>
      </c>
      <c r="J991" t="s">
        <v>250</v>
      </c>
      <c r="L991" s="1" t="str">
        <f t="shared" si="403"/>
        <v>Informe Interactivo 2 - Fresca</v>
      </c>
    </row>
    <row r="992" spans="1:12" hidden="1" x14ac:dyDescent="0.35">
      <c r="A992" s="2">
        <f t="shared" si="401"/>
        <v>6</v>
      </c>
      <c r="B992" s="2">
        <f t="shared" si="402"/>
        <v>4.4000000000000004</v>
      </c>
      <c r="C992" s="5" t="str">
        <f t="shared" si="405"/>
        <v>Informe Interactivo 2 - Frutos secos</v>
      </c>
      <c r="D992" s="34" t="str">
        <f t="shared" si="411"/>
        <v>https://analytics.zoho.com/open-view/2395394000005770974?ZOHO_CRITERIA=%22Trasposicion_4.4%22.%22Id_Procesamiento%22%20%3D%206</v>
      </c>
      <c r="E992" s="4">
        <f t="shared" si="407"/>
        <v>7</v>
      </c>
      <c r="F992" t="str">
        <f t="shared" si="408"/>
        <v>Informe Interactivo 2</v>
      </c>
      <c r="G992" t="str">
        <f t="shared" si="409"/>
        <v>Procesamiento</v>
      </c>
      <c r="H992" t="str">
        <f t="shared" si="410"/>
        <v>Importaciones en USD</v>
      </c>
      <c r="I992" s="2">
        <v>6</v>
      </c>
      <c r="J992" t="s">
        <v>251</v>
      </c>
      <c r="L992" s="1" t="str">
        <f t="shared" si="403"/>
        <v>Informe Interactivo 2 - Frutos secos</v>
      </c>
    </row>
    <row r="993" spans="1:12" hidden="1" x14ac:dyDescent="0.35">
      <c r="A993" s="2">
        <f t="shared" si="401"/>
        <v>7</v>
      </c>
      <c r="B993" s="2">
        <f t="shared" si="402"/>
        <v>4.4000000000000004</v>
      </c>
      <c r="C993" s="5" t="str">
        <f t="shared" si="405"/>
        <v>Informe Interactivo 2 - Jugos</v>
      </c>
      <c r="D993" s="34" t="str">
        <f t="shared" si="411"/>
        <v>https://analytics.zoho.com/open-view/2395394000005770974?ZOHO_CRITERIA=%22Trasposicion_4.4%22.%22Id_Procesamiento%22%20%3D%207</v>
      </c>
      <c r="E993" s="4">
        <f t="shared" si="407"/>
        <v>7</v>
      </c>
      <c r="F993" t="str">
        <f t="shared" si="408"/>
        <v>Informe Interactivo 2</v>
      </c>
      <c r="G993" t="str">
        <f t="shared" si="409"/>
        <v>Procesamiento</v>
      </c>
      <c r="H993" t="str">
        <f t="shared" si="410"/>
        <v>Importaciones en USD</v>
      </c>
      <c r="I993" s="2">
        <v>7</v>
      </c>
      <c r="J993" t="s">
        <v>252</v>
      </c>
      <c r="L993" s="1" t="str">
        <f t="shared" si="403"/>
        <v>Informe Interactivo 2 - Jugos</v>
      </c>
    </row>
    <row r="994" spans="1:12" hidden="1" x14ac:dyDescent="0.35">
      <c r="A994" s="35">
        <v>1</v>
      </c>
      <c r="B994" s="35">
        <f t="shared" si="402"/>
        <v>4.4000000000000004</v>
      </c>
      <c r="C994" s="36" t="str">
        <f t="shared" si="405"/>
        <v>Informe Interactivo 4 - Marruecos</v>
      </c>
      <c r="D994" s="37" t="str">
        <f>+"https://analytics.zoho.com/open-view/2395394000005776046?ZOHO_CRITERIA=%22Trasposicion_4.4%22.%22C%C3%B3digo_Pa%C3%ADs%22%20%3D%20'"&amp;I994&amp;"'"</f>
        <v>https://analytics.zoho.com/open-view/2395394000005776046?ZOHO_CRITERIA=%22Trasposicion_4.4%22.%22C%C3%B3digo_Pa%C3%ADs%22%20%3D%20'MAR'</v>
      </c>
      <c r="E994" s="38">
        <v>83</v>
      </c>
      <c r="F994" s="39" t="s">
        <v>0</v>
      </c>
      <c r="G994" s="39" t="s">
        <v>283</v>
      </c>
      <c r="H994" s="39" t="s">
        <v>316</v>
      </c>
      <c r="I994" s="35" t="s">
        <v>75</v>
      </c>
      <c r="J994" s="39" t="s">
        <v>76</v>
      </c>
      <c r="K994" s="39"/>
      <c r="L994" s="1" t="str">
        <f t="shared" si="403"/>
        <v>Informe Interactivo 4 - Marruecos</v>
      </c>
    </row>
    <row r="995" spans="1:12" hidden="1" x14ac:dyDescent="0.35">
      <c r="A995" s="2">
        <f t="shared" si="401"/>
        <v>2</v>
      </c>
      <c r="B995" s="2">
        <f t="shared" si="402"/>
        <v>4.4000000000000004</v>
      </c>
      <c r="C995" s="5" t="str">
        <f t="shared" si="405"/>
        <v>Informe Interactivo 4 - Afganistán</v>
      </c>
      <c r="D995" s="34" t="str">
        <f t="shared" ref="D995:D1054" si="412">+"https://analytics.zoho.com/open-view/2395394000005776046?ZOHO_CRITERIA=%22Trasposicion_4.4%22.%22C%C3%B3digo_Pa%C3%ADs%22%20%3D%20'"&amp;I995&amp;"'"</f>
        <v>https://analytics.zoho.com/open-view/2395394000005776046?ZOHO_CRITERIA=%22Trasposicion_4.4%22.%22C%C3%B3digo_Pa%C3%ADs%22%20%3D%20'AFG'</v>
      </c>
      <c r="E995" s="4">
        <f t="shared" si="407"/>
        <v>83</v>
      </c>
      <c r="F995" t="str">
        <f t="shared" si="408"/>
        <v>Informe Interactivo 4</v>
      </c>
      <c r="G995" t="str">
        <f t="shared" si="409"/>
        <v>País de Origen</v>
      </c>
      <c r="H995" t="str">
        <f t="shared" si="410"/>
        <v>Importaciones en USD</v>
      </c>
      <c r="I995" s="2" t="s">
        <v>285</v>
      </c>
      <c r="J995" t="s">
        <v>286</v>
      </c>
      <c r="L995" s="1" t="str">
        <f t="shared" si="403"/>
        <v>Informe Interactivo 4 - Afganistán</v>
      </c>
    </row>
    <row r="996" spans="1:12" hidden="1" x14ac:dyDescent="0.35">
      <c r="A996" s="2">
        <f t="shared" si="401"/>
        <v>3</v>
      </c>
      <c r="B996" s="2">
        <f t="shared" si="402"/>
        <v>4.4000000000000004</v>
      </c>
      <c r="C996" s="5" t="str">
        <f t="shared" si="405"/>
        <v>Informe Interactivo 4 - Emiratos Árabes Unidos</v>
      </c>
      <c r="D996" s="34" t="str">
        <f t="shared" si="412"/>
        <v>https://analytics.zoho.com/open-view/2395394000005776046?ZOHO_CRITERIA=%22Trasposicion_4.4%22.%22C%C3%B3digo_Pa%C3%ADs%22%20%3D%20'ARE'</v>
      </c>
      <c r="E996" s="4">
        <f t="shared" si="407"/>
        <v>83</v>
      </c>
      <c r="F996" t="str">
        <f t="shared" si="408"/>
        <v>Informe Interactivo 4</v>
      </c>
      <c r="G996" t="str">
        <f t="shared" si="409"/>
        <v>País de Origen</v>
      </c>
      <c r="H996" t="str">
        <f t="shared" si="410"/>
        <v>Importaciones en USD</v>
      </c>
      <c r="I996" s="2" t="s">
        <v>79</v>
      </c>
      <c r="J996" t="s">
        <v>80</v>
      </c>
      <c r="L996" s="1" t="str">
        <f t="shared" si="403"/>
        <v>Informe Interactivo 4 - Emiratos Árabes Unidos</v>
      </c>
    </row>
    <row r="997" spans="1:12" hidden="1" x14ac:dyDescent="0.35">
      <c r="A997" s="2">
        <f t="shared" si="401"/>
        <v>4</v>
      </c>
      <c r="B997" s="2">
        <f t="shared" si="402"/>
        <v>4.4000000000000004</v>
      </c>
      <c r="C997" s="5" t="str">
        <f t="shared" si="405"/>
        <v>Informe Interactivo 4 - Argentina</v>
      </c>
      <c r="D997" s="34" t="str">
        <f t="shared" si="412"/>
        <v>https://analytics.zoho.com/open-view/2395394000005776046?ZOHO_CRITERIA=%22Trasposicion_4.4%22.%22C%C3%B3digo_Pa%C3%ADs%22%20%3D%20'ARG'</v>
      </c>
      <c r="E997" s="4">
        <f t="shared" si="407"/>
        <v>83</v>
      </c>
      <c r="F997" t="str">
        <f t="shared" si="408"/>
        <v>Informe Interactivo 4</v>
      </c>
      <c r="G997" t="str">
        <f t="shared" si="409"/>
        <v>País de Origen</v>
      </c>
      <c r="H997" t="str">
        <f t="shared" si="410"/>
        <v>Importaciones en USD</v>
      </c>
      <c r="I997" s="2" t="s">
        <v>81</v>
      </c>
      <c r="J997" t="s">
        <v>82</v>
      </c>
      <c r="L997" s="1" t="str">
        <f t="shared" si="403"/>
        <v>Informe Interactivo 4 - Argentina</v>
      </c>
    </row>
    <row r="998" spans="1:12" hidden="1" x14ac:dyDescent="0.35">
      <c r="A998" s="2">
        <f t="shared" si="401"/>
        <v>5</v>
      </c>
      <c r="B998" s="2">
        <f t="shared" si="402"/>
        <v>4.4000000000000004</v>
      </c>
      <c r="C998" s="5" t="str">
        <f t="shared" si="405"/>
        <v>Informe Interactivo 4 - Australia</v>
      </c>
      <c r="D998" s="34" t="str">
        <f t="shared" si="412"/>
        <v>https://analytics.zoho.com/open-view/2395394000005776046?ZOHO_CRITERIA=%22Trasposicion_4.4%22.%22C%C3%B3digo_Pa%C3%ADs%22%20%3D%20'AUS'</v>
      </c>
      <c r="E998" s="4">
        <f t="shared" si="407"/>
        <v>83</v>
      </c>
      <c r="F998" t="str">
        <f t="shared" si="408"/>
        <v>Informe Interactivo 4</v>
      </c>
      <c r="G998" t="str">
        <f t="shared" si="409"/>
        <v>País de Origen</v>
      </c>
      <c r="H998" t="str">
        <f t="shared" si="410"/>
        <v>Importaciones en USD</v>
      </c>
      <c r="I998" s="2" t="s">
        <v>83</v>
      </c>
      <c r="J998" t="s">
        <v>84</v>
      </c>
      <c r="L998" s="1" t="str">
        <f t="shared" si="403"/>
        <v>Informe Interactivo 4 - Australia</v>
      </c>
    </row>
    <row r="999" spans="1:12" hidden="1" x14ac:dyDescent="0.35">
      <c r="A999" s="2">
        <f t="shared" si="401"/>
        <v>6</v>
      </c>
      <c r="B999" s="2">
        <f t="shared" si="402"/>
        <v>4.4000000000000004</v>
      </c>
      <c r="C999" s="5" t="str">
        <f t="shared" si="405"/>
        <v>Informe Interactivo 4 - Austria</v>
      </c>
      <c r="D999" s="34" t="str">
        <f t="shared" si="412"/>
        <v>https://analytics.zoho.com/open-view/2395394000005776046?ZOHO_CRITERIA=%22Trasposicion_4.4%22.%22C%C3%B3digo_Pa%C3%ADs%22%20%3D%20'AUT'</v>
      </c>
      <c r="E999" s="4">
        <f t="shared" si="407"/>
        <v>83</v>
      </c>
      <c r="F999" t="str">
        <f t="shared" si="408"/>
        <v>Informe Interactivo 4</v>
      </c>
      <c r="G999" t="str">
        <f t="shared" si="409"/>
        <v>País de Origen</v>
      </c>
      <c r="H999" t="str">
        <f t="shared" si="410"/>
        <v>Importaciones en USD</v>
      </c>
      <c r="I999" s="2" t="s">
        <v>85</v>
      </c>
      <c r="J999" t="s">
        <v>86</v>
      </c>
      <c r="L999" s="1" t="str">
        <f t="shared" si="403"/>
        <v>Informe Interactivo 4 - Austria</v>
      </c>
    </row>
    <row r="1000" spans="1:12" hidden="1" x14ac:dyDescent="0.35">
      <c r="A1000" s="2">
        <f t="shared" si="401"/>
        <v>7</v>
      </c>
      <c r="B1000" s="2">
        <f t="shared" si="402"/>
        <v>4.4000000000000004</v>
      </c>
      <c r="C1000" s="5" t="str">
        <f t="shared" si="405"/>
        <v>Informe Interactivo 4 - Bélgica</v>
      </c>
      <c r="D1000" s="34" t="str">
        <f t="shared" si="412"/>
        <v>https://analytics.zoho.com/open-view/2395394000005776046?ZOHO_CRITERIA=%22Trasposicion_4.4%22.%22C%C3%B3digo_Pa%C3%ADs%22%20%3D%20'BEL'</v>
      </c>
      <c r="E1000" s="4">
        <f t="shared" si="407"/>
        <v>83</v>
      </c>
      <c r="F1000" t="str">
        <f t="shared" si="408"/>
        <v>Informe Interactivo 4</v>
      </c>
      <c r="G1000" t="str">
        <f t="shared" si="409"/>
        <v>País de Origen</v>
      </c>
      <c r="H1000" t="str">
        <f t="shared" si="410"/>
        <v>Importaciones en USD</v>
      </c>
      <c r="I1000" s="2" t="s">
        <v>89</v>
      </c>
      <c r="J1000" t="s">
        <v>90</v>
      </c>
      <c r="L1000" s="1" t="str">
        <f t="shared" si="403"/>
        <v>Informe Interactivo 4 - Bélgica</v>
      </c>
    </row>
    <row r="1001" spans="1:12" hidden="1" x14ac:dyDescent="0.35">
      <c r="A1001" s="2">
        <f t="shared" si="401"/>
        <v>8</v>
      </c>
      <c r="B1001" s="2">
        <f t="shared" si="402"/>
        <v>4.4000000000000004</v>
      </c>
      <c r="C1001" s="5" t="str">
        <f t="shared" si="405"/>
        <v>Informe Interactivo 4 - Bulgaria</v>
      </c>
      <c r="D1001" s="34" t="str">
        <f t="shared" si="412"/>
        <v>https://analytics.zoho.com/open-view/2395394000005776046?ZOHO_CRITERIA=%22Trasposicion_4.4%22.%22C%C3%B3digo_Pa%C3%ADs%22%20%3D%20'BGR'</v>
      </c>
      <c r="E1001" s="4">
        <f t="shared" si="407"/>
        <v>83</v>
      </c>
      <c r="F1001" t="str">
        <f t="shared" si="408"/>
        <v>Informe Interactivo 4</v>
      </c>
      <c r="G1001" t="str">
        <f t="shared" si="409"/>
        <v>País de Origen</v>
      </c>
      <c r="H1001" t="str">
        <f t="shared" si="410"/>
        <v>Importaciones en USD</v>
      </c>
      <c r="I1001" s="2" t="s">
        <v>287</v>
      </c>
      <c r="J1001" t="s">
        <v>288</v>
      </c>
      <c r="L1001" s="1" t="str">
        <f t="shared" si="403"/>
        <v>Informe Interactivo 4 - Bulgaria</v>
      </c>
    </row>
    <row r="1002" spans="1:12" hidden="1" x14ac:dyDescent="0.35">
      <c r="A1002" s="2">
        <f t="shared" si="401"/>
        <v>9</v>
      </c>
      <c r="B1002" s="2">
        <f t="shared" si="402"/>
        <v>4.4000000000000004</v>
      </c>
      <c r="C1002" s="5" t="str">
        <f t="shared" si="405"/>
        <v>Informe Interactivo 4 - Bosnia-Herzegovina</v>
      </c>
      <c r="D1002" s="34" t="str">
        <f t="shared" si="412"/>
        <v>https://analytics.zoho.com/open-view/2395394000005776046?ZOHO_CRITERIA=%22Trasposicion_4.4%22.%22C%C3%B3digo_Pa%C3%ADs%22%20%3D%20'BIH'</v>
      </c>
      <c r="E1002" s="4">
        <f t="shared" si="407"/>
        <v>83</v>
      </c>
      <c r="F1002" t="str">
        <f t="shared" si="408"/>
        <v>Informe Interactivo 4</v>
      </c>
      <c r="G1002" t="str">
        <f t="shared" si="409"/>
        <v>País de Origen</v>
      </c>
      <c r="H1002" t="str">
        <f t="shared" si="410"/>
        <v>Importaciones en USD</v>
      </c>
      <c r="I1002" s="2" t="s">
        <v>289</v>
      </c>
      <c r="J1002" t="s">
        <v>290</v>
      </c>
      <c r="L1002" s="1" t="str">
        <f t="shared" si="403"/>
        <v>Informe Interactivo 4 - Bosnia-Herzegovina</v>
      </c>
    </row>
    <row r="1003" spans="1:12" hidden="1" x14ac:dyDescent="0.35">
      <c r="A1003" s="2">
        <f t="shared" si="401"/>
        <v>10</v>
      </c>
      <c r="B1003" s="2">
        <f t="shared" si="402"/>
        <v>4.4000000000000004</v>
      </c>
      <c r="C1003" s="5" t="str">
        <f t="shared" si="405"/>
        <v>Informe Interactivo 4 - Bolivia</v>
      </c>
      <c r="D1003" s="34" t="str">
        <f t="shared" si="412"/>
        <v>https://analytics.zoho.com/open-view/2395394000005776046?ZOHO_CRITERIA=%22Trasposicion_4.4%22.%22C%C3%B3digo_Pa%C3%ADs%22%20%3D%20'BOL'</v>
      </c>
      <c r="E1003" s="4">
        <f t="shared" si="407"/>
        <v>83</v>
      </c>
      <c r="F1003" t="str">
        <f t="shared" si="408"/>
        <v>Informe Interactivo 4</v>
      </c>
      <c r="G1003" t="str">
        <f t="shared" si="409"/>
        <v>País de Origen</v>
      </c>
      <c r="H1003" t="str">
        <f t="shared" si="410"/>
        <v>Importaciones en USD</v>
      </c>
      <c r="I1003" s="2" t="s">
        <v>95</v>
      </c>
      <c r="J1003" t="s">
        <v>96</v>
      </c>
      <c r="L1003" s="1" t="str">
        <f t="shared" si="403"/>
        <v>Informe Interactivo 4 - Bolivia</v>
      </c>
    </row>
    <row r="1004" spans="1:12" hidden="1" x14ac:dyDescent="0.35">
      <c r="A1004" s="2">
        <f t="shared" si="401"/>
        <v>11</v>
      </c>
      <c r="B1004" s="2">
        <f t="shared" si="402"/>
        <v>4.4000000000000004</v>
      </c>
      <c r="C1004" s="5" t="str">
        <f t="shared" si="405"/>
        <v>Informe Interactivo 4 - Brasil</v>
      </c>
      <c r="D1004" s="34" t="str">
        <f t="shared" si="412"/>
        <v>https://analytics.zoho.com/open-view/2395394000005776046?ZOHO_CRITERIA=%22Trasposicion_4.4%22.%22C%C3%B3digo_Pa%C3%ADs%22%20%3D%20'BRA'</v>
      </c>
      <c r="E1004" s="4">
        <f t="shared" si="407"/>
        <v>83</v>
      </c>
      <c r="F1004" t="str">
        <f t="shared" si="408"/>
        <v>Informe Interactivo 4</v>
      </c>
      <c r="G1004" t="str">
        <f t="shared" si="409"/>
        <v>País de Origen</v>
      </c>
      <c r="H1004" t="str">
        <f t="shared" si="410"/>
        <v>Importaciones en USD</v>
      </c>
      <c r="I1004" s="2" t="s">
        <v>97</v>
      </c>
      <c r="J1004" t="s">
        <v>98</v>
      </c>
      <c r="L1004" s="1" t="str">
        <f t="shared" si="403"/>
        <v>Informe Interactivo 4 - Brasil</v>
      </c>
    </row>
    <row r="1005" spans="1:12" hidden="1" x14ac:dyDescent="0.35">
      <c r="A1005" s="2">
        <f t="shared" ref="A1005:A1047" si="413">+A1004+1</f>
        <v>12</v>
      </c>
      <c r="B1005" s="2">
        <f t="shared" ref="B1005:B1047" si="414">+B1004</f>
        <v>4.4000000000000004</v>
      </c>
      <c r="C1005" s="5" t="str">
        <f t="shared" ref="C1005:C1064" si="415">+F1005&amp;" - "&amp;J1005</f>
        <v>Informe Interactivo 4 - Canadá</v>
      </c>
      <c r="D1005" s="34" t="str">
        <f t="shared" si="412"/>
        <v>https://analytics.zoho.com/open-view/2395394000005776046?ZOHO_CRITERIA=%22Trasposicion_4.4%22.%22C%C3%B3digo_Pa%C3%ADs%22%20%3D%20'CAN'</v>
      </c>
      <c r="E1005" s="4">
        <f t="shared" ref="E1005:E1047" si="416">+E1004</f>
        <v>83</v>
      </c>
      <c r="F1005" t="str">
        <f t="shared" ref="F1005:F1047" si="417">+F1004</f>
        <v>Informe Interactivo 4</v>
      </c>
      <c r="G1005" t="str">
        <f t="shared" ref="G1005:G1047" si="418">+G1004</f>
        <v>País de Origen</v>
      </c>
      <c r="H1005" t="str">
        <f t="shared" ref="H1005:H1047" si="419">+H1004</f>
        <v>Importaciones en USD</v>
      </c>
      <c r="I1005" s="2" t="s">
        <v>99</v>
      </c>
      <c r="J1005" t="s">
        <v>100</v>
      </c>
      <c r="L1005" s="1" t="str">
        <f t="shared" ref="L1005:L1064" si="420">+HYPERLINK(D1005,C1005)</f>
        <v>Informe Interactivo 4 - Canadá</v>
      </c>
    </row>
    <row r="1006" spans="1:12" hidden="1" x14ac:dyDescent="0.35">
      <c r="A1006" s="2">
        <f t="shared" si="413"/>
        <v>13</v>
      </c>
      <c r="B1006" s="2">
        <f t="shared" si="414"/>
        <v>4.4000000000000004</v>
      </c>
      <c r="C1006" s="5" t="str">
        <f t="shared" si="415"/>
        <v>Informe Interactivo 4 - Suiza</v>
      </c>
      <c r="D1006" s="34" t="str">
        <f t="shared" si="412"/>
        <v>https://analytics.zoho.com/open-view/2395394000005776046?ZOHO_CRITERIA=%22Trasposicion_4.4%22.%22C%C3%B3digo_Pa%C3%ADs%22%20%3D%20'CHE'</v>
      </c>
      <c r="E1006" s="4">
        <f t="shared" si="416"/>
        <v>83</v>
      </c>
      <c r="F1006" t="str">
        <f t="shared" si="417"/>
        <v>Informe Interactivo 4</v>
      </c>
      <c r="G1006" t="str">
        <f t="shared" si="418"/>
        <v>País de Origen</v>
      </c>
      <c r="H1006" t="str">
        <f t="shared" si="419"/>
        <v>Importaciones en USD</v>
      </c>
      <c r="I1006" s="2" t="s">
        <v>101</v>
      </c>
      <c r="J1006" t="s">
        <v>102</v>
      </c>
      <c r="L1006" s="1" t="str">
        <f t="shared" si="420"/>
        <v>Informe Interactivo 4 - Suiza</v>
      </c>
    </row>
    <row r="1007" spans="1:12" hidden="1" x14ac:dyDescent="0.35">
      <c r="A1007" s="2">
        <f t="shared" si="413"/>
        <v>14</v>
      </c>
      <c r="B1007" s="2">
        <f t="shared" si="414"/>
        <v>4.4000000000000004</v>
      </c>
      <c r="C1007" s="5" t="str">
        <f t="shared" si="415"/>
        <v>Informe Interactivo 4 - China</v>
      </c>
      <c r="D1007" s="34" t="str">
        <f t="shared" si="412"/>
        <v>https://analytics.zoho.com/open-view/2395394000005776046?ZOHO_CRITERIA=%22Trasposicion_4.4%22.%22C%C3%B3digo_Pa%C3%ADs%22%20%3D%20'CHN'</v>
      </c>
      <c r="E1007" s="4">
        <f t="shared" si="416"/>
        <v>83</v>
      </c>
      <c r="F1007" t="str">
        <f t="shared" si="417"/>
        <v>Informe Interactivo 4</v>
      </c>
      <c r="G1007" t="str">
        <f t="shared" si="418"/>
        <v>País de Origen</v>
      </c>
      <c r="H1007" t="str">
        <f t="shared" si="419"/>
        <v>Importaciones en USD</v>
      </c>
      <c r="I1007" s="2" t="s">
        <v>103</v>
      </c>
      <c r="J1007" t="s">
        <v>104</v>
      </c>
      <c r="L1007" s="1" t="str">
        <f t="shared" si="420"/>
        <v>Informe Interactivo 4 - China</v>
      </c>
    </row>
    <row r="1008" spans="1:12" hidden="1" x14ac:dyDescent="0.35">
      <c r="A1008" s="2">
        <f t="shared" si="413"/>
        <v>15</v>
      </c>
      <c r="B1008" s="2">
        <f t="shared" si="414"/>
        <v>4.4000000000000004</v>
      </c>
      <c r="C1008" s="5" t="str">
        <f t="shared" si="415"/>
        <v>Informe Interactivo 4 - Colombia</v>
      </c>
      <c r="D1008" s="34" t="str">
        <f t="shared" si="412"/>
        <v>https://analytics.zoho.com/open-view/2395394000005776046?ZOHO_CRITERIA=%22Trasposicion_4.4%22.%22C%C3%B3digo_Pa%C3%ADs%22%20%3D%20'COL'</v>
      </c>
      <c r="E1008" s="4">
        <f t="shared" si="416"/>
        <v>83</v>
      </c>
      <c r="F1008" t="str">
        <f t="shared" si="417"/>
        <v>Informe Interactivo 4</v>
      </c>
      <c r="G1008" t="str">
        <f t="shared" si="418"/>
        <v>País de Origen</v>
      </c>
      <c r="H1008" t="str">
        <f t="shared" si="419"/>
        <v>Importaciones en USD</v>
      </c>
      <c r="I1008" s="2" t="s">
        <v>105</v>
      </c>
      <c r="J1008" t="s">
        <v>106</v>
      </c>
      <c r="L1008" s="1" t="str">
        <f t="shared" si="420"/>
        <v>Informe Interactivo 4 - Colombia</v>
      </c>
    </row>
    <row r="1009" spans="1:12" hidden="1" x14ac:dyDescent="0.35">
      <c r="A1009" s="2">
        <f t="shared" si="413"/>
        <v>16</v>
      </c>
      <c r="B1009" s="2">
        <f t="shared" si="414"/>
        <v>4.4000000000000004</v>
      </c>
      <c r="C1009" s="5" t="str">
        <f t="shared" si="415"/>
        <v>Informe Interactivo 4 - Costa Rica</v>
      </c>
      <c r="D1009" s="34" t="str">
        <f t="shared" si="412"/>
        <v>https://analytics.zoho.com/open-view/2395394000005776046?ZOHO_CRITERIA=%22Trasposicion_4.4%22.%22C%C3%B3digo_Pa%C3%ADs%22%20%3D%20'CRI'</v>
      </c>
      <c r="E1009" s="4">
        <f t="shared" si="416"/>
        <v>83</v>
      </c>
      <c r="F1009" t="str">
        <f t="shared" si="417"/>
        <v>Informe Interactivo 4</v>
      </c>
      <c r="G1009" t="str">
        <f t="shared" si="418"/>
        <v>País de Origen</v>
      </c>
      <c r="H1009" t="str">
        <f t="shared" si="419"/>
        <v>Importaciones en USD</v>
      </c>
      <c r="I1009" s="2" t="s">
        <v>107</v>
      </c>
      <c r="J1009" t="s">
        <v>108</v>
      </c>
      <c r="L1009" s="1" t="str">
        <f t="shared" si="420"/>
        <v>Informe Interactivo 4 - Costa Rica</v>
      </c>
    </row>
    <row r="1010" spans="1:12" hidden="1" x14ac:dyDescent="0.35">
      <c r="A1010" s="2">
        <f t="shared" si="413"/>
        <v>17</v>
      </c>
      <c r="B1010" s="2">
        <f t="shared" si="414"/>
        <v>4.4000000000000004</v>
      </c>
      <c r="C1010" s="5" t="str">
        <f t="shared" si="415"/>
        <v>Informe Interactivo 4 - República Checa</v>
      </c>
      <c r="D1010" s="34" t="str">
        <f t="shared" si="412"/>
        <v>https://analytics.zoho.com/open-view/2395394000005776046?ZOHO_CRITERIA=%22Trasposicion_4.4%22.%22C%C3%B3digo_Pa%C3%ADs%22%20%3D%20'CZE'</v>
      </c>
      <c r="E1010" s="4">
        <f t="shared" si="416"/>
        <v>83</v>
      </c>
      <c r="F1010" t="str">
        <f t="shared" si="417"/>
        <v>Informe Interactivo 4</v>
      </c>
      <c r="G1010" t="str">
        <f t="shared" si="418"/>
        <v>País de Origen</v>
      </c>
      <c r="H1010" t="str">
        <f t="shared" si="419"/>
        <v>Importaciones en USD</v>
      </c>
      <c r="I1010" s="2" t="s">
        <v>111</v>
      </c>
      <c r="J1010" t="s">
        <v>112</v>
      </c>
      <c r="L1010" s="1" t="str">
        <f t="shared" si="420"/>
        <v>Informe Interactivo 4 - República Checa</v>
      </c>
    </row>
    <row r="1011" spans="1:12" hidden="1" x14ac:dyDescent="0.35">
      <c r="A1011" s="2">
        <f t="shared" si="413"/>
        <v>18</v>
      </c>
      <c r="B1011" s="2">
        <f t="shared" si="414"/>
        <v>4.4000000000000004</v>
      </c>
      <c r="C1011" s="5" t="str">
        <f t="shared" si="415"/>
        <v>Informe Interactivo 4 - Alemania</v>
      </c>
      <c r="D1011" s="34" t="str">
        <f t="shared" si="412"/>
        <v>https://analytics.zoho.com/open-view/2395394000005776046?ZOHO_CRITERIA=%22Trasposicion_4.4%22.%22C%C3%B3digo_Pa%C3%ADs%22%20%3D%20'DEU'</v>
      </c>
      <c r="E1011" s="4">
        <f t="shared" si="416"/>
        <v>83</v>
      </c>
      <c r="F1011" t="str">
        <f t="shared" si="417"/>
        <v>Informe Interactivo 4</v>
      </c>
      <c r="G1011" t="str">
        <f t="shared" si="418"/>
        <v>País de Origen</v>
      </c>
      <c r="H1011" t="str">
        <f t="shared" si="419"/>
        <v>Importaciones en USD</v>
      </c>
      <c r="I1011" s="2" t="s">
        <v>113</v>
      </c>
      <c r="J1011" t="s">
        <v>114</v>
      </c>
      <c r="L1011" s="1" t="str">
        <f t="shared" si="420"/>
        <v>Informe Interactivo 4 - Alemania</v>
      </c>
    </row>
    <row r="1012" spans="1:12" hidden="1" x14ac:dyDescent="0.35">
      <c r="A1012" s="2">
        <f t="shared" si="413"/>
        <v>19</v>
      </c>
      <c r="B1012" s="2">
        <f t="shared" si="414"/>
        <v>4.4000000000000004</v>
      </c>
      <c r="C1012" s="5" t="str">
        <f t="shared" si="415"/>
        <v>Informe Interactivo 4 - Dinamarca</v>
      </c>
      <c r="D1012" s="34" t="str">
        <f t="shared" si="412"/>
        <v>https://analytics.zoho.com/open-view/2395394000005776046?ZOHO_CRITERIA=%22Trasposicion_4.4%22.%22C%C3%B3digo_Pa%C3%ADs%22%20%3D%20'DNK'</v>
      </c>
      <c r="E1012" s="4">
        <f t="shared" si="416"/>
        <v>83</v>
      </c>
      <c r="F1012" t="str">
        <f t="shared" si="417"/>
        <v>Informe Interactivo 4</v>
      </c>
      <c r="G1012" t="str">
        <f t="shared" si="418"/>
        <v>País de Origen</v>
      </c>
      <c r="H1012" t="str">
        <f t="shared" si="419"/>
        <v>Importaciones en USD</v>
      </c>
      <c r="I1012" s="2" t="s">
        <v>115</v>
      </c>
      <c r="J1012" t="s">
        <v>116</v>
      </c>
      <c r="L1012" s="1" t="str">
        <f t="shared" si="420"/>
        <v>Informe Interactivo 4 - Dinamarca</v>
      </c>
    </row>
    <row r="1013" spans="1:12" hidden="1" x14ac:dyDescent="0.35">
      <c r="A1013" s="2">
        <f t="shared" si="413"/>
        <v>20</v>
      </c>
      <c r="B1013" s="2">
        <f t="shared" si="414"/>
        <v>4.4000000000000004</v>
      </c>
      <c r="C1013" s="5" t="str">
        <f t="shared" si="415"/>
        <v>Informe Interactivo 4 - República Dominicana</v>
      </c>
      <c r="D1013" s="34" t="str">
        <f t="shared" si="412"/>
        <v>https://analytics.zoho.com/open-view/2395394000005776046?ZOHO_CRITERIA=%22Trasposicion_4.4%22.%22C%C3%B3digo_Pa%C3%ADs%22%20%3D%20'DOM'</v>
      </c>
      <c r="E1013" s="4">
        <f t="shared" si="416"/>
        <v>83</v>
      </c>
      <c r="F1013" t="str">
        <f t="shared" si="417"/>
        <v>Informe Interactivo 4</v>
      </c>
      <c r="G1013" t="str">
        <f t="shared" si="418"/>
        <v>País de Origen</v>
      </c>
      <c r="H1013" t="str">
        <f t="shared" si="419"/>
        <v>Importaciones en USD</v>
      </c>
      <c r="I1013" s="2" t="s">
        <v>73</v>
      </c>
      <c r="J1013" t="s">
        <v>74</v>
      </c>
      <c r="L1013" s="1" t="str">
        <f t="shared" si="420"/>
        <v>Informe Interactivo 4 - República Dominicana</v>
      </c>
    </row>
    <row r="1014" spans="1:12" hidden="1" x14ac:dyDescent="0.35">
      <c r="A1014" s="2">
        <f t="shared" si="413"/>
        <v>21</v>
      </c>
      <c r="B1014" s="2">
        <f t="shared" si="414"/>
        <v>4.4000000000000004</v>
      </c>
      <c r="C1014" s="5" t="str">
        <f t="shared" si="415"/>
        <v>Informe Interactivo 4 - Ecuador</v>
      </c>
      <c r="D1014" s="34" t="str">
        <f t="shared" si="412"/>
        <v>https://analytics.zoho.com/open-view/2395394000005776046?ZOHO_CRITERIA=%22Trasposicion_4.4%22.%22C%C3%B3digo_Pa%C3%ADs%22%20%3D%20'ECU'</v>
      </c>
      <c r="E1014" s="4">
        <f t="shared" si="416"/>
        <v>83</v>
      </c>
      <c r="F1014" t="str">
        <f t="shared" si="417"/>
        <v>Informe Interactivo 4</v>
      </c>
      <c r="G1014" t="str">
        <f t="shared" si="418"/>
        <v>País de Origen</v>
      </c>
      <c r="H1014" t="str">
        <f t="shared" si="419"/>
        <v>Importaciones en USD</v>
      </c>
      <c r="I1014" s="2" t="s">
        <v>119</v>
      </c>
      <c r="J1014" t="s">
        <v>120</v>
      </c>
      <c r="L1014" s="1" t="str">
        <f t="shared" si="420"/>
        <v>Informe Interactivo 4 - Ecuador</v>
      </c>
    </row>
    <row r="1015" spans="1:12" hidden="1" x14ac:dyDescent="0.35">
      <c r="A1015" s="2">
        <f t="shared" si="413"/>
        <v>22</v>
      </c>
      <c r="B1015" s="2">
        <f t="shared" si="414"/>
        <v>4.4000000000000004</v>
      </c>
      <c r="C1015" s="5" t="str">
        <f t="shared" si="415"/>
        <v>Informe Interactivo 4 - Egipto</v>
      </c>
      <c r="D1015" s="34" t="str">
        <f t="shared" si="412"/>
        <v>https://analytics.zoho.com/open-view/2395394000005776046?ZOHO_CRITERIA=%22Trasposicion_4.4%22.%22C%C3%B3digo_Pa%C3%ADs%22%20%3D%20'EGY'</v>
      </c>
      <c r="E1015" s="4">
        <f t="shared" si="416"/>
        <v>83</v>
      </c>
      <c r="F1015" t="str">
        <f t="shared" si="417"/>
        <v>Informe Interactivo 4</v>
      </c>
      <c r="G1015" t="str">
        <f t="shared" si="418"/>
        <v>País de Origen</v>
      </c>
      <c r="H1015" t="str">
        <f t="shared" si="419"/>
        <v>Importaciones en USD</v>
      </c>
      <c r="I1015" s="2" t="s">
        <v>121</v>
      </c>
      <c r="J1015" t="s">
        <v>122</v>
      </c>
      <c r="L1015" s="1" t="str">
        <f t="shared" si="420"/>
        <v>Informe Interactivo 4 - Egipto</v>
      </c>
    </row>
    <row r="1016" spans="1:12" hidden="1" x14ac:dyDescent="0.35">
      <c r="A1016" s="2">
        <f t="shared" si="413"/>
        <v>23</v>
      </c>
      <c r="B1016" s="2">
        <f t="shared" si="414"/>
        <v>4.4000000000000004</v>
      </c>
      <c r="C1016" s="5" t="str">
        <f t="shared" si="415"/>
        <v>Informe Interactivo 4 - España</v>
      </c>
      <c r="D1016" s="34" t="str">
        <f t="shared" si="412"/>
        <v>https://analytics.zoho.com/open-view/2395394000005776046?ZOHO_CRITERIA=%22Trasposicion_4.4%22.%22C%C3%B3digo_Pa%C3%ADs%22%20%3D%20'ESP'</v>
      </c>
      <c r="E1016" s="4">
        <f t="shared" si="416"/>
        <v>83</v>
      </c>
      <c r="F1016" t="str">
        <f t="shared" si="417"/>
        <v>Informe Interactivo 4</v>
      </c>
      <c r="G1016" t="str">
        <f t="shared" si="418"/>
        <v>País de Origen</v>
      </c>
      <c r="H1016" t="str">
        <f t="shared" si="419"/>
        <v>Importaciones en USD</v>
      </c>
      <c r="I1016" s="2" t="s">
        <v>123</v>
      </c>
      <c r="J1016" t="s">
        <v>124</v>
      </c>
      <c r="L1016" s="1" t="str">
        <f t="shared" si="420"/>
        <v>Informe Interactivo 4 - España</v>
      </c>
    </row>
    <row r="1017" spans="1:12" hidden="1" x14ac:dyDescent="0.35">
      <c r="A1017" s="2">
        <f t="shared" si="413"/>
        <v>24</v>
      </c>
      <c r="B1017" s="2">
        <f t="shared" si="414"/>
        <v>4.4000000000000004</v>
      </c>
      <c r="C1017" s="5" t="str">
        <f t="shared" si="415"/>
        <v>Informe Interactivo 4 - Finlandia</v>
      </c>
      <c r="D1017" s="34" t="str">
        <f t="shared" si="412"/>
        <v>https://analytics.zoho.com/open-view/2395394000005776046?ZOHO_CRITERIA=%22Trasposicion_4.4%22.%22C%C3%B3digo_Pa%C3%ADs%22%20%3D%20'FIN'</v>
      </c>
      <c r="E1017" s="4">
        <f t="shared" si="416"/>
        <v>83</v>
      </c>
      <c r="F1017" t="str">
        <f t="shared" si="417"/>
        <v>Informe Interactivo 4</v>
      </c>
      <c r="G1017" t="str">
        <f t="shared" si="418"/>
        <v>País de Origen</v>
      </c>
      <c r="H1017" t="str">
        <f t="shared" si="419"/>
        <v>Importaciones en USD</v>
      </c>
      <c r="I1017" s="2" t="s">
        <v>127</v>
      </c>
      <c r="J1017" t="s">
        <v>128</v>
      </c>
      <c r="L1017" s="1" t="str">
        <f t="shared" si="420"/>
        <v>Informe Interactivo 4 - Finlandia</v>
      </c>
    </row>
    <row r="1018" spans="1:12" hidden="1" x14ac:dyDescent="0.35">
      <c r="A1018" s="2">
        <f t="shared" si="413"/>
        <v>25</v>
      </c>
      <c r="B1018" s="2">
        <f t="shared" si="414"/>
        <v>4.4000000000000004</v>
      </c>
      <c r="C1018" s="5" t="str">
        <f t="shared" si="415"/>
        <v>Informe Interactivo 4 - Francia</v>
      </c>
      <c r="D1018" s="34" t="str">
        <f t="shared" si="412"/>
        <v>https://analytics.zoho.com/open-view/2395394000005776046?ZOHO_CRITERIA=%22Trasposicion_4.4%22.%22C%C3%B3digo_Pa%C3%ADs%22%20%3D%20'FRA'</v>
      </c>
      <c r="E1018" s="4">
        <f t="shared" si="416"/>
        <v>83</v>
      </c>
      <c r="F1018" t="str">
        <f t="shared" si="417"/>
        <v>Informe Interactivo 4</v>
      </c>
      <c r="G1018" t="str">
        <f t="shared" si="418"/>
        <v>País de Origen</v>
      </c>
      <c r="H1018" t="str">
        <f t="shared" si="419"/>
        <v>Importaciones en USD</v>
      </c>
      <c r="I1018" s="2" t="s">
        <v>129</v>
      </c>
      <c r="J1018" t="s">
        <v>130</v>
      </c>
      <c r="L1018" s="1" t="str">
        <f t="shared" si="420"/>
        <v>Informe Interactivo 4 - Francia</v>
      </c>
    </row>
    <row r="1019" spans="1:12" hidden="1" x14ac:dyDescent="0.35">
      <c r="A1019" s="2">
        <f t="shared" si="413"/>
        <v>26</v>
      </c>
      <c r="B1019" s="2">
        <f t="shared" si="414"/>
        <v>4.4000000000000004</v>
      </c>
      <c r="C1019" s="5" t="str">
        <f t="shared" si="415"/>
        <v>Informe Interactivo 4 - Reino Unido</v>
      </c>
      <c r="D1019" s="34" t="str">
        <f t="shared" si="412"/>
        <v>https://analytics.zoho.com/open-view/2395394000005776046?ZOHO_CRITERIA=%22Trasposicion_4.4%22.%22C%C3%B3digo_Pa%C3%ADs%22%20%3D%20'GBR'</v>
      </c>
      <c r="E1019" s="4">
        <f t="shared" si="416"/>
        <v>83</v>
      </c>
      <c r="F1019" t="str">
        <f t="shared" si="417"/>
        <v>Informe Interactivo 4</v>
      </c>
      <c r="G1019" t="str">
        <f t="shared" si="418"/>
        <v>País de Origen</v>
      </c>
      <c r="H1019" t="str">
        <f t="shared" si="419"/>
        <v>Importaciones en USD</v>
      </c>
      <c r="I1019" s="2" t="s">
        <v>131</v>
      </c>
      <c r="J1019" t="s">
        <v>132</v>
      </c>
      <c r="L1019" s="1" t="str">
        <f t="shared" si="420"/>
        <v>Informe Interactivo 4 - Reino Unido</v>
      </c>
    </row>
    <row r="1020" spans="1:12" hidden="1" x14ac:dyDescent="0.35">
      <c r="A1020" s="2">
        <f t="shared" si="413"/>
        <v>27</v>
      </c>
      <c r="B1020" s="2">
        <f t="shared" si="414"/>
        <v>4.4000000000000004</v>
      </c>
      <c r="C1020" s="5" t="str">
        <f t="shared" si="415"/>
        <v>Informe Interactivo 4 - Ghana</v>
      </c>
      <c r="D1020" s="34" t="str">
        <f t="shared" si="412"/>
        <v>https://analytics.zoho.com/open-view/2395394000005776046?ZOHO_CRITERIA=%22Trasposicion_4.4%22.%22C%C3%B3digo_Pa%C3%ADs%22%20%3D%20'GHA'</v>
      </c>
      <c r="E1020" s="4">
        <f t="shared" si="416"/>
        <v>83</v>
      </c>
      <c r="F1020" t="str">
        <f t="shared" si="417"/>
        <v>Informe Interactivo 4</v>
      </c>
      <c r="G1020" t="str">
        <f t="shared" si="418"/>
        <v>País de Origen</v>
      </c>
      <c r="H1020" t="str">
        <f t="shared" si="419"/>
        <v>Importaciones en USD</v>
      </c>
      <c r="I1020" s="2" t="s">
        <v>291</v>
      </c>
      <c r="J1020" t="s">
        <v>292</v>
      </c>
      <c r="L1020" s="1" t="str">
        <f t="shared" si="420"/>
        <v>Informe Interactivo 4 - Ghana</v>
      </c>
    </row>
    <row r="1021" spans="1:12" hidden="1" x14ac:dyDescent="0.35">
      <c r="A1021" s="2">
        <f t="shared" si="413"/>
        <v>28</v>
      </c>
      <c r="B1021" s="2">
        <f t="shared" si="414"/>
        <v>4.4000000000000004</v>
      </c>
      <c r="C1021" s="5" t="str">
        <f t="shared" si="415"/>
        <v>Informe Interactivo 4 - Grecia</v>
      </c>
      <c r="D1021" s="34" t="str">
        <f t="shared" si="412"/>
        <v>https://analytics.zoho.com/open-view/2395394000005776046?ZOHO_CRITERIA=%22Trasposicion_4.4%22.%22C%C3%B3digo_Pa%C3%ADs%22%20%3D%20'GRC'</v>
      </c>
      <c r="E1021" s="4">
        <f t="shared" si="416"/>
        <v>83</v>
      </c>
      <c r="F1021" t="str">
        <f t="shared" si="417"/>
        <v>Informe Interactivo 4</v>
      </c>
      <c r="G1021" t="str">
        <f t="shared" si="418"/>
        <v>País de Origen</v>
      </c>
      <c r="H1021" t="str">
        <f t="shared" si="419"/>
        <v>Importaciones en USD</v>
      </c>
      <c r="I1021" s="2" t="s">
        <v>133</v>
      </c>
      <c r="J1021" t="s">
        <v>134</v>
      </c>
      <c r="L1021" s="1" t="str">
        <f t="shared" si="420"/>
        <v>Informe Interactivo 4 - Grecia</v>
      </c>
    </row>
    <row r="1022" spans="1:12" hidden="1" x14ac:dyDescent="0.35">
      <c r="A1022" s="2">
        <f t="shared" si="413"/>
        <v>29</v>
      </c>
      <c r="B1022" s="2">
        <f t="shared" si="414"/>
        <v>4.4000000000000004</v>
      </c>
      <c r="C1022" s="5" t="str">
        <f t="shared" si="415"/>
        <v>Informe Interactivo 4 - Guatemala</v>
      </c>
      <c r="D1022" s="34" t="str">
        <f t="shared" si="412"/>
        <v>https://analytics.zoho.com/open-view/2395394000005776046?ZOHO_CRITERIA=%22Trasposicion_4.4%22.%22C%C3%B3digo_Pa%C3%ADs%22%20%3D%20'GTM'</v>
      </c>
      <c r="E1022" s="4">
        <f t="shared" si="416"/>
        <v>83</v>
      </c>
      <c r="F1022" t="str">
        <f t="shared" si="417"/>
        <v>Informe Interactivo 4</v>
      </c>
      <c r="G1022" t="str">
        <f t="shared" si="418"/>
        <v>País de Origen</v>
      </c>
      <c r="H1022" t="str">
        <f t="shared" si="419"/>
        <v>Importaciones en USD</v>
      </c>
      <c r="I1022" s="2" t="s">
        <v>135</v>
      </c>
      <c r="J1022" t="s">
        <v>136</v>
      </c>
      <c r="L1022" s="1" t="str">
        <f t="shared" si="420"/>
        <v>Informe Interactivo 4 - Guatemala</v>
      </c>
    </row>
    <row r="1023" spans="1:12" hidden="1" x14ac:dyDescent="0.35">
      <c r="A1023" s="2">
        <f t="shared" si="413"/>
        <v>30</v>
      </c>
      <c r="B1023" s="2">
        <f t="shared" si="414"/>
        <v>4.4000000000000004</v>
      </c>
      <c r="C1023" s="5" t="str">
        <f t="shared" si="415"/>
        <v>Informe Interactivo 4 - Hong Kong</v>
      </c>
      <c r="D1023" s="34" t="str">
        <f t="shared" si="412"/>
        <v>https://analytics.zoho.com/open-view/2395394000005776046?ZOHO_CRITERIA=%22Trasposicion_4.4%22.%22C%C3%B3digo_Pa%C3%ADs%22%20%3D%20'HKG'</v>
      </c>
      <c r="E1023" s="4">
        <f t="shared" si="416"/>
        <v>83</v>
      </c>
      <c r="F1023" t="str">
        <f t="shared" si="417"/>
        <v>Informe Interactivo 4</v>
      </c>
      <c r="G1023" t="str">
        <f t="shared" si="418"/>
        <v>País de Origen</v>
      </c>
      <c r="H1023" t="str">
        <f t="shared" si="419"/>
        <v>Importaciones en USD</v>
      </c>
      <c r="I1023" s="2" t="s">
        <v>137</v>
      </c>
      <c r="J1023" t="s">
        <v>138</v>
      </c>
      <c r="L1023" s="1" t="str">
        <f t="shared" si="420"/>
        <v>Informe Interactivo 4 - Hong Kong</v>
      </c>
    </row>
    <row r="1024" spans="1:12" hidden="1" x14ac:dyDescent="0.35">
      <c r="A1024" s="2">
        <f t="shared" si="413"/>
        <v>31</v>
      </c>
      <c r="B1024" s="2">
        <f t="shared" si="414"/>
        <v>4.4000000000000004</v>
      </c>
      <c r="C1024" s="5" t="str">
        <f t="shared" si="415"/>
        <v>Informe Interactivo 4 - Honduras</v>
      </c>
      <c r="D1024" s="34" t="str">
        <f t="shared" si="412"/>
        <v>https://analytics.zoho.com/open-view/2395394000005776046?ZOHO_CRITERIA=%22Trasposicion_4.4%22.%22C%C3%B3digo_Pa%C3%ADs%22%20%3D%20'HND'</v>
      </c>
      <c r="E1024" s="4">
        <f t="shared" si="416"/>
        <v>83</v>
      </c>
      <c r="F1024" t="str">
        <f t="shared" si="417"/>
        <v>Informe Interactivo 4</v>
      </c>
      <c r="G1024" t="str">
        <f t="shared" si="418"/>
        <v>País de Origen</v>
      </c>
      <c r="H1024" t="str">
        <f t="shared" si="419"/>
        <v>Importaciones en USD</v>
      </c>
      <c r="I1024" s="2" t="s">
        <v>139</v>
      </c>
      <c r="J1024" t="s">
        <v>140</v>
      </c>
      <c r="L1024" s="1" t="str">
        <f t="shared" si="420"/>
        <v>Informe Interactivo 4 - Honduras</v>
      </c>
    </row>
    <row r="1025" spans="1:12" hidden="1" x14ac:dyDescent="0.35">
      <c r="A1025" s="2">
        <f t="shared" si="413"/>
        <v>32</v>
      </c>
      <c r="B1025" s="2">
        <f t="shared" si="414"/>
        <v>4.4000000000000004</v>
      </c>
      <c r="C1025" s="5" t="str">
        <f t="shared" si="415"/>
        <v>Informe Interactivo 4 - Croacia</v>
      </c>
      <c r="D1025" s="34" t="str">
        <f t="shared" si="412"/>
        <v>https://analytics.zoho.com/open-view/2395394000005776046?ZOHO_CRITERIA=%22Trasposicion_4.4%22.%22C%C3%B3digo_Pa%C3%ADs%22%20%3D%20'HRV'</v>
      </c>
      <c r="E1025" s="4">
        <f t="shared" si="416"/>
        <v>83</v>
      </c>
      <c r="F1025" t="str">
        <f t="shared" si="417"/>
        <v>Informe Interactivo 4</v>
      </c>
      <c r="G1025" t="str">
        <f t="shared" si="418"/>
        <v>País de Origen</v>
      </c>
      <c r="H1025" t="str">
        <f t="shared" si="419"/>
        <v>Importaciones en USD</v>
      </c>
      <c r="I1025" s="2" t="s">
        <v>293</v>
      </c>
      <c r="J1025" t="s">
        <v>294</v>
      </c>
      <c r="L1025" s="1" t="str">
        <f t="shared" si="420"/>
        <v>Informe Interactivo 4 - Croacia</v>
      </c>
    </row>
    <row r="1026" spans="1:12" hidden="1" x14ac:dyDescent="0.35">
      <c r="A1026" s="2">
        <f t="shared" si="413"/>
        <v>33</v>
      </c>
      <c r="B1026" s="2">
        <f t="shared" si="414"/>
        <v>4.4000000000000004</v>
      </c>
      <c r="C1026" s="5" t="str">
        <f t="shared" si="415"/>
        <v>Informe Interactivo 4 - Haití</v>
      </c>
      <c r="D1026" s="34" t="str">
        <f t="shared" si="412"/>
        <v>https://analytics.zoho.com/open-view/2395394000005776046?ZOHO_CRITERIA=%22Trasposicion_4.4%22.%22C%C3%B3digo_Pa%C3%ADs%22%20%3D%20'HTI'</v>
      </c>
      <c r="E1026" s="4">
        <f t="shared" si="416"/>
        <v>83</v>
      </c>
      <c r="F1026" t="str">
        <f t="shared" si="417"/>
        <v>Informe Interactivo 4</v>
      </c>
      <c r="G1026" t="str">
        <f t="shared" si="418"/>
        <v>País de Origen</v>
      </c>
      <c r="H1026" t="str">
        <f t="shared" si="419"/>
        <v>Importaciones en USD</v>
      </c>
      <c r="I1026" s="2" t="s">
        <v>141</v>
      </c>
      <c r="J1026" t="s">
        <v>142</v>
      </c>
      <c r="L1026" s="1" t="str">
        <f t="shared" si="420"/>
        <v>Informe Interactivo 4 - Haití</v>
      </c>
    </row>
    <row r="1027" spans="1:12" hidden="1" x14ac:dyDescent="0.35">
      <c r="A1027" s="2">
        <f t="shared" si="413"/>
        <v>34</v>
      </c>
      <c r="B1027" s="2">
        <f t="shared" si="414"/>
        <v>4.4000000000000004</v>
      </c>
      <c r="C1027" s="5" t="str">
        <f t="shared" si="415"/>
        <v>Informe Interactivo 4 - Hungría</v>
      </c>
      <c r="D1027" s="34" t="str">
        <f t="shared" si="412"/>
        <v>https://analytics.zoho.com/open-view/2395394000005776046?ZOHO_CRITERIA=%22Trasposicion_4.4%22.%22C%C3%B3digo_Pa%C3%ADs%22%20%3D%20'HUN'</v>
      </c>
      <c r="E1027" s="4">
        <f t="shared" si="416"/>
        <v>83</v>
      </c>
      <c r="F1027" t="str">
        <f t="shared" si="417"/>
        <v>Informe Interactivo 4</v>
      </c>
      <c r="G1027" t="str">
        <f t="shared" si="418"/>
        <v>País de Origen</v>
      </c>
      <c r="H1027" t="str">
        <f t="shared" si="419"/>
        <v>Importaciones en USD</v>
      </c>
      <c r="I1027" s="2" t="s">
        <v>143</v>
      </c>
      <c r="J1027" t="s">
        <v>144</v>
      </c>
      <c r="L1027" s="1" t="str">
        <f t="shared" si="420"/>
        <v>Informe Interactivo 4 - Hungría</v>
      </c>
    </row>
    <row r="1028" spans="1:12" hidden="1" x14ac:dyDescent="0.35">
      <c r="A1028" s="2">
        <f t="shared" si="413"/>
        <v>35</v>
      </c>
      <c r="B1028" s="2">
        <f t="shared" si="414"/>
        <v>4.4000000000000004</v>
      </c>
      <c r="C1028" s="5" t="str">
        <f t="shared" si="415"/>
        <v>Informe Interactivo 4 - Indonesia</v>
      </c>
      <c r="D1028" s="34" t="str">
        <f t="shared" si="412"/>
        <v>https://analytics.zoho.com/open-view/2395394000005776046?ZOHO_CRITERIA=%22Trasposicion_4.4%22.%22C%C3%B3digo_Pa%C3%ADs%22%20%3D%20'IDN'</v>
      </c>
      <c r="E1028" s="4">
        <f t="shared" si="416"/>
        <v>83</v>
      </c>
      <c r="F1028" t="str">
        <f t="shared" si="417"/>
        <v>Informe Interactivo 4</v>
      </c>
      <c r="G1028" t="str">
        <f t="shared" si="418"/>
        <v>País de Origen</v>
      </c>
      <c r="H1028" t="str">
        <f t="shared" si="419"/>
        <v>Importaciones en USD</v>
      </c>
      <c r="I1028" s="2" t="s">
        <v>145</v>
      </c>
      <c r="J1028" t="s">
        <v>146</v>
      </c>
      <c r="L1028" s="1" t="str">
        <f t="shared" si="420"/>
        <v>Informe Interactivo 4 - Indonesia</v>
      </c>
    </row>
    <row r="1029" spans="1:12" hidden="1" x14ac:dyDescent="0.35">
      <c r="A1029" s="2">
        <f t="shared" si="413"/>
        <v>36</v>
      </c>
      <c r="B1029" s="2">
        <f t="shared" si="414"/>
        <v>4.4000000000000004</v>
      </c>
      <c r="C1029" s="5" t="str">
        <f t="shared" si="415"/>
        <v>Informe Interactivo 4 - India</v>
      </c>
      <c r="D1029" s="34" t="str">
        <f t="shared" si="412"/>
        <v>https://analytics.zoho.com/open-view/2395394000005776046?ZOHO_CRITERIA=%22Trasposicion_4.4%22.%22C%C3%B3digo_Pa%C3%ADs%22%20%3D%20'IND'</v>
      </c>
      <c r="E1029" s="4">
        <f t="shared" si="416"/>
        <v>83</v>
      </c>
      <c r="F1029" t="str">
        <f t="shared" si="417"/>
        <v>Informe Interactivo 4</v>
      </c>
      <c r="G1029" t="str">
        <f t="shared" si="418"/>
        <v>País de Origen</v>
      </c>
      <c r="H1029" t="str">
        <f t="shared" si="419"/>
        <v>Importaciones en USD</v>
      </c>
      <c r="I1029" s="2" t="s">
        <v>147</v>
      </c>
      <c r="J1029" t="s">
        <v>148</v>
      </c>
      <c r="L1029" s="1" t="str">
        <f t="shared" si="420"/>
        <v>Informe Interactivo 4 - India</v>
      </c>
    </row>
    <row r="1030" spans="1:12" hidden="1" x14ac:dyDescent="0.35">
      <c r="A1030" s="2">
        <f t="shared" si="413"/>
        <v>37</v>
      </c>
      <c r="B1030" s="2">
        <f t="shared" si="414"/>
        <v>4.4000000000000004</v>
      </c>
      <c r="C1030" s="5" t="str">
        <f t="shared" si="415"/>
        <v>Informe Interactivo 4 - Irlanda</v>
      </c>
      <c r="D1030" s="34" t="str">
        <f t="shared" si="412"/>
        <v>https://analytics.zoho.com/open-view/2395394000005776046?ZOHO_CRITERIA=%22Trasposicion_4.4%22.%22C%C3%B3digo_Pa%C3%ADs%22%20%3D%20'IRL'</v>
      </c>
      <c r="E1030" s="4">
        <f t="shared" si="416"/>
        <v>83</v>
      </c>
      <c r="F1030" t="str">
        <f t="shared" si="417"/>
        <v>Informe Interactivo 4</v>
      </c>
      <c r="G1030" t="str">
        <f t="shared" si="418"/>
        <v>País de Origen</v>
      </c>
      <c r="H1030" t="str">
        <f t="shared" si="419"/>
        <v>Importaciones en USD</v>
      </c>
      <c r="I1030" s="2" t="s">
        <v>149</v>
      </c>
      <c r="J1030" t="s">
        <v>150</v>
      </c>
      <c r="L1030" s="1" t="str">
        <f t="shared" si="420"/>
        <v>Informe Interactivo 4 - Irlanda</v>
      </c>
    </row>
    <row r="1031" spans="1:12" hidden="1" x14ac:dyDescent="0.35">
      <c r="A1031" s="2">
        <f t="shared" si="413"/>
        <v>38</v>
      </c>
      <c r="B1031" s="2">
        <f t="shared" si="414"/>
        <v>4.4000000000000004</v>
      </c>
      <c r="C1031" s="5" t="str">
        <f t="shared" si="415"/>
        <v>Informe Interactivo 4 - Irán</v>
      </c>
      <c r="D1031" s="34" t="str">
        <f t="shared" si="412"/>
        <v>https://analytics.zoho.com/open-view/2395394000005776046?ZOHO_CRITERIA=%22Trasposicion_4.4%22.%22C%C3%B3digo_Pa%C3%ADs%22%20%3D%20'IRN'</v>
      </c>
      <c r="E1031" s="4">
        <f t="shared" si="416"/>
        <v>83</v>
      </c>
      <c r="F1031" t="str">
        <f t="shared" si="417"/>
        <v>Informe Interactivo 4</v>
      </c>
      <c r="G1031" t="str">
        <f t="shared" si="418"/>
        <v>País de Origen</v>
      </c>
      <c r="H1031" t="str">
        <f t="shared" si="419"/>
        <v>Importaciones en USD</v>
      </c>
      <c r="I1031" s="2" t="s">
        <v>295</v>
      </c>
      <c r="J1031" t="s">
        <v>296</v>
      </c>
      <c r="L1031" s="1" t="str">
        <f t="shared" si="420"/>
        <v>Informe Interactivo 4 - Irán</v>
      </c>
    </row>
    <row r="1032" spans="1:12" hidden="1" x14ac:dyDescent="0.35">
      <c r="A1032" s="2">
        <f t="shared" si="413"/>
        <v>39</v>
      </c>
      <c r="B1032" s="2">
        <f t="shared" si="414"/>
        <v>4.4000000000000004</v>
      </c>
      <c r="C1032" s="5" t="str">
        <f t="shared" si="415"/>
        <v>Informe Interactivo 4 - Islandia</v>
      </c>
      <c r="D1032" s="34" t="str">
        <f t="shared" si="412"/>
        <v>https://analytics.zoho.com/open-view/2395394000005776046?ZOHO_CRITERIA=%22Trasposicion_4.4%22.%22C%C3%B3digo_Pa%C3%ADs%22%20%3D%20'ISL'</v>
      </c>
      <c r="E1032" s="4">
        <f t="shared" si="416"/>
        <v>83</v>
      </c>
      <c r="F1032" t="str">
        <f t="shared" si="417"/>
        <v>Informe Interactivo 4</v>
      </c>
      <c r="G1032" t="str">
        <f t="shared" si="418"/>
        <v>País de Origen</v>
      </c>
      <c r="H1032" t="str">
        <f t="shared" si="419"/>
        <v>Importaciones en USD</v>
      </c>
      <c r="I1032" s="2" t="s">
        <v>297</v>
      </c>
      <c r="J1032" t="s">
        <v>298</v>
      </c>
      <c r="L1032" s="1" t="str">
        <f t="shared" si="420"/>
        <v>Informe Interactivo 4 - Islandia</v>
      </c>
    </row>
    <row r="1033" spans="1:12" hidden="1" x14ac:dyDescent="0.35">
      <c r="A1033" s="2">
        <f t="shared" si="413"/>
        <v>40</v>
      </c>
      <c r="B1033" s="2">
        <f t="shared" si="414"/>
        <v>4.4000000000000004</v>
      </c>
      <c r="C1033" s="5" t="str">
        <f t="shared" si="415"/>
        <v>Informe Interactivo 4 - Israel</v>
      </c>
      <c r="D1033" s="34" t="str">
        <f t="shared" si="412"/>
        <v>https://analytics.zoho.com/open-view/2395394000005776046?ZOHO_CRITERIA=%22Trasposicion_4.4%22.%22C%C3%B3digo_Pa%C3%ADs%22%20%3D%20'ISR'</v>
      </c>
      <c r="E1033" s="4">
        <f t="shared" si="416"/>
        <v>83</v>
      </c>
      <c r="F1033" t="str">
        <f t="shared" si="417"/>
        <v>Informe Interactivo 4</v>
      </c>
      <c r="G1033" t="str">
        <f t="shared" si="418"/>
        <v>País de Origen</v>
      </c>
      <c r="H1033" t="str">
        <f t="shared" si="419"/>
        <v>Importaciones en USD</v>
      </c>
      <c r="I1033" s="2" t="s">
        <v>151</v>
      </c>
      <c r="J1033" t="s">
        <v>152</v>
      </c>
      <c r="L1033" s="1" t="str">
        <f t="shared" si="420"/>
        <v>Informe Interactivo 4 - Israel</v>
      </c>
    </row>
    <row r="1034" spans="1:12" hidden="1" x14ac:dyDescent="0.35">
      <c r="A1034" s="2">
        <f t="shared" si="413"/>
        <v>41</v>
      </c>
      <c r="B1034" s="2">
        <f t="shared" si="414"/>
        <v>4.4000000000000004</v>
      </c>
      <c r="C1034" s="5" t="str">
        <f t="shared" si="415"/>
        <v>Informe Interactivo 4 - Italia</v>
      </c>
      <c r="D1034" s="34" t="str">
        <f t="shared" si="412"/>
        <v>https://analytics.zoho.com/open-view/2395394000005776046?ZOHO_CRITERIA=%22Trasposicion_4.4%22.%22C%C3%B3digo_Pa%C3%ADs%22%20%3D%20'ITA'</v>
      </c>
      <c r="E1034" s="4">
        <f t="shared" si="416"/>
        <v>83</v>
      </c>
      <c r="F1034" t="str">
        <f t="shared" si="417"/>
        <v>Informe Interactivo 4</v>
      </c>
      <c r="G1034" t="str">
        <f t="shared" si="418"/>
        <v>País de Origen</v>
      </c>
      <c r="H1034" t="str">
        <f t="shared" si="419"/>
        <v>Importaciones en USD</v>
      </c>
      <c r="I1034" s="2" t="s">
        <v>153</v>
      </c>
      <c r="J1034" t="s">
        <v>154</v>
      </c>
      <c r="L1034" s="1" t="str">
        <f t="shared" si="420"/>
        <v>Informe Interactivo 4 - Italia</v>
      </c>
    </row>
    <row r="1035" spans="1:12" hidden="1" x14ac:dyDescent="0.35">
      <c r="A1035" s="2">
        <f t="shared" si="413"/>
        <v>42</v>
      </c>
      <c r="B1035" s="2">
        <f t="shared" si="414"/>
        <v>4.4000000000000004</v>
      </c>
      <c r="C1035" s="5" t="str">
        <f t="shared" si="415"/>
        <v>Informe Interactivo 4 - Jamaica</v>
      </c>
      <c r="D1035" s="34" t="str">
        <f t="shared" si="412"/>
        <v>https://analytics.zoho.com/open-view/2395394000005776046?ZOHO_CRITERIA=%22Trasposicion_4.4%22.%22C%C3%B3digo_Pa%C3%ADs%22%20%3D%20'JAM'</v>
      </c>
      <c r="E1035" s="4">
        <f t="shared" si="416"/>
        <v>83</v>
      </c>
      <c r="F1035" t="str">
        <f t="shared" si="417"/>
        <v>Informe Interactivo 4</v>
      </c>
      <c r="G1035" t="str">
        <f t="shared" si="418"/>
        <v>País de Origen</v>
      </c>
      <c r="H1035" t="str">
        <f t="shared" si="419"/>
        <v>Importaciones en USD</v>
      </c>
      <c r="I1035" s="2" t="s">
        <v>299</v>
      </c>
      <c r="J1035" t="s">
        <v>300</v>
      </c>
      <c r="L1035" s="1" t="str">
        <f t="shared" si="420"/>
        <v>Informe Interactivo 4 - Jamaica</v>
      </c>
    </row>
    <row r="1036" spans="1:12" hidden="1" x14ac:dyDescent="0.35">
      <c r="A1036" s="2">
        <f t="shared" si="413"/>
        <v>43</v>
      </c>
      <c r="B1036" s="2">
        <f t="shared" si="414"/>
        <v>4.4000000000000004</v>
      </c>
      <c r="C1036" s="5" t="str">
        <f t="shared" si="415"/>
        <v>Informe Interactivo 4 - Jordania</v>
      </c>
      <c r="D1036" s="34" t="str">
        <f t="shared" si="412"/>
        <v>https://analytics.zoho.com/open-view/2395394000005776046?ZOHO_CRITERIA=%22Trasposicion_4.4%22.%22C%C3%B3digo_Pa%C3%ADs%22%20%3D%20'JOR'</v>
      </c>
      <c r="E1036" s="4">
        <f t="shared" si="416"/>
        <v>83</v>
      </c>
      <c r="F1036" t="str">
        <f t="shared" si="417"/>
        <v>Informe Interactivo 4</v>
      </c>
      <c r="G1036" t="str">
        <f t="shared" si="418"/>
        <v>País de Origen</v>
      </c>
      <c r="H1036" t="str">
        <f t="shared" si="419"/>
        <v>Importaciones en USD</v>
      </c>
      <c r="I1036" s="2" t="s">
        <v>155</v>
      </c>
      <c r="J1036" t="s">
        <v>156</v>
      </c>
      <c r="L1036" s="1" t="str">
        <f t="shared" si="420"/>
        <v>Informe Interactivo 4 - Jordania</v>
      </c>
    </row>
    <row r="1037" spans="1:12" hidden="1" x14ac:dyDescent="0.35">
      <c r="A1037" s="2">
        <f t="shared" si="413"/>
        <v>44</v>
      </c>
      <c r="B1037" s="2">
        <f t="shared" si="414"/>
        <v>4.4000000000000004</v>
      </c>
      <c r="C1037" s="5" t="str">
        <f t="shared" si="415"/>
        <v>Informe Interactivo 4 - Japón</v>
      </c>
      <c r="D1037" s="34" t="str">
        <f t="shared" si="412"/>
        <v>https://analytics.zoho.com/open-view/2395394000005776046?ZOHO_CRITERIA=%22Trasposicion_4.4%22.%22C%C3%B3digo_Pa%C3%ADs%22%20%3D%20'JPN'</v>
      </c>
      <c r="E1037" s="4">
        <f t="shared" si="416"/>
        <v>83</v>
      </c>
      <c r="F1037" t="str">
        <f t="shared" si="417"/>
        <v>Informe Interactivo 4</v>
      </c>
      <c r="G1037" t="str">
        <f t="shared" si="418"/>
        <v>País de Origen</v>
      </c>
      <c r="H1037" t="str">
        <f t="shared" si="419"/>
        <v>Importaciones en USD</v>
      </c>
      <c r="I1037" s="2" t="s">
        <v>157</v>
      </c>
      <c r="J1037" t="s">
        <v>158</v>
      </c>
      <c r="L1037" s="1" t="str">
        <f t="shared" si="420"/>
        <v>Informe Interactivo 4 - Japón</v>
      </c>
    </row>
    <row r="1038" spans="1:12" hidden="1" x14ac:dyDescent="0.35">
      <c r="A1038" s="2">
        <f t="shared" si="413"/>
        <v>45</v>
      </c>
      <c r="B1038" s="2">
        <f t="shared" si="414"/>
        <v>4.4000000000000004</v>
      </c>
      <c r="C1038" s="5" t="str">
        <f t="shared" si="415"/>
        <v>Informe Interactivo 4 - Corea del Sur</v>
      </c>
      <c r="D1038" s="34" t="str">
        <f t="shared" si="412"/>
        <v>https://analytics.zoho.com/open-view/2395394000005776046?ZOHO_CRITERIA=%22Trasposicion_4.4%22.%22C%C3%B3digo_Pa%C3%ADs%22%20%3D%20'KOR'</v>
      </c>
      <c r="E1038" s="4">
        <f t="shared" si="416"/>
        <v>83</v>
      </c>
      <c r="F1038" t="str">
        <f t="shared" si="417"/>
        <v>Informe Interactivo 4</v>
      </c>
      <c r="G1038" t="str">
        <f t="shared" si="418"/>
        <v>País de Origen</v>
      </c>
      <c r="H1038" t="str">
        <f t="shared" si="419"/>
        <v>Importaciones en USD</v>
      </c>
      <c r="I1038" s="2" t="s">
        <v>161</v>
      </c>
      <c r="J1038" t="s">
        <v>162</v>
      </c>
      <c r="L1038" s="1" t="str">
        <f t="shared" si="420"/>
        <v>Informe Interactivo 4 - Corea del Sur</v>
      </c>
    </row>
    <row r="1039" spans="1:12" hidden="1" x14ac:dyDescent="0.35">
      <c r="A1039" s="2">
        <f t="shared" si="413"/>
        <v>46</v>
      </c>
      <c r="B1039" s="2">
        <f t="shared" si="414"/>
        <v>4.4000000000000004</v>
      </c>
      <c r="C1039" s="5" t="str">
        <f t="shared" si="415"/>
        <v>Informe Interactivo 4 - Líbano</v>
      </c>
      <c r="D1039" s="34" t="str">
        <f t="shared" si="412"/>
        <v>https://analytics.zoho.com/open-view/2395394000005776046?ZOHO_CRITERIA=%22Trasposicion_4.4%22.%22C%C3%B3digo_Pa%C3%ADs%22%20%3D%20'LBN'</v>
      </c>
      <c r="E1039" s="4">
        <f t="shared" si="416"/>
        <v>83</v>
      </c>
      <c r="F1039" t="str">
        <f t="shared" si="417"/>
        <v>Informe Interactivo 4</v>
      </c>
      <c r="G1039" t="str">
        <f t="shared" si="418"/>
        <v>País de Origen</v>
      </c>
      <c r="H1039" t="str">
        <f t="shared" si="419"/>
        <v>Importaciones en USD</v>
      </c>
      <c r="I1039" s="2" t="s">
        <v>165</v>
      </c>
      <c r="J1039" t="s">
        <v>166</v>
      </c>
      <c r="L1039" s="1" t="str">
        <f t="shared" si="420"/>
        <v>Informe Interactivo 4 - Líbano</v>
      </c>
    </row>
    <row r="1040" spans="1:12" hidden="1" x14ac:dyDescent="0.35">
      <c r="A1040" s="2">
        <f t="shared" si="413"/>
        <v>47</v>
      </c>
      <c r="B1040" s="2">
        <f t="shared" si="414"/>
        <v>4.4000000000000004</v>
      </c>
      <c r="C1040" s="5" t="str">
        <f t="shared" si="415"/>
        <v>Informe Interactivo 4 - Sri Lanka</v>
      </c>
      <c r="D1040" s="34" t="str">
        <f t="shared" si="412"/>
        <v>https://analytics.zoho.com/open-view/2395394000005776046?ZOHO_CRITERIA=%22Trasposicion_4.4%22.%22C%C3%B3digo_Pa%C3%ADs%22%20%3D%20'LKA'</v>
      </c>
      <c r="E1040" s="4">
        <f t="shared" si="416"/>
        <v>83</v>
      </c>
      <c r="F1040" t="str">
        <f t="shared" si="417"/>
        <v>Informe Interactivo 4</v>
      </c>
      <c r="G1040" t="str">
        <f t="shared" si="418"/>
        <v>País de Origen</v>
      </c>
      <c r="H1040" t="str">
        <f t="shared" si="419"/>
        <v>Importaciones en USD</v>
      </c>
      <c r="I1040" s="2" t="s">
        <v>169</v>
      </c>
      <c r="J1040" t="s">
        <v>170</v>
      </c>
      <c r="L1040" s="1" t="str">
        <f t="shared" si="420"/>
        <v>Informe Interactivo 4 - Sri Lanka</v>
      </c>
    </row>
    <row r="1041" spans="1:12" hidden="1" x14ac:dyDescent="0.35">
      <c r="A1041" s="2">
        <f t="shared" si="413"/>
        <v>48</v>
      </c>
      <c r="B1041" s="2">
        <f t="shared" si="414"/>
        <v>4.4000000000000004</v>
      </c>
      <c r="C1041" s="5" t="str">
        <f t="shared" si="415"/>
        <v>Informe Interactivo 4 - Lituania</v>
      </c>
      <c r="D1041" s="34" t="str">
        <f t="shared" si="412"/>
        <v>https://analytics.zoho.com/open-view/2395394000005776046?ZOHO_CRITERIA=%22Trasposicion_4.4%22.%22C%C3%B3digo_Pa%C3%ADs%22%20%3D%20'LTU'</v>
      </c>
      <c r="E1041" s="4">
        <f t="shared" si="416"/>
        <v>83</v>
      </c>
      <c r="F1041" t="str">
        <f t="shared" si="417"/>
        <v>Informe Interactivo 4</v>
      </c>
      <c r="G1041" t="str">
        <f t="shared" si="418"/>
        <v>País de Origen</v>
      </c>
      <c r="H1041" t="str">
        <f t="shared" si="419"/>
        <v>Importaciones en USD</v>
      </c>
      <c r="I1041" s="2" t="s">
        <v>171</v>
      </c>
      <c r="J1041" t="s">
        <v>172</v>
      </c>
      <c r="L1041" s="1" t="str">
        <f t="shared" si="420"/>
        <v>Informe Interactivo 4 - Lituania</v>
      </c>
    </row>
    <row r="1042" spans="1:12" hidden="1" x14ac:dyDescent="0.35">
      <c r="A1042" s="2">
        <f t="shared" si="413"/>
        <v>49</v>
      </c>
      <c r="B1042" s="2">
        <f t="shared" si="414"/>
        <v>4.4000000000000004</v>
      </c>
      <c r="C1042" s="5" t="str">
        <f t="shared" si="415"/>
        <v>Informe Interactivo 4 - México</v>
      </c>
      <c r="D1042" s="34" t="str">
        <f t="shared" si="412"/>
        <v>https://analytics.zoho.com/open-view/2395394000005776046?ZOHO_CRITERIA=%22Trasposicion_4.4%22.%22C%C3%B3digo_Pa%C3%ADs%22%20%3D%20'MEX'</v>
      </c>
      <c r="E1042" s="4">
        <f t="shared" si="416"/>
        <v>83</v>
      </c>
      <c r="F1042" t="str">
        <f t="shared" si="417"/>
        <v>Informe Interactivo 4</v>
      </c>
      <c r="G1042" t="str">
        <f t="shared" si="418"/>
        <v>País de Origen</v>
      </c>
      <c r="H1042" t="str">
        <f t="shared" si="419"/>
        <v>Importaciones en USD</v>
      </c>
      <c r="I1042" s="2" t="s">
        <v>177</v>
      </c>
      <c r="J1042" t="s">
        <v>178</v>
      </c>
      <c r="L1042" s="1" t="str">
        <f t="shared" si="420"/>
        <v>Informe Interactivo 4 - México</v>
      </c>
    </row>
    <row r="1043" spans="1:12" hidden="1" x14ac:dyDescent="0.35">
      <c r="A1043" s="2">
        <f t="shared" si="413"/>
        <v>50</v>
      </c>
      <c r="B1043" s="2">
        <f t="shared" si="414"/>
        <v>4.4000000000000004</v>
      </c>
      <c r="C1043" s="5" t="str">
        <f t="shared" si="415"/>
        <v>Informe Interactivo 4 - Malí</v>
      </c>
      <c r="D1043" s="34" t="str">
        <f t="shared" si="412"/>
        <v>https://analytics.zoho.com/open-view/2395394000005776046?ZOHO_CRITERIA=%22Trasposicion_4.4%22.%22C%C3%B3digo_Pa%C3%ADs%22%20%3D%20'MLI'</v>
      </c>
      <c r="E1043" s="4">
        <f t="shared" si="416"/>
        <v>83</v>
      </c>
      <c r="F1043" t="str">
        <f t="shared" si="417"/>
        <v>Informe Interactivo 4</v>
      </c>
      <c r="G1043" t="str">
        <f t="shared" si="418"/>
        <v>País de Origen</v>
      </c>
      <c r="H1043" t="str">
        <f t="shared" si="419"/>
        <v>Importaciones en USD</v>
      </c>
      <c r="I1043" s="2" t="s">
        <v>301</v>
      </c>
      <c r="J1043" t="s">
        <v>302</v>
      </c>
      <c r="L1043" s="1" t="str">
        <f t="shared" si="420"/>
        <v>Informe Interactivo 4 - Malí</v>
      </c>
    </row>
    <row r="1044" spans="1:12" hidden="1" x14ac:dyDescent="0.35">
      <c r="A1044" s="2">
        <f t="shared" si="413"/>
        <v>51</v>
      </c>
      <c r="B1044" s="2">
        <f t="shared" si="414"/>
        <v>4.4000000000000004</v>
      </c>
      <c r="C1044" s="5" t="str">
        <f t="shared" si="415"/>
        <v>Informe Interactivo 4 - Malasia</v>
      </c>
      <c r="D1044" s="34" t="str">
        <f t="shared" si="412"/>
        <v>https://analytics.zoho.com/open-view/2395394000005776046?ZOHO_CRITERIA=%22Trasposicion_4.4%22.%22C%C3%B3digo_Pa%C3%ADs%22%20%3D%20'MYS'</v>
      </c>
      <c r="E1044" s="4">
        <f t="shared" si="416"/>
        <v>83</v>
      </c>
      <c r="F1044" t="str">
        <f t="shared" si="417"/>
        <v>Informe Interactivo 4</v>
      </c>
      <c r="G1044" t="str">
        <f t="shared" si="418"/>
        <v>País de Origen</v>
      </c>
      <c r="H1044" t="str">
        <f t="shared" si="419"/>
        <v>Importaciones en USD</v>
      </c>
      <c r="I1044" s="2" t="s">
        <v>183</v>
      </c>
      <c r="J1044" t="s">
        <v>184</v>
      </c>
      <c r="L1044" s="1" t="str">
        <f t="shared" si="420"/>
        <v>Informe Interactivo 4 - Malasia</v>
      </c>
    </row>
    <row r="1045" spans="1:12" hidden="1" x14ac:dyDescent="0.35">
      <c r="A1045" s="2">
        <f t="shared" si="413"/>
        <v>52</v>
      </c>
      <c r="B1045" s="2">
        <f t="shared" si="414"/>
        <v>4.4000000000000004</v>
      </c>
      <c r="C1045" s="5" t="str">
        <f t="shared" si="415"/>
        <v>Informe Interactivo 4 - Nueva Caledonia</v>
      </c>
      <c r="D1045" s="34" t="str">
        <f t="shared" si="412"/>
        <v>https://analytics.zoho.com/open-view/2395394000005776046?ZOHO_CRITERIA=%22Trasposicion_4.4%22.%22C%C3%B3digo_Pa%C3%ADs%22%20%3D%20'NCL'</v>
      </c>
      <c r="E1045" s="4">
        <f t="shared" si="416"/>
        <v>83</v>
      </c>
      <c r="F1045" t="str">
        <f t="shared" si="417"/>
        <v>Informe Interactivo 4</v>
      </c>
      <c r="G1045" t="str">
        <f t="shared" si="418"/>
        <v>País de Origen</v>
      </c>
      <c r="H1045" t="str">
        <f t="shared" si="419"/>
        <v>Importaciones en USD</v>
      </c>
      <c r="I1045" s="2" t="s">
        <v>185</v>
      </c>
      <c r="J1045" t="s">
        <v>186</v>
      </c>
      <c r="L1045" s="1" t="str">
        <f t="shared" si="420"/>
        <v>Informe Interactivo 4 - Nueva Caledonia</v>
      </c>
    </row>
    <row r="1046" spans="1:12" hidden="1" x14ac:dyDescent="0.35">
      <c r="A1046" s="2">
        <f t="shared" si="413"/>
        <v>53</v>
      </c>
      <c r="B1046" s="2">
        <f t="shared" si="414"/>
        <v>4.4000000000000004</v>
      </c>
      <c r="C1046" s="5" t="str">
        <f t="shared" si="415"/>
        <v>Informe Interactivo 4 - Nigeria</v>
      </c>
      <c r="D1046" s="34" t="str">
        <f t="shared" si="412"/>
        <v>https://analytics.zoho.com/open-view/2395394000005776046?ZOHO_CRITERIA=%22Trasposicion_4.4%22.%22C%C3%B3digo_Pa%C3%ADs%22%20%3D%20'NGA'</v>
      </c>
      <c r="E1046" s="4">
        <f t="shared" si="416"/>
        <v>83</v>
      </c>
      <c r="F1046" t="str">
        <f t="shared" si="417"/>
        <v>Informe Interactivo 4</v>
      </c>
      <c r="G1046" t="str">
        <f t="shared" si="418"/>
        <v>País de Origen</v>
      </c>
      <c r="H1046" t="str">
        <f t="shared" si="419"/>
        <v>Importaciones en USD</v>
      </c>
      <c r="I1046" s="2" t="s">
        <v>303</v>
      </c>
      <c r="J1046" t="s">
        <v>304</v>
      </c>
      <c r="L1046" s="1" t="str">
        <f t="shared" si="420"/>
        <v>Informe Interactivo 4 - Nigeria</v>
      </c>
    </row>
    <row r="1047" spans="1:12" hidden="1" x14ac:dyDescent="0.35">
      <c r="A1047" s="2">
        <f t="shared" si="413"/>
        <v>54</v>
      </c>
      <c r="B1047" s="2">
        <f t="shared" si="414"/>
        <v>4.4000000000000004</v>
      </c>
      <c r="C1047" s="5" t="str">
        <f t="shared" si="415"/>
        <v>Informe Interactivo 4 - Países Bajos</v>
      </c>
      <c r="D1047" s="34" t="str">
        <f t="shared" si="412"/>
        <v>https://analytics.zoho.com/open-view/2395394000005776046?ZOHO_CRITERIA=%22Trasposicion_4.4%22.%22C%C3%B3digo_Pa%C3%ADs%22%20%3D%20'NLD'</v>
      </c>
      <c r="E1047" s="4">
        <f t="shared" si="416"/>
        <v>83</v>
      </c>
      <c r="F1047" t="str">
        <f t="shared" si="417"/>
        <v>Informe Interactivo 4</v>
      </c>
      <c r="G1047" t="str">
        <f t="shared" si="418"/>
        <v>País de Origen</v>
      </c>
      <c r="H1047" t="str">
        <f t="shared" si="419"/>
        <v>Importaciones en USD</v>
      </c>
      <c r="I1047" s="2" t="s">
        <v>189</v>
      </c>
      <c r="J1047" t="s">
        <v>190</v>
      </c>
      <c r="L1047" s="1" t="str">
        <f t="shared" si="420"/>
        <v>Informe Interactivo 4 - Países Bajos</v>
      </c>
    </row>
    <row r="1048" spans="1:12" hidden="1" x14ac:dyDescent="0.35">
      <c r="A1048" s="2">
        <f t="shared" ref="A1048:A1076" si="421">+A1047+1</f>
        <v>55</v>
      </c>
      <c r="B1048" s="2">
        <f t="shared" ref="B1048:B1076" si="422">+B1047</f>
        <v>4.4000000000000004</v>
      </c>
      <c r="C1048" s="5" t="str">
        <f t="shared" si="415"/>
        <v>Informe Interactivo 4 - Nueva Zelanda</v>
      </c>
      <c r="D1048" s="34" t="str">
        <f t="shared" si="412"/>
        <v>https://analytics.zoho.com/open-view/2395394000005776046?ZOHO_CRITERIA=%22Trasposicion_4.4%22.%22C%C3%B3digo_Pa%C3%ADs%22%20%3D%20'NZL'</v>
      </c>
      <c r="E1048" s="4">
        <f t="shared" ref="E1048:E1076" si="423">+E1047</f>
        <v>83</v>
      </c>
      <c r="F1048" t="str">
        <f t="shared" ref="F1048:F1076" si="424">+F1047</f>
        <v>Informe Interactivo 4</v>
      </c>
      <c r="G1048" t="str">
        <f t="shared" ref="G1048:G1076" si="425">+G1047</f>
        <v>País de Origen</v>
      </c>
      <c r="H1048" t="str">
        <f t="shared" ref="H1048:H1076" si="426">+H1047</f>
        <v>Importaciones en USD</v>
      </c>
      <c r="I1048" s="2" t="s">
        <v>193</v>
      </c>
      <c r="J1048" t="s">
        <v>194</v>
      </c>
      <c r="L1048" s="1" t="str">
        <f t="shared" si="420"/>
        <v>Informe Interactivo 4 - Nueva Zelanda</v>
      </c>
    </row>
    <row r="1049" spans="1:12" hidden="1" x14ac:dyDescent="0.35">
      <c r="A1049" s="2">
        <f t="shared" si="421"/>
        <v>56</v>
      </c>
      <c r="B1049" s="2">
        <f t="shared" si="422"/>
        <v>4.4000000000000004</v>
      </c>
      <c r="C1049" s="5" t="str">
        <f t="shared" si="415"/>
        <v>Informe Interactivo 4 - Pakistán</v>
      </c>
      <c r="D1049" s="34" t="str">
        <f t="shared" si="412"/>
        <v>https://analytics.zoho.com/open-view/2395394000005776046?ZOHO_CRITERIA=%22Trasposicion_4.4%22.%22C%C3%B3digo_Pa%C3%ADs%22%20%3D%20'PAK'</v>
      </c>
      <c r="E1049" s="4">
        <f t="shared" si="423"/>
        <v>83</v>
      </c>
      <c r="F1049" t="str">
        <f t="shared" si="424"/>
        <v>Informe Interactivo 4</v>
      </c>
      <c r="G1049" t="str">
        <f t="shared" si="425"/>
        <v>País de Origen</v>
      </c>
      <c r="H1049" t="str">
        <f t="shared" si="426"/>
        <v>Importaciones en USD</v>
      </c>
      <c r="I1049" s="2" t="s">
        <v>305</v>
      </c>
      <c r="J1049" t="s">
        <v>306</v>
      </c>
      <c r="L1049" s="1" t="str">
        <f t="shared" si="420"/>
        <v>Informe Interactivo 4 - Pakistán</v>
      </c>
    </row>
    <row r="1050" spans="1:12" hidden="1" x14ac:dyDescent="0.35">
      <c r="A1050" s="2">
        <f t="shared" si="421"/>
        <v>57</v>
      </c>
      <c r="B1050" s="2">
        <f t="shared" si="422"/>
        <v>4.4000000000000004</v>
      </c>
      <c r="C1050" s="5" t="str">
        <f t="shared" si="415"/>
        <v>Informe Interactivo 4 - Panamá</v>
      </c>
      <c r="D1050" s="34" t="str">
        <f t="shared" si="412"/>
        <v>https://analytics.zoho.com/open-view/2395394000005776046?ZOHO_CRITERIA=%22Trasposicion_4.4%22.%22C%C3%B3digo_Pa%C3%ADs%22%20%3D%20'PAN'</v>
      </c>
      <c r="E1050" s="4">
        <f t="shared" si="423"/>
        <v>83</v>
      </c>
      <c r="F1050" t="str">
        <f t="shared" si="424"/>
        <v>Informe Interactivo 4</v>
      </c>
      <c r="G1050" t="str">
        <f t="shared" si="425"/>
        <v>País de Origen</v>
      </c>
      <c r="H1050" t="str">
        <f t="shared" si="426"/>
        <v>Importaciones en USD</v>
      </c>
      <c r="I1050" s="2" t="s">
        <v>197</v>
      </c>
      <c r="J1050" t="s">
        <v>198</v>
      </c>
      <c r="L1050" s="1" t="str">
        <f t="shared" si="420"/>
        <v>Informe Interactivo 4 - Panamá</v>
      </c>
    </row>
    <row r="1051" spans="1:12" hidden="1" x14ac:dyDescent="0.35">
      <c r="A1051" s="2">
        <f t="shared" si="421"/>
        <v>58</v>
      </c>
      <c r="B1051" s="2">
        <f t="shared" si="422"/>
        <v>4.4000000000000004</v>
      </c>
      <c r="C1051" s="5" t="str">
        <f t="shared" si="415"/>
        <v>Informe Interactivo 4 - Perú</v>
      </c>
      <c r="D1051" s="34" t="str">
        <f t="shared" si="412"/>
        <v>https://analytics.zoho.com/open-view/2395394000005776046?ZOHO_CRITERIA=%22Trasposicion_4.4%22.%22C%C3%B3digo_Pa%C3%ADs%22%20%3D%20'PER'</v>
      </c>
      <c r="E1051" s="4">
        <f t="shared" si="423"/>
        <v>83</v>
      </c>
      <c r="F1051" t="str">
        <f t="shared" si="424"/>
        <v>Informe Interactivo 4</v>
      </c>
      <c r="G1051" t="str">
        <f t="shared" si="425"/>
        <v>País de Origen</v>
      </c>
      <c r="H1051" t="str">
        <f t="shared" si="426"/>
        <v>Importaciones en USD</v>
      </c>
      <c r="I1051" s="2" t="s">
        <v>199</v>
      </c>
      <c r="J1051" t="s">
        <v>200</v>
      </c>
      <c r="L1051" s="1" t="str">
        <f t="shared" si="420"/>
        <v>Informe Interactivo 4 - Perú</v>
      </c>
    </row>
    <row r="1052" spans="1:12" hidden="1" x14ac:dyDescent="0.35">
      <c r="A1052" s="2">
        <f t="shared" si="421"/>
        <v>59</v>
      </c>
      <c r="B1052" s="2">
        <f t="shared" si="422"/>
        <v>4.4000000000000004</v>
      </c>
      <c r="C1052" s="5" t="str">
        <f t="shared" si="415"/>
        <v>Informe Interactivo 4 - Filipinas</v>
      </c>
      <c r="D1052" s="34" t="str">
        <f t="shared" si="412"/>
        <v>https://analytics.zoho.com/open-view/2395394000005776046?ZOHO_CRITERIA=%22Trasposicion_4.4%22.%22C%C3%B3digo_Pa%C3%ADs%22%20%3D%20'PHL'</v>
      </c>
      <c r="E1052" s="4">
        <f t="shared" si="423"/>
        <v>83</v>
      </c>
      <c r="F1052" t="str">
        <f t="shared" si="424"/>
        <v>Informe Interactivo 4</v>
      </c>
      <c r="G1052" t="str">
        <f t="shared" si="425"/>
        <v>País de Origen</v>
      </c>
      <c r="H1052" t="str">
        <f t="shared" si="426"/>
        <v>Importaciones en USD</v>
      </c>
      <c r="I1052" s="2" t="s">
        <v>201</v>
      </c>
      <c r="J1052" t="s">
        <v>202</v>
      </c>
      <c r="L1052" s="1" t="str">
        <f t="shared" si="420"/>
        <v>Informe Interactivo 4 - Filipinas</v>
      </c>
    </row>
    <row r="1053" spans="1:12" hidden="1" x14ac:dyDescent="0.35">
      <c r="A1053" s="2">
        <f t="shared" si="421"/>
        <v>60</v>
      </c>
      <c r="B1053" s="2">
        <f t="shared" si="422"/>
        <v>4.4000000000000004</v>
      </c>
      <c r="C1053" s="5" t="str">
        <f t="shared" si="415"/>
        <v>Informe Interactivo 4 - Polonia</v>
      </c>
      <c r="D1053" s="34" t="str">
        <f t="shared" si="412"/>
        <v>https://analytics.zoho.com/open-view/2395394000005776046?ZOHO_CRITERIA=%22Trasposicion_4.4%22.%22C%C3%B3digo_Pa%C3%ADs%22%20%3D%20'POL'</v>
      </c>
      <c r="E1053" s="4">
        <f t="shared" si="423"/>
        <v>83</v>
      </c>
      <c r="F1053" t="str">
        <f t="shared" si="424"/>
        <v>Informe Interactivo 4</v>
      </c>
      <c r="G1053" t="str">
        <f t="shared" si="425"/>
        <v>País de Origen</v>
      </c>
      <c r="H1053" t="str">
        <f t="shared" si="426"/>
        <v>Importaciones en USD</v>
      </c>
      <c r="I1053" s="2" t="s">
        <v>203</v>
      </c>
      <c r="J1053" t="s">
        <v>204</v>
      </c>
      <c r="L1053" s="1" t="str">
        <f t="shared" si="420"/>
        <v>Informe Interactivo 4 - Polonia</v>
      </c>
    </row>
    <row r="1054" spans="1:12" hidden="1" x14ac:dyDescent="0.35">
      <c r="A1054" s="2">
        <f t="shared" si="421"/>
        <v>61</v>
      </c>
      <c r="B1054" s="2">
        <f t="shared" si="422"/>
        <v>4.4000000000000004</v>
      </c>
      <c r="C1054" s="5" t="str">
        <f t="shared" si="415"/>
        <v>Informe Interactivo 4 - Puerto Rico</v>
      </c>
      <c r="D1054" s="34" t="str">
        <f t="shared" si="412"/>
        <v>https://analytics.zoho.com/open-view/2395394000005776046?ZOHO_CRITERIA=%22Trasposicion_4.4%22.%22C%C3%B3digo_Pa%C3%ADs%22%20%3D%20'PRI'</v>
      </c>
      <c r="E1054" s="4">
        <f t="shared" si="423"/>
        <v>83</v>
      </c>
      <c r="F1054" t="str">
        <f t="shared" si="424"/>
        <v>Informe Interactivo 4</v>
      </c>
      <c r="G1054" t="str">
        <f t="shared" si="425"/>
        <v>País de Origen</v>
      </c>
      <c r="H1054" t="str">
        <f t="shared" si="426"/>
        <v>Importaciones en USD</v>
      </c>
      <c r="I1054" s="2" t="s">
        <v>205</v>
      </c>
      <c r="J1054" t="s">
        <v>206</v>
      </c>
      <c r="L1054" s="1" t="str">
        <f t="shared" si="420"/>
        <v>Informe Interactivo 4 - Puerto Rico</v>
      </c>
    </row>
    <row r="1055" spans="1:12" hidden="1" x14ac:dyDescent="0.35">
      <c r="A1055" s="2">
        <f t="shared" si="421"/>
        <v>62</v>
      </c>
      <c r="B1055" s="2">
        <f t="shared" si="422"/>
        <v>4.4000000000000004</v>
      </c>
      <c r="C1055" s="5" t="str">
        <f t="shared" si="415"/>
        <v>Informe Interactivo 4 - Portugal</v>
      </c>
      <c r="D1055" s="34" t="str">
        <f t="shared" ref="D1055:D1076" si="427">+"https://analytics.zoho.com/open-view/2395394000005776046?ZOHO_CRITERIA=%22Trasposicion_4.4%22.%22C%C3%B3digo_Pa%C3%ADs%22%20%3D%20'"&amp;I1055&amp;"'"</f>
        <v>https://analytics.zoho.com/open-view/2395394000005776046?ZOHO_CRITERIA=%22Trasposicion_4.4%22.%22C%C3%B3digo_Pa%C3%ADs%22%20%3D%20'PRT'</v>
      </c>
      <c r="E1055" s="4">
        <f t="shared" si="423"/>
        <v>83</v>
      </c>
      <c r="F1055" t="str">
        <f t="shared" si="424"/>
        <v>Informe Interactivo 4</v>
      </c>
      <c r="G1055" t="str">
        <f t="shared" si="425"/>
        <v>País de Origen</v>
      </c>
      <c r="H1055" t="str">
        <f t="shared" si="426"/>
        <v>Importaciones en USD</v>
      </c>
      <c r="I1055" s="2" t="s">
        <v>207</v>
      </c>
      <c r="J1055" t="s">
        <v>208</v>
      </c>
      <c r="L1055" s="1" t="str">
        <f t="shared" si="420"/>
        <v>Informe Interactivo 4 - Portugal</v>
      </c>
    </row>
    <row r="1056" spans="1:12" hidden="1" x14ac:dyDescent="0.35">
      <c r="A1056" s="2">
        <f t="shared" si="421"/>
        <v>63</v>
      </c>
      <c r="B1056" s="2">
        <f t="shared" si="422"/>
        <v>4.4000000000000004</v>
      </c>
      <c r="C1056" s="5" t="str">
        <f t="shared" si="415"/>
        <v>Informe Interactivo 4 - Paraguay</v>
      </c>
      <c r="D1056" s="34" t="str">
        <f t="shared" si="427"/>
        <v>https://analytics.zoho.com/open-view/2395394000005776046?ZOHO_CRITERIA=%22Trasposicion_4.4%22.%22C%C3%B3digo_Pa%C3%ADs%22%20%3D%20'PRY'</v>
      </c>
      <c r="E1056" s="4">
        <f t="shared" si="423"/>
        <v>83</v>
      </c>
      <c r="F1056" t="str">
        <f t="shared" si="424"/>
        <v>Informe Interactivo 4</v>
      </c>
      <c r="G1056" t="str">
        <f t="shared" si="425"/>
        <v>País de Origen</v>
      </c>
      <c r="H1056" t="str">
        <f t="shared" si="426"/>
        <v>Importaciones en USD</v>
      </c>
      <c r="I1056" s="2" t="s">
        <v>209</v>
      </c>
      <c r="J1056" t="s">
        <v>210</v>
      </c>
      <c r="L1056" s="1" t="str">
        <f t="shared" si="420"/>
        <v>Informe Interactivo 4 - Paraguay</v>
      </c>
    </row>
    <row r="1057" spans="1:12" hidden="1" x14ac:dyDescent="0.35">
      <c r="A1057" s="2">
        <f t="shared" si="421"/>
        <v>64</v>
      </c>
      <c r="B1057" s="2">
        <f t="shared" si="422"/>
        <v>4.4000000000000004</v>
      </c>
      <c r="C1057" s="5" t="str">
        <f t="shared" si="415"/>
        <v>Informe Interactivo 4 - Rumania</v>
      </c>
      <c r="D1057" s="34" t="str">
        <f t="shared" si="427"/>
        <v>https://analytics.zoho.com/open-view/2395394000005776046?ZOHO_CRITERIA=%22Trasposicion_4.4%22.%22C%C3%B3digo_Pa%C3%ADs%22%20%3D%20'ROU'</v>
      </c>
      <c r="E1057" s="4">
        <f t="shared" si="423"/>
        <v>83</v>
      </c>
      <c r="F1057" t="str">
        <f t="shared" si="424"/>
        <v>Informe Interactivo 4</v>
      </c>
      <c r="G1057" t="str">
        <f t="shared" si="425"/>
        <v>País de Origen</v>
      </c>
      <c r="H1057" t="str">
        <f t="shared" si="426"/>
        <v>Importaciones en USD</v>
      </c>
      <c r="I1057" s="2" t="s">
        <v>211</v>
      </c>
      <c r="J1057" t="s">
        <v>212</v>
      </c>
      <c r="L1057" s="1" t="str">
        <f t="shared" si="420"/>
        <v>Informe Interactivo 4 - Rumania</v>
      </c>
    </row>
    <row r="1058" spans="1:12" hidden="1" x14ac:dyDescent="0.35">
      <c r="A1058" s="2">
        <f t="shared" si="421"/>
        <v>65</v>
      </c>
      <c r="B1058" s="2">
        <f t="shared" si="422"/>
        <v>4.4000000000000004</v>
      </c>
      <c r="C1058" s="5" t="str">
        <f t="shared" si="415"/>
        <v>Informe Interactivo 4 - Rusia</v>
      </c>
      <c r="D1058" s="34" t="str">
        <f t="shared" si="427"/>
        <v>https://analytics.zoho.com/open-view/2395394000005776046?ZOHO_CRITERIA=%22Trasposicion_4.4%22.%22C%C3%B3digo_Pa%C3%ADs%22%20%3D%20'RUS'</v>
      </c>
      <c r="E1058" s="4">
        <f t="shared" si="423"/>
        <v>83</v>
      </c>
      <c r="F1058" t="str">
        <f t="shared" si="424"/>
        <v>Informe Interactivo 4</v>
      </c>
      <c r="G1058" t="str">
        <f t="shared" si="425"/>
        <v>País de Origen</v>
      </c>
      <c r="H1058" t="str">
        <f t="shared" si="426"/>
        <v>Importaciones en USD</v>
      </c>
      <c r="I1058" s="2" t="s">
        <v>213</v>
      </c>
      <c r="J1058" t="s">
        <v>214</v>
      </c>
      <c r="L1058" s="1" t="str">
        <f t="shared" si="420"/>
        <v>Informe Interactivo 4 - Rusia</v>
      </c>
    </row>
    <row r="1059" spans="1:12" hidden="1" x14ac:dyDescent="0.35">
      <c r="A1059" s="2">
        <f t="shared" si="421"/>
        <v>66</v>
      </c>
      <c r="B1059" s="2">
        <f t="shared" si="422"/>
        <v>4.4000000000000004</v>
      </c>
      <c r="C1059" s="5" t="str">
        <f t="shared" si="415"/>
        <v>Informe Interactivo 4 - Arabia Saudita</v>
      </c>
      <c r="D1059" s="34" t="str">
        <f t="shared" si="427"/>
        <v>https://analytics.zoho.com/open-view/2395394000005776046?ZOHO_CRITERIA=%22Trasposicion_4.4%22.%22C%C3%B3digo_Pa%C3%ADs%22%20%3D%20'SAU'</v>
      </c>
      <c r="E1059" s="4">
        <f t="shared" si="423"/>
        <v>83</v>
      </c>
      <c r="F1059" t="str">
        <f t="shared" si="424"/>
        <v>Informe Interactivo 4</v>
      </c>
      <c r="G1059" t="str">
        <f t="shared" si="425"/>
        <v>País de Origen</v>
      </c>
      <c r="H1059" t="str">
        <f t="shared" si="426"/>
        <v>Importaciones en USD</v>
      </c>
      <c r="I1059" s="2" t="s">
        <v>215</v>
      </c>
      <c r="J1059" t="s">
        <v>216</v>
      </c>
      <c r="L1059" s="1" t="str">
        <f t="shared" si="420"/>
        <v>Informe Interactivo 4 - Arabia Saudita</v>
      </c>
    </row>
    <row r="1060" spans="1:12" hidden="1" x14ac:dyDescent="0.35">
      <c r="A1060" s="2">
        <f t="shared" si="421"/>
        <v>67</v>
      </c>
      <c r="B1060" s="2">
        <f t="shared" si="422"/>
        <v>4.4000000000000004</v>
      </c>
      <c r="C1060" s="5" t="str">
        <f t="shared" si="415"/>
        <v>Informe Interactivo 4 - Singapur</v>
      </c>
      <c r="D1060" s="34" t="str">
        <f t="shared" si="427"/>
        <v>https://analytics.zoho.com/open-view/2395394000005776046?ZOHO_CRITERIA=%22Trasposicion_4.4%22.%22C%C3%B3digo_Pa%C3%ADs%22%20%3D%20'SGP'</v>
      </c>
      <c r="E1060" s="4">
        <f t="shared" si="423"/>
        <v>83</v>
      </c>
      <c r="F1060" t="str">
        <f t="shared" si="424"/>
        <v>Informe Interactivo 4</v>
      </c>
      <c r="G1060" t="str">
        <f t="shared" si="425"/>
        <v>País de Origen</v>
      </c>
      <c r="H1060" t="str">
        <f t="shared" si="426"/>
        <v>Importaciones en USD</v>
      </c>
      <c r="I1060" s="2" t="s">
        <v>217</v>
      </c>
      <c r="J1060" t="s">
        <v>218</v>
      </c>
      <c r="L1060" s="1" t="str">
        <f t="shared" si="420"/>
        <v>Informe Interactivo 4 - Singapur</v>
      </c>
    </row>
    <row r="1061" spans="1:12" hidden="1" x14ac:dyDescent="0.35">
      <c r="A1061" s="2">
        <f t="shared" si="421"/>
        <v>68</v>
      </c>
      <c r="B1061" s="2">
        <f t="shared" si="422"/>
        <v>4.4000000000000004</v>
      </c>
      <c r="C1061" s="5" t="str">
        <f t="shared" si="415"/>
        <v>Informe Interactivo 4 - El Salvador</v>
      </c>
      <c r="D1061" s="34" t="str">
        <f t="shared" si="427"/>
        <v>https://analytics.zoho.com/open-view/2395394000005776046?ZOHO_CRITERIA=%22Trasposicion_4.4%22.%22C%C3%B3digo_Pa%C3%ADs%22%20%3D%20'SLV'</v>
      </c>
      <c r="E1061" s="4">
        <f t="shared" si="423"/>
        <v>83</v>
      </c>
      <c r="F1061" t="str">
        <f t="shared" si="424"/>
        <v>Informe Interactivo 4</v>
      </c>
      <c r="G1061" t="str">
        <f t="shared" si="425"/>
        <v>País de Origen</v>
      </c>
      <c r="H1061" t="str">
        <f t="shared" si="426"/>
        <v>Importaciones en USD</v>
      </c>
      <c r="I1061" s="2" t="s">
        <v>219</v>
      </c>
      <c r="J1061" t="s">
        <v>220</v>
      </c>
      <c r="L1061" s="1" t="str">
        <f t="shared" si="420"/>
        <v>Informe Interactivo 4 - El Salvador</v>
      </c>
    </row>
    <row r="1062" spans="1:12" hidden="1" x14ac:dyDescent="0.35">
      <c r="A1062" s="2">
        <f t="shared" si="421"/>
        <v>69</v>
      </c>
      <c r="B1062" s="2">
        <f t="shared" si="422"/>
        <v>4.4000000000000004</v>
      </c>
      <c r="C1062" s="5" t="str">
        <f t="shared" si="415"/>
        <v>Informe Interactivo 4 - Serbia</v>
      </c>
      <c r="D1062" s="34" t="str">
        <f t="shared" si="427"/>
        <v>https://analytics.zoho.com/open-view/2395394000005776046?ZOHO_CRITERIA=%22Trasposicion_4.4%22.%22C%C3%B3digo_Pa%C3%ADs%22%20%3D%20'SRB'</v>
      </c>
      <c r="E1062" s="4">
        <f t="shared" si="423"/>
        <v>83</v>
      </c>
      <c r="F1062" t="str">
        <f t="shared" si="424"/>
        <v>Informe Interactivo 4</v>
      </c>
      <c r="G1062" t="str">
        <f t="shared" si="425"/>
        <v>País de Origen</v>
      </c>
      <c r="H1062" t="str">
        <f t="shared" si="426"/>
        <v>Importaciones en USD</v>
      </c>
      <c r="I1062" s="2" t="s">
        <v>307</v>
      </c>
      <c r="J1062" t="s">
        <v>308</v>
      </c>
      <c r="L1062" s="1" t="str">
        <f t="shared" si="420"/>
        <v>Informe Interactivo 4 - Serbia</v>
      </c>
    </row>
    <row r="1063" spans="1:12" hidden="1" x14ac:dyDescent="0.35">
      <c r="A1063" s="2">
        <f t="shared" si="421"/>
        <v>70</v>
      </c>
      <c r="B1063" s="2">
        <f t="shared" si="422"/>
        <v>4.4000000000000004</v>
      </c>
      <c r="C1063" s="5" t="str">
        <f t="shared" si="415"/>
        <v>Informe Interactivo 4 - Eslovenia</v>
      </c>
      <c r="D1063" s="34" t="str">
        <f t="shared" si="427"/>
        <v>https://analytics.zoho.com/open-view/2395394000005776046?ZOHO_CRITERIA=%22Trasposicion_4.4%22.%22C%C3%B3digo_Pa%C3%ADs%22%20%3D%20'SVN'</v>
      </c>
      <c r="E1063" s="4">
        <f t="shared" si="423"/>
        <v>83</v>
      </c>
      <c r="F1063" t="str">
        <f t="shared" si="424"/>
        <v>Informe Interactivo 4</v>
      </c>
      <c r="G1063" t="str">
        <f t="shared" si="425"/>
        <v>País de Origen</v>
      </c>
      <c r="H1063" t="str">
        <f t="shared" si="426"/>
        <v>Importaciones en USD</v>
      </c>
      <c r="I1063" s="2" t="s">
        <v>223</v>
      </c>
      <c r="J1063" t="s">
        <v>224</v>
      </c>
      <c r="L1063" s="1" t="str">
        <f t="shared" si="420"/>
        <v>Informe Interactivo 4 - Eslovenia</v>
      </c>
    </row>
    <row r="1064" spans="1:12" hidden="1" x14ac:dyDescent="0.35">
      <c r="A1064" s="2">
        <f t="shared" si="421"/>
        <v>71</v>
      </c>
      <c r="B1064" s="2">
        <f t="shared" si="422"/>
        <v>4.4000000000000004</v>
      </c>
      <c r="C1064" s="5" t="str">
        <f t="shared" si="415"/>
        <v>Informe Interactivo 4 - Suecia</v>
      </c>
      <c r="D1064" s="34" t="str">
        <f t="shared" si="427"/>
        <v>https://analytics.zoho.com/open-view/2395394000005776046?ZOHO_CRITERIA=%22Trasposicion_4.4%22.%22C%C3%B3digo_Pa%C3%ADs%22%20%3D%20'SWE'</v>
      </c>
      <c r="E1064" s="4">
        <f t="shared" si="423"/>
        <v>83</v>
      </c>
      <c r="F1064" t="str">
        <f t="shared" si="424"/>
        <v>Informe Interactivo 4</v>
      </c>
      <c r="G1064" t="str">
        <f t="shared" si="425"/>
        <v>País de Origen</v>
      </c>
      <c r="H1064" t="str">
        <f t="shared" si="426"/>
        <v>Importaciones en USD</v>
      </c>
      <c r="I1064" s="2" t="s">
        <v>225</v>
      </c>
      <c r="J1064" t="s">
        <v>226</v>
      </c>
      <c r="L1064" s="1" t="str">
        <f t="shared" si="420"/>
        <v>Informe Interactivo 4 - Suecia</v>
      </c>
    </row>
    <row r="1065" spans="1:12" hidden="1" x14ac:dyDescent="0.35">
      <c r="A1065" s="2">
        <f t="shared" si="421"/>
        <v>72</v>
      </c>
      <c r="B1065" s="2">
        <f t="shared" si="422"/>
        <v>4.4000000000000004</v>
      </c>
      <c r="C1065" s="5" t="str">
        <f t="shared" ref="C1065:C1128" si="428">+F1065&amp;" - "&amp;J1065</f>
        <v>Informe Interactivo 4 - Siria</v>
      </c>
      <c r="D1065" s="34" t="str">
        <f t="shared" si="427"/>
        <v>https://analytics.zoho.com/open-view/2395394000005776046?ZOHO_CRITERIA=%22Trasposicion_4.4%22.%22C%C3%B3digo_Pa%C3%ADs%22%20%3D%20'SYR'</v>
      </c>
      <c r="E1065" s="4">
        <f t="shared" si="423"/>
        <v>83</v>
      </c>
      <c r="F1065" t="str">
        <f t="shared" si="424"/>
        <v>Informe Interactivo 4</v>
      </c>
      <c r="G1065" t="str">
        <f t="shared" si="425"/>
        <v>País de Origen</v>
      </c>
      <c r="H1065" t="str">
        <f t="shared" si="426"/>
        <v>Importaciones en USD</v>
      </c>
      <c r="I1065" s="2" t="s">
        <v>309</v>
      </c>
      <c r="J1065" t="s">
        <v>310</v>
      </c>
      <c r="L1065" s="1" t="str">
        <f t="shared" ref="L1065:L1128" si="429">+HYPERLINK(D1065,C1065)</f>
        <v>Informe Interactivo 4 - Siria</v>
      </c>
    </row>
    <row r="1066" spans="1:12" hidden="1" x14ac:dyDescent="0.35">
      <c r="A1066" s="2">
        <f t="shared" si="421"/>
        <v>73</v>
      </c>
      <c r="B1066" s="2">
        <f t="shared" si="422"/>
        <v>4.4000000000000004</v>
      </c>
      <c r="C1066" s="5" t="str">
        <f t="shared" si="428"/>
        <v>Informe Interactivo 4 - Tailandia</v>
      </c>
      <c r="D1066" s="34" t="str">
        <f t="shared" si="427"/>
        <v>https://analytics.zoho.com/open-view/2395394000005776046?ZOHO_CRITERIA=%22Trasposicion_4.4%22.%22C%C3%B3digo_Pa%C3%ADs%22%20%3D%20'THA'</v>
      </c>
      <c r="E1066" s="4">
        <f t="shared" si="423"/>
        <v>83</v>
      </c>
      <c r="F1066" t="str">
        <f t="shared" si="424"/>
        <v>Informe Interactivo 4</v>
      </c>
      <c r="G1066" t="str">
        <f t="shared" si="425"/>
        <v>País de Origen</v>
      </c>
      <c r="H1066" t="str">
        <f t="shared" si="426"/>
        <v>Importaciones en USD</v>
      </c>
      <c r="I1066" s="2" t="s">
        <v>227</v>
      </c>
      <c r="J1066" t="s">
        <v>228</v>
      </c>
      <c r="L1066" s="1" t="str">
        <f t="shared" si="429"/>
        <v>Informe Interactivo 4 - Tailandia</v>
      </c>
    </row>
    <row r="1067" spans="1:12" hidden="1" x14ac:dyDescent="0.35">
      <c r="A1067" s="2">
        <f t="shared" si="421"/>
        <v>74</v>
      </c>
      <c r="B1067" s="2">
        <f t="shared" si="422"/>
        <v>4.4000000000000004</v>
      </c>
      <c r="C1067" s="5" t="str">
        <f t="shared" si="428"/>
        <v>Informe Interactivo 4 - Trinidad y Tobago</v>
      </c>
      <c r="D1067" s="34" t="str">
        <f t="shared" si="427"/>
        <v>https://analytics.zoho.com/open-view/2395394000005776046?ZOHO_CRITERIA=%22Trasposicion_4.4%22.%22C%C3%B3digo_Pa%C3%ADs%22%20%3D%20'TTO'</v>
      </c>
      <c r="E1067" s="4">
        <f t="shared" si="423"/>
        <v>83</v>
      </c>
      <c r="F1067" t="str">
        <f t="shared" si="424"/>
        <v>Informe Interactivo 4</v>
      </c>
      <c r="G1067" t="str">
        <f t="shared" si="425"/>
        <v>País de Origen</v>
      </c>
      <c r="H1067" t="str">
        <f t="shared" si="426"/>
        <v>Importaciones en USD</v>
      </c>
      <c r="I1067" s="2" t="s">
        <v>311</v>
      </c>
      <c r="J1067" t="s">
        <v>312</v>
      </c>
      <c r="L1067" s="1" t="str">
        <f t="shared" si="429"/>
        <v>Informe Interactivo 4 - Trinidad y Tobago</v>
      </c>
    </row>
    <row r="1068" spans="1:12" hidden="1" x14ac:dyDescent="0.35">
      <c r="A1068" s="2">
        <f t="shared" si="421"/>
        <v>75</v>
      </c>
      <c r="B1068" s="2">
        <f t="shared" si="422"/>
        <v>4.4000000000000004</v>
      </c>
      <c r="C1068" s="5" t="str">
        <f t="shared" si="428"/>
        <v>Informe Interactivo 4 - Túnez</v>
      </c>
      <c r="D1068" s="34" t="str">
        <f t="shared" si="427"/>
        <v>https://analytics.zoho.com/open-view/2395394000005776046?ZOHO_CRITERIA=%22Trasposicion_4.4%22.%22C%C3%B3digo_Pa%C3%ADs%22%20%3D%20'TUN'</v>
      </c>
      <c r="E1068" s="4">
        <f t="shared" si="423"/>
        <v>83</v>
      </c>
      <c r="F1068" t="str">
        <f t="shared" si="424"/>
        <v>Informe Interactivo 4</v>
      </c>
      <c r="G1068" t="str">
        <f t="shared" si="425"/>
        <v>País de Origen</v>
      </c>
      <c r="H1068" t="str">
        <f t="shared" si="426"/>
        <v>Importaciones en USD</v>
      </c>
      <c r="I1068" s="2" t="s">
        <v>313</v>
      </c>
      <c r="J1068" t="s">
        <v>314</v>
      </c>
      <c r="L1068" s="1" t="str">
        <f t="shared" si="429"/>
        <v>Informe Interactivo 4 - Túnez</v>
      </c>
    </row>
    <row r="1069" spans="1:12" hidden="1" x14ac:dyDescent="0.35">
      <c r="A1069" s="2">
        <f t="shared" si="421"/>
        <v>76</v>
      </c>
      <c r="B1069" s="2">
        <f t="shared" si="422"/>
        <v>4.4000000000000004</v>
      </c>
      <c r="C1069" s="5" t="str">
        <f t="shared" si="428"/>
        <v>Informe Interactivo 4 - Turquía</v>
      </c>
      <c r="D1069" s="34" t="str">
        <f t="shared" si="427"/>
        <v>https://analytics.zoho.com/open-view/2395394000005776046?ZOHO_CRITERIA=%22Trasposicion_4.4%22.%22C%C3%B3digo_Pa%C3%ADs%22%20%3D%20'TUR'</v>
      </c>
      <c r="E1069" s="4">
        <f t="shared" si="423"/>
        <v>83</v>
      </c>
      <c r="F1069" t="str">
        <f t="shared" si="424"/>
        <v>Informe Interactivo 4</v>
      </c>
      <c r="G1069" t="str">
        <f t="shared" si="425"/>
        <v>País de Origen</v>
      </c>
      <c r="H1069" t="str">
        <f t="shared" si="426"/>
        <v>Importaciones en USD</v>
      </c>
      <c r="I1069" s="2" t="s">
        <v>229</v>
      </c>
      <c r="J1069" t="s">
        <v>230</v>
      </c>
      <c r="L1069" s="1" t="str">
        <f t="shared" si="429"/>
        <v>Informe Interactivo 4 - Turquía</v>
      </c>
    </row>
    <row r="1070" spans="1:12" hidden="1" x14ac:dyDescent="0.35">
      <c r="A1070" s="2">
        <f t="shared" si="421"/>
        <v>77</v>
      </c>
      <c r="B1070" s="2">
        <f t="shared" si="422"/>
        <v>4.4000000000000004</v>
      </c>
      <c r="C1070" s="5" t="str">
        <f t="shared" si="428"/>
        <v>Informe Interactivo 4 - Taiwán</v>
      </c>
      <c r="D1070" s="34" t="str">
        <f t="shared" si="427"/>
        <v>https://analytics.zoho.com/open-view/2395394000005776046?ZOHO_CRITERIA=%22Trasposicion_4.4%22.%22C%C3%B3digo_Pa%C3%ADs%22%20%3D%20'TWN'</v>
      </c>
      <c r="E1070" s="4">
        <f t="shared" si="423"/>
        <v>83</v>
      </c>
      <c r="F1070" t="str">
        <f t="shared" si="424"/>
        <v>Informe Interactivo 4</v>
      </c>
      <c r="G1070" t="str">
        <f t="shared" si="425"/>
        <v>País de Origen</v>
      </c>
      <c r="H1070" t="str">
        <f t="shared" si="426"/>
        <v>Importaciones en USD</v>
      </c>
      <c r="I1070" s="2" t="s">
        <v>231</v>
      </c>
      <c r="J1070" t="s">
        <v>232</v>
      </c>
      <c r="L1070" s="1" t="str">
        <f t="shared" si="429"/>
        <v>Informe Interactivo 4 - Taiwán</v>
      </c>
    </row>
    <row r="1071" spans="1:12" hidden="1" x14ac:dyDescent="0.35">
      <c r="A1071" s="2">
        <f t="shared" si="421"/>
        <v>78</v>
      </c>
      <c r="B1071" s="2">
        <f t="shared" si="422"/>
        <v>4.4000000000000004</v>
      </c>
      <c r="C1071" s="5" t="str">
        <f t="shared" si="428"/>
        <v>Informe Interactivo 4 - Ucrania</v>
      </c>
      <c r="D1071" s="34" t="str">
        <f t="shared" si="427"/>
        <v>https://analytics.zoho.com/open-view/2395394000005776046?ZOHO_CRITERIA=%22Trasposicion_4.4%22.%22C%C3%B3digo_Pa%C3%ADs%22%20%3D%20'UKR'</v>
      </c>
      <c r="E1071" s="4">
        <f t="shared" si="423"/>
        <v>83</v>
      </c>
      <c r="F1071" t="str">
        <f t="shared" si="424"/>
        <v>Informe Interactivo 4</v>
      </c>
      <c r="G1071" t="str">
        <f t="shared" si="425"/>
        <v>País de Origen</v>
      </c>
      <c r="H1071" t="str">
        <f t="shared" si="426"/>
        <v>Importaciones en USD</v>
      </c>
      <c r="I1071" s="2" t="s">
        <v>233</v>
      </c>
      <c r="J1071" t="s">
        <v>234</v>
      </c>
      <c r="L1071" s="1" t="str">
        <f t="shared" si="429"/>
        <v>Informe Interactivo 4 - Ucrania</v>
      </c>
    </row>
    <row r="1072" spans="1:12" hidden="1" x14ac:dyDescent="0.35">
      <c r="A1072" s="2">
        <f t="shared" si="421"/>
        <v>79</v>
      </c>
      <c r="B1072" s="2">
        <f t="shared" si="422"/>
        <v>4.4000000000000004</v>
      </c>
      <c r="C1072" s="5" t="str">
        <f t="shared" si="428"/>
        <v>Informe Interactivo 4 - Uruguay</v>
      </c>
      <c r="D1072" s="34" t="str">
        <f t="shared" si="427"/>
        <v>https://analytics.zoho.com/open-view/2395394000005776046?ZOHO_CRITERIA=%22Trasposicion_4.4%22.%22C%C3%B3digo_Pa%C3%ADs%22%20%3D%20'URY'</v>
      </c>
      <c r="E1072" s="4">
        <f t="shared" si="423"/>
        <v>83</v>
      </c>
      <c r="F1072" t="str">
        <f t="shared" si="424"/>
        <v>Informe Interactivo 4</v>
      </c>
      <c r="G1072" t="str">
        <f t="shared" si="425"/>
        <v>País de Origen</v>
      </c>
      <c r="H1072" t="str">
        <f t="shared" si="426"/>
        <v>Importaciones en USD</v>
      </c>
      <c r="I1072" s="2" t="s">
        <v>235</v>
      </c>
      <c r="J1072" t="s">
        <v>236</v>
      </c>
      <c r="L1072" s="1" t="str">
        <f t="shared" si="429"/>
        <v>Informe Interactivo 4 - Uruguay</v>
      </c>
    </row>
    <row r="1073" spans="1:12" hidden="1" x14ac:dyDescent="0.35">
      <c r="A1073" s="2">
        <f t="shared" si="421"/>
        <v>80</v>
      </c>
      <c r="B1073" s="2">
        <f t="shared" si="422"/>
        <v>4.4000000000000004</v>
      </c>
      <c r="C1073" s="5" t="str">
        <f t="shared" si="428"/>
        <v>Informe Interactivo 4 - Estados Unidos</v>
      </c>
      <c r="D1073" s="34" t="str">
        <f t="shared" si="427"/>
        <v>https://analytics.zoho.com/open-view/2395394000005776046?ZOHO_CRITERIA=%22Trasposicion_4.4%22.%22C%C3%B3digo_Pa%C3%ADs%22%20%3D%20'USA'</v>
      </c>
      <c r="E1073" s="4">
        <f t="shared" si="423"/>
        <v>83</v>
      </c>
      <c r="F1073" t="str">
        <f t="shared" si="424"/>
        <v>Informe Interactivo 4</v>
      </c>
      <c r="G1073" t="str">
        <f t="shared" si="425"/>
        <v>País de Origen</v>
      </c>
      <c r="H1073" t="str">
        <f t="shared" si="426"/>
        <v>Importaciones en USD</v>
      </c>
      <c r="I1073" s="2" t="s">
        <v>237</v>
      </c>
      <c r="J1073" t="s">
        <v>238</v>
      </c>
      <c r="L1073" s="1" t="str">
        <f t="shared" si="429"/>
        <v>Informe Interactivo 4 - Estados Unidos</v>
      </c>
    </row>
    <row r="1074" spans="1:12" hidden="1" x14ac:dyDescent="0.35">
      <c r="A1074" s="2">
        <f t="shared" si="421"/>
        <v>81</v>
      </c>
      <c r="B1074" s="2">
        <f t="shared" si="422"/>
        <v>4.4000000000000004</v>
      </c>
      <c r="C1074" s="5" t="str">
        <f t="shared" si="428"/>
        <v>Informe Interactivo 4 - Venezuela</v>
      </c>
      <c r="D1074" s="34" t="str">
        <f t="shared" si="427"/>
        <v>https://analytics.zoho.com/open-view/2395394000005776046?ZOHO_CRITERIA=%22Trasposicion_4.4%22.%22C%C3%B3digo_Pa%C3%ADs%22%20%3D%20'VEN'</v>
      </c>
      <c r="E1074" s="4">
        <f t="shared" si="423"/>
        <v>83</v>
      </c>
      <c r="F1074" t="str">
        <f t="shared" si="424"/>
        <v>Informe Interactivo 4</v>
      </c>
      <c r="G1074" t="str">
        <f t="shared" si="425"/>
        <v>País de Origen</v>
      </c>
      <c r="H1074" t="str">
        <f t="shared" si="426"/>
        <v>Importaciones en USD</v>
      </c>
      <c r="I1074" s="2" t="s">
        <v>239</v>
      </c>
      <c r="J1074" t="s">
        <v>240</v>
      </c>
      <c r="L1074" s="1" t="str">
        <f t="shared" si="429"/>
        <v>Informe Interactivo 4 - Venezuela</v>
      </c>
    </row>
    <row r="1075" spans="1:12" hidden="1" x14ac:dyDescent="0.35">
      <c r="A1075" s="2">
        <f t="shared" si="421"/>
        <v>82</v>
      </c>
      <c r="B1075" s="2">
        <f t="shared" si="422"/>
        <v>4.4000000000000004</v>
      </c>
      <c r="C1075" s="5" t="str">
        <f t="shared" si="428"/>
        <v>Informe Interactivo 4 - Vietnam</v>
      </c>
      <c r="D1075" s="34" t="str">
        <f t="shared" si="427"/>
        <v>https://analytics.zoho.com/open-view/2395394000005776046?ZOHO_CRITERIA=%22Trasposicion_4.4%22.%22C%C3%B3digo_Pa%C3%ADs%22%20%3D%20'VNM'</v>
      </c>
      <c r="E1075" s="4">
        <f t="shared" si="423"/>
        <v>83</v>
      </c>
      <c r="F1075" t="str">
        <f t="shared" si="424"/>
        <v>Informe Interactivo 4</v>
      </c>
      <c r="G1075" t="str">
        <f t="shared" si="425"/>
        <v>País de Origen</v>
      </c>
      <c r="H1075" t="str">
        <f t="shared" si="426"/>
        <v>Importaciones en USD</v>
      </c>
      <c r="I1075" s="2" t="s">
        <v>241</v>
      </c>
      <c r="J1075" t="s">
        <v>242</v>
      </c>
      <c r="L1075" s="1" t="str">
        <f t="shared" si="429"/>
        <v>Informe Interactivo 4 - Vietnam</v>
      </c>
    </row>
    <row r="1076" spans="1:12" hidden="1" x14ac:dyDescent="0.35">
      <c r="A1076" s="2">
        <f t="shared" si="421"/>
        <v>83</v>
      </c>
      <c r="B1076" s="2">
        <f t="shared" si="422"/>
        <v>4.4000000000000004</v>
      </c>
      <c r="C1076" s="5" t="str">
        <f t="shared" si="428"/>
        <v>Informe Interactivo 4 - Sudáfrica</v>
      </c>
      <c r="D1076" s="34" t="str">
        <f t="shared" si="427"/>
        <v>https://analytics.zoho.com/open-view/2395394000005776046?ZOHO_CRITERIA=%22Trasposicion_4.4%22.%22C%C3%B3digo_Pa%C3%ADs%22%20%3D%20'ZAF'</v>
      </c>
      <c r="E1076" s="4">
        <f t="shared" si="423"/>
        <v>83</v>
      </c>
      <c r="F1076" t="str">
        <f t="shared" si="424"/>
        <v>Informe Interactivo 4</v>
      </c>
      <c r="G1076" t="str">
        <f t="shared" si="425"/>
        <v>País de Origen</v>
      </c>
      <c r="H1076" t="str">
        <f t="shared" si="426"/>
        <v>Importaciones en USD</v>
      </c>
      <c r="I1076" s="2" t="s">
        <v>243</v>
      </c>
      <c r="J1076" t="s">
        <v>244</v>
      </c>
      <c r="L1076" s="1" t="str">
        <f t="shared" si="429"/>
        <v>Informe Interactivo 4 - Sudáfrica</v>
      </c>
    </row>
    <row r="1077" spans="1:12" hidden="1" x14ac:dyDescent="0.35">
      <c r="A1077" s="35">
        <v>1</v>
      </c>
      <c r="B1077" s="35">
        <f t="shared" ref="B1077:B1128" si="430">+B1076</f>
        <v>4.4000000000000004</v>
      </c>
      <c r="C1077" s="36" t="str">
        <f t="shared" si="428"/>
        <v>Informe Interactivo 6 - Arándano</v>
      </c>
      <c r="D1077" s="37" t="str">
        <f>+"https://analytics.zoho.com/open-view/2395394000005839075?ZOHO_CRITERIA=%22Trasposicion_4.4%22.%22Id_Categor%C3%ADa%22%20%3D%20"&amp;I1077</f>
        <v>https://analytics.zoho.com/open-view/2395394000005839075?ZOHO_CRITERIA=%22Trasposicion_4.4%22.%22Id_Categor%C3%ADa%22%20%3D%20100101001</v>
      </c>
      <c r="E1077" s="38">
        <v>35</v>
      </c>
      <c r="F1077" s="39" t="s">
        <v>254</v>
      </c>
      <c r="G1077" s="39" t="s">
        <v>317</v>
      </c>
      <c r="H1077" s="39" t="s">
        <v>316</v>
      </c>
      <c r="I1077" s="35">
        <v>100101001</v>
      </c>
      <c r="J1077" s="39" t="s">
        <v>18</v>
      </c>
      <c r="K1077" s="39"/>
      <c r="L1077" s="1" t="str">
        <f t="shared" si="429"/>
        <v>Informe Interactivo 6 - Arándano</v>
      </c>
    </row>
    <row r="1078" spans="1:12" hidden="1" x14ac:dyDescent="0.35">
      <c r="A1078" s="2">
        <f t="shared" ref="A1078:A1128" si="431">+A1077+1</f>
        <v>2</v>
      </c>
      <c r="B1078" s="2">
        <f t="shared" si="430"/>
        <v>4.4000000000000004</v>
      </c>
      <c r="C1078" s="5" t="str">
        <f t="shared" si="428"/>
        <v>Informe Interactivo 6 - Frambuesa</v>
      </c>
      <c r="D1078" s="34" t="str">
        <f t="shared" ref="D1078:D1111" si="432">+"https://analytics.zoho.com/open-view/2395394000005839075?ZOHO_CRITERIA=%22Trasposicion_4.4%22.%22Id_Categor%C3%ADa%22%20%3D%20"&amp;I1078</f>
        <v>https://analytics.zoho.com/open-view/2395394000005839075?ZOHO_CRITERIA=%22Trasposicion_4.4%22.%22Id_Categor%C3%ADa%22%20%3D%20100101004</v>
      </c>
      <c r="E1078" s="4">
        <f t="shared" ref="E1078:E1128" si="433">+E1077</f>
        <v>35</v>
      </c>
      <c r="F1078" t="str">
        <f t="shared" ref="F1078:F1128" si="434">+F1077</f>
        <v>Informe Interactivo 6</v>
      </c>
      <c r="G1078" t="str">
        <f t="shared" ref="G1078:G1128" si="435">+G1077</f>
        <v>Categoria</v>
      </c>
      <c r="H1078" t="str">
        <f t="shared" ref="H1078:H1128" si="436">+H1077</f>
        <v>Importaciones en USD</v>
      </c>
      <c r="I1078" s="2">
        <v>100101004</v>
      </c>
      <c r="J1078" t="s">
        <v>12</v>
      </c>
      <c r="L1078" s="1" t="str">
        <f t="shared" si="429"/>
        <v>Informe Interactivo 6 - Frambuesa</v>
      </c>
    </row>
    <row r="1079" spans="1:12" hidden="1" x14ac:dyDescent="0.35">
      <c r="A1079" s="2">
        <f t="shared" si="431"/>
        <v>3</v>
      </c>
      <c r="B1079" s="2">
        <f t="shared" si="430"/>
        <v>4.4000000000000004</v>
      </c>
      <c r="C1079" s="5" t="str">
        <f t="shared" si="428"/>
        <v>Informe Interactivo 6 - Higo</v>
      </c>
      <c r="D1079" s="34" t="str">
        <f t="shared" si="432"/>
        <v>https://analytics.zoho.com/open-view/2395394000005839075?ZOHO_CRITERIA=%22Trasposicion_4.4%22.%22Id_Categor%C3%ADa%22%20%3D%20100101006</v>
      </c>
      <c r="E1079" s="4">
        <f t="shared" si="433"/>
        <v>35</v>
      </c>
      <c r="F1079" t="str">
        <f t="shared" si="434"/>
        <v>Informe Interactivo 6</v>
      </c>
      <c r="G1079" t="str">
        <f t="shared" si="435"/>
        <v>Categoria</v>
      </c>
      <c r="H1079" t="str">
        <f t="shared" si="436"/>
        <v>Importaciones en USD</v>
      </c>
      <c r="I1079" s="2">
        <v>100101006</v>
      </c>
      <c r="J1079" t="s">
        <v>19</v>
      </c>
      <c r="L1079" s="1" t="str">
        <f t="shared" si="429"/>
        <v>Informe Interactivo 6 - Higo</v>
      </c>
    </row>
    <row r="1080" spans="1:12" hidden="1" x14ac:dyDescent="0.35">
      <c r="A1080" s="2">
        <f t="shared" si="431"/>
        <v>4</v>
      </c>
      <c r="B1080" s="2">
        <f t="shared" si="430"/>
        <v>4.4000000000000004</v>
      </c>
      <c r="C1080" s="5" t="str">
        <f t="shared" si="428"/>
        <v>Informe Interactivo 6 - Kiwi</v>
      </c>
      <c r="D1080" s="34" t="str">
        <f t="shared" si="432"/>
        <v>https://analytics.zoho.com/open-view/2395394000005839075?ZOHO_CRITERIA=%22Trasposicion_4.4%22.%22Id_Categor%C3%ADa%22%20%3D%20100101007</v>
      </c>
      <c r="E1080" s="4">
        <f t="shared" si="433"/>
        <v>35</v>
      </c>
      <c r="F1080" t="str">
        <f t="shared" si="434"/>
        <v>Informe Interactivo 6</v>
      </c>
      <c r="G1080" t="str">
        <f t="shared" si="435"/>
        <v>Categoria</v>
      </c>
      <c r="H1080" t="str">
        <f t="shared" si="436"/>
        <v>Importaciones en USD</v>
      </c>
      <c r="I1080" s="2">
        <v>100101007</v>
      </c>
      <c r="J1080" t="s">
        <v>7</v>
      </c>
      <c r="L1080" s="1" t="str">
        <f t="shared" si="429"/>
        <v>Informe Interactivo 6 - Kiwi</v>
      </c>
    </row>
    <row r="1081" spans="1:12" hidden="1" x14ac:dyDescent="0.35">
      <c r="A1081" s="2">
        <f t="shared" si="431"/>
        <v>5</v>
      </c>
      <c r="B1081" s="2">
        <f t="shared" si="430"/>
        <v>4.4000000000000004</v>
      </c>
      <c r="C1081" s="5" t="str">
        <f t="shared" si="428"/>
        <v>Informe Interactivo 6 - Mora</v>
      </c>
      <c r="D1081" s="34" t="str">
        <f t="shared" si="432"/>
        <v>https://analytics.zoho.com/open-view/2395394000005839075?ZOHO_CRITERIA=%22Trasposicion_4.4%22.%22Id_Categor%C3%ADa%22%20%3D%20100101008</v>
      </c>
      <c r="E1081" s="4">
        <f t="shared" si="433"/>
        <v>35</v>
      </c>
      <c r="F1081" t="str">
        <f t="shared" si="434"/>
        <v>Informe Interactivo 6</v>
      </c>
      <c r="G1081" t="str">
        <f t="shared" si="435"/>
        <v>Categoria</v>
      </c>
      <c r="H1081" t="str">
        <f t="shared" si="436"/>
        <v>Importaciones en USD</v>
      </c>
      <c r="I1081" s="2">
        <v>100101008</v>
      </c>
      <c r="J1081" t="s">
        <v>20</v>
      </c>
      <c r="L1081" s="1" t="str">
        <f t="shared" si="429"/>
        <v>Informe Interactivo 6 - Mora</v>
      </c>
    </row>
    <row r="1082" spans="1:12" hidden="1" x14ac:dyDescent="0.35">
      <c r="A1082" s="2">
        <f t="shared" si="431"/>
        <v>6</v>
      </c>
      <c r="B1082" s="2">
        <f t="shared" si="430"/>
        <v>4.4000000000000004</v>
      </c>
      <c r="C1082" s="5" t="str">
        <f t="shared" si="428"/>
        <v>Informe Interactivo 6 - Otros berries</v>
      </c>
      <c r="D1082" s="34" t="str">
        <f t="shared" si="432"/>
        <v>https://analytics.zoho.com/open-view/2395394000005839075?ZOHO_CRITERIA=%22Trasposicion_4.4%22.%22Id_Categor%C3%ADa%22%20%3D%20100101011</v>
      </c>
      <c r="E1082" s="4">
        <f t="shared" si="433"/>
        <v>35</v>
      </c>
      <c r="F1082" t="str">
        <f t="shared" si="434"/>
        <v>Informe Interactivo 6</v>
      </c>
      <c r="G1082" t="str">
        <f t="shared" si="435"/>
        <v>Categoria</v>
      </c>
      <c r="H1082" t="str">
        <f t="shared" si="436"/>
        <v>Importaciones en USD</v>
      </c>
      <c r="I1082" s="2">
        <v>100101011</v>
      </c>
      <c r="J1082" t="s">
        <v>21</v>
      </c>
      <c r="L1082" s="1" t="str">
        <f t="shared" si="429"/>
        <v>Informe Interactivo 6 - Otros berries</v>
      </c>
    </row>
    <row r="1083" spans="1:12" hidden="1" x14ac:dyDescent="0.35">
      <c r="A1083" s="2">
        <f t="shared" si="431"/>
        <v>7</v>
      </c>
      <c r="B1083" s="2">
        <f t="shared" si="430"/>
        <v>4.4000000000000004</v>
      </c>
      <c r="C1083" s="5" t="str">
        <f t="shared" si="428"/>
        <v>Informe Interactivo 6 - Limón</v>
      </c>
      <c r="D1083" s="34" t="str">
        <f t="shared" si="432"/>
        <v>https://analytics.zoho.com/open-view/2395394000005839075?ZOHO_CRITERIA=%22Trasposicion_4.4%22.%22Id_Categor%C3%ADa%22%20%3D%20100102003</v>
      </c>
      <c r="E1083" s="4">
        <f t="shared" si="433"/>
        <v>35</v>
      </c>
      <c r="F1083" t="str">
        <f t="shared" si="434"/>
        <v>Informe Interactivo 6</v>
      </c>
      <c r="G1083" t="str">
        <f t="shared" si="435"/>
        <v>Categoria</v>
      </c>
      <c r="H1083" t="str">
        <f t="shared" si="436"/>
        <v>Importaciones en USD</v>
      </c>
      <c r="I1083" s="2">
        <v>100102003</v>
      </c>
      <c r="J1083" t="s">
        <v>22</v>
      </c>
      <c r="L1083" s="1" t="str">
        <f t="shared" si="429"/>
        <v>Informe Interactivo 6 - Limón</v>
      </c>
    </row>
    <row r="1084" spans="1:12" hidden="1" x14ac:dyDescent="0.35">
      <c r="A1084" s="2">
        <f t="shared" si="431"/>
        <v>8</v>
      </c>
      <c r="B1084" s="2">
        <f t="shared" si="430"/>
        <v>4.4000000000000004</v>
      </c>
      <c r="C1084" s="5" t="str">
        <f t="shared" si="428"/>
        <v>Informe Interactivo 6 - Mandarina</v>
      </c>
      <c r="D1084" s="34" t="str">
        <f t="shared" si="432"/>
        <v>https://analytics.zoho.com/open-view/2395394000005839075?ZOHO_CRITERIA=%22Trasposicion_4.4%22.%22Id_Categor%C3%ADa%22%20%3D%20100102004</v>
      </c>
      <c r="E1084" s="4">
        <f t="shared" si="433"/>
        <v>35</v>
      </c>
      <c r="F1084" t="str">
        <f t="shared" si="434"/>
        <v>Informe Interactivo 6</v>
      </c>
      <c r="G1084" t="str">
        <f t="shared" si="435"/>
        <v>Categoria</v>
      </c>
      <c r="H1084" t="str">
        <f t="shared" si="436"/>
        <v>Importaciones en USD</v>
      </c>
      <c r="I1084" s="2">
        <v>100102004</v>
      </c>
      <c r="J1084" t="s">
        <v>23</v>
      </c>
      <c r="L1084" s="1" t="str">
        <f t="shared" si="429"/>
        <v>Informe Interactivo 6 - Mandarina</v>
      </c>
    </row>
    <row r="1085" spans="1:12" hidden="1" x14ac:dyDescent="0.35">
      <c r="A1085" s="2">
        <f t="shared" si="431"/>
        <v>9</v>
      </c>
      <c r="B1085" s="2">
        <f t="shared" si="430"/>
        <v>4.4000000000000004</v>
      </c>
      <c r="C1085" s="5" t="str">
        <f t="shared" si="428"/>
        <v>Informe Interactivo 6 - Naranja</v>
      </c>
      <c r="D1085" s="34" t="str">
        <f t="shared" si="432"/>
        <v>https://analytics.zoho.com/open-view/2395394000005839075?ZOHO_CRITERIA=%22Trasposicion_4.4%22.%22Id_Categor%C3%ADa%22%20%3D%20100102005</v>
      </c>
      <c r="E1085" s="4">
        <f t="shared" si="433"/>
        <v>35</v>
      </c>
      <c r="F1085" t="str">
        <f t="shared" si="434"/>
        <v>Informe Interactivo 6</v>
      </c>
      <c r="G1085" t="str">
        <f t="shared" si="435"/>
        <v>Categoria</v>
      </c>
      <c r="H1085" t="str">
        <f t="shared" si="436"/>
        <v>Importaciones en USD</v>
      </c>
      <c r="I1085" s="2">
        <v>100102005</v>
      </c>
      <c r="J1085" t="s">
        <v>24</v>
      </c>
      <c r="L1085" s="1" t="str">
        <f t="shared" si="429"/>
        <v>Informe Interactivo 6 - Naranja</v>
      </c>
    </row>
    <row r="1086" spans="1:12" hidden="1" x14ac:dyDescent="0.35">
      <c r="A1086" s="2">
        <f t="shared" si="431"/>
        <v>10</v>
      </c>
      <c r="B1086" s="2">
        <f t="shared" si="430"/>
        <v>4.4000000000000004</v>
      </c>
      <c r="C1086" s="5" t="str">
        <f t="shared" si="428"/>
        <v>Informe Interactivo 6 - Pomelo</v>
      </c>
      <c r="D1086" s="34" t="str">
        <f t="shared" si="432"/>
        <v>https://analytics.zoho.com/open-view/2395394000005839075?ZOHO_CRITERIA=%22Trasposicion_4.4%22.%22Id_Categor%C3%ADa%22%20%3D%20100102006</v>
      </c>
      <c r="E1086" s="4">
        <f t="shared" si="433"/>
        <v>35</v>
      </c>
      <c r="F1086" t="str">
        <f t="shared" si="434"/>
        <v>Informe Interactivo 6</v>
      </c>
      <c r="G1086" t="str">
        <f t="shared" si="435"/>
        <v>Categoria</v>
      </c>
      <c r="H1086" t="str">
        <f t="shared" si="436"/>
        <v>Importaciones en USD</v>
      </c>
      <c r="I1086" s="2">
        <v>100102006</v>
      </c>
      <c r="J1086" t="s">
        <v>9</v>
      </c>
      <c r="L1086" s="1" t="str">
        <f t="shared" si="429"/>
        <v>Informe Interactivo 6 - Pomelo</v>
      </c>
    </row>
    <row r="1087" spans="1:12" hidden="1" x14ac:dyDescent="0.35">
      <c r="A1087" s="2">
        <f t="shared" si="431"/>
        <v>11</v>
      </c>
      <c r="B1087" s="2">
        <f t="shared" si="430"/>
        <v>4.4000000000000004</v>
      </c>
      <c r="C1087" s="5" t="str">
        <f t="shared" si="428"/>
        <v>Informe Interactivo 6 - Otros cítricos</v>
      </c>
      <c r="D1087" s="34" t="str">
        <f t="shared" si="432"/>
        <v>https://analytics.zoho.com/open-view/2395394000005839075?ZOHO_CRITERIA=%22Trasposicion_4.4%22.%22Id_Categor%C3%ADa%22%20%3D%20100102008</v>
      </c>
      <c r="E1087" s="4">
        <f t="shared" si="433"/>
        <v>35</v>
      </c>
      <c r="F1087" t="str">
        <f t="shared" si="434"/>
        <v>Informe Interactivo 6</v>
      </c>
      <c r="G1087" t="str">
        <f t="shared" si="435"/>
        <v>Categoria</v>
      </c>
      <c r="H1087" t="str">
        <f t="shared" si="436"/>
        <v>Importaciones en USD</v>
      </c>
      <c r="I1087" s="2">
        <v>100102008</v>
      </c>
      <c r="J1087" t="s">
        <v>25</v>
      </c>
      <c r="L1087" s="1" t="str">
        <f t="shared" si="429"/>
        <v>Informe Interactivo 6 - Otros cítricos</v>
      </c>
    </row>
    <row r="1088" spans="1:12" hidden="1" x14ac:dyDescent="0.35">
      <c r="A1088" s="2">
        <f t="shared" si="431"/>
        <v>12</v>
      </c>
      <c r="B1088" s="2">
        <f t="shared" si="430"/>
        <v>4.4000000000000004</v>
      </c>
      <c r="C1088" s="5" t="str">
        <f t="shared" si="428"/>
        <v>Informe Interactivo 6 - Cereza</v>
      </c>
      <c r="D1088" s="34" t="str">
        <f t="shared" si="432"/>
        <v>https://analytics.zoho.com/open-view/2395394000005839075?ZOHO_CRITERIA=%22Trasposicion_4.4%22.%22Id_Categor%C3%ADa%22%20%3D%20100103001</v>
      </c>
      <c r="E1088" s="4">
        <f t="shared" si="433"/>
        <v>35</v>
      </c>
      <c r="F1088" t="str">
        <f t="shared" si="434"/>
        <v>Informe Interactivo 6</v>
      </c>
      <c r="G1088" t="str">
        <f t="shared" si="435"/>
        <v>Categoria</v>
      </c>
      <c r="H1088" t="str">
        <f t="shared" si="436"/>
        <v>Importaciones en USD</v>
      </c>
      <c r="I1088" s="2">
        <v>100103001</v>
      </c>
      <c r="J1088" t="s">
        <v>26</v>
      </c>
      <c r="L1088" s="1" t="str">
        <f t="shared" si="429"/>
        <v>Informe Interactivo 6 - Cereza</v>
      </c>
    </row>
    <row r="1089" spans="1:12" hidden="1" x14ac:dyDescent="0.35">
      <c r="A1089" s="2">
        <f t="shared" si="431"/>
        <v>13</v>
      </c>
      <c r="B1089" s="2">
        <f t="shared" si="430"/>
        <v>4.4000000000000004</v>
      </c>
      <c r="C1089" s="5" t="str">
        <f t="shared" si="428"/>
        <v>Informe Interactivo 6 - Ciruela</v>
      </c>
      <c r="D1089" s="34" t="str">
        <f t="shared" si="432"/>
        <v>https://analytics.zoho.com/open-view/2395394000005839075?ZOHO_CRITERIA=%22Trasposicion_4.4%22.%22Id_Categor%C3%ADa%22%20%3D%20100103002</v>
      </c>
      <c r="E1089" s="4">
        <f t="shared" si="433"/>
        <v>35</v>
      </c>
      <c r="F1089" t="str">
        <f t="shared" si="434"/>
        <v>Informe Interactivo 6</v>
      </c>
      <c r="G1089" t="str">
        <f t="shared" si="435"/>
        <v>Categoria</v>
      </c>
      <c r="H1089" t="str">
        <f t="shared" si="436"/>
        <v>Importaciones en USD</v>
      </c>
      <c r="I1089" s="2">
        <v>100103002</v>
      </c>
      <c r="J1089" t="s">
        <v>27</v>
      </c>
      <c r="L1089" s="1" t="str">
        <f t="shared" si="429"/>
        <v>Informe Interactivo 6 - Ciruela</v>
      </c>
    </row>
    <row r="1090" spans="1:12" hidden="1" x14ac:dyDescent="0.35">
      <c r="A1090" s="2">
        <f t="shared" si="431"/>
        <v>14</v>
      </c>
      <c r="B1090" s="2">
        <f t="shared" si="430"/>
        <v>4.4000000000000004</v>
      </c>
      <c r="C1090" s="5" t="str">
        <f t="shared" si="428"/>
        <v>Informe Interactivo 6 - Damasco</v>
      </c>
      <c r="D1090" s="34" t="str">
        <f t="shared" si="432"/>
        <v>https://analytics.zoho.com/open-view/2395394000005839075?ZOHO_CRITERIA=%22Trasposicion_4.4%22.%22Id_Categor%C3%ADa%22%20%3D%20100103003</v>
      </c>
      <c r="E1090" s="4">
        <f t="shared" si="433"/>
        <v>35</v>
      </c>
      <c r="F1090" t="str">
        <f t="shared" si="434"/>
        <v>Informe Interactivo 6</v>
      </c>
      <c r="G1090" t="str">
        <f t="shared" si="435"/>
        <v>Categoria</v>
      </c>
      <c r="H1090" t="str">
        <f t="shared" si="436"/>
        <v>Importaciones en USD</v>
      </c>
      <c r="I1090" s="2">
        <v>100103003</v>
      </c>
      <c r="J1090" t="s">
        <v>11</v>
      </c>
      <c r="L1090" s="1" t="str">
        <f t="shared" si="429"/>
        <v>Informe Interactivo 6 - Damasco</v>
      </c>
    </row>
    <row r="1091" spans="1:12" hidden="1" x14ac:dyDescent="0.35">
      <c r="A1091" s="2">
        <f t="shared" si="431"/>
        <v>15</v>
      </c>
      <c r="B1091" s="2">
        <f t="shared" si="430"/>
        <v>4.4000000000000004</v>
      </c>
      <c r="C1091" s="5" t="str">
        <f t="shared" si="428"/>
        <v>Informe Interactivo 6 - Durazno</v>
      </c>
      <c r="D1091" s="34" t="str">
        <f t="shared" si="432"/>
        <v>https://analytics.zoho.com/open-view/2395394000005839075?ZOHO_CRITERIA=%22Trasposicion_4.4%22.%22Id_Categor%C3%ADa%22%20%3D%20100103004</v>
      </c>
      <c r="E1091" s="4">
        <f t="shared" si="433"/>
        <v>35</v>
      </c>
      <c r="F1091" t="str">
        <f t="shared" si="434"/>
        <v>Informe Interactivo 6</v>
      </c>
      <c r="G1091" t="str">
        <f t="shared" si="435"/>
        <v>Categoria</v>
      </c>
      <c r="H1091" t="str">
        <f t="shared" si="436"/>
        <v>Importaciones en USD</v>
      </c>
      <c r="I1091" s="2">
        <v>100103004</v>
      </c>
      <c r="J1091" t="s">
        <v>28</v>
      </c>
      <c r="L1091" s="1" t="str">
        <f t="shared" si="429"/>
        <v>Informe Interactivo 6 - Durazno</v>
      </c>
    </row>
    <row r="1092" spans="1:12" hidden="1" x14ac:dyDescent="0.35">
      <c r="A1092" s="2">
        <f t="shared" si="431"/>
        <v>16</v>
      </c>
      <c r="B1092" s="2">
        <f t="shared" si="430"/>
        <v>4.4000000000000004</v>
      </c>
      <c r="C1092" s="5" t="str">
        <f t="shared" si="428"/>
        <v>Informe Interactivo 6 - Nectarín</v>
      </c>
      <c r="D1092" s="34" t="str">
        <f t="shared" si="432"/>
        <v>https://analytics.zoho.com/open-view/2395394000005839075?ZOHO_CRITERIA=%22Trasposicion_4.4%22.%22Id_Categor%C3%ADa%22%20%3D%20100103006</v>
      </c>
      <c r="E1092" s="4">
        <f t="shared" si="433"/>
        <v>35</v>
      </c>
      <c r="F1092" t="str">
        <f t="shared" si="434"/>
        <v>Informe Interactivo 6</v>
      </c>
      <c r="G1092" t="str">
        <f t="shared" si="435"/>
        <v>Categoria</v>
      </c>
      <c r="H1092" t="str">
        <f t="shared" si="436"/>
        <v>Importaciones en USD</v>
      </c>
      <c r="I1092" s="2">
        <v>100103006</v>
      </c>
      <c r="J1092" t="s">
        <v>29</v>
      </c>
      <c r="L1092" s="1" t="str">
        <f t="shared" si="429"/>
        <v>Informe Interactivo 6 - Nectarín</v>
      </c>
    </row>
    <row r="1093" spans="1:12" hidden="1" x14ac:dyDescent="0.35">
      <c r="A1093" s="2">
        <f t="shared" si="431"/>
        <v>17</v>
      </c>
      <c r="B1093" s="2">
        <f t="shared" si="430"/>
        <v>4.4000000000000004</v>
      </c>
      <c r="C1093" s="5" t="str">
        <f t="shared" si="428"/>
        <v>Informe Interactivo 6 - Manzana</v>
      </c>
      <c r="D1093" s="34" t="str">
        <f t="shared" si="432"/>
        <v>https://analytics.zoho.com/open-view/2395394000005839075?ZOHO_CRITERIA=%22Trasposicion_4.4%22.%22Id_Categor%C3%ADa%22%20%3D%20100104002</v>
      </c>
      <c r="E1093" s="4">
        <f t="shared" si="433"/>
        <v>35</v>
      </c>
      <c r="F1093" t="str">
        <f t="shared" si="434"/>
        <v>Informe Interactivo 6</v>
      </c>
      <c r="G1093" t="str">
        <f t="shared" si="435"/>
        <v>Categoria</v>
      </c>
      <c r="H1093" t="str">
        <f t="shared" si="436"/>
        <v>Importaciones en USD</v>
      </c>
      <c r="I1093" s="2">
        <v>100104002</v>
      </c>
      <c r="J1093" t="s">
        <v>30</v>
      </c>
      <c r="L1093" s="1" t="str">
        <f t="shared" si="429"/>
        <v>Informe Interactivo 6 - Manzana</v>
      </c>
    </row>
    <row r="1094" spans="1:12" hidden="1" x14ac:dyDescent="0.35">
      <c r="A1094" s="2">
        <f t="shared" si="431"/>
        <v>18</v>
      </c>
      <c r="B1094" s="2">
        <f t="shared" si="430"/>
        <v>4.4000000000000004</v>
      </c>
      <c r="C1094" s="5" t="str">
        <f t="shared" si="428"/>
        <v>Informe Interactivo 6 - Pera</v>
      </c>
      <c r="D1094" s="34" t="str">
        <f t="shared" si="432"/>
        <v>https://analytics.zoho.com/open-view/2395394000005839075?ZOHO_CRITERIA=%22Trasposicion_4.4%22.%22Id_Categor%C3%ADa%22%20%3D%20100104005</v>
      </c>
      <c r="E1094" s="4">
        <f t="shared" si="433"/>
        <v>35</v>
      </c>
      <c r="F1094" t="str">
        <f t="shared" si="434"/>
        <v>Informe Interactivo 6</v>
      </c>
      <c r="G1094" t="str">
        <f t="shared" si="435"/>
        <v>Categoria</v>
      </c>
      <c r="H1094" t="str">
        <f t="shared" si="436"/>
        <v>Importaciones en USD</v>
      </c>
      <c r="I1094" s="2">
        <v>100104005</v>
      </c>
      <c r="J1094" t="s">
        <v>31</v>
      </c>
      <c r="L1094" s="1" t="str">
        <f t="shared" si="429"/>
        <v>Informe Interactivo 6 - Pera</v>
      </c>
    </row>
    <row r="1095" spans="1:12" hidden="1" x14ac:dyDescent="0.35">
      <c r="A1095" s="2">
        <f t="shared" si="431"/>
        <v>19</v>
      </c>
      <c r="B1095" s="2">
        <f t="shared" si="430"/>
        <v>4.4000000000000004</v>
      </c>
      <c r="C1095" s="5" t="str">
        <f t="shared" si="428"/>
        <v>Informe Interactivo 6 - Almendra</v>
      </c>
      <c r="D1095" s="34" t="str">
        <f t="shared" si="432"/>
        <v>https://analytics.zoho.com/open-view/2395394000005839075?ZOHO_CRITERIA=%22Trasposicion_4.4%22.%22Id_Categor%C3%ADa%22%20%3D%20100105001</v>
      </c>
      <c r="E1095" s="4">
        <f t="shared" si="433"/>
        <v>35</v>
      </c>
      <c r="F1095" t="str">
        <f t="shared" si="434"/>
        <v>Informe Interactivo 6</v>
      </c>
      <c r="G1095" t="str">
        <f t="shared" si="435"/>
        <v>Categoria</v>
      </c>
      <c r="H1095" t="str">
        <f t="shared" si="436"/>
        <v>Importaciones en USD</v>
      </c>
      <c r="I1095" s="2">
        <v>100105001</v>
      </c>
      <c r="J1095" t="s">
        <v>32</v>
      </c>
      <c r="L1095" s="1" t="str">
        <f t="shared" si="429"/>
        <v>Informe Interactivo 6 - Almendra</v>
      </c>
    </row>
    <row r="1096" spans="1:12" hidden="1" x14ac:dyDescent="0.35">
      <c r="A1096" s="2">
        <f t="shared" si="431"/>
        <v>20</v>
      </c>
      <c r="B1096" s="2">
        <f t="shared" si="430"/>
        <v>4.4000000000000004</v>
      </c>
      <c r="C1096" s="5" t="str">
        <f t="shared" si="428"/>
        <v>Informe Interactivo 6 - Avellana</v>
      </c>
      <c r="D1096" s="34" t="str">
        <f t="shared" si="432"/>
        <v>https://analytics.zoho.com/open-view/2395394000005839075?ZOHO_CRITERIA=%22Trasposicion_4.4%22.%22Id_Categor%C3%ADa%22%20%3D%20100105002</v>
      </c>
      <c r="E1096" s="4">
        <f t="shared" si="433"/>
        <v>35</v>
      </c>
      <c r="F1096" t="str">
        <f t="shared" si="434"/>
        <v>Informe Interactivo 6</v>
      </c>
      <c r="G1096" t="str">
        <f t="shared" si="435"/>
        <v>Categoria</v>
      </c>
      <c r="H1096" t="str">
        <f t="shared" si="436"/>
        <v>Importaciones en USD</v>
      </c>
      <c r="I1096" s="2">
        <v>100105002</v>
      </c>
      <c r="J1096" t="s">
        <v>33</v>
      </c>
      <c r="L1096" s="1" t="str">
        <f t="shared" si="429"/>
        <v>Informe Interactivo 6 - Avellana</v>
      </c>
    </row>
    <row r="1097" spans="1:12" hidden="1" x14ac:dyDescent="0.35">
      <c r="A1097" s="2">
        <f t="shared" si="431"/>
        <v>21</v>
      </c>
      <c r="B1097" s="2">
        <f t="shared" si="430"/>
        <v>4.4000000000000004</v>
      </c>
      <c r="C1097" s="5" t="str">
        <f t="shared" si="428"/>
        <v>Informe Interactivo 6 - Castaña</v>
      </c>
      <c r="D1097" s="34" t="str">
        <f t="shared" si="432"/>
        <v>https://analytics.zoho.com/open-view/2395394000005839075?ZOHO_CRITERIA=%22Trasposicion_4.4%22.%22Id_Categor%C3%ADa%22%20%3D%20100105003</v>
      </c>
      <c r="E1097" s="4">
        <f t="shared" si="433"/>
        <v>35</v>
      </c>
      <c r="F1097" t="str">
        <f t="shared" si="434"/>
        <v>Informe Interactivo 6</v>
      </c>
      <c r="G1097" t="str">
        <f t="shared" si="435"/>
        <v>Categoria</v>
      </c>
      <c r="H1097" t="str">
        <f t="shared" si="436"/>
        <v>Importaciones en USD</v>
      </c>
      <c r="I1097" s="2">
        <v>100105003</v>
      </c>
      <c r="J1097" t="s">
        <v>34</v>
      </c>
      <c r="L1097" s="1" t="str">
        <f t="shared" si="429"/>
        <v>Informe Interactivo 6 - Castaña</v>
      </c>
    </row>
    <row r="1098" spans="1:12" hidden="1" x14ac:dyDescent="0.35">
      <c r="A1098" s="2">
        <f t="shared" si="431"/>
        <v>22</v>
      </c>
      <c r="B1098" s="2">
        <f t="shared" si="430"/>
        <v>4.4000000000000004</v>
      </c>
      <c r="C1098" s="5" t="str">
        <f t="shared" si="428"/>
        <v>Informe Interactivo 6 - Nuez</v>
      </c>
      <c r="D1098" s="34" t="str">
        <f t="shared" si="432"/>
        <v>https://analytics.zoho.com/open-view/2395394000005839075?ZOHO_CRITERIA=%22Trasposicion_4.4%22.%22Id_Categor%C3%ADa%22%20%3D%20100105004</v>
      </c>
      <c r="E1098" s="4">
        <f t="shared" si="433"/>
        <v>35</v>
      </c>
      <c r="F1098" t="str">
        <f t="shared" si="434"/>
        <v>Informe Interactivo 6</v>
      </c>
      <c r="G1098" t="str">
        <f t="shared" si="435"/>
        <v>Categoria</v>
      </c>
      <c r="H1098" t="str">
        <f t="shared" si="436"/>
        <v>Importaciones en USD</v>
      </c>
      <c r="I1098" s="2">
        <v>100105004</v>
      </c>
      <c r="J1098" t="s">
        <v>35</v>
      </c>
      <c r="L1098" s="1" t="str">
        <f t="shared" si="429"/>
        <v>Informe Interactivo 6 - Nuez</v>
      </c>
    </row>
    <row r="1099" spans="1:12" hidden="1" x14ac:dyDescent="0.35">
      <c r="A1099" s="2">
        <f t="shared" si="431"/>
        <v>23</v>
      </c>
      <c r="B1099" s="2">
        <f t="shared" si="430"/>
        <v>4.4000000000000004</v>
      </c>
      <c r="C1099" s="5" t="str">
        <f t="shared" si="428"/>
        <v>Informe Interactivo 6 - Pistacho</v>
      </c>
      <c r="D1099" s="34" t="str">
        <f t="shared" si="432"/>
        <v>https://analytics.zoho.com/open-view/2395394000005839075?ZOHO_CRITERIA=%22Trasposicion_4.4%22.%22Id_Categor%C3%ADa%22%20%3D%20100105005</v>
      </c>
      <c r="E1099" s="4">
        <f t="shared" si="433"/>
        <v>35</v>
      </c>
      <c r="F1099" t="str">
        <f t="shared" si="434"/>
        <v>Informe Interactivo 6</v>
      </c>
      <c r="G1099" t="str">
        <f t="shared" si="435"/>
        <v>Categoria</v>
      </c>
      <c r="H1099" t="str">
        <f t="shared" si="436"/>
        <v>Importaciones en USD</v>
      </c>
      <c r="I1099" s="2">
        <v>100105005</v>
      </c>
      <c r="J1099" t="s">
        <v>8</v>
      </c>
      <c r="L1099" s="1" t="str">
        <f t="shared" si="429"/>
        <v>Informe Interactivo 6 - Pistacho</v>
      </c>
    </row>
    <row r="1100" spans="1:12" hidden="1" x14ac:dyDescent="0.35">
      <c r="A1100" s="2">
        <f t="shared" si="431"/>
        <v>24</v>
      </c>
      <c r="B1100" s="2">
        <f t="shared" si="430"/>
        <v>4.4000000000000004</v>
      </c>
      <c r="C1100" s="5" t="str">
        <f t="shared" si="428"/>
        <v>Informe Interactivo 6 - Otros frutos secos</v>
      </c>
      <c r="D1100" s="34" t="str">
        <f t="shared" si="432"/>
        <v>https://analytics.zoho.com/open-view/2395394000005839075?ZOHO_CRITERIA=%22Trasposicion_4.4%22.%22Id_Categor%C3%ADa%22%20%3D%20100105006</v>
      </c>
      <c r="E1100" s="4">
        <f t="shared" si="433"/>
        <v>35</v>
      </c>
      <c r="F1100" t="str">
        <f t="shared" si="434"/>
        <v>Informe Interactivo 6</v>
      </c>
      <c r="G1100" t="str">
        <f t="shared" si="435"/>
        <v>Categoria</v>
      </c>
      <c r="H1100" t="str">
        <f t="shared" si="436"/>
        <v>Importaciones en USD</v>
      </c>
      <c r="I1100" s="2">
        <v>100105006</v>
      </c>
      <c r="J1100" t="s">
        <v>36</v>
      </c>
      <c r="L1100" s="1" t="str">
        <f t="shared" si="429"/>
        <v>Informe Interactivo 6 - Otros frutos secos</v>
      </c>
    </row>
    <row r="1101" spans="1:12" hidden="1" x14ac:dyDescent="0.35">
      <c r="A1101" s="2">
        <f t="shared" si="431"/>
        <v>25</v>
      </c>
      <c r="B1101" s="2">
        <f t="shared" si="430"/>
        <v>4.4000000000000004</v>
      </c>
      <c r="C1101" s="5" t="str">
        <f t="shared" si="428"/>
        <v>Informe Interactivo 6 - Olivo</v>
      </c>
      <c r="D1101" s="34" t="str">
        <f t="shared" si="432"/>
        <v>https://analytics.zoho.com/open-view/2395394000005839075?ZOHO_CRITERIA=%22Trasposicion_4.4%22.%22Id_Categor%C3%ADa%22%20%3D%20100106001</v>
      </c>
      <c r="E1101" s="4">
        <f t="shared" si="433"/>
        <v>35</v>
      </c>
      <c r="F1101" t="str">
        <f t="shared" si="434"/>
        <v>Informe Interactivo 6</v>
      </c>
      <c r="G1101" t="str">
        <f t="shared" si="435"/>
        <v>Categoria</v>
      </c>
      <c r="H1101" t="str">
        <f t="shared" si="436"/>
        <v>Importaciones en USD</v>
      </c>
      <c r="I1101" s="2">
        <v>100106001</v>
      </c>
      <c r="J1101" t="s">
        <v>6</v>
      </c>
      <c r="L1101" s="1" t="str">
        <f t="shared" si="429"/>
        <v>Informe Interactivo 6 - Olivo</v>
      </c>
    </row>
    <row r="1102" spans="1:12" hidden="1" x14ac:dyDescent="0.35">
      <c r="A1102" s="2">
        <f t="shared" si="431"/>
        <v>26</v>
      </c>
      <c r="B1102" s="2">
        <f t="shared" si="430"/>
        <v>4.4000000000000004</v>
      </c>
      <c r="C1102" s="5" t="str">
        <f t="shared" si="428"/>
        <v>Informe Interactivo 6 - Palta</v>
      </c>
      <c r="D1102" s="34" t="str">
        <f t="shared" si="432"/>
        <v>https://analytics.zoho.com/open-view/2395394000005839075?ZOHO_CRITERIA=%22Trasposicion_4.4%22.%22Id_Categor%C3%ADa%22%20%3D%20100106002</v>
      </c>
      <c r="E1102" s="4">
        <f t="shared" si="433"/>
        <v>35</v>
      </c>
      <c r="F1102" t="str">
        <f t="shared" si="434"/>
        <v>Informe Interactivo 6</v>
      </c>
      <c r="G1102" t="str">
        <f t="shared" si="435"/>
        <v>Categoria</v>
      </c>
      <c r="H1102" t="str">
        <f t="shared" si="436"/>
        <v>Importaciones en USD</v>
      </c>
      <c r="I1102" s="2">
        <v>100106002</v>
      </c>
      <c r="J1102" t="s">
        <v>37</v>
      </c>
      <c r="L1102" s="1" t="str">
        <f t="shared" si="429"/>
        <v>Informe Interactivo 6 - Palta</v>
      </c>
    </row>
    <row r="1103" spans="1:12" hidden="1" x14ac:dyDescent="0.35">
      <c r="A1103" s="2">
        <f t="shared" si="431"/>
        <v>27</v>
      </c>
      <c r="B1103" s="2">
        <f t="shared" si="430"/>
        <v>4.4000000000000004</v>
      </c>
      <c r="C1103" s="5" t="str">
        <f t="shared" si="428"/>
        <v>Informe Interactivo 6 - Chirimoya</v>
      </c>
      <c r="D1103" s="34" t="str">
        <f t="shared" si="432"/>
        <v>https://analytics.zoho.com/open-view/2395394000005839075?ZOHO_CRITERIA=%22Trasposicion_4.4%22.%22Id_Categor%C3%ADa%22%20%3D%20100107002</v>
      </c>
      <c r="E1103" s="4">
        <f t="shared" si="433"/>
        <v>35</v>
      </c>
      <c r="F1103" t="str">
        <f t="shared" si="434"/>
        <v>Informe Interactivo 6</v>
      </c>
      <c r="G1103" t="str">
        <f t="shared" si="435"/>
        <v>Categoria</v>
      </c>
      <c r="H1103" t="str">
        <f t="shared" si="436"/>
        <v>Importaciones en USD</v>
      </c>
      <c r="I1103" s="2">
        <v>100107002</v>
      </c>
      <c r="J1103" t="s">
        <v>38</v>
      </c>
      <c r="L1103" s="1" t="str">
        <f t="shared" si="429"/>
        <v>Informe Interactivo 6 - Chirimoya</v>
      </c>
    </row>
    <row r="1104" spans="1:12" hidden="1" x14ac:dyDescent="0.35">
      <c r="A1104" s="2">
        <f t="shared" si="431"/>
        <v>28</v>
      </c>
      <c r="B1104" s="2">
        <f t="shared" si="430"/>
        <v>4.4000000000000004</v>
      </c>
      <c r="C1104" s="5" t="str">
        <f t="shared" si="428"/>
        <v>Informe Interactivo 6 - Otros frutos</v>
      </c>
      <c r="D1104" s="34" t="str">
        <f t="shared" si="432"/>
        <v>https://analytics.zoho.com/open-view/2395394000005839075?ZOHO_CRITERIA=%22Trasposicion_4.4%22.%22Id_Categor%C3%ADa%22%20%3D%20100107012</v>
      </c>
      <c r="E1104" s="4">
        <f t="shared" si="433"/>
        <v>35</v>
      </c>
      <c r="F1104" t="str">
        <f t="shared" si="434"/>
        <v>Informe Interactivo 6</v>
      </c>
      <c r="G1104" t="str">
        <f t="shared" si="435"/>
        <v>Categoria</v>
      </c>
      <c r="H1104" t="str">
        <f t="shared" si="436"/>
        <v>Importaciones en USD</v>
      </c>
      <c r="I1104" s="2">
        <v>100107012</v>
      </c>
      <c r="J1104" t="s">
        <v>39</v>
      </c>
      <c r="L1104" s="1" t="str">
        <f t="shared" si="429"/>
        <v>Informe Interactivo 6 - Otros frutos</v>
      </c>
    </row>
    <row r="1105" spans="1:12" hidden="1" x14ac:dyDescent="0.35">
      <c r="A1105" s="2">
        <f t="shared" si="431"/>
        <v>29</v>
      </c>
      <c r="B1105" s="2">
        <f t="shared" si="430"/>
        <v>4.4000000000000004</v>
      </c>
      <c r="C1105" s="5" t="str">
        <f t="shared" si="428"/>
        <v>Informe Interactivo 6 - Mangos y guayabas</v>
      </c>
      <c r="D1105" s="34" t="str">
        <f t="shared" si="432"/>
        <v>https://analytics.zoho.com/open-view/2395394000005839075?ZOHO_CRITERIA=%22Trasposicion_4.4%22.%22Id_Categor%C3%ADa%22%20%3D%20100108002</v>
      </c>
      <c r="E1105" s="4">
        <f t="shared" si="433"/>
        <v>35</v>
      </c>
      <c r="F1105" t="str">
        <f t="shared" si="434"/>
        <v>Informe Interactivo 6</v>
      </c>
      <c r="G1105" t="str">
        <f t="shared" si="435"/>
        <v>Categoria</v>
      </c>
      <c r="H1105" t="str">
        <f t="shared" si="436"/>
        <v>Importaciones en USD</v>
      </c>
      <c r="I1105" s="2">
        <v>100108002</v>
      </c>
      <c r="J1105" t="s">
        <v>318</v>
      </c>
      <c r="L1105" s="1" t="str">
        <f t="shared" si="429"/>
        <v>Informe Interactivo 6 - Mangos y guayabas</v>
      </c>
    </row>
    <row r="1106" spans="1:12" hidden="1" x14ac:dyDescent="0.35">
      <c r="A1106" s="2">
        <f t="shared" si="431"/>
        <v>30</v>
      </c>
      <c r="B1106" s="2">
        <f t="shared" si="430"/>
        <v>4.4000000000000004</v>
      </c>
      <c r="C1106" s="5" t="str">
        <f t="shared" si="428"/>
        <v>Informe Interactivo 6 - Papaya</v>
      </c>
      <c r="D1106" s="34" t="str">
        <f t="shared" si="432"/>
        <v>https://analytics.zoho.com/open-view/2395394000005839075?ZOHO_CRITERIA=%22Trasposicion_4.4%22.%22Id_Categor%C3%ADa%22%20%3D%20100108004</v>
      </c>
      <c r="E1106" s="4">
        <f t="shared" si="433"/>
        <v>35</v>
      </c>
      <c r="F1106" t="str">
        <f t="shared" si="434"/>
        <v>Informe Interactivo 6</v>
      </c>
      <c r="G1106" t="str">
        <f t="shared" si="435"/>
        <v>Categoria</v>
      </c>
      <c r="H1106" t="str">
        <f t="shared" si="436"/>
        <v>Importaciones en USD</v>
      </c>
      <c r="I1106" s="2">
        <v>100108004</v>
      </c>
      <c r="J1106" t="s">
        <v>41</v>
      </c>
      <c r="L1106" s="1" t="str">
        <f t="shared" si="429"/>
        <v>Informe Interactivo 6 - Papaya</v>
      </c>
    </row>
    <row r="1107" spans="1:12" hidden="1" x14ac:dyDescent="0.35">
      <c r="A1107" s="2">
        <f t="shared" si="431"/>
        <v>31</v>
      </c>
      <c r="B1107" s="2">
        <f t="shared" si="430"/>
        <v>4.4000000000000004</v>
      </c>
      <c r="C1107" s="5" t="str">
        <f t="shared" si="428"/>
        <v>Informe Interactivo 6 - Piña</v>
      </c>
      <c r="D1107" s="34" t="str">
        <f t="shared" si="432"/>
        <v>https://analytics.zoho.com/open-view/2395394000005839075?ZOHO_CRITERIA=%22Trasposicion_4.4%22.%22Id_Categor%C3%ADa%22%20%3D%20100108005</v>
      </c>
      <c r="E1107" s="4">
        <f t="shared" si="433"/>
        <v>35</v>
      </c>
      <c r="F1107" t="str">
        <f t="shared" si="434"/>
        <v>Informe Interactivo 6</v>
      </c>
      <c r="G1107" t="str">
        <f t="shared" si="435"/>
        <v>Categoria</v>
      </c>
      <c r="H1107" t="str">
        <f t="shared" si="436"/>
        <v>Importaciones en USD</v>
      </c>
      <c r="I1107" s="2">
        <v>100108005</v>
      </c>
      <c r="J1107" t="s">
        <v>42</v>
      </c>
      <c r="L1107" s="1" t="str">
        <f t="shared" si="429"/>
        <v>Informe Interactivo 6 - Piña</v>
      </c>
    </row>
    <row r="1108" spans="1:12" hidden="1" x14ac:dyDescent="0.35">
      <c r="A1108" s="2">
        <f t="shared" si="431"/>
        <v>32</v>
      </c>
      <c r="B1108" s="2">
        <f t="shared" si="430"/>
        <v>4.4000000000000004</v>
      </c>
      <c r="C1108" s="5" t="str">
        <f t="shared" si="428"/>
        <v>Informe Interactivo 6 - Plátano</v>
      </c>
      <c r="D1108" s="34" t="str">
        <f t="shared" si="432"/>
        <v>https://analytics.zoho.com/open-view/2395394000005839075?ZOHO_CRITERIA=%22Trasposicion_4.4%22.%22Id_Categor%C3%ADa%22%20%3D%20100108006</v>
      </c>
      <c r="E1108" s="4">
        <f t="shared" si="433"/>
        <v>35</v>
      </c>
      <c r="F1108" t="str">
        <f t="shared" si="434"/>
        <v>Informe Interactivo 6</v>
      </c>
      <c r="G1108" t="str">
        <f t="shared" si="435"/>
        <v>Categoria</v>
      </c>
      <c r="H1108" t="str">
        <f t="shared" si="436"/>
        <v>Importaciones en USD</v>
      </c>
      <c r="I1108" s="2">
        <v>100108006</v>
      </c>
      <c r="J1108" t="s">
        <v>14</v>
      </c>
      <c r="L1108" s="1" t="str">
        <f t="shared" si="429"/>
        <v>Informe Interactivo 6 - Plátano</v>
      </c>
    </row>
    <row r="1109" spans="1:12" hidden="1" x14ac:dyDescent="0.35">
      <c r="A1109" s="2">
        <f t="shared" si="431"/>
        <v>33</v>
      </c>
      <c r="B1109" s="2">
        <f t="shared" si="430"/>
        <v>4.4000000000000004</v>
      </c>
      <c r="C1109" s="5" t="str">
        <f t="shared" si="428"/>
        <v>Informe Interactivo 6 - Coco</v>
      </c>
      <c r="D1109" s="34" t="str">
        <f t="shared" si="432"/>
        <v>https://analytics.zoho.com/open-view/2395394000005839075?ZOHO_CRITERIA=%22Trasposicion_4.4%22.%22Id_Categor%C3%ADa%22%20%3D%20100108007</v>
      </c>
      <c r="E1109" s="4">
        <f t="shared" si="433"/>
        <v>35</v>
      </c>
      <c r="F1109" t="str">
        <f t="shared" si="434"/>
        <v>Informe Interactivo 6</v>
      </c>
      <c r="G1109" t="str">
        <f t="shared" si="435"/>
        <v>Categoria</v>
      </c>
      <c r="H1109" t="str">
        <f t="shared" si="436"/>
        <v>Importaciones en USD</v>
      </c>
      <c r="I1109" s="2">
        <v>100108007</v>
      </c>
      <c r="J1109" t="s">
        <v>43</v>
      </c>
      <c r="L1109" s="1" t="str">
        <f t="shared" si="429"/>
        <v>Informe Interactivo 6 - Coco</v>
      </c>
    </row>
    <row r="1110" spans="1:12" hidden="1" x14ac:dyDescent="0.35">
      <c r="A1110" s="2">
        <f t="shared" si="431"/>
        <v>34</v>
      </c>
      <c r="B1110" s="2">
        <f t="shared" si="430"/>
        <v>4.4000000000000004</v>
      </c>
      <c r="C1110" s="5" t="str">
        <f t="shared" si="428"/>
        <v>Informe Interactivo 6 - Uva</v>
      </c>
      <c r="D1110" s="34" t="str">
        <f t="shared" si="432"/>
        <v>https://analytics.zoho.com/open-view/2395394000005839075?ZOHO_CRITERIA=%22Trasposicion_4.4%22.%22Id_Categor%C3%ADa%22%20%3D%20100109001</v>
      </c>
      <c r="E1110" s="4">
        <f t="shared" si="433"/>
        <v>35</v>
      </c>
      <c r="F1110" t="str">
        <f t="shared" si="434"/>
        <v>Informe Interactivo 6</v>
      </c>
      <c r="G1110" t="str">
        <f t="shared" si="435"/>
        <v>Categoria</v>
      </c>
      <c r="H1110" t="str">
        <f t="shared" si="436"/>
        <v>Importaciones en USD</v>
      </c>
      <c r="I1110" s="2">
        <v>100109001</v>
      </c>
      <c r="J1110" t="s">
        <v>44</v>
      </c>
      <c r="L1110" s="1" t="str">
        <f t="shared" si="429"/>
        <v>Informe Interactivo 6 - Uva</v>
      </c>
    </row>
    <row r="1111" spans="1:12" hidden="1" x14ac:dyDescent="0.35">
      <c r="A1111" s="2">
        <f t="shared" si="431"/>
        <v>35</v>
      </c>
      <c r="B1111" s="2">
        <f t="shared" si="430"/>
        <v>4.4000000000000004</v>
      </c>
      <c r="C1111" s="5" t="str">
        <f t="shared" si="428"/>
        <v>Informe Interactivo 6 - Frutilla</v>
      </c>
      <c r="D1111" s="34" t="str">
        <f t="shared" si="432"/>
        <v>https://analytics.zoho.com/open-view/2395394000005839075?ZOHO_CRITERIA=%22Trasposicion_4.4%22.%22Id_Categor%C3%ADa%22%20%3D%20100112025</v>
      </c>
      <c r="E1111" s="4">
        <f t="shared" si="433"/>
        <v>35</v>
      </c>
      <c r="F1111" t="str">
        <f t="shared" si="434"/>
        <v>Informe Interactivo 6</v>
      </c>
      <c r="G1111" t="str">
        <f t="shared" si="435"/>
        <v>Categoria</v>
      </c>
      <c r="H1111" t="str">
        <f t="shared" si="436"/>
        <v>Importaciones en USD</v>
      </c>
      <c r="I1111" s="2">
        <v>100112025</v>
      </c>
      <c r="J1111" t="s">
        <v>13</v>
      </c>
      <c r="L1111" s="1" t="str">
        <f t="shared" si="429"/>
        <v>Informe Interactivo 6 - Frutilla</v>
      </c>
    </row>
    <row r="1112" spans="1:12" hidden="1" x14ac:dyDescent="0.35">
      <c r="A1112" s="35">
        <v>1</v>
      </c>
      <c r="B1112" s="35">
        <f t="shared" si="430"/>
        <v>4.4000000000000004</v>
      </c>
      <c r="C1112" s="36" t="str">
        <f t="shared" si="428"/>
        <v>Informe Interactivo 5 - Aceites</v>
      </c>
      <c r="D1112" s="37" t="str">
        <f>+"https://analytics.zoho.com/open-view/2395394000005836359?ZOHO_CRITERIA=%22Trasposicion_4.4%22.%22Id_Procesamiento%22%20%3D%20"&amp;I1112</f>
        <v>https://analytics.zoho.com/open-view/2395394000005836359?ZOHO_CRITERIA=%22Trasposicion_4.4%22.%22Id_Procesamiento%22%20%3D%201</v>
      </c>
      <c r="E1112" s="38">
        <v>7</v>
      </c>
      <c r="F1112" s="39" t="s">
        <v>253</v>
      </c>
      <c r="G1112" s="39" t="s">
        <v>245</v>
      </c>
      <c r="H1112" s="39" t="s">
        <v>316</v>
      </c>
      <c r="I1112" s="35">
        <v>1</v>
      </c>
      <c r="J1112" s="39" t="s">
        <v>246</v>
      </c>
      <c r="K1112" s="39"/>
      <c r="L1112" s="1" t="str">
        <f t="shared" si="429"/>
        <v>Informe Interactivo 5 - Aceites</v>
      </c>
    </row>
    <row r="1113" spans="1:12" hidden="1" x14ac:dyDescent="0.35">
      <c r="A1113" s="2">
        <f t="shared" si="431"/>
        <v>2</v>
      </c>
      <c r="B1113" s="2">
        <f t="shared" si="430"/>
        <v>4.4000000000000004</v>
      </c>
      <c r="C1113" s="5" t="str">
        <f t="shared" si="428"/>
        <v>Informe Interactivo 5 - Congelados</v>
      </c>
      <c r="D1113" s="34" t="str">
        <f t="shared" ref="D1113:D1118" si="437">+"https://analytics.zoho.com/open-view/2395394000005836359?ZOHO_CRITERIA=%22Trasposicion_4.4%22.%22Id_Procesamiento%22%20%3D%20"&amp;I1113</f>
        <v>https://analytics.zoho.com/open-view/2395394000005836359?ZOHO_CRITERIA=%22Trasposicion_4.4%22.%22Id_Procesamiento%22%20%3D%202</v>
      </c>
      <c r="E1113" s="4">
        <f t="shared" si="433"/>
        <v>7</v>
      </c>
      <c r="F1113" t="str">
        <f t="shared" si="434"/>
        <v>Informe Interactivo 5</v>
      </c>
      <c r="G1113" t="str">
        <f t="shared" si="435"/>
        <v>Procesamiento</v>
      </c>
      <c r="H1113" t="str">
        <f t="shared" si="436"/>
        <v>Importaciones en USD</v>
      </c>
      <c r="I1113" s="2">
        <v>2</v>
      </c>
      <c r="J1113" t="s">
        <v>247</v>
      </c>
      <c r="L1113" s="1" t="str">
        <f t="shared" si="429"/>
        <v>Informe Interactivo 5 - Congelados</v>
      </c>
    </row>
    <row r="1114" spans="1:12" hidden="1" x14ac:dyDescent="0.35">
      <c r="A1114" s="2">
        <f t="shared" si="431"/>
        <v>3</v>
      </c>
      <c r="B1114" s="2">
        <f t="shared" si="430"/>
        <v>4.4000000000000004</v>
      </c>
      <c r="C1114" s="5" t="str">
        <f t="shared" si="428"/>
        <v>Informe Interactivo 5 - Conservas</v>
      </c>
      <c r="D1114" s="34" t="str">
        <f t="shared" si="437"/>
        <v>https://analytics.zoho.com/open-view/2395394000005836359?ZOHO_CRITERIA=%22Trasposicion_4.4%22.%22Id_Procesamiento%22%20%3D%203</v>
      </c>
      <c r="E1114" s="4">
        <f t="shared" si="433"/>
        <v>7</v>
      </c>
      <c r="F1114" t="str">
        <f t="shared" si="434"/>
        <v>Informe Interactivo 5</v>
      </c>
      <c r="G1114" t="str">
        <f t="shared" si="435"/>
        <v>Procesamiento</v>
      </c>
      <c r="H1114" t="str">
        <f t="shared" si="436"/>
        <v>Importaciones en USD</v>
      </c>
      <c r="I1114" s="2">
        <v>3</v>
      </c>
      <c r="J1114" t="s">
        <v>248</v>
      </c>
      <c r="L1114" s="1" t="str">
        <f t="shared" si="429"/>
        <v>Informe Interactivo 5 - Conservas</v>
      </c>
    </row>
    <row r="1115" spans="1:12" hidden="1" x14ac:dyDescent="0.35">
      <c r="A1115" s="2">
        <f t="shared" si="431"/>
        <v>4</v>
      </c>
      <c r="B1115" s="2">
        <f t="shared" si="430"/>
        <v>4.4000000000000004</v>
      </c>
      <c r="C1115" s="5" t="str">
        <f t="shared" si="428"/>
        <v>Informe Interactivo 5 - Deshidratados</v>
      </c>
      <c r="D1115" s="34" t="str">
        <f t="shared" si="437"/>
        <v>https://analytics.zoho.com/open-view/2395394000005836359?ZOHO_CRITERIA=%22Trasposicion_4.4%22.%22Id_Procesamiento%22%20%3D%204</v>
      </c>
      <c r="E1115" s="4">
        <f t="shared" si="433"/>
        <v>7</v>
      </c>
      <c r="F1115" t="str">
        <f t="shared" si="434"/>
        <v>Informe Interactivo 5</v>
      </c>
      <c r="G1115" t="str">
        <f t="shared" si="435"/>
        <v>Procesamiento</v>
      </c>
      <c r="H1115" t="str">
        <f t="shared" si="436"/>
        <v>Importaciones en USD</v>
      </c>
      <c r="I1115" s="2">
        <v>4</v>
      </c>
      <c r="J1115" t="s">
        <v>249</v>
      </c>
      <c r="L1115" s="1" t="str">
        <f t="shared" si="429"/>
        <v>Informe Interactivo 5 - Deshidratados</v>
      </c>
    </row>
    <row r="1116" spans="1:12" hidden="1" x14ac:dyDescent="0.35">
      <c r="A1116" s="2">
        <f t="shared" si="431"/>
        <v>5</v>
      </c>
      <c r="B1116" s="2">
        <f t="shared" si="430"/>
        <v>4.4000000000000004</v>
      </c>
      <c r="C1116" s="5" t="str">
        <f t="shared" si="428"/>
        <v>Informe Interactivo 5 - Fresca</v>
      </c>
      <c r="D1116" s="34" t="str">
        <f t="shared" si="437"/>
        <v>https://analytics.zoho.com/open-view/2395394000005836359?ZOHO_CRITERIA=%22Trasposicion_4.4%22.%22Id_Procesamiento%22%20%3D%205</v>
      </c>
      <c r="E1116" s="4">
        <f t="shared" si="433"/>
        <v>7</v>
      </c>
      <c r="F1116" t="str">
        <f t="shared" si="434"/>
        <v>Informe Interactivo 5</v>
      </c>
      <c r="G1116" t="str">
        <f t="shared" si="435"/>
        <v>Procesamiento</v>
      </c>
      <c r="H1116" t="str">
        <f t="shared" si="436"/>
        <v>Importaciones en USD</v>
      </c>
      <c r="I1116" s="2">
        <v>5</v>
      </c>
      <c r="J1116" t="s">
        <v>250</v>
      </c>
      <c r="L1116" s="1" t="str">
        <f t="shared" si="429"/>
        <v>Informe Interactivo 5 - Fresca</v>
      </c>
    </row>
    <row r="1117" spans="1:12" hidden="1" x14ac:dyDescent="0.35">
      <c r="A1117" s="2">
        <f t="shared" si="431"/>
        <v>6</v>
      </c>
      <c r="B1117" s="2">
        <f t="shared" si="430"/>
        <v>4.4000000000000004</v>
      </c>
      <c r="C1117" s="5" t="str">
        <f t="shared" si="428"/>
        <v>Informe Interactivo 5 - Frutos secos</v>
      </c>
      <c r="D1117" s="34" t="str">
        <f t="shared" si="437"/>
        <v>https://analytics.zoho.com/open-view/2395394000005836359?ZOHO_CRITERIA=%22Trasposicion_4.4%22.%22Id_Procesamiento%22%20%3D%206</v>
      </c>
      <c r="E1117" s="4">
        <f t="shared" si="433"/>
        <v>7</v>
      </c>
      <c r="F1117" t="str">
        <f t="shared" si="434"/>
        <v>Informe Interactivo 5</v>
      </c>
      <c r="G1117" t="str">
        <f t="shared" si="435"/>
        <v>Procesamiento</v>
      </c>
      <c r="H1117" t="str">
        <f t="shared" si="436"/>
        <v>Importaciones en USD</v>
      </c>
      <c r="I1117" s="2">
        <v>6</v>
      </c>
      <c r="J1117" t="s">
        <v>251</v>
      </c>
      <c r="L1117" s="1" t="str">
        <f t="shared" si="429"/>
        <v>Informe Interactivo 5 - Frutos secos</v>
      </c>
    </row>
    <row r="1118" spans="1:12" hidden="1" x14ac:dyDescent="0.35">
      <c r="A1118" s="2">
        <f t="shared" si="431"/>
        <v>7</v>
      </c>
      <c r="B1118" s="2">
        <f t="shared" si="430"/>
        <v>4.4000000000000004</v>
      </c>
      <c r="C1118" s="5" t="str">
        <f t="shared" si="428"/>
        <v>Informe Interactivo 5 - Jugos</v>
      </c>
      <c r="D1118" s="34" t="str">
        <f t="shared" si="437"/>
        <v>https://analytics.zoho.com/open-view/2395394000005836359?ZOHO_CRITERIA=%22Trasposicion_4.4%22.%22Id_Procesamiento%22%20%3D%207</v>
      </c>
      <c r="E1118" s="4">
        <f t="shared" si="433"/>
        <v>7</v>
      </c>
      <c r="F1118" t="str">
        <f t="shared" si="434"/>
        <v>Informe Interactivo 5</v>
      </c>
      <c r="G1118" t="str">
        <f t="shared" si="435"/>
        <v>Procesamiento</v>
      </c>
      <c r="H1118" t="str">
        <f t="shared" si="436"/>
        <v>Importaciones en USD</v>
      </c>
      <c r="I1118" s="2">
        <v>7</v>
      </c>
      <c r="J1118" t="s">
        <v>252</v>
      </c>
      <c r="L1118" s="1" t="str">
        <f t="shared" si="429"/>
        <v>Informe Interactivo 5 - Jugos</v>
      </c>
    </row>
    <row r="1119" spans="1:12" hidden="1" x14ac:dyDescent="0.35">
      <c r="A1119" s="40">
        <v>1</v>
      </c>
      <c r="B1119" s="40">
        <v>4.5999999999999996</v>
      </c>
      <c r="C1119" s="41" t="str">
        <f t="shared" si="428"/>
        <v>Informe Interactivo 1 - Tarapacá</v>
      </c>
      <c r="D1119" s="42" t="str">
        <f>+"https://analytics.zoho.com/open-view/2395394000001951907?ZOHO_CRITERIA=%224.6%22.%22Descripci%C3%B3n%20A%C3%B1o%22%3C%3E'No%20Aplica'%20and%20%224.6%22.%22Total%20de%20Fruta%22%3E0.99%20and%20%224.6%22.%22C%C3%B3digo_Regi%C3%B3n%22%3D"&amp;I1119</f>
        <v>https://analytics.zoho.com/open-view/2395394000001951907?ZOHO_CRITERIA=%224.6%22.%22Descripci%C3%B3n%20A%C3%B1o%22%3C%3E'No%20Aplica'%20and%20%224.6%22.%22Total%20de%20Fruta%22%3E0.99%20and%20%224.6%22.%22C%C3%B3digo_Regi%C3%B3n%22%3D1</v>
      </c>
      <c r="E1119" s="43">
        <v>13</v>
      </c>
      <c r="F1119" s="44" t="s">
        <v>49</v>
      </c>
      <c r="G1119" s="44" t="s">
        <v>257</v>
      </c>
      <c r="H1119" s="44" t="s">
        <v>324</v>
      </c>
      <c r="I1119" s="40">
        <v>1</v>
      </c>
      <c r="J1119" s="44" t="s">
        <v>53</v>
      </c>
      <c r="K1119" s="44"/>
      <c r="L1119" s="1" t="str">
        <f t="shared" si="429"/>
        <v>Informe Interactivo 1 - Tarapacá</v>
      </c>
    </row>
    <row r="1120" spans="1:12" hidden="1" x14ac:dyDescent="0.35">
      <c r="A1120" s="2">
        <f t="shared" si="431"/>
        <v>2</v>
      </c>
      <c r="B1120" s="2">
        <f t="shared" si="430"/>
        <v>4.5999999999999996</v>
      </c>
      <c r="C1120" s="5" t="str">
        <f t="shared" si="428"/>
        <v>Informe Interactivo 1 - Atacama</v>
      </c>
      <c r="D1120" s="34" t="str">
        <f t="shared" ref="D1120:D1131" si="438">+"https://analytics.zoho.com/open-view/2395394000001951907?ZOHO_CRITERIA=%224.6%22.%22Descripci%C3%B3n%20A%C3%B1o%22%3C%3E'No%20Aplica'%20and%20%224.6%22.%22Total%20de%20Fruta%22%3E0.99%20and%20%224.6%22.%22C%C3%B3digo_Regi%C3%B3n%22%3D"&amp;I1120</f>
        <v>https://analytics.zoho.com/open-view/2395394000001951907?ZOHO_CRITERIA=%224.6%22.%22Descripci%C3%B3n%20A%C3%B1o%22%3C%3E'No%20Aplica'%20and%20%224.6%22.%22Total%20de%20Fruta%22%3E0.99%20and%20%224.6%22.%22C%C3%B3digo_Regi%C3%B3n%22%3D3</v>
      </c>
      <c r="E1120" s="4">
        <f t="shared" si="433"/>
        <v>13</v>
      </c>
      <c r="F1120" t="str">
        <f t="shared" si="434"/>
        <v>Informe Interactivo 1</v>
      </c>
      <c r="G1120" t="str">
        <f t="shared" si="435"/>
        <v>Región</v>
      </c>
      <c r="H1120" t="str">
        <f t="shared" si="436"/>
        <v>Cantidad de fruta (kg)</v>
      </c>
      <c r="I1120" s="2">
        <v>3</v>
      </c>
      <c r="J1120" t="s">
        <v>55</v>
      </c>
      <c r="L1120" s="1" t="str">
        <f t="shared" si="429"/>
        <v>Informe Interactivo 1 - Atacama</v>
      </c>
    </row>
    <row r="1121" spans="1:12" hidden="1" x14ac:dyDescent="0.35">
      <c r="A1121" s="2">
        <f t="shared" si="431"/>
        <v>3</v>
      </c>
      <c r="B1121" s="2">
        <f t="shared" si="430"/>
        <v>4.5999999999999996</v>
      </c>
      <c r="C1121" s="5" t="str">
        <f t="shared" si="428"/>
        <v>Informe Interactivo 1 - Coquimbo</v>
      </c>
      <c r="D1121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https://analytics.zoho.com/open-view/2395394000001951907?ZOHO_CRITERIA=%224.6%22.%22Descripci%C3%B3n%20A%C3%B1o%22%3C%3E'No%20Aplica'%20and%20%224.6%22.%22Total%20de%20Fruta%22%3E0.99%20and%20%224.6%22.%22C%C3%B3digo_Regi%C3%B3n%22%3D4</v>
      </c>
      <c r="E1121" s="4">
        <f t="shared" si="433"/>
        <v>13</v>
      </c>
      <c r="F1121" t="str">
        <f t="shared" si="434"/>
        <v>Informe Interactivo 1</v>
      </c>
      <c r="G1121" t="str">
        <f t="shared" si="435"/>
        <v>Región</v>
      </c>
      <c r="H1121" t="str">
        <f t="shared" si="436"/>
        <v>Cantidad de fruta (kg)</v>
      </c>
      <c r="I1121" s="2">
        <v>4</v>
      </c>
      <c r="J1121" t="s">
        <v>56</v>
      </c>
      <c r="L1121" s="1" t="str">
        <f t="shared" si="429"/>
        <v>Informe Interactivo 1 - Coquimbo</v>
      </c>
    </row>
    <row r="1122" spans="1:12" hidden="1" x14ac:dyDescent="0.35">
      <c r="A1122" s="2">
        <f t="shared" si="431"/>
        <v>4</v>
      </c>
      <c r="B1122" s="2">
        <f t="shared" si="430"/>
        <v>4.5999999999999996</v>
      </c>
      <c r="C1122" s="5" t="str">
        <f t="shared" si="428"/>
        <v>Informe Interactivo 1 - Valparaíso</v>
      </c>
      <c r="D1122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https://analytics.zoho.com/open-view/2395394000001951907?ZOHO_CRITERIA=%224.6%22.%22Descripci%C3%B3n%20A%C3%B1o%22%3C%3E'No%20Aplica'%20and%20%224.6%22.%22Total%20de%20Fruta%22%3E0.99%20and%20%224.6%22.%22C%C3%B3digo_Regi%C3%B3n%22%3D5</v>
      </c>
      <c r="E1122" s="4">
        <f t="shared" si="433"/>
        <v>13</v>
      </c>
      <c r="F1122" t="str">
        <f t="shared" si="434"/>
        <v>Informe Interactivo 1</v>
      </c>
      <c r="G1122" t="str">
        <f t="shared" si="435"/>
        <v>Región</v>
      </c>
      <c r="H1122" t="str">
        <f t="shared" si="436"/>
        <v>Cantidad de fruta (kg)</v>
      </c>
      <c r="I1122" s="2">
        <v>5</v>
      </c>
      <c r="J1122" t="s">
        <v>57</v>
      </c>
      <c r="L1122" s="1" t="str">
        <f t="shared" si="429"/>
        <v>Informe Interactivo 1 - Valparaíso</v>
      </c>
    </row>
    <row r="1123" spans="1:12" hidden="1" x14ac:dyDescent="0.35">
      <c r="A1123" s="2">
        <f t="shared" si="431"/>
        <v>5</v>
      </c>
      <c r="B1123" s="2">
        <f t="shared" si="430"/>
        <v>4.5999999999999996</v>
      </c>
      <c r="C1123" s="5" t="str">
        <f t="shared" si="428"/>
        <v>Informe Interactivo 1 - O'Higgins</v>
      </c>
      <c r="D1123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https://analytics.zoho.com/open-view/2395394000001951907?ZOHO_CRITERIA=%224.6%22.%22Descripci%C3%B3n%20A%C3%B1o%22%3C%3E'No%20Aplica'%20and%20%224.6%22.%22Total%20de%20Fruta%22%3E0.99%20and%20%224.6%22.%22C%C3%B3digo_Regi%C3%B3n%22%3D6</v>
      </c>
      <c r="E1123" s="4">
        <f t="shared" si="433"/>
        <v>13</v>
      </c>
      <c r="F1123" t="str">
        <f t="shared" si="434"/>
        <v>Informe Interactivo 1</v>
      </c>
      <c r="G1123" t="str">
        <f t="shared" si="435"/>
        <v>Región</v>
      </c>
      <c r="H1123" t="str">
        <f t="shared" si="436"/>
        <v>Cantidad de fruta (kg)</v>
      </c>
      <c r="I1123" s="2">
        <v>6</v>
      </c>
      <c r="J1123" t="s">
        <v>58</v>
      </c>
      <c r="L1123" s="1" t="str">
        <f t="shared" si="429"/>
        <v>Informe Interactivo 1 - O'Higgins</v>
      </c>
    </row>
    <row r="1124" spans="1:12" hidden="1" x14ac:dyDescent="0.35">
      <c r="A1124" s="2">
        <f t="shared" si="431"/>
        <v>6</v>
      </c>
      <c r="B1124" s="2">
        <f t="shared" si="430"/>
        <v>4.5999999999999996</v>
      </c>
      <c r="C1124" s="5" t="str">
        <f t="shared" si="428"/>
        <v>Informe Interactivo 1 - Maule</v>
      </c>
      <c r="D1124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https://analytics.zoho.com/open-view/2395394000001951907?ZOHO_CRITERIA=%224.6%22.%22Descripci%C3%B3n%20A%C3%B1o%22%3C%3E'No%20Aplica'%20and%20%224.6%22.%22Total%20de%20Fruta%22%3E0.99%20and%20%224.6%22.%22C%C3%B3digo_Regi%C3%B3n%22%3D7</v>
      </c>
      <c r="E1124" s="4">
        <f t="shared" si="433"/>
        <v>13</v>
      </c>
      <c r="F1124" t="str">
        <f t="shared" si="434"/>
        <v>Informe Interactivo 1</v>
      </c>
      <c r="G1124" t="str">
        <f t="shared" si="435"/>
        <v>Región</v>
      </c>
      <c r="H1124" t="str">
        <f t="shared" si="436"/>
        <v>Cantidad de fruta (kg)</v>
      </c>
      <c r="I1124" s="2">
        <v>7</v>
      </c>
      <c r="J1124" t="s">
        <v>59</v>
      </c>
      <c r="L1124" s="1" t="str">
        <f t="shared" si="429"/>
        <v>Informe Interactivo 1 - Maule</v>
      </c>
    </row>
    <row r="1125" spans="1:12" hidden="1" x14ac:dyDescent="0.35">
      <c r="A1125" s="2">
        <f t="shared" si="431"/>
        <v>7</v>
      </c>
      <c r="B1125" s="2">
        <f t="shared" si="430"/>
        <v>4.5999999999999996</v>
      </c>
      <c r="C1125" s="5" t="str">
        <f t="shared" si="428"/>
        <v>Informe Interactivo 1 - Biobío</v>
      </c>
      <c r="D1125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https://analytics.zoho.com/open-view/2395394000001951907?ZOHO_CRITERIA=%224.6%22.%22Descripci%C3%B3n%20A%C3%B1o%22%3C%3E'No%20Aplica'%20and%20%224.6%22.%22Total%20de%20Fruta%22%3E0.99%20and%20%224.6%22.%22C%C3%B3digo_Regi%C3%B3n%22%3D8</v>
      </c>
      <c r="E1125" s="4">
        <f t="shared" si="433"/>
        <v>13</v>
      </c>
      <c r="F1125" t="str">
        <f t="shared" si="434"/>
        <v>Informe Interactivo 1</v>
      </c>
      <c r="G1125" t="str">
        <f t="shared" si="435"/>
        <v>Región</v>
      </c>
      <c r="H1125" t="str">
        <f t="shared" si="436"/>
        <v>Cantidad de fruta (kg)</v>
      </c>
      <c r="I1125" s="2">
        <v>8</v>
      </c>
      <c r="J1125" t="s">
        <v>60</v>
      </c>
      <c r="L1125" s="1" t="str">
        <f t="shared" si="429"/>
        <v>Informe Interactivo 1 - Biobío</v>
      </c>
    </row>
    <row r="1126" spans="1:12" hidden="1" x14ac:dyDescent="0.35">
      <c r="A1126" s="2">
        <f t="shared" si="431"/>
        <v>8</v>
      </c>
      <c r="B1126" s="2">
        <f t="shared" si="430"/>
        <v>4.5999999999999996</v>
      </c>
      <c r="C1126" s="5" t="str">
        <f t="shared" si="428"/>
        <v>Informe Interactivo 1 - Araucanía</v>
      </c>
      <c r="D1126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https://analytics.zoho.com/open-view/2395394000001951907?ZOHO_CRITERIA=%224.6%22.%22Descripci%C3%B3n%20A%C3%B1o%22%3C%3E'No%20Aplica'%20and%20%224.6%22.%22Total%20de%20Fruta%22%3E0.99%20and%20%224.6%22.%22C%C3%B3digo_Regi%C3%B3n%22%3D9</v>
      </c>
      <c r="E1126" s="4">
        <f t="shared" si="433"/>
        <v>13</v>
      </c>
      <c r="F1126" t="str">
        <f t="shared" si="434"/>
        <v>Informe Interactivo 1</v>
      </c>
      <c r="G1126" t="str">
        <f t="shared" si="435"/>
        <v>Región</v>
      </c>
      <c r="H1126" t="str">
        <f t="shared" si="436"/>
        <v>Cantidad de fruta (kg)</v>
      </c>
      <c r="I1126" s="2">
        <v>9</v>
      </c>
      <c r="J1126" t="s">
        <v>61</v>
      </c>
      <c r="L1126" s="1" t="str">
        <f t="shared" si="429"/>
        <v>Informe Interactivo 1 - Araucanía</v>
      </c>
    </row>
    <row r="1127" spans="1:12" hidden="1" x14ac:dyDescent="0.35">
      <c r="A1127" s="2">
        <f t="shared" si="431"/>
        <v>9</v>
      </c>
      <c r="B1127" s="2">
        <f t="shared" si="430"/>
        <v>4.5999999999999996</v>
      </c>
      <c r="C1127" s="5" t="str">
        <f t="shared" si="428"/>
        <v>Informe Interactivo 1 - Los Lagos</v>
      </c>
      <c r="D1127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https://analytics.zoho.com/open-view/2395394000001951907?ZOHO_CRITERIA=%224.6%22.%22Descripci%C3%B3n%20A%C3%B1o%22%3C%3E'No%20Aplica'%20and%20%224.6%22.%22Total%20de%20Fruta%22%3E0.99%20and%20%224.6%22.%22C%C3%B3digo_Regi%C3%B3n%22%3D10</v>
      </c>
      <c r="E1127" s="4">
        <f t="shared" si="433"/>
        <v>13</v>
      </c>
      <c r="F1127" t="str">
        <f t="shared" si="434"/>
        <v>Informe Interactivo 1</v>
      </c>
      <c r="G1127" t="str">
        <f t="shared" si="435"/>
        <v>Región</v>
      </c>
      <c r="H1127" t="str">
        <f t="shared" si="436"/>
        <v>Cantidad de fruta (kg)</v>
      </c>
      <c r="I1127" s="2">
        <v>10</v>
      </c>
      <c r="J1127" t="s">
        <v>62</v>
      </c>
      <c r="L1127" s="1" t="str">
        <f t="shared" si="429"/>
        <v>Informe Interactivo 1 - Los Lagos</v>
      </c>
    </row>
    <row r="1128" spans="1:12" hidden="1" x14ac:dyDescent="0.35">
      <c r="A1128" s="2">
        <f t="shared" si="431"/>
        <v>10</v>
      </c>
      <c r="B1128" s="2">
        <f t="shared" si="430"/>
        <v>4.5999999999999996</v>
      </c>
      <c r="C1128" s="5" t="str">
        <f t="shared" si="428"/>
        <v>Informe Interactivo 1 - Metropolitana</v>
      </c>
      <c r="D1128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https://analytics.zoho.com/open-view/2395394000001951907?ZOHO_CRITERIA=%224.6%22.%22Descripci%C3%B3n%20A%C3%B1o%22%3C%3E'No%20Aplica'%20and%20%224.6%22.%22Total%20de%20Fruta%22%3E0.99%20and%20%224.6%22.%22C%C3%B3digo_Regi%C3%B3n%22%3D13</v>
      </c>
      <c r="E1128" s="4">
        <f t="shared" si="433"/>
        <v>13</v>
      </c>
      <c r="F1128" t="str">
        <f t="shared" si="434"/>
        <v>Informe Interactivo 1</v>
      </c>
      <c r="G1128" t="str">
        <f t="shared" si="435"/>
        <v>Región</v>
      </c>
      <c r="H1128" t="str">
        <f t="shared" si="436"/>
        <v>Cantidad de fruta (kg)</v>
      </c>
      <c r="I1128" s="2">
        <v>13</v>
      </c>
      <c r="J1128" t="s">
        <v>65</v>
      </c>
      <c r="L1128" s="1" t="str">
        <f t="shared" si="429"/>
        <v>Informe Interactivo 1 - Metropolitana</v>
      </c>
    </row>
    <row r="1129" spans="1:12" hidden="1" x14ac:dyDescent="0.35">
      <c r="A1129" s="2">
        <f t="shared" ref="A1129:A1192" si="439">+A1128+1</f>
        <v>11</v>
      </c>
      <c r="B1129" s="2">
        <f t="shared" ref="B1129:B1192" si="440">+B1128</f>
        <v>4.5999999999999996</v>
      </c>
      <c r="C1129" s="5" t="str">
        <f t="shared" ref="C1129:C1192" si="441">+F1129&amp;" - "&amp;J1129</f>
        <v>Informe Interactivo 1 - Los Ríos</v>
      </c>
      <c r="D1129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https://analytics.zoho.com/open-view/2395394000001951907?ZOHO_CRITERIA=%224.6%22.%22Descripci%C3%B3n%20A%C3%B1o%22%3C%3E'No%20Aplica'%20and%20%224.6%22.%22Total%20de%20Fruta%22%3E0.99%20and%20%224.6%22.%22C%C3%B3digo_Regi%C3%B3n%22%3D14</v>
      </c>
      <c r="E1129" s="4">
        <f t="shared" ref="E1129:E1192" si="442">+E1128</f>
        <v>13</v>
      </c>
      <c r="F1129" t="str">
        <f t="shared" ref="F1129:F1192" si="443">+F1128</f>
        <v>Informe Interactivo 1</v>
      </c>
      <c r="G1129" t="str">
        <f t="shared" ref="G1129:G1192" si="444">+G1128</f>
        <v>Región</v>
      </c>
      <c r="H1129" t="str">
        <f t="shared" ref="H1129:H1192" si="445">+H1128</f>
        <v>Cantidad de fruta (kg)</v>
      </c>
      <c r="I1129" s="2">
        <v>14</v>
      </c>
      <c r="J1129" t="s">
        <v>66</v>
      </c>
      <c r="L1129" s="1" t="str">
        <f t="shared" ref="L1129:L1192" si="446">+HYPERLINK(D1129,C1129)</f>
        <v>Informe Interactivo 1 - Los Ríos</v>
      </c>
    </row>
    <row r="1130" spans="1:12" hidden="1" x14ac:dyDescent="0.35">
      <c r="A1130" s="2">
        <f t="shared" si="439"/>
        <v>12</v>
      </c>
      <c r="B1130" s="2">
        <f t="shared" si="440"/>
        <v>4.5999999999999996</v>
      </c>
      <c r="C1130" s="5" t="str">
        <f t="shared" si="441"/>
        <v>Informe Interactivo 1 - Arica y Parinacota</v>
      </c>
      <c r="D1130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https://analytics.zoho.com/open-view/2395394000001951907?ZOHO_CRITERIA=%224.6%22.%22Descripci%C3%B3n%20A%C3%B1o%22%3C%3E'No%20Aplica'%20and%20%224.6%22.%22Total%20de%20Fruta%22%3E0.99%20and%20%224.6%22.%22C%C3%B3digo_Regi%C3%B3n%22%3D15</v>
      </c>
      <c r="E1130" s="4">
        <f t="shared" si="442"/>
        <v>13</v>
      </c>
      <c r="F1130" t="str">
        <f t="shared" si="443"/>
        <v>Informe Interactivo 1</v>
      </c>
      <c r="G1130" t="str">
        <f t="shared" si="444"/>
        <v>Región</v>
      </c>
      <c r="H1130" t="str">
        <f t="shared" si="445"/>
        <v>Cantidad de fruta (kg)</v>
      </c>
      <c r="I1130" s="2">
        <v>15</v>
      </c>
      <c r="J1130" t="s">
        <v>67</v>
      </c>
      <c r="L1130" s="1" t="str">
        <f t="shared" si="446"/>
        <v>Informe Interactivo 1 - Arica y Parinacota</v>
      </c>
    </row>
    <row r="1131" spans="1:12" hidden="1" x14ac:dyDescent="0.35">
      <c r="A1131" s="2">
        <f t="shared" si="439"/>
        <v>13</v>
      </c>
      <c r="B1131" s="2">
        <f t="shared" si="440"/>
        <v>4.5999999999999996</v>
      </c>
      <c r="C1131" s="5" t="str">
        <f t="shared" si="441"/>
        <v>Informe Interactivo 1 - Ñuble</v>
      </c>
      <c r="D1131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https://analytics.zoho.com/open-view/2395394000001951907?ZOHO_CRITERIA=%224.6%22.%22Descripci%C3%B3n%20A%C3%B1o%22%3C%3E'No%20Aplica'%20and%20%224.6%22.%22Total%20de%20Fruta%22%3E0.99%20and%20%224.6%22.%22C%C3%B3digo_Regi%C3%B3n%22%3D16</v>
      </c>
      <c r="E1131" s="4">
        <f t="shared" si="442"/>
        <v>13</v>
      </c>
      <c r="F1131" t="str">
        <f t="shared" si="443"/>
        <v>Informe Interactivo 1</v>
      </c>
      <c r="G1131" t="str">
        <f t="shared" si="444"/>
        <v>Región</v>
      </c>
      <c r="H1131" t="str">
        <f t="shared" si="445"/>
        <v>Cantidad de fruta (kg)</v>
      </c>
      <c r="I1131" s="2">
        <v>16</v>
      </c>
      <c r="J1131" t="s">
        <v>68</v>
      </c>
      <c r="L1131" s="1" t="str">
        <f t="shared" si="446"/>
        <v>Informe Interactivo 1 - Ñuble</v>
      </c>
    </row>
    <row r="1132" spans="1:12" hidden="1" x14ac:dyDescent="0.35">
      <c r="A1132" s="40">
        <v>1</v>
      </c>
      <c r="B1132" s="40">
        <f t="shared" si="440"/>
        <v>4.5999999999999996</v>
      </c>
      <c r="C1132" s="41" t="str">
        <f t="shared" si="441"/>
        <v>Informe Interactivo 2 - Pica</v>
      </c>
      <c r="D1132" s="42" t="str">
        <f>+"https://analytics.zoho.com/open-view/2395394000002077599?ZOHO_CRITERIA=%224.6%22.%22Descripci%C3%B3n%20A%C3%B1o%22%3C%3E'No%20Aplica'%20and%20%224.6%22.%22Total%20de%20Fruta%22%3E0.99%20and%20%224.6%22.%22C%C3%B3digo_Comuna%22%3D"&amp;I1132</f>
        <v>https://analytics.zoho.com/open-view/2395394000002077599?ZOHO_CRITERIA=%224.6%22.%22Descripci%C3%B3n%20A%C3%B1o%22%3C%3E'No%20Aplica'%20and%20%224.6%22.%22Total%20de%20Fruta%22%3E0.99%20and%20%224.6%22.%22C%C3%B3digo_Comuna%22%3D1405</v>
      </c>
      <c r="E1132" s="43">
        <v>177</v>
      </c>
      <c r="F1132" s="44" t="s">
        <v>45</v>
      </c>
      <c r="G1132" s="44" t="s">
        <v>325</v>
      </c>
      <c r="H1132" s="44" t="s">
        <v>324</v>
      </c>
      <c r="I1132" s="40">
        <v>1405</v>
      </c>
      <c r="J1132" s="44" t="s">
        <v>326</v>
      </c>
      <c r="K1132" s="44"/>
      <c r="L1132" s="1" t="str">
        <f t="shared" si="446"/>
        <v>Informe Interactivo 2 - Pica</v>
      </c>
    </row>
    <row r="1133" spans="1:12" hidden="1" x14ac:dyDescent="0.35">
      <c r="A1133" s="2">
        <f t="shared" si="439"/>
        <v>2</v>
      </c>
      <c r="B1133" s="2">
        <f t="shared" si="440"/>
        <v>4.5999999999999996</v>
      </c>
      <c r="C1133" s="5" t="str">
        <f t="shared" si="441"/>
        <v>Informe Interactivo 2 - Copiapó</v>
      </c>
      <c r="D1133" s="34" t="str">
        <f t="shared" ref="D1133:D1196" si="447">+"https://analytics.zoho.com/open-view/2395394000002077599?ZOHO_CRITERIA=%224.6%22.%22Descripci%C3%B3n%20A%C3%B1o%22%3C%3E'No%20Aplica'%20and%20%224.6%22.%22Total%20de%20Fruta%22%3E0.99%20and%20%224.6%22.%22C%C3%B3digo_Comuna%22%3D"&amp;I1133</f>
        <v>https://analytics.zoho.com/open-view/2395394000002077599?ZOHO_CRITERIA=%224.6%22.%22Descripci%C3%B3n%20A%C3%B1o%22%3C%3E'No%20Aplica'%20and%20%224.6%22.%22Total%20de%20Fruta%22%3E0.99%20and%20%224.6%22.%22C%C3%B3digo_Comuna%22%3D3101</v>
      </c>
      <c r="E1133" s="4">
        <f>+E1132</f>
        <v>177</v>
      </c>
      <c r="F1133" t="str">
        <f t="shared" si="443"/>
        <v>Informe Interactivo 2</v>
      </c>
      <c r="G1133" t="str">
        <f t="shared" si="444"/>
        <v>Comuna</v>
      </c>
      <c r="H1133" t="str">
        <f t="shared" si="445"/>
        <v>Cantidad de fruta (kg)</v>
      </c>
      <c r="I1133" s="2">
        <v>3101</v>
      </c>
      <c r="J1133" t="s">
        <v>327</v>
      </c>
      <c r="L1133" s="1" t="str">
        <f t="shared" si="446"/>
        <v>Informe Interactivo 2 - Copiapó</v>
      </c>
    </row>
    <row r="1134" spans="1:12" hidden="1" x14ac:dyDescent="0.35">
      <c r="A1134" s="2">
        <f t="shared" si="439"/>
        <v>3</v>
      </c>
      <c r="B1134" s="2">
        <f t="shared" si="440"/>
        <v>4.5999999999999996</v>
      </c>
      <c r="C1134" s="5" t="str">
        <f t="shared" si="441"/>
        <v>Informe Interactivo 2 - Caldera</v>
      </c>
      <c r="D113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https://analytics.zoho.com/open-view/2395394000002077599?ZOHO_CRITERIA=%224.6%22.%22Descripci%C3%B3n%20A%C3%B1o%22%3C%3E'No%20Aplica'%20and%20%224.6%22.%22Total%20de%20Fruta%22%3E0.99%20and%20%224.6%22.%22C%C3%B3digo_Comuna%22%3D3102</v>
      </c>
      <c r="E1134" s="4">
        <f t="shared" si="442"/>
        <v>177</v>
      </c>
      <c r="F1134" t="str">
        <f t="shared" si="443"/>
        <v>Informe Interactivo 2</v>
      </c>
      <c r="G1134" t="str">
        <f t="shared" si="444"/>
        <v>Comuna</v>
      </c>
      <c r="H1134" t="str">
        <f t="shared" si="445"/>
        <v>Cantidad de fruta (kg)</v>
      </c>
      <c r="I1134" s="2">
        <v>3102</v>
      </c>
      <c r="J1134" t="s">
        <v>328</v>
      </c>
      <c r="L1134" s="1" t="str">
        <f t="shared" si="446"/>
        <v>Informe Interactivo 2 - Caldera</v>
      </c>
    </row>
    <row r="1135" spans="1:12" hidden="1" x14ac:dyDescent="0.35">
      <c r="A1135" s="2">
        <f t="shared" si="439"/>
        <v>4</v>
      </c>
      <c r="B1135" s="2">
        <f t="shared" si="440"/>
        <v>4.5999999999999996</v>
      </c>
      <c r="C1135" s="5" t="str">
        <f t="shared" si="441"/>
        <v>Informe Interactivo 2 - Tierra Amarilla</v>
      </c>
      <c r="D113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https://analytics.zoho.com/open-view/2395394000002077599?ZOHO_CRITERIA=%224.6%22.%22Descripci%C3%B3n%20A%C3%B1o%22%3C%3E'No%20Aplica'%20and%20%224.6%22.%22Total%20de%20Fruta%22%3E0.99%20and%20%224.6%22.%22C%C3%B3digo_Comuna%22%3D3103</v>
      </c>
      <c r="E1135" s="4">
        <f t="shared" si="442"/>
        <v>177</v>
      </c>
      <c r="F1135" t="str">
        <f t="shared" si="443"/>
        <v>Informe Interactivo 2</v>
      </c>
      <c r="G1135" t="str">
        <f t="shared" si="444"/>
        <v>Comuna</v>
      </c>
      <c r="H1135" t="str">
        <f t="shared" si="445"/>
        <v>Cantidad de fruta (kg)</v>
      </c>
      <c r="I1135" s="2">
        <v>3103</v>
      </c>
      <c r="J1135" t="s">
        <v>329</v>
      </c>
      <c r="L1135" s="1" t="str">
        <f t="shared" si="446"/>
        <v>Informe Interactivo 2 - Tierra Amarilla</v>
      </c>
    </row>
    <row r="1136" spans="1:12" hidden="1" x14ac:dyDescent="0.35">
      <c r="A1136" s="2">
        <f t="shared" si="439"/>
        <v>5</v>
      </c>
      <c r="B1136" s="2">
        <f t="shared" si="440"/>
        <v>4.5999999999999996</v>
      </c>
      <c r="C1136" s="5" t="str">
        <f t="shared" si="441"/>
        <v>Informe Interactivo 2 - Vallenar</v>
      </c>
      <c r="D113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https://analytics.zoho.com/open-view/2395394000002077599?ZOHO_CRITERIA=%224.6%22.%22Descripci%C3%B3n%20A%C3%B1o%22%3C%3E'No%20Aplica'%20and%20%224.6%22.%22Total%20de%20Fruta%22%3E0.99%20and%20%224.6%22.%22C%C3%B3digo_Comuna%22%3D3301</v>
      </c>
      <c r="E1136" s="4">
        <f t="shared" si="442"/>
        <v>177</v>
      </c>
      <c r="F1136" t="str">
        <f t="shared" si="443"/>
        <v>Informe Interactivo 2</v>
      </c>
      <c r="G1136" t="str">
        <f t="shared" si="444"/>
        <v>Comuna</v>
      </c>
      <c r="H1136" t="str">
        <f t="shared" si="445"/>
        <v>Cantidad de fruta (kg)</v>
      </c>
      <c r="I1136" s="2">
        <v>3301</v>
      </c>
      <c r="J1136" t="s">
        <v>330</v>
      </c>
      <c r="L1136" s="1" t="str">
        <f t="shared" si="446"/>
        <v>Informe Interactivo 2 - Vallenar</v>
      </c>
    </row>
    <row r="1137" spans="1:12" hidden="1" x14ac:dyDescent="0.35">
      <c r="A1137" s="2">
        <f t="shared" si="439"/>
        <v>6</v>
      </c>
      <c r="B1137" s="2">
        <f t="shared" si="440"/>
        <v>4.5999999999999996</v>
      </c>
      <c r="C1137" s="5" t="str">
        <f t="shared" si="441"/>
        <v>Informe Interactivo 2 - Alto del Carmen</v>
      </c>
      <c r="D113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https://analytics.zoho.com/open-view/2395394000002077599?ZOHO_CRITERIA=%224.6%22.%22Descripci%C3%B3n%20A%C3%B1o%22%3C%3E'No%20Aplica'%20and%20%224.6%22.%22Total%20de%20Fruta%22%3E0.99%20and%20%224.6%22.%22C%C3%B3digo_Comuna%22%3D3302</v>
      </c>
      <c r="E1137" s="4">
        <f t="shared" si="442"/>
        <v>177</v>
      </c>
      <c r="F1137" t="str">
        <f t="shared" si="443"/>
        <v>Informe Interactivo 2</v>
      </c>
      <c r="G1137" t="str">
        <f t="shared" si="444"/>
        <v>Comuna</v>
      </c>
      <c r="H1137" t="str">
        <f t="shared" si="445"/>
        <v>Cantidad de fruta (kg)</v>
      </c>
      <c r="I1137" s="2">
        <v>3302</v>
      </c>
      <c r="J1137" t="s">
        <v>331</v>
      </c>
      <c r="L1137" s="1" t="str">
        <f t="shared" si="446"/>
        <v>Informe Interactivo 2 - Alto del Carmen</v>
      </c>
    </row>
    <row r="1138" spans="1:12" hidden="1" x14ac:dyDescent="0.35">
      <c r="A1138" s="2">
        <f t="shared" si="439"/>
        <v>7</v>
      </c>
      <c r="B1138" s="2">
        <f t="shared" si="440"/>
        <v>4.5999999999999996</v>
      </c>
      <c r="C1138" s="5" t="str">
        <f t="shared" si="441"/>
        <v>Informe Interactivo 2 - Freirina</v>
      </c>
      <c r="D113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https://analytics.zoho.com/open-view/2395394000002077599?ZOHO_CRITERIA=%224.6%22.%22Descripci%C3%B3n%20A%C3%B1o%22%3C%3E'No%20Aplica'%20and%20%224.6%22.%22Total%20de%20Fruta%22%3E0.99%20and%20%224.6%22.%22C%C3%B3digo_Comuna%22%3D3303</v>
      </c>
      <c r="E1138" s="4">
        <f t="shared" si="442"/>
        <v>177</v>
      </c>
      <c r="F1138" t="str">
        <f t="shared" si="443"/>
        <v>Informe Interactivo 2</v>
      </c>
      <c r="G1138" t="str">
        <f t="shared" si="444"/>
        <v>Comuna</v>
      </c>
      <c r="H1138" t="str">
        <f t="shared" si="445"/>
        <v>Cantidad de fruta (kg)</v>
      </c>
      <c r="I1138" s="2">
        <v>3303</v>
      </c>
      <c r="J1138" t="s">
        <v>332</v>
      </c>
      <c r="L1138" s="1" t="str">
        <f t="shared" si="446"/>
        <v>Informe Interactivo 2 - Freirina</v>
      </c>
    </row>
    <row r="1139" spans="1:12" hidden="1" x14ac:dyDescent="0.35">
      <c r="A1139" s="2">
        <f t="shared" si="439"/>
        <v>8</v>
      </c>
      <c r="B1139" s="2">
        <f t="shared" si="440"/>
        <v>4.5999999999999996</v>
      </c>
      <c r="C1139" s="5" t="str">
        <f t="shared" si="441"/>
        <v>Informe Interactivo 2 - Huasco</v>
      </c>
      <c r="D113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https://analytics.zoho.com/open-view/2395394000002077599?ZOHO_CRITERIA=%224.6%22.%22Descripci%C3%B3n%20A%C3%B1o%22%3C%3E'No%20Aplica'%20and%20%224.6%22.%22Total%20de%20Fruta%22%3E0.99%20and%20%224.6%22.%22C%C3%B3digo_Comuna%22%3D3304</v>
      </c>
      <c r="E1139" s="4">
        <f t="shared" si="442"/>
        <v>177</v>
      </c>
      <c r="F1139" t="str">
        <f t="shared" si="443"/>
        <v>Informe Interactivo 2</v>
      </c>
      <c r="G1139" t="str">
        <f t="shared" si="444"/>
        <v>Comuna</v>
      </c>
      <c r="H1139" t="str">
        <f t="shared" si="445"/>
        <v>Cantidad de fruta (kg)</v>
      </c>
      <c r="I1139" s="2">
        <v>3304</v>
      </c>
      <c r="J1139" t="s">
        <v>333</v>
      </c>
      <c r="L1139" s="1" t="str">
        <f t="shared" si="446"/>
        <v>Informe Interactivo 2 - Huasco</v>
      </c>
    </row>
    <row r="1140" spans="1:12" hidden="1" x14ac:dyDescent="0.35">
      <c r="A1140" s="2">
        <f t="shared" si="439"/>
        <v>9</v>
      </c>
      <c r="B1140" s="2">
        <f t="shared" si="440"/>
        <v>4.5999999999999996</v>
      </c>
      <c r="C1140" s="5" t="str">
        <f t="shared" si="441"/>
        <v>Informe Interactivo 2 - La Serena</v>
      </c>
      <c r="D114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https://analytics.zoho.com/open-view/2395394000002077599?ZOHO_CRITERIA=%224.6%22.%22Descripci%C3%B3n%20A%C3%B1o%22%3C%3E'No%20Aplica'%20and%20%224.6%22.%22Total%20de%20Fruta%22%3E0.99%20and%20%224.6%22.%22C%C3%B3digo_Comuna%22%3D4101</v>
      </c>
      <c r="E1140" s="4">
        <f t="shared" si="442"/>
        <v>177</v>
      </c>
      <c r="F1140" t="str">
        <f t="shared" si="443"/>
        <v>Informe Interactivo 2</v>
      </c>
      <c r="G1140" t="str">
        <f t="shared" si="444"/>
        <v>Comuna</v>
      </c>
      <c r="H1140" t="str">
        <f t="shared" si="445"/>
        <v>Cantidad de fruta (kg)</v>
      </c>
      <c r="I1140" s="2">
        <v>4101</v>
      </c>
      <c r="J1140" t="s">
        <v>334</v>
      </c>
      <c r="L1140" s="1" t="str">
        <f t="shared" si="446"/>
        <v>Informe Interactivo 2 - La Serena</v>
      </c>
    </row>
    <row r="1141" spans="1:12" hidden="1" x14ac:dyDescent="0.35">
      <c r="A1141" s="2">
        <f t="shared" si="439"/>
        <v>10</v>
      </c>
      <c r="B1141" s="2">
        <f t="shared" si="440"/>
        <v>4.5999999999999996</v>
      </c>
      <c r="C1141" s="5" t="str">
        <f t="shared" si="441"/>
        <v>Informe Interactivo 2 - Coquimbo</v>
      </c>
      <c r="D114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https://analytics.zoho.com/open-view/2395394000002077599?ZOHO_CRITERIA=%224.6%22.%22Descripci%C3%B3n%20A%C3%B1o%22%3C%3E'No%20Aplica'%20and%20%224.6%22.%22Total%20de%20Fruta%22%3E0.99%20and%20%224.6%22.%22C%C3%B3digo_Comuna%22%3D4102</v>
      </c>
      <c r="E1141" s="4">
        <f t="shared" si="442"/>
        <v>177</v>
      </c>
      <c r="F1141" t="str">
        <f t="shared" si="443"/>
        <v>Informe Interactivo 2</v>
      </c>
      <c r="G1141" t="str">
        <f t="shared" si="444"/>
        <v>Comuna</v>
      </c>
      <c r="H1141" t="str">
        <f t="shared" si="445"/>
        <v>Cantidad de fruta (kg)</v>
      </c>
      <c r="I1141" s="2">
        <v>4102</v>
      </c>
      <c r="J1141" t="s">
        <v>56</v>
      </c>
      <c r="L1141" s="1" t="str">
        <f t="shared" si="446"/>
        <v>Informe Interactivo 2 - Coquimbo</v>
      </c>
    </row>
    <row r="1142" spans="1:12" hidden="1" x14ac:dyDescent="0.35">
      <c r="A1142" s="2">
        <f t="shared" si="439"/>
        <v>11</v>
      </c>
      <c r="B1142" s="2">
        <f t="shared" si="440"/>
        <v>4.5999999999999996</v>
      </c>
      <c r="C1142" s="5" t="str">
        <f t="shared" si="441"/>
        <v>Informe Interactivo 2 - Andacollo</v>
      </c>
      <c r="D114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https://analytics.zoho.com/open-view/2395394000002077599?ZOHO_CRITERIA=%224.6%22.%22Descripci%C3%B3n%20A%C3%B1o%22%3C%3E'No%20Aplica'%20and%20%224.6%22.%22Total%20de%20Fruta%22%3E0.99%20and%20%224.6%22.%22C%C3%B3digo_Comuna%22%3D4103</v>
      </c>
      <c r="E1142" s="4">
        <f t="shared" si="442"/>
        <v>177</v>
      </c>
      <c r="F1142" t="str">
        <f t="shared" si="443"/>
        <v>Informe Interactivo 2</v>
      </c>
      <c r="G1142" t="str">
        <f t="shared" si="444"/>
        <v>Comuna</v>
      </c>
      <c r="H1142" t="str">
        <f t="shared" si="445"/>
        <v>Cantidad de fruta (kg)</v>
      </c>
      <c r="I1142" s="2">
        <v>4103</v>
      </c>
      <c r="J1142" t="s">
        <v>335</v>
      </c>
      <c r="L1142" s="1" t="str">
        <f t="shared" si="446"/>
        <v>Informe Interactivo 2 - Andacollo</v>
      </c>
    </row>
    <row r="1143" spans="1:12" hidden="1" x14ac:dyDescent="0.35">
      <c r="A1143" s="2">
        <f t="shared" si="439"/>
        <v>12</v>
      </c>
      <c r="B1143" s="2">
        <f t="shared" si="440"/>
        <v>4.5999999999999996</v>
      </c>
      <c r="C1143" s="5" t="str">
        <f t="shared" si="441"/>
        <v>Informe Interactivo 2 - La Higuera</v>
      </c>
      <c r="D114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https://analytics.zoho.com/open-view/2395394000002077599?ZOHO_CRITERIA=%224.6%22.%22Descripci%C3%B3n%20A%C3%B1o%22%3C%3E'No%20Aplica'%20and%20%224.6%22.%22Total%20de%20Fruta%22%3E0.99%20and%20%224.6%22.%22C%C3%B3digo_Comuna%22%3D4104</v>
      </c>
      <c r="E1143" s="4">
        <f t="shared" si="442"/>
        <v>177</v>
      </c>
      <c r="F1143" t="str">
        <f t="shared" si="443"/>
        <v>Informe Interactivo 2</v>
      </c>
      <c r="G1143" t="str">
        <f t="shared" si="444"/>
        <v>Comuna</v>
      </c>
      <c r="H1143" t="str">
        <f t="shared" si="445"/>
        <v>Cantidad de fruta (kg)</v>
      </c>
      <c r="I1143" s="2">
        <v>4104</v>
      </c>
      <c r="J1143" t="s">
        <v>336</v>
      </c>
      <c r="L1143" s="1" t="str">
        <f t="shared" si="446"/>
        <v>Informe Interactivo 2 - La Higuera</v>
      </c>
    </row>
    <row r="1144" spans="1:12" hidden="1" x14ac:dyDescent="0.35">
      <c r="A1144" s="2">
        <f t="shared" si="439"/>
        <v>13</v>
      </c>
      <c r="B1144" s="2">
        <f t="shared" si="440"/>
        <v>4.5999999999999996</v>
      </c>
      <c r="C1144" s="5" t="str">
        <f t="shared" si="441"/>
        <v>Informe Interactivo 2 - Paiguano</v>
      </c>
      <c r="D114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https://analytics.zoho.com/open-view/2395394000002077599?ZOHO_CRITERIA=%224.6%22.%22Descripci%C3%B3n%20A%C3%B1o%22%3C%3E'No%20Aplica'%20and%20%224.6%22.%22Total%20de%20Fruta%22%3E0.99%20and%20%224.6%22.%22C%C3%B3digo_Comuna%22%3D4105</v>
      </c>
      <c r="E1144" s="4">
        <f t="shared" si="442"/>
        <v>177</v>
      </c>
      <c r="F1144" t="str">
        <f t="shared" si="443"/>
        <v>Informe Interactivo 2</v>
      </c>
      <c r="G1144" t="str">
        <f t="shared" si="444"/>
        <v>Comuna</v>
      </c>
      <c r="H1144" t="str">
        <f t="shared" si="445"/>
        <v>Cantidad de fruta (kg)</v>
      </c>
      <c r="I1144" s="2">
        <v>4105</v>
      </c>
      <c r="J1144" t="s">
        <v>337</v>
      </c>
      <c r="L1144" s="1" t="str">
        <f t="shared" si="446"/>
        <v>Informe Interactivo 2 - Paiguano</v>
      </c>
    </row>
    <row r="1145" spans="1:12" hidden="1" x14ac:dyDescent="0.35">
      <c r="A1145" s="2">
        <f t="shared" si="439"/>
        <v>14</v>
      </c>
      <c r="B1145" s="2">
        <f t="shared" si="440"/>
        <v>4.5999999999999996</v>
      </c>
      <c r="C1145" s="5" t="str">
        <f t="shared" si="441"/>
        <v>Informe Interactivo 2 - Vicuña</v>
      </c>
      <c r="D114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https://analytics.zoho.com/open-view/2395394000002077599?ZOHO_CRITERIA=%224.6%22.%22Descripci%C3%B3n%20A%C3%B1o%22%3C%3E'No%20Aplica'%20and%20%224.6%22.%22Total%20de%20Fruta%22%3E0.99%20and%20%224.6%22.%22C%C3%B3digo_Comuna%22%3D4106</v>
      </c>
      <c r="E1145" s="4">
        <f t="shared" si="442"/>
        <v>177</v>
      </c>
      <c r="F1145" t="str">
        <f t="shared" si="443"/>
        <v>Informe Interactivo 2</v>
      </c>
      <c r="G1145" t="str">
        <f t="shared" si="444"/>
        <v>Comuna</v>
      </c>
      <c r="H1145" t="str">
        <f t="shared" si="445"/>
        <v>Cantidad de fruta (kg)</v>
      </c>
      <c r="I1145" s="2">
        <v>4106</v>
      </c>
      <c r="J1145" t="s">
        <v>338</v>
      </c>
      <c r="L1145" s="1" t="str">
        <f t="shared" si="446"/>
        <v>Informe Interactivo 2 - Vicuña</v>
      </c>
    </row>
    <row r="1146" spans="1:12" hidden="1" x14ac:dyDescent="0.35">
      <c r="A1146" s="2">
        <f t="shared" si="439"/>
        <v>15</v>
      </c>
      <c r="B1146" s="2">
        <f t="shared" si="440"/>
        <v>4.5999999999999996</v>
      </c>
      <c r="C1146" s="5" t="str">
        <f t="shared" si="441"/>
        <v>Informe Interactivo 2 - Illapel</v>
      </c>
      <c r="D114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https://analytics.zoho.com/open-view/2395394000002077599?ZOHO_CRITERIA=%224.6%22.%22Descripci%C3%B3n%20A%C3%B1o%22%3C%3E'No%20Aplica'%20and%20%224.6%22.%22Total%20de%20Fruta%22%3E0.99%20and%20%224.6%22.%22C%C3%B3digo_Comuna%22%3D4201</v>
      </c>
      <c r="E1146" s="4">
        <f t="shared" si="442"/>
        <v>177</v>
      </c>
      <c r="F1146" t="str">
        <f t="shared" si="443"/>
        <v>Informe Interactivo 2</v>
      </c>
      <c r="G1146" t="str">
        <f t="shared" si="444"/>
        <v>Comuna</v>
      </c>
      <c r="H1146" t="str">
        <f t="shared" si="445"/>
        <v>Cantidad de fruta (kg)</v>
      </c>
      <c r="I1146" s="2">
        <v>4201</v>
      </c>
      <c r="J1146" t="s">
        <v>339</v>
      </c>
      <c r="L1146" s="1" t="str">
        <f t="shared" si="446"/>
        <v>Informe Interactivo 2 - Illapel</v>
      </c>
    </row>
    <row r="1147" spans="1:12" hidden="1" x14ac:dyDescent="0.35">
      <c r="A1147" s="2">
        <f t="shared" si="439"/>
        <v>16</v>
      </c>
      <c r="B1147" s="2">
        <f t="shared" si="440"/>
        <v>4.5999999999999996</v>
      </c>
      <c r="C1147" s="5" t="str">
        <f t="shared" si="441"/>
        <v>Informe Interactivo 2 - Canela</v>
      </c>
      <c r="D114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https://analytics.zoho.com/open-view/2395394000002077599?ZOHO_CRITERIA=%224.6%22.%22Descripci%C3%B3n%20A%C3%B1o%22%3C%3E'No%20Aplica'%20and%20%224.6%22.%22Total%20de%20Fruta%22%3E0.99%20and%20%224.6%22.%22C%C3%B3digo_Comuna%22%3D4202</v>
      </c>
      <c r="E1147" s="4">
        <f t="shared" si="442"/>
        <v>177</v>
      </c>
      <c r="F1147" t="str">
        <f t="shared" si="443"/>
        <v>Informe Interactivo 2</v>
      </c>
      <c r="G1147" t="str">
        <f t="shared" si="444"/>
        <v>Comuna</v>
      </c>
      <c r="H1147" t="str">
        <f t="shared" si="445"/>
        <v>Cantidad de fruta (kg)</v>
      </c>
      <c r="I1147" s="2">
        <v>4202</v>
      </c>
      <c r="J1147" t="s">
        <v>340</v>
      </c>
      <c r="L1147" s="1" t="str">
        <f t="shared" si="446"/>
        <v>Informe Interactivo 2 - Canela</v>
      </c>
    </row>
    <row r="1148" spans="1:12" hidden="1" x14ac:dyDescent="0.35">
      <c r="A1148" s="2">
        <f t="shared" si="439"/>
        <v>17</v>
      </c>
      <c r="B1148" s="2">
        <f t="shared" si="440"/>
        <v>4.5999999999999996</v>
      </c>
      <c r="C1148" s="5" t="str">
        <f t="shared" si="441"/>
        <v>Informe Interactivo 2 - Los Vilos</v>
      </c>
      <c r="D114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https://analytics.zoho.com/open-view/2395394000002077599?ZOHO_CRITERIA=%224.6%22.%22Descripci%C3%B3n%20A%C3%B1o%22%3C%3E'No%20Aplica'%20and%20%224.6%22.%22Total%20de%20Fruta%22%3E0.99%20and%20%224.6%22.%22C%C3%B3digo_Comuna%22%3D4203</v>
      </c>
      <c r="E1148" s="4">
        <f t="shared" si="442"/>
        <v>177</v>
      </c>
      <c r="F1148" t="str">
        <f t="shared" si="443"/>
        <v>Informe Interactivo 2</v>
      </c>
      <c r="G1148" t="str">
        <f t="shared" si="444"/>
        <v>Comuna</v>
      </c>
      <c r="H1148" t="str">
        <f t="shared" si="445"/>
        <v>Cantidad de fruta (kg)</v>
      </c>
      <c r="I1148" s="2">
        <v>4203</v>
      </c>
      <c r="J1148" t="s">
        <v>341</v>
      </c>
      <c r="L1148" s="1" t="str">
        <f t="shared" si="446"/>
        <v>Informe Interactivo 2 - Los Vilos</v>
      </c>
    </row>
    <row r="1149" spans="1:12" hidden="1" x14ac:dyDescent="0.35">
      <c r="A1149" s="2">
        <f t="shared" si="439"/>
        <v>18</v>
      </c>
      <c r="B1149" s="2">
        <f t="shared" si="440"/>
        <v>4.5999999999999996</v>
      </c>
      <c r="C1149" s="5" t="str">
        <f t="shared" si="441"/>
        <v>Informe Interactivo 2 - Salamanca</v>
      </c>
      <c r="D114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https://analytics.zoho.com/open-view/2395394000002077599?ZOHO_CRITERIA=%224.6%22.%22Descripci%C3%B3n%20A%C3%B1o%22%3C%3E'No%20Aplica'%20and%20%224.6%22.%22Total%20de%20Fruta%22%3E0.99%20and%20%224.6%22.%22C%C3%B3digo_Comuna%22%3D4204</v>
      </c>
      <c r="E1149" s="4">
        <f t="shared" si="442"/>
        <v>177</v>
      </c>
      <c r="F1149" t="str">
        <f t="shared" si="443"/>
        <v>Informe Interactivo 2</v>
      </c>
      <c r="G1149" t="str">
        <f t="shared" si="444"/>
        <v>Comuna</v>
      </c>
      <c r="H1149" t="str">
        <f t="shared" si="445"/>
        <v>Cantidad de fruta (kg)</v>
      </c>
      <c r="I1149" s="2">
        <v>4204</v>
      </c>
      <c r="J1149" t="s">
        <v>342</v>
      </c>
      <c r="L1149" s="1" t="str">
        <f t="shared" si="446"/>
        <v>Informe Interactivo 2 - Salamanca</v>
      </c>
    </row>
    <row r="1150" spans="1:12" hidden="1" x14ac:dyDescent="0.35">
      <c r="A1150" s="2">
        <f t="shared" si="439"/>
        <v>19</v>
      </c>
      <c r="B1150" s="2">
        <f t="shared" si="440"/>
        <v>4.5999999999999996</v>
      </c>
      <c r="C1150" s="5" t="str">
        <f t="shared" si="441"/>
        <v>Informe Interactivo 2 - Ovalle</v>
      </c>
      <c r="D115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https://analytics.zoho.com/open-view/2395394000002077599?ZOHO_CRITERIA=%224.6%22.%22Descripci%C3%B3n%20A%C3%B1o%22%3C%3E'No%20Aplica'%20and%20%224.6%22.%22Total%20de%20Fruta%22%3E0.99%20and%20%224.6%22.%22C%C3%B3digo_Comuna%22%3D4301</v>
      </c>
      <c r="E1150" s="4">
        <f t="shared" si="442"/>
        <v>177</v>
      </c>
      <c r="F1150" t="str">
        <f t="shared" si="443"/>
        <v>Informe Interactivo 2</v>
      </c>
      <c r="G1150" t="str">
        <f t="shared" si="444"/>
        <v>Comuna</v>
      </c>
      <c r="H1150" t="str">
        <f t="shared" si="445"/>
        <v>Cantidad de fruta (kg)</v>
      </c>
      <c r="I1150" s="2">
        <v>4301</v>
      </c>
      <c r="J1150" t="s">
        <v>343</v>
      </c>
      <c r="L1150" s="1" t="str">
        <f t="shared" si="446"/>
        <v>Informe Interactivo 2 - Ovalle</v>
      </c>
    </row>
    <row r="1151" spans="1:12" hidden="1" x14ac:dyDescent="0.35">
      <c r="A1151" s="2">
        <f t="shared" si="439"/>
        <v>20</v>
      </c>
      <c r="B1151" s="2">
        <f t="shared" si="440"/>
        <v>4.5999999999999996</v>
      </c>
      <c r="C1151" s="5" t="str">
        <f t="shared" si="441"/>
        <v>Informe Interactivo 2 - Combarbalá</v>
      </c>
      <c r="D115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https://analytics.zoho.com/open-view/2395394000002077599?ZOHO_CRITERIA=%224.6%22.%22Descripci%C3%B3n%20A%C3%B1o%22%3C%3E'No%20Aplica'%20and%20%224.6%22.%22Total%20de%20Fruta%22%3E0.99%20and%20%224.6%22.%22C%C3%B3digo_Comuna%22%3D4302</v>
      </c>
      <c r="E1151" s="4">
        <f t="shared" si="442"/>
        <v>177</v>
      </c>
      <c r="F1151" t="str">
        <f t="shared" si="443"/>
        <v>Informe Interactivo 2</v>
      </c>
      <c r="G1151" t="str">
        <f t="shared" si="444"/>
        <v>Comuna</v>
      </c>
      <c r="H1151" t="str">
        <f t="shared" si="445"/>
        <v>Cantidad de fruta (kg)</v>
      </c>
      <c r="I1151" s="2">
        <v>4302</v>
      </c>
      <c r="J1151" t="s">
        <v>344</v>
      </c>
      <c r="L1151" s="1" t="str">
        <f t="shared" si="446"/>
        <v>Informe Interactivo 2 - Combarbalá</v>
      </c>
    </row>
    <row r="1152" spans="1:12" hidden="1" x14ac:dyDescent="0.35">
      <c r="A1152" s="2">
        <f t="shared" si="439"/>
        <v>21</v>
      </c>
      <c r="B1152" s="2">
        <f t="shared" si="440"/>
        <v>4.5999999999999996</v>
      </c>
      <c r="C1152" s="5" t="str">
        <f t="shared" si="441"/>
        <v>Informe Interactivo 2 - Monte Patria</v>
      </c>
      <c r="D115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https://analytics.zoho.com/open-view/2395394000002077599?ZOHO_CRITERIA=%224.6%22.%22Descripci%C3%B3n%20A%C3%B1o%22%3C%3E'No%20Aplica'%20and%20%224.6%22.%22Total%20de%20Fruta%22%3E0.99%20and%20%224.6%22.%22C%C3%B3digo_Comuna%22%3D4303</v>
      </c>
      <c r="E1152" s="4">
        <f t="shared" si="442"/>
        <v>177</v>
      </c>
      <c r="F1152" t="str">
        <f t="shared" si="443"/>
        <v>Informe Interactivo 2</v>
      </c>
      <c r="G1152" t="str">
        <f t="shared" si="444"/>
        <v>Comuna</v>
      </c>
      <c r="H1152" t="str">
        <f t="shared" si="445"/>
        <v>Cantidad de fruta (kg)</v>
      </c>
      <c r="I1152" s="2">
        <v>4303</v>
      </c>
      <c r="J1152" t="s">
        <v>345</v>
      </c>
      <c r="L1152" s="1" t="str">
        <f t="shared" si="446"/>
        <v>Informe Interactivo 2 - Monte Patria</v>
      </c>
    </row>
    <row r="1153" spans="1:12" hidden="1" x14ac:dyDescent="0.35">
      <c r="A1153" s="2">
        <f t="shared" si="439"/>
        <v>22</v>
      </c>
      <c r="B1153" s="2">
        <f t="shared" si="440"/>
        <v>4.5999999999999996</v>
      </c>
      <c r="C1153" s="5" t="str">
        <f t="shared" si="441"/>
        <v>Informe Interactivo 2 - Casablanca</v>
      </c>
      <c r="D115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https://analytics.zoho.com/open-view/2395394000002077599?ZOHO_CRITERIA=%224.6%22.%22Descripci%C3%B3n%20A%C3%B1o%22%3C%3E'No%20Aplica'%20and%20%224.6%22.%22Total%20de%20Fruta%22%3E0.99%20and%20%224.6%22.%22C%C3%B3digo_Comuna%22%3D5102</v>
      </c>
      <c r="E1153" s="4">
        <f t="shared" si="442"/>
        <v>177</v>
      </c>
      <c r="F1153" t="str">
        <f t="shared" si="443"/>
        <v>Informe Interactivo 2</v>
      </c>
      <c r="G1153" t="str">
        <f t="shared" si="444"/>
        <v>Comuna</v>
      </c>
      <c r="H1153" t="str">
        <f t="shared" si="445"/>
        <v>Cantidad de fruta (kg)</v>
      </c>
      <c r="I1153" s="2">
        <v>5102</v>
      </c>
      <c r="J1153" t="s">
        <v>346</v>
      </c>
      <c r="L1153" s="1" t="str">
        <f t="shared" si="446"/>
        <v>Informe Interactivo 2 - Casablanca</v>
      </c>
    </row>
    <row r="1154" spans="1:12" hidden="1" x14ac:dyDescent="0.35">
      <c r="A1154" s="2">
        <f t="shared" si="439"/>
        <v>23</v>
      </c>
      <c r="B1154" s="2">
        <f t="shared" si="440"/>
        <v>4.5999999999999996</v>
      </c>
      <c r="C1154" s="5" t="str">
        <f t="shared" si="441"/>
        <v>Informe Interactivo 2 - Quintero</v>
      </c>
      <c r="D115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https://analytics.zoho.com/open-view/2395394000002077599?ZOHO_CRITERIA=%224.6%22.%22Descripci%C3%B3n%20A%C3%B1o%22%3C%3E'No%20Aplica'%20and%20%224.6%22.%22Total%20de%20Fruta%22%3E0.99%20and%20%224.6%22.%22C%C3%B3digo_Comuna%22%3D5107</v>
      </c>
      <c r="E1154" s="4">
        <f t="shared" si="442"/>
        <v>177</v>
      </c>
      <c r="F1154" t="str">
        <f t="shared" si="443"/>
        <v>Informe Interactivo 2</v>
      </c>
      <c r="G1154" t="str">
        <f t="shared" si="444"/>
        <v>Comuna</v>
      </c>
      <c r="H1154" t="str">
        <f t="shared" si="445"/>
        <v>Cantidad de fruta (kg)</v>
      </c>
      <c r="I1154" s="2">
        <v>5107</v>
      </c>
      <c r="J1154" t="s">
        <v>347</v>
      </c>
      <c r="L1154" s="1" t="str">
        <f t="shared" si="446"/>
        <v>Informe Interactivo 2 - Quintero</v>
      </c>
    </row>
    <row r="1155" spans="1:12" hidden="1" x14ac:dyDescent="0.35">
      <c r="A1155" s="2">
        <f t="shared" si="439"/>
        <v>24</v>
      </c>
      <c r="B1155" s="2">
        <f t="shared" si="440"/>
        <v>4.5999999999999996</v>
      </c>
      <c r="C1155" s="5" t="str">
        <f t="shared" si="441"/>
        <v>Informe Interactivo 2 - Los Andes</v>
      </c>
      <c r="D115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https://analytics.zoho.com/open-view/2395394000002077599?ZOHO_CRITERIA=%224.6%22.%22Descripci%C3%B3n%20A%C3%B1o%22%3C%3E'No%20Aplica'%20and%20%224.6%22.%22Total%20de%20Fruta%22%3E0.99%20and%20%224.6%22.%22C%C3%B3digo_Comuna%22%3D5301</v>
      </c>
      <c r="E1155" s="4">
        <f t="shared" si="442"/>
        <v>177</v>
      </c>
      <c r="F1155" t="str">
        <f t="shared" si="443"/>
        <v>Informe Interactivo 2</v>
      </c>
      <c r="G1155" t="str">
        <f t="shared" si="444"/>
        <v>Comuna</v>
      </c>
      <c r="H1155" t="str">
        <f t="shared" si="445"/>
        <v>Cantidad de fruta (kg)</v>
      </c>
      <c r="I1155" s="2">
        <v>5301</v>
      </c>
      <c r="J1155" t="s">
        <v>348</v>
      </c>
      <c r="L1155" s="1" t="str">
        <f t="shared" si="446"/>
        <v>Informe Interactivo 2 - Los Andes</v>
      </c>
    </row>
    <row r="1156" spans="1:12" hidden="1" x14ac:dyDescent="0.35">
      <c r="A1156" s="2">
        <f t="shared" si="439"/>
        <v>25</v>
      </c>
      <c r="B1156" s="2">
        <f t="shared" si="440"/>
        <v>4.5999999999999996</v>
      </c>
      <c r="C1156" s="5" t="str">
        <f t="shared" si="441"/>
        <v>Informe Interactivo 2 - Calle Larga</v>
      </c>
      <c r="D115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https://analytics.zoho.com/open-view/2395394000002077599?ZOHO_CRITERIA=%224.6%22.%22Descripci%C3%B3n%20A%C3%B1o%22%3C%3E'No%20Aplica'%20and%20%224.6%22.%22Total%20de%20Fruta%22%3E0.99%20and%20%224.6%22.%22C%C3%B3digo_Comuna%22%3D5302</v>
      </c>
      <c r="E1156" s="4">
        <f t="shared" si="442"/>
        <v>177</v>
      </c>
      <c r="F1156" t="str">
        <f t="shared" si="443"/>
        <v>Informe Interactivo 2</v>
      </c>
      <c r="G1156" t="str">
        <f t="shared" si="444"/>
        <v>Comuna</v>
      </c>
      <c r="H1156" t="str">
        <f t="shared" si="445"/>
        <v>Cantidad de fruta (kg)</v>
      </c>
      <c r="I1156" s="2">
        <v>5302</v>
      </c>
      <c r="J1156" t="s">
        <v>349</v>
      </c>
      <c r="L1156" s="1" t="str">
        <f t="shared" si="446"/>
        <v>Informe Interactivo 2 - Calle Larga</v>
      </c>
    </row>
    <row r="1157" spans="1:12" hidden="1" x14ac:dyDescent="0.35">
      <c r="A1157" s="2">
        <f t="shared" si="439"/>
        <v>26</v>
      </c>
      <c r="B1157" s="2">
        <f t="shared" si="440"/>
        <v>4.5999999999999996</v>
      </c>
      <c r="C1157" s="5" t="str">
        <f t="shared" si="441"/>
        <v>Informe Interactivo 2 - Rinconada</v>
      </c>
      <c r="D115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https://analytics.zoho.com/open-view/2395394000002077599?ZOHO_CRITERIA=%224.6%22.%22Descripci%C3%B3n%20A%C3%B1o%22%3C%3E'No%20Aplica'%20and%20%224.6%22.%22Total%20de%20Fruta%22%3E0.99%20and%20%224.6%22.%22C%C3%B3digo_Comuna%22%3D5303</v>
      </c>
      <c r="E1157" s="4">
        <f t="shared" si="442"/>
        <v>177</v>
      </c>
      <c r="F1157" t="str">
        <f t="shared" si="443"/>
        <v>Informe Interactivo 2</v>
      </c>
      <c r="G1157" t="str">
        <f t="shared" si="444"/>
        <v>Comuna</v>
      </c>
      <c r="H1157" t="str">
        <f t="shared" si="445"/>
        <v>Cantidad de fruta (kg)</v>
      </c>
      <c r="I1157" s="2">
        <v>5303</v>
      </c>
      <c r="J1157" t="s">
        <v>350</v>
      </c>
      <c r="L1157" s="1" t="str">
        <f t="shared" si="446"/>
        <v>Informe Interactivo 2 - Rinconada</v>
      </c>
    </row>
    <row r="1158" spans="1:12" hidden="1" x14ac:dyDescent="0.35">
      <c r="A1158" s="2">
        <f t="shared" si="439"/>
        <v>27</v>
      </c>
      <c r="B1158" s="2">
        <f t="shared" si="440"/>
        <v>4.5999999999999996</v>
      </c>
      <c r="C1158" s="5" t="str">
        <f t="shared" si="441"/>
        <v>Informe Interactivo 2 - San Esteban</v>
      </c>
      <c r="D115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https://analytics.zoho.com/open-view/2395394000002077599?ZOHO_CRITERIA=%224.6%22.%22Descripci%C3%B3n%20A%C3%B1o%22%3C%3E'No%20Aplica'%20and%20%224.6%22.%22Total%20de%20Fruta%22%3E0.99%20and%20%224.6%22.%22C%C3%B3digo_Comuna%22%3D5304</v>
      </c>
      <c r="E1158" s="4">
        <f t="shared" si="442"/>
        <v>177</v>
      </c>
      <c r="F1158" t="str">
        <f t="shared" si="443"/>
        <v>Informe Interactivo 2</v>
      </c>
      <c r="G1158" t="str">
        <f t="shared" si="444"/>
        <v>Comuna</v>
      </c>
      <c r="H1158" t="str">
        <f t="shared" si="445"/>
        <v>Cantidad de fruta (kg)</v>
      </c>
      <c r="I1158" s="2">
        <v>5304</v>
      </c>
      <c r="J1158" t="s">
        <v>351</v>
      </c>
      <c r="L1158" s="1" t="str">
        <f t="shared" si="446"/>
        <v>Informe Interactivo 2 - San Esteban</v>
      </c>
    </row>
    <row r="1159" spans="1:12" hidden="1" x14ac:dyDescent="0.35">
      <c r="A1159" s="2">
        <f t="shared" si="439"/>
        <v>28</v>
      </c>
      <c r="B1159" s="2">
        <f t="shared" si="440"/>
        <v>4.5999999999999996</v>
      </c>
      <c r="C1159" s="5" t="str">
        <f t="shared" si="441"/>
        <v>Informe Interactivo 2 - La Ligua</v>
      </c>
      <c r="D115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https://analytics.zoho.com/open-view/2395394000002077599?ZOHO_CRITERIA=%224.6%22.%22Descripci%C3%B3n%20A%C3%B1o%22%3C%3E'No%20Aplica'%20and%20%224.6%22.%22Total%20de%20Fruta%22%3E0.99%20and%20%224.6%22.%22C%C3%B3digo_Comuna%22%3D5401</v>
      </c>
      <c r="E1159" s="4">
        <f t="shared" si="442"/>
        <v>177</v>
      </c>
      <c r="F1159" t="str">
        <f t="shared" si="443"/>
        <v>Informe Interactivo 2</v>
      </c>
      <c r="G1159" t="str">
        <f t="shared" si="444"/>
        <v>Comuna</v>
      </c>
      <c r="H1159" t="str">
        <f t="shared" si="445"/>
        <v>Cantidad de fruta (kg)</v>
      </c>
      <c r="I1159" s="2">
        <v>5401</v>
      </c>
      <c r="J1159" t="s">
        <v>352</v>
      </c>
      <c r="L1159" s="1" t="str">
        <f t="shared" si="446"/>
        <v>Informe Interactivo 2 - La Ligua</v>
      </c>
    </row>
    <row r="1160" spans="1:12" hidden="1" x14ac:dyDescent="0.35">
      <c r="A1160" s="2">
        <f t="shared" si="439"/>
        <v>29</v>
      </c>
      <c r="B1160" s="2">
        <f t="shared" si="440"/>
        <v>4.5999999999999996</v>
      </c>
      <c r="C1160" s="5" t="str">
        <f t="shared" si="441"/>
        <v>Informe Interactivo 2 - Cabildo</v>
      </c>
      <c r="D116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https://analytics.zoho.com/open-view/2395394000002077599?ZOHO_CRITERIA=%224.6%22.%22Descripci%C3%B3n%20A%C3%B1o%22%3C%3E'No%20Aplica'%20and%20%224.6%22.%22Total%20de%20Fruta%22%3E0.99%20and%20%224.6%22.%22C%C3%B3digo_Comuna%22%3D5402</v>
      </c>
      <c r="E1160" s="4">
        <f t="shared" si="442"/>
        <v>177</v>
      </c>
      <c r="F1160" t="str">
        <f t="shared" si="443"/>
        <v>Informe Interactivo 2</v>
      </c>
      <c r="G1160" t="str">
        <f t="shared" si="444"/>
        <v>Comuna</v>
      </c>
      <c r="H1160" t="str">
        <f t="shared" si="445"/>
        <v>Cantidad de fruta (kg)</v>
      </c>
      <c r="I1160" s="2">
        <v>5402</v>
      </c>
      <c r="J1160" t="s">
        <v>353</v>
      </c>
      <c r="L1160" s="1" t="str">
        <f t="shared" si="446"/>
        <v>Informe Interactivo 2 - Cabildo</v>
      </c>
    </row>
    <row r="1161" spans="1:12" hidden="1" x14ac:dyDescent="0.35">
      <c r="A1161" s="2">
        <f t="shared" si="439"/>
        <v>30</v>
      </c>
      <c r="B1161" s="2">
        <f t="shared" si="440"/>
        <v>4.5999999999999996</v>
      </c>
      <c r="C1161" s="5" t="str">
        <f t="shared" si="441"/>
        <v>Informe Interactivo 2 - Petorca</v>
      </c>
      <c r="D116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https://analytics.zoho.com/open-view/2395394000002077599?ZOHO_CRITERIA=%224.6%22.%22Descripci%C3%B3n%20A%C3%B1o%22%3C%3E'No%20Aplica'%20and%20%224.6%22.%22Total%20de%20Fruta%22%3E0.99%20and%20%224.6%22.%22C%C3%B3digo_Comuna%22%3D5404</v>
      </c>
      <c r="E1161" s="4">
        <f t="shared" si="442"/>
        <v>177</v>
      </c>
      <c r="F1161" t="str">
        <f t="shared" si="443"/>
        <v>Informe Interactivo 2</v>
      </c>
      <c r="G1161" t="str">
        <f t="shared" si="444"/>
        <v>Comuna</v>
      </c>
      <c r="H1161" t="str">
        <f t="shared" si="445"/>
        <v>Cantidad de fruta (kg)</v>
      </c>
      <c r="I1161" s="2">
        <v>5404</v>
      </c>
      <c r="J1161" t="s">
        <v>354</v>
      </c>
      <c r="L1161" s="1" t="str">
        <f t="shared" si="446"/>
        <v>Informe Interactivo 2 - Petorca</v>
      </c>
    </row>
    <row r="1162" spans="1:12" hidden="1" x14ac:dyDescent="0.35">
      <c r="A1162" s="2">
        <f t="shared" si="439"/>
        <v>31</v>
      </c>
      <c r="B1162" s="2">
        <f t="shared" si="440"/>
        <v>4.5999999999999996</v>
      </c>
      <c r="C1162" s="5" t="str">
        <f t="shared" si="441"/>
        <v>Informe Interactivo 2 - Zapallar</v>
      </c>
      <c r="D116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https://analytics.zoho.com/open-view/2395394000002077599?ZOHO_CRITERIA=%224.6%22.%22Descripci%C3%B3n%20A%C3%B1o%22%3C%3E'No%20Aplica'%20and%20%224.6%22.%22Total%20de%20Fruta%22%3E0.99%20and%20%224.6%22.%22C%C3%B3digo_Comuna%22%3D5405</v>
      </c>
      <c r="E1162" s="4">
        <f t="shared" si="442"/>
        <v>177</v>
      </c>
      <c r="F1162" t="str">
        <f t="shared" si="443"/>
        <v>Informe Interactivo 2</v>
      </c>
      <c r="G1162" t="str">
        <f t="shared" si="444"/>
        <v>Comuna</v>
      </c>
      <c r="H1162" t="str">
        <f t="shared" si="445"/>
        <v>Cantidad de fruta (kg)</v>
      </c>
      <c r="I1162" s="2">
        <v>5405</v>
      </c>
      <c r="J1162" t="s">
        <v>355</v>
      </c>
      <c r="L1162" s="1" t="str">
        <f t="shared" si="446"/>
        <v>Informe Interactivo 2 - Zapallar</v>
      </c>
    </row>
    <row r="1163" spans="1:12" hidden="1" x14ac:dyDescent="0.35">
      <c r="A1163" s="2">
        <f t="shared" si="439"/>
        <v>32</v>
      </c>
      <c r="B1163" s="2">
        <f t="shared" si="440"/>
        <v>4.5999999999999996</v>
      </c>
      <c r="C1163" s="5" t="str">
        <f t="shared" si="441"/>
        <v>Informe Interactivo 2 - Quillota</v>
      </c>
      <c r="D116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https://analytics.zoho.com/open-view/2395394000002077599?ZOHO_CRITERIA=%224.6%22.%22Descripci%C3%B3n%20A%C3%B1o%22%3C%3E'No%20Aplica'%20and%20%224.6%22.%22Total%20de%20Fruta%22%3E0.99%20and%20%224.6%22.%22C%C3%B3digo_Comuna%22%3D5501</v>
      </c>
      <c r="E1163" s="4">
        <f t="shared" si="442"/>
        <v>177</v>
      </c>
      <c r="F1163" t="str">
        <f t="shared" si="443"/>
        <v>Informe Interactivo 2</v>
      </c>
      <c r="G1163" t="str">
        <f t="shared" si="444"/>
        <v>Comuna</v>
      </c>
      <c r="H1163" t="str">
        <f t="shared" si="445"/>
        <v>Cantidad de fruta (kg)</v>
      </c>
      <c r="I1163" s="2">
        <v>5501</v>
      </c>
      <c r="J1163" t="s">
        <v>356</v>
      </c>
      <c r="L1163" s="1" t="str">
        <f t="shared" si="446"/>
        <v>Informe Interactivo 2 - Quillota</v>
      </c>
    </row>
    <row r="1164" spans="1:12" hidden="1" x14ac:dyDescent="0.35">
      <c r="A1164" s="2">
        <f t="shared" si="439"/>
        <v>33</v>
      </c>
      <c r="B1164" s="2">
        <f t="shared" si="440"/>
        <v>4.5999999999999996</v>
      </c>
      <c r="C1164" s="5" t="str">
        <f t="shared" si="441"/>
        <v>Informe Interactivo 2 - Calera</v>
      </c>
      <c r="D116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https://analytics.zoho.com/open-view/2395394000002077599?ZOHO_CRITERIA=%224.6%22.%22Descripci%C3%B3n%20A%C3%B1o%22%3C%3E'No%20Aplica'%20and%20%224.6%22.%22Total%20de%20Fruta%22%3E0.99%20and%20%224.6%22.%22C%C3%B3digo_Comuna%22%3D5502</v>
      </c>
      <c r="E1164" s="4">
        <f t="shared" si="442"/>
        <v>177</v>
      </c>
      <c r="F1164" t="str">
        <f t="shared" si="443"/>
        <v>Informe Interactivo 2</v>
      </c>
      <c r="G1164" t="str">
        <f t="shared" si="444"/>
        <v>Comuna</v>
      </c>
      <c r="H1164" t="str">
        <f t="shared" si="445"/>
        <v>Cantidad de fruta (kg)</v>
      </c>
      <c r="I1164" s="2">
        <v>5502</v>
      </c>
      <c r="J1164" t="s">
        <v>357</v>
      </c>
      <c r="L1164" s="1" t="str">
        <f t="shared" si="446"/>
        <v>Informe Interactivo 2 - Calera</v>
      </c>
    </row>
    <row r="1165" spans="1:12" hidden="1" x14ac:dyDescent="0.35">
      <c r="A1165" s="2">
        <f t="shared" si="439"/>
        <v>34</v>
      </c>
      <c r="B1165" s="2">
        <f t="shared" si="440"/>
        <v>4.5999999999999996</v>
      </c>
      <c r="C1165" s="5" t="str">
        <f t="shared" si="441"/>
        <v>Informe Interactivo 2 - Hijuelas</v>
      </c>
      <c r="D116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https://analytics.zoho.com/open-view/2395394000002077599?ZOHO_CRITERIA=%224.6%22.%22Descripci%C3%B3n%20A%C3%B1o%22%3C%3E'No%20Aplica'%20and%20%224.6%22.%22Total%20de%20Fruta%22%3E0.99%20and%20%224.6%22.%22C%C3%B3digo_Comuna%22%3D5503</v>
      </c>
      <c r="E1165" s="4">
        <f t="shared" si="442"/>
        <v>177</v>
      </c>
      <c r="F1165" t="str">
        <f t="shared" si="443"/>
        <v>Informe Interactivo 2</v>
      </c>
      <c r="G1165" t="str">
        <f t="shared" si="444"/>
        <v>Comuna</v>
      </c>
      <c r="H1165" t="str">
        <f t="shared" si="445"/>
        <v>Cantidad de fruta (kg)</v>
      </c>
      <c r="I1165" s="2">
        <v>5503</v>
      </c>
      <c r="J1165" t="s">
        <v>358</v>
      </c>
      <c r="L1165" s="1" t="str">
        <f t="shared" si="446"/>
        <v>Informe Interactivo 2 - Hijuelas</v>
      </c>
    </row>
    <row r="1166" spans="1:12" hidden="1" x14ac:dyDescent="0.35">
      <c r="A1166" s="2">
        <f t="shared" si="439"/>
        <v>35</v>
      </c>
      <c r="B1166" s="2">
        <f t="shared" si="440"/>
        <v>4.5999999999999996</v>
      </c>
      <c r="C1166" s="5" t="str">
        <f t="shared" si="441"/>
        <v>Informe Interactivo 2 - La Cruz</v>
      </c>
      <c r="D116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https://analytics.zoho.com/open-view/2395394000002077599?ZOHO_CRITERIA=%224.6%22.%22Descripci%C3%B3n%20A%C3%B1o%22%3C%3E'No%20Aplica'%20and%20%224.6%22.%22Total%20de%20Fruta%22%3E0.99%20and%20%224.6%22.%22C%C3%B3digo_Comuna%22%3D5504</v>
      </c>
      <c r="E1166" s="4">
        <f t="shared" si="442"/>
        <v>177</v>
      </c>
      <c r="F1166" t="str">
        <f t="shared" si="443"/>
        <v>Informe Interactivo 2</v>
      </c>
      <c r="G1166" t="str">
        <f t="shared" si="444"/>
        <v>Comuna</v>
      </c>
      <c r="H1166" t="str">
        <f t="shared" si="445"/>
        <v>Cantidad de fruta (kg)</v>
      </c>
      <c r="I1166" s="2">
        <v>5504</v>
      </c>
      <c r="J1166" t="s">
        <v>359</v>
      </c>
      <c r="L1166" s="1" t="str">
        <f t="shared" si="446"/>
        <v>Informe Interactivo 2 - La Cruz</v>
      </c>
    </row>
    <row r="1167" spans="1:12" hidden="1" x14ac:dyDescent="0.35">
      <c r="A1167" s="2">
        <f t="shared" si="439"/>
        <v>36</v>
      </c>
      <c r="B1167" s="2">
        <f t="shared" si="440"/>
        <v>4.5999999999999996</v>
      </c>
      <c r="C1167" s="5" t="str">
        <f t="shared" si="441"/>
        <v>Informe Interactivo 2 - Nogales</v>
      </c>
      <c r="D116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https://analytics.zoho.com/open-view/2395394000002077599?ZOHO_CRITERIA=%224.6%22.%22Descripci%C3%B3n%20A%C3%B1o%22%3C%3E'No%20Aplica'%20and%20%224.6%22.%22Total%20de%20Fruta%22%3E0.99%20and%20%224.6%22.%22C%C3%B3digo_Comuna%22%3D5506</v>
      </c>
      <c r="E1167" s="4">
        <f t="shared" si="442"/>
        <v>177</v>
      </c>
      <c r="F1167" t="str">
        <f t="shared" si="443"/>
        <v>Informe Interactivo 2</v>
      </c>
      <c r="G1167" t="str">
        <f t="shared" si="444"/>
        <v>Comuna</v>
      </c>
      <c r="H1167" t="str">
        <f t="shared" si="445"/>
        <v>Cantidad de fruta (kg)</v>
      </c>
      <c r="I1167" s="2">
        <v>5506</v>
      </c>
      <c r="J1167" t="s">
        <v>360</v>
      </c>
      <c r="L1167" s="1" t="str">
        <f t="shared" si="446"/>
        <v>Informe Interactivo 2 - Nogales</v>
      </c>
    </row>
    <row r="1168" spans="1:12" hidden="1" x14ac:dyDescent="0.35">
      <c r="A1168" s="2">
        <f t="shared" si="439"/>
        <v>37</v>
      </c>
      <c r="B1168" s="2">
        <f t="shared" si="440"/>
        <v>4.5999999999999996</v>
      </c>
      <c r="C1168" s="5" t="str">
        <f t="shared" si="441"/>
        <v>Informe Interactivo 2 - San Antonio</v>
      </c>
      <c r="D116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https://analytics.zoho.com/open-view/2395394000002077599?ZOHO_CRITERIA=%224.6%22.%22Descripci%C3%B3n%20A%C3%B1o%22%3C%3E'No%20Aplica'%20and%20%224.6%22.%22Total%20de%20Fruta%22%3E0.99%20and%20%224.6%22.%22C%C3%B3digo_Comuna%22%3D5601</v>
      </c>
      <c r="E1168" s="4">
        <f t="shared" si="442"/>
        <v>177</v>
      </c>
      <c r="F1168" t="str">
        <f t="shared" si="443"/>
        <v>Informe Interactivo 2</v>
      </c>
      <c r="G1168" t="str">
        <f t="shared" si="444"/>
        <v>Comuna</v>
      </c>
      <c r="H1168" t="str">
        <f t="shared" si="445"/>
        <v>Cantidad de fruta (kg)</v>
      </c>
      <c r="I1168" s="2">
        <v>5601</v>
      </c>
      <c r="J1168" t="s">
        <v>361</v>
      </c>
      <c r="L1168" s="1" t="str">
        <f t="shared" si="446"/>
        <v>Informe Interactivo 2 - San Antonio</v>
      </c>
    </row>
    <row r="1169" spans="1:12" hidden="1" x14ac:dyDescent="0.35">
      <c r="A1169" s="2">
        <f t="shared" si="439"/>
        <v>38</v>
      </c>
      <c r="B1169" s="2">
        <f t="shared" si="440"/>
        <v>4.5999999999999996</v>
      </c>
      <c r="C1169" s="5" t="str">
        <f t="shared" si="441"/>
        <v>Informe Interactivo 2 - Algarrobo</v>
      </c>
      <c r="D116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https://analytics.zoho.com/open-view/2395394000002077599?ZOHO_CRITERIA=%224.6%22.%22Descripci%C3%B3n%20A%C3%B1o%22%3C%3E'No%20Aplica'%20and%20%224.6%22.%22Total%20de%20Fruta%22%3E0.99%20and%20%224.6%22.%22C%C3%B3digo_Comuna%22%3D5602</v>
      </c>
      <c r="E1169" s="4">
        <f t="shared" si="442"/>
        <v>177</v>
      </c>
      <c r="F1169" t="str">
        <f t="shared" si="443"/>
        <v>Informe Interactivo 2</v>
      </c>
      <c r="G1169" t="str">
        <f t="shared" si="444"/>
        <v>Comuna</v>
      </c>
      <c r="H1169" t="str">
        <f t="shared" si="445"/>
        <v>Cantidad de fruta (kg)</v>
      </c>
      <c r="I1169" s="2">
        <v>5602</v>
      </c>
      <c r="J1169" t="s">
        <v>362</v>
      </c>
      <c r="L1169" s="1" t="str">
        <f t="shared" si="446"/>
        <v>Informe Interactivo 2 - Algarrobo</v>
      </c>
    </row>
    <row r="1170" spans="1:12" hidden="1" x14ac:dyDescent="0.35">
      <c r="A1170" s="2">
        <f t="shared" si="439"/>
        <v>39</v>
      </c>
      <c r="B1170" s="2">
        <f t="shared" si="440"/>
        <v>4.5999999999999996</v>
      </c>
      <c r="C1170" s="5" t="str">
        <f t="shared" si="441"/>
        <v>Informe Interactivo 2 - Cartagena</v>
      </c>
      <c r="D117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https://analytics.zoho.com/open-view/2395394000002077599?ZOHO_CRITERIA=%224.6%22.%22Descripci%C3%B3n%20A%C3%B1o%22%3C%3E'No%20Aplica'%20and%20%224.6%22.%22Total%20de%20Fruta%22%3E0.99%20and%20%224.6%22.%22C%C3%B3digo_Comuna%22%3D5603</v>
      </c>
      <c r="E1170" s="4">
        <f t="shared" si="442"/>
        <v>177</v>
      </c>
      <c r="F1170" t="str">
        <f t="shared" si="443"/>
        <v>Informe Interactivo 2</v>
      </c>
      <c r="G1170" t="str">
        <f t="shared" si="444"/>
        <v>Comuna</v>
      </c>
      <c r="H1170" t="str">
        <f t="shared" si="445"/>
        <v>Cantidad de fruta (kg)</v>
      </c>
      <c r="I1170" s="2">
        <v>5603</v>
      </c>
      <c r="J1170" t="s">
        <v>363</v>
      </c>
      <c r="L1170" s="1" t="str">
        <f t="shared" si="446"/>
        <v>Informe Interactivo 2 - Cartagena</v>
      </c>
    </row>
    <row r="1171" spans="1:12" hidden="1" x14ac:dyDescent="0.35">
      <c r="A1171" s="2">
        <f t="shared" si="439"/>
        <v>40</v>
      </c>
      <c r="B1171" s="2">
        <f t="shared" si="440"/>
        <v>4.5999999999999996</v>
      </c>
      <c r="C1171" s="5" t="str">
        <f t="shared" si="441"/>
        <v>Informe Interactivo 2 - San Felipe</v>
      </c>
      <c r="D117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https://analytics.zoho.com/open-view/2395394000002077599?ZOHO_CRITERIA=%224.6%22.%22Descripci%C3%B3n%20A%C3%B1o%22%3C%3E'No%20Aplica'%20and%20%224.6%22.%22Total%20de%20Fruta%22%3E0.99%20and%20%224.6%22.%22C%C3%B3digo_Comuna%22%3D5701</v>
      </c>
      <c r="E1171" s="4">
        <f t="shared" si="442"/>
        <v>177</v>
      </c>
      <c r="F1171" t="str">
        <f t="shared" si="443"/>
        <v>Informe Interactivo 2</v>
      </c>
      <c r="G1171" t="str">
        <f t="shared" si="444"/>
        <v>Comuna</v>
      </c>
      <c r="H1171" t="str">
        <f t="shared" si="445"/>
        <v>Cantidad de fruta (kg)</v>
      </c>
      <c r="I1171" s="2">
        <v>5701</v>
      </c>
      <c r="J1171" t="s">
        <v>364</v>
      </c>
      <c r="L1171" s="1" t="str">
        <f t="shared" si="446"/>
        <v>Informe Interactivo 2 - San Felipe</v>
      </c>
    </row>
    <row r="1172" spans="1:12" hidden="1" x14ac:dyDescent="0.35">
      <c r="A1172" s="2">
        <f t="shared" si="439"/>
        <v>41</v>
      </c>
      <c r="B1172" s="2">
        <f t="shared" si="440"/>
        <v>4.5999999999999996</v>
      </c>
      <c r="C1172" s="5" t="str">
        <f t="shared" si="441"/>
        <v>Informe Interactivo 2 - Catemu</v>
      </c>
      <c r="D117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https://analytics.zoho.com/open-view/2395394000002077599?ZOHO_CRITERIA=%224.6%22.%22Descripci%C3%B3n%20A%C3%B1o%22%3C%3E'No%20Aplica'%20and%20%224.6%22.%22Total%20de%20Fruta%22%3E0.99%20and%20%224.6%22.%22C%C3%B3digo_Comuna%22%3D5702</v>
      </c>
      <c r="E1172" s="4">
        <f t="shared" si="442"/>
        <v>177</v>
      </c>
      <c r="F1172" t="str">
        <f t="shared" si="443"/>
        <v>Informe Interactivo 2</v>
      </c>
      <c r="G1172" t="str">
        <f t="shared" si="444"/>
        <v>Comuna</v>
      </c>
      <c r="H1172" t="str">
        <f t="shared" si="445"/>
        <v>Cantidad de fruta (kg)</v>
      </c>
      <c r="I1172" s="2">
        <v>5702</v>
      </c>
      <c r="J1172" t="s">
        <v>365</v>
      </c>
      <c r="L1172" s="1" t="str">
        <f t="shared" si="446"/>
        <v>Informe Interactivo 2 - Catemu</v>
      </c>
    </row>
    <row r="1173" spans="1:12" hidden="1" x14ac:dyDescent="0.35">
      <c r="A1173" s="2">
        <f t="shared" si="439"/>
        <v>42</v>
      </c>
      <c r="B1173" s="2">
        <f t="shared" si="440"/>
        <v>4.5999999999999996</v>
      </c>
      <c r="C1173" s="5" t="str">
        <f t="shared" si="441"/>
        <v>Informe Interactivo 2 - Llaillay</v>
      </c>
      <c r="D117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https://analytics.zoho.com/open-view/2395394000002077599?ZOHO_CRITERIA=%224.6%22.%22Descripci%C3%B3n%20A%C3%B1o%22%3C%3E'No%20Aplica'%20and%20%224.6%22.%22Total%20de%20Fruta%22%3E0.99%20and%20%224.6%22.%22C%C3%B3digo_Comuna%22%3D5703</v>
      </c>
      <c r="E1173" s="4">
        <f t="shared" si="442"/>
        <v>177</v>
      </c>
      <c r="F1173" t="str">
        <f t="shared" si="443"/>
        <v>Informe Interactivo 2</v>
      </c>
      <c r="G1173" t="str">
        <f t="shared" si="444"/>
        <v>Comuna</v>
      </c>
      <c r="H1173" t="str">
        <f t="shared" si="445"/>
        <v>Cantidad de fruta (kg)</v>
      </c>
      <c r="I1173" s="2">
        <v>5703</v>
      </c>
      <c r="J1173" t="s">
        <v>366</v>
      </c>
      <c r="L1173" s="1" t="str">
        <f t="shared" si="446"/>
        <v>Informe Interactivo 2 - Llaillay</v>
      </c>
    </row>
    <row r="1174" spans="1:12" hidden="1" x14ac:dyDescent="0.35">
      <c r="A1174" s="2">
        <f t="shared" si="439"/>
        <v>43</v>
      </c>
      <c r="B1174" s="2">
        <f t="shared" si="440"/>
        <v>4.5999999999999996</v>
      </c>
      <c r="C1174" s="5" t="str">
        <f t="shared" si="441"/>
        <v>Informe Interactivo 2 - Panquehue</v>
      </c>
      <c r="D117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https://analytics.zoho.com/open-view/2395394000002077599?ZOHO_CRITERIA=%224.6%22.%22Descripci%C3%B3n%20A%C3%B1o%22%3C%3E'No%20Aplica'%20and%20%224.6%22.%22Total%20de%20Fruta%22%3E0.99%20and%20%224.6%22.%22C%C3%B3digo_Comuna%22%3D5704</v>
      </c>
      <c r="E1174" s="4">
        <f t="shared" si="442"/>
        <v>177</v>
      </c>
      <c r="F1174" t="str">
        <f t="shared" si="443"/>
        <v>Informe Interactivo 2</v>
      </c>
      <c r="G1174" t="str">
        <f t="shared" si="444"/>
        <v>Comuna</v>
      </c>
      <c r="H1174" t="str">
        <f t="shared" si="445"/>
        <v>Cantidad de fruta (kg)</v>
      </c>
      <c r="I1174" s="2">
        <v>5704</v>
      </c>
      <c r="J1174" t="s">
        <v>367</v>
      </c>
      <c r="L1174" s="1" t="str">
        <f t="shared" si="446"/>
        <v>Informe Interactivo 2 - Panquehue</v>
      </c>
    </row>
    <row r="1175" spans="1:12" hidden="1" x14ac:dyDescent="0.35">
      <c r="A1175" s="2">
        <f t="shared" si="439"/>
        <v>44</v>
      </c>
      <c r="B1175" s="2">
        <f t="shared" si="440"/>
        <v>4.5999999999999996</v>
      </c>
      <c r="C1175" s="5" t="str">
        <f t="shared" si="441"/>
        <v>Informe Interactivo 2 - Putaendo</v>
      </c>
      <c r="D117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https://analytics.zoho.com/open-view/2395394000002077599?ZOHO_CRITERIA=%224.6%22.%22Descripci%C3%B3n%20A%C3%B1o%22%3C%3E'No%20Aplica'%20and%20%224.6%22.%22Total%20de%20Fruta%22%3E0.99%20and%20%224.6%22.%22C%C3%B3digo_Comuna%22%3D5705</v>
      </c>
      <c r="E1175" s="4">
        <f t="shared" si="442"/>
        <v>177</v>
      </c>
      <c r="F1175" t="str">
        <f t="shared" si="443"/>
        <v>Informe Interactivo 2</v>
      </c>
      <c r="G1175" t="str">
        <f t="shared" si="444"/>
        <v>Comuna</v>
      </c>
      <c r="H1175" t="str">
        <f t="shared" si="445"/>
        <v>Cantidad de fruta (kg)</v>
      </c>
      <c r="I1175" s="2">
        <v>5705</v>
      </c>
      <c r="J1175" t="s">
        <v>368</v>
      </c>
      <c r="L1175" s="1" t="str">
        <f t="shared" si="446"/>
        <v>Informe Interactivo 2 - Putaendo</v>
      </c>
    </row>
    <row r="1176" spans="1:12" hidden="1" x14ac:dyDescent="0.35">
      <c r="A1176" s="2">
        <f t="shared" si="439"/>
        <v>45</v>
      </c>
      <c r="B1176" s="2">
        <f t="shared" si="440"/>
        <v>4.5999999999999996</v>
      </c>
      <c r="C1176" s="5" t="str">
        <f t="shared" si="441"/>
        <v>Informe Interactivo 2 - Santa María</v>
      </c>
      <c r="D117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https://analytics.zoho.com/open-view/2395394000002077599?ZOHO_CRITERIA=%224.6%22.%22Descripci%C3%B3n%20A%C3%B1o%22%3C%3E'No%20Aplica'%20and%20%224.6%22.%22Total%20de%20Fruta%22%3E0.99%20and%20%224.6%22.%22C%C3%B3digo_Comuna%22%3D5706</v>
      </c>
      <c r="E1176" s="4">
        <f t="shared" si="442"/>
        <v>177</v>
      </c>
      <c r="F1176" t="str">
        <f t="shared" si="443"/>
        <v>Informe Interactivo 2</v>
      </c>
      <c r="G1176" t="str">
        <f t="shared" si="444"/>
        <v>Comuna</v>
      </c>
      <c r="H1176" t="str">
        <f t="shared" si="445"/>
        <v>Cantidad de fruta (kg)</v>
      </c>
      <c r="I1176" s="2">
        <v>5706</v>
      </c>
      <c r="J1176" t="s">
        <v>369</v>
      </c>
      <c r="L1176" s="1" t="str">
        <f t="shared" si="446"/>
        <v>Informe Interactivo 2 - Santa María</v>
      </c>
    </row>
    <row r="1177" spans="1:12" hidden="1" x14ac:dyDescent="0.35">
      <c r="A1177" s="2">
        <f t="shared" si="439"/>
        <v>46</v>
      </c>
      <c r="B1177" s="2">
        <f t="shared" si="440"/>
        <v>4.5999999999999996</v>
      </c>
      <c r="C1177" s="5" t="str">
        <f t="shared" si="441"/>
        <v>Informe Interactivo 2 - Quilpué</v>
      </c>
      <c r="D117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https://analytics.zoho.com/open-view/2395394000002077599?ZOHO_CRITERIA=%224.6%22.%22Descripci%C3%B3n%20A%C3%B1o%22%3C%3E'No%20Aplica'%20and%20%224.6%22.%22Total%20de%20Fruta%22%3E0.99%20and%20%224.6%22.%22C%C3%B3digo_Comuna%22%3D5801</v>
      </c>
      <c r="E1177" s="4">
        <f t="shared" si="442"/>
        <v>177</v>
      </c>
      <c r="F1177" t="str">
        <f t="shared" si="443"/>
        <v>Informe Interactivo 2</v>
      </c>
      <c r="G1177" t="str">
        <f t="shared" si="444"/>
        <v>Comuna</v>
      </c>
      <c r="H1177" t="str">
        <f t="shared" si="445"/>
        <v>Cantidad de fruta (kg)</v>
      </c>
      <c r="I1177" s="2">
        <v>5801</v>
      </c>
      <c r="J1177" t="s">
        <v>370</v>
      </c>
      <c r="L1177" s="1" t="str">
        <f t="shared" si="446"/>
        <v>Informe Interactivo 2 - Quilpué</v>
      </c>
    </row>
    <row r="1178" spans="1:12" hidden="1" x14ac:dyDescent="0.35">
      <c r="A1178" s="2">
        <f t="shared" si="439"/>
        <v>47</v>
      </c>
      <c r="B1178" s="2">
        <f t="shared" si="440"/>
        <v>4.5999999999999996</v>
      </c>
      <c r="C1178" s="5" t="str">
        <f t="shared" si="441"/>
        <v>Informe Interactivo 2 - Limache</v>
      </c>
      <c r="D117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https://analytics.zoho.com/open-view/2395394000002077599?ZOHO_CRITERIA=%224.6%22.%22Descripci%C3%B3n%20A%C3%B1o%22%3C%3E'No%20Aplica'%20and%20%224.6%22.%22Total%20de%20Fruta%22%3E0.99%20and%20%224.6%22.%22C%C3%B3digo_Comuna%22%3D5802</v>
      </c>
      <c r="E1178" s="4">
        <f t="shared" si="442"/>
        <v>177</v>
      </c>
      <c r="F1178" t="str">
        <f t="shared" si="443"/>
        <v>Informe Interactivo 2</v>
      </c>
      <c r="G1178" t="str">
        <f t="shared" si="444"/>
        <v>Comuna</v>
      </c>
      <c r="H1178" t="str">
        <f t="shared" si="445"/>
        <v>Cantidad de fruta (kg)</v>
      </c>
      <c r="I1178" s="2">
        <v>5802</v>
      </c>
      <c r="J1178" t="s">
        <v>371</v>
      </c>
      <c r="L1178" s="1" t="str">
        <f t="shared" si="446"/>
        <v>Informe Interactivo 2 - Limache</v>
      </c>
    </row>
    <row r="1179" spans="1:12" hidden="1" x14ac:dyDescent="0.35">
      <c r="A1179" s="2">
        <f t="shared" si="439"/>
        <v>48</v>
      </c>
      <c r="B1179" s="2">
        <f t="shared" si="440"/>
        <v>4.5999999999999996</v>
      </c>
      <c r="C1179" s="5" t="str">
        <f t="shared" si="441"/>
        <v>Informe Interactivo 2 - Olmué</v>
      </c>
      <c r="D117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https://analytics.zoho.com/open-view/2395394000002077599?ZOHO_CRITERIA=%224.6%22.%22Descripci%C3%B3n%20A%C3%B1o%22%3C%3E'No%20Aplica'%20and%20%224.6%22.%22Total%20de%20Fruta%22%3E0.99%20and%20%224.6%22.%22C%C3%B3digo_Comuna%22%3D5803</v>
      </c>
      <c r="E1179" s="4">
        <f t="shared" si="442"/>
        <v>177</v>
      </c>
      <c r="F1179" t="str">
        <f t="shared" si="443"/>
        <v>Informe Interactivo 2</v>
      </c>
      <c r="G1179" t="str">
        <f t="shared" si="444"/>
        <v>Comuna</v>
      </c>
      <c r="H1179" t="str">
        <f t="shared" si="445"/>
        <v>Cantidad de fruta (kg)</v>
      </c>
      <c r="I1179" s="2">
        <v>5803</v>
      </c>
      <c r="J1179" t="s">
        <v>372</v>
      </c>
      <c r="L1179" s="1" t="str">
        <f t="shared" si="446"/>
        <v>Informe Interactivo 2 - Olmué</v>
      </c>
    </row>
    <row r="1180" spans="1:12" hidden="1" x14ac:dyDescent="0.35">
      <c r="A1180" s="2">
        <f t="shared" si="439"/>
        <v>49</v>
      </c>
      <c r="B1180" s="2">
        <f t="shared" si="440"/>
        <v>4.5999999999999996</v>
      </c>
      <c r="C1180" s="5" t="str">
        <f t="shared" si="441"/>
        <v>Informe Interactivo 2 - Villa Alemana</v>
      </c>
      <c r="D118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https://analytics.zoho.com/open-view/2395394000002077599?ZOHO_CRITERIA=%224.6%22.%22Descripci%C3%B3n%20A%C3%B1o%22%3C%3E'No%20Aplica'%20and%20%224.6%22.%22Total%20de%20Fruta%22%3E0.99%20and%20%224.6%22.%22C%C3%B3digo_Comuna%22%3D5804</v>
      </c>
      <c r="E1180" s="4">
        <f t="shared" si="442"/>
        <v>177</v>
      </c>
      <c r="F1180" t="str">
        <f t="shared" si="443"/>
        <v>Informe Interactivo 2</v>
      </c>
      <c r="G1180" t="str">
        <f t="shared" si="444"/>
        <v>Comuna</v>
      </c>
      <c r="H1180" t="str">
        <f t="shared" si="445"/>
        <v>Cantidad de fruta (kg)</v>
      </c>
      <c r="I1180" s="2">
        <v>5804</v>
      </c>
      <c r="J1180" t="s">
        <v>373</v>
      </c>
      <c r="L1180" s="1" t="str">
        <f t="shared" si="446"/>
        <v>Informe Interactivo 2 - Villa Alemana</v>
      </c>
    </row>
    <row r="1181" spans="1:12" hidden="1" x14ac:dyDescent="0.35">
      <c r="A1181" s="2">
        <f t="shared" si="439"/>
        <v>50</v>
      </c>
      <c r="B1181" s="2">
        <f t="shared" si="440"/>
        <v>4.5999999999999996</v>
      </c>
      <c r="C1181" s="5" t="str">
        <f t="shared" si="441"/>
        <v>Informe Interactivo 2 - Rancagua</v>
      </c>
      <c r="D118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https://analytics.zoho.com/open-view/2395394000002077599?ZOHO_CRITERIA=%224.6%22.%22Descripci%C3%B3n%20A%C3%B1o%22%3C%3E'No%20Aplica'%20and%20%224.6%22.%22Total%20de%20Fruta%22%3E0.99%20and%20%224.6%22.%22C%C3%B3digo_Comuna%22%3D6101</v>
      </c>
      <c r="E1181" s="4">
        <f t="shared" si="442"/>
        <v>177</v>
      </c>
      <c r="F1181" t="str">
        <f t="shared" si="443"/>
        <v>Informe Interactivo 2</v>
      </c>
      <c r="G1181" t="str">
        <f t="shared" si="444"/>
        <v>Comuna</v>
      </c>
      <c r="H1181" t="str">
        <f t="shared" si="445"/>
        <v>Cantidad de fruta (kg)</v>
      </c>
      <c r="I1181" s="2">
        <v>6101</v>
      </c>
      <c r="J1181" t="s">
        <v>374</v>
      </c>
      <c r="L1181" s="1" t="str">
        <f t="shared" si="446"/>
        <v>Informe Interactivo 2 - Rancagua</v>
      </c>
    </row>
    <row r="1182" spans="1:12" hidden="1" x14ac:dyDescent="0.35">
      <c r="A1182" s="2">
        <f t="shared" si="439"/>
        <v>51</v>
      </c>
      <c r="B1182" s="2">
        <f t="shared" si="440"/>
        <v>4.5999999999999996</v>
      </c>
      <c r="C1182" s="5" t="str">
        <f t="shared" si="441"/>
        <v>Informe Interactivo 2 - Codegua</v>
      </c>
      <c r="D118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https://analytics.zoho.com/open-view/2395394000002077599?ZOHO_CRITERIA=%224.6%22.%22Descripci%C3%B3n%20A%C3%B1o%22%3C%3E'No%20Aplica'%20and%20%224.6%22.%22Total%20de%20Fruta%22%3E0.99%20and%20%224.6%22.%22C%C3%B3digo_Comuna%22%3D6102</v>
      </c>
      <c r="E1182" s="4">
        <f t="shared" si="442"/>
        <v>177</v>
      </c>
      <c r="F1182" t="str">
        <f t="shared" si="443"/>
        <v>Informe Interactivo 2</v>
      </c>
      <c r="G1182" t="str">
        <f t="shared" si="444"/>
        <v>Comuna</v>
      </c>
      <c r="H1182" t="str">
        <f t="shared" si="445"/>
        <v>Cantidad de fruta (kg)</v>
      </c>
      <c r="I1182" s="2">
        <v>6102</v>
      </c>
      <c r="J1182" t="s">
        <v>375</v>
      </c>
      <c r="L1182" s="1" t="str">
        <f t="shared" si="446"/>
        <v>Informe Interactivo 2 - Codegua</v>
      </c>
    </row>
    <row r="1183" spans="1:12" hidden="1" x14ac:dyDescent="0.35">
      <c r="A1183" s="2">
        <f t="shared" si="439"/>
        <v>52</v>
      </c>
      <c r="B1183" s="2">
        <f t="shared" si="440"/>
        <v>4.5999999999999996</v>
      </c>
      <c r="C1183" s="5" t="str">
        <f t="shared" si="441"/>
        <v>Informe Interactivo 2 - Coltauco</v>
      </c>
      <c r="D118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https://analytics.zoho.com/open-view/2395394000002077599?ZOHO_CRITERIA=%224.6%22.%22Descripci%C3%B3n%20A%C3%B1o%22%3C%3E'No%20Aplica'%20and%20%224.6%22.%22Total%20de%20Fruta%22%3E0.99%20and%20%224.6%22.%22C%C3%B3digo_Comuna%22%3D6104</v>
      </c>
      <c r="E1183" s="4">
        <f t="shared" si="442"/>
        <v>177</v>
      </c>
      <c r="F1183" t="str">
        <f t="shared" si="443"/>
        <v>Informe Interactivo 2</v>
      </c>
      <c r="G1183" t="str">
        <f t="shared" si="444"/>
        <v>Comuna</v>
      </c>
      <c r="H1183" t="str">
        <f t="shared" si="445"/>
        <v>Cantidad de fruta (kg)</v>
      </c>
      <c r="I1183" s="2">
        <v>6104</v>
      </c>
      <c r="J1183" t="s">
        <v>376</v>
      </c>
      <c r="L1183" s="1" t="str">
        <f t="shared" si="446"/>
        <v>Informe Interactivo 2 - Coltauco</v>
      </c>
    </row>
    <row r="1184" spans="1:12" hidden="1" x14ac:dyDescent="0.35">
      <c r="A1184" s="2">
        <f t="shared" si="439"/>
        <v>53</v>
      </c>
      <c r="B1184" s="2">
        <f t="shared" si="440"/>
        <v>4.5999999999999996</v>
      </c>
      <c r="C1184" s="5" t="str">
        <f t="shared" si="441"/>
        <v>Informe Interactivo 2 - Graneros</v>
      </c>
      <c r="D118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https://analytics.zoho.com/open-view/2395394000002077599?ZOHO_CRITERIA=%224.6%22.%22Descripci%C3%B3n%20A%C3%B1o%22%3C%3E'No%20Aplica'%20and%20%224.6%22.%22Total%20de%20Fruta%22%3E0.99%20and%20%224.6%22.%22C%C3%B3digo_Comuna%22%3D6106</v>
      </c>
      <c r="E1184" s="4">
        <f t="shared" si="442"/>
        <v>177</v>
      </c>
      <c r="F1184" t="str">
        <f t="shared" si="443"/>
        <v>Informe Interactivo 2</v>
      </c>
      <c r="G1184" t="str">
        <f t="shared" si="444"/>
        <v>Comuna</v>
      </c>
      <c r="H1184" t="str">
        <f t="shared" si="445"/>
        <v>Cantidad de fruta (kg)</v>
      </c>
      <c r="I1184" s="2">
        <v>6106</v>
      </c>
      <c r="J1184" t="s">
        <v>377</v>
      </c>
      <c r="L1184" s="1" t="str">
        <f t="shared" si="446"/>
        <v>Informe Interactivo 2 - Graneros</v>
      </c>
    </row>
    <row r="1185" spans="1:12" hidden="1" x14ac:dyDescent="0.35">
      <c r="A1185" s="2">
        <f t="shared" si="439"/>
        <v>54</v>
      </c>
      <c r="B1185" s="2">
        <f t="shared" si="440"/>
        <v>4.5999999999999996</v>
      </c>
      <c r="C1185" s="5" t="str">
        <f t="shared" si="441"/>
        <v>Informe Interactivo 2 - Las Cabras</v>
      </c>
      <c r="D118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https://analytics.zoho.com/open-view/2395394000002077599?ZOHO_CRITERIA=%224.6%22.%22Descripci%C3%B3n%20A%C3%B1o%22%3C%3E'No%20Aplica'%20and%20%224.6%22.%22Total%20de%20Fruta%22%3E0.99%20and%20%224.6%22.%22C%C3%B3digo_Comuna%22%3D6107</v>
      </c>
      <c r="E1185" s="4">
        <f t="shared" si="442"/>
        <v>177</v>
      </c>
      <c r="F1185" t="str">
        <f t="shared" si="443"/>
        <v>Informe Interactivo 2</v>
      </c>
      <c r="G1185" t="str">
        <f t="shared" si="444"/>
        <v>Comuna</v>
      </c>
      <c r="H1185" t="str">
        <f t="shared" si="445"/>
        <v>Cantidad de fruta (kg)</v>
      </c>
      <c r="I1185" s="2">
        <v>6107</v>
      </c>
      <c r="J1185" t="s">
        <v>378</v>
      </c>
      <c r="L1185" s="1" t="str">
        <f t="shared" si="446"/>
        <v>Informe Interactivo 2 - Las Cabras</v>
      </c>
    </row>
    <row r="1186" spans="1:12" hidden="1" x14ac:dyDescent="0.35">
      <c r="A1186" s="2">
        <f t="shared" si="439"/>
        <v>55</v>
      </c>
      <c r="B1186" s="2">
        <f t="shared" si="440"/>
        <v>4.5999999999999996</v>
      </c>
      <c r="C1186" s="5" t="str">
        <f t="shared" si="441"/>
        <v>Informe Interactivo 2 - Machalí</v>
      </c>
      <c r="D118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https://analytics.zoho.com/open-view/2395394000002077599?ZOHO_CRITERIA=%224.6%22.%22Descripci%C3%B3n%20A%C3%B1o%22%3C%3E'No%20Aplica'%20and%20%224.6%22.%22Total%20de%20Fruta%22%3E0.99%20and%20%224.6%22.%22C%C3%B3digo_Comuna%22%3D6108</v>
      </c>
      <c r="E1186" s="4">
        <f t="shared" si="442"/>
        <v>177</v>
      </c>
      <c r="F1186" t="str">
        <f t="shared" si="443"/>
        <v>Informe Interactivo 2</v>
      </c>
      <c r="G1186" t="str">
        <f t="shared" si="444"/>
        <v>Comuna</v>
      </c>
      <c r="H1186" t="str">
        <f t="shared" si="445"/>
        <v>Cantidad de fruta (kg)</v>
      </c>
      <c r="I1186" s="2">
        <v>6108</v>
      </c>
      <c r="J1186" t="s">
        <v>379</v>
      </c>
      <c r="L1186" s="1" t="str">
        <f t="shared" si="446"/>
        <v>Informe Interactivo 2 - Machalí</v>
      </c>
    </row>
    <row r="1187" spans="1:12" hidden="1" x14ac:dyDescent="0.35">
      <c r="A1187" s="2">
        <f t="shared" si="439"/>
        <v>56</v>
      </c>
      <c r="B1187" s="2">
        <f t="shared" si="440"/>
        <v>4.5999999999999996</v>
      </c>
      <c r="C1187" s="5" t="str">
        <f t="shared" si="441"/>
        <v>Informe Interactivo 2 - Malloa</v>
      </c>
      <c r="D118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https://analytics.zoho.com/open-view/2395394000002077599?ZOHO_CRITERIA=%224.6%22.%22Descripci%C3%B3n%20A%C3%B1o%22%3C%3E'No%20Aplica'%20and%20%224.6%22.%22Total%20de%20Fruta%22%3E0.99%20and%20%224.6%22.%22C%C3%B3digo_Comuna%22%3D6109</v>
      </c>
      <c r="E1187" s="4">
        <f t="shared" si="442"/>
        <v>177</v>
      </c>
      <c r="F1187" t="str">
        <f t="shared" si="443"/>
        <v>Informe Interactivo 2</v>
      </c>
      <c r="G1187" t="str">
        <f t="shared" si="444"/>
        <v>Comuna</v>
      </c>
      <c r="H1187" t="str">
        <f t="shared" si="445"/>
        <v>Cantidad de fruta (kg)</v>
      </c>
      <c r="I1187" s="2">
        <v>6109</v>
      </c>
      <c r="J1187" t="s">
        <v>380</v>
      </c>
      <c r="L1187" s="1" t="str">
        <f t="shared" si="446"/>
        <v>Informe Interactivo 2 - Malloa</v>
      </c>
    </row>
    <row r="1188" spans="1:12" hidden="1" x14ac:dyDescent="0.35">
      <c r="A1188" s="2">
        <f t="shared" si="439"/>
        <v>57</v>
      </c>
      <c r="B1188" s="2">
        <f t="shared" si="440"/>
        <v>4.5999999999999996</v>
      </c>
      <c r="C1188" s="5" t="str">
        <f t="shared" si="441"/>
        <v>Informe Interactivo 2 - Olivar</v>
      </c>
      <c r="D118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https://analytics.zoho.com/open-view/2395394000002077599?ZOHO_CRITERIA=%224.6%22.%22Descripci%C3%B3n%20A%C3%B1o%22%3C%3E'No%20Aplica'%20and%20%224.6%22.%22Total%20de%20Fruta%22%3E0.99%20and%20%224.6%22.%22C%C3%B3digo_Comuna%22%3D6111</v>
      </c>
      <c r="E1188" s="4">
        <f t="shared" si="442"/>
        <v>177</v>
      </c>
      <c r="F1188" t="str">
        <f t="shared" si="443"/>
        <v>Informe Interactivo 2</v>
      </c>
      <c r="G1188" t="str">
        <f t="shared" si="444"/>
        <v>Comuna</v>
      </c>
      <c r="H1188" t="str">
        <f t="shared" si="445"/>
        <v>Cantidad de fruta (kg)</v>
      </c>
      <c r="I1188" s="2">
        <v>6111</v>
      </c>
      <c r="J1188" t="s">
        <v>381</v>
      </c>
      <c r="L1188" s="1" t="str">
        <f t="shared" si="446"/>
        <v>Informe Interactivo 2 - Olivar</v>
      </c>
    </row>
    <row r="1189" spans="1:12" hidden="1" x14ac:dyDescent="0.35">
      <c r="A1189" s="2">
        <f t="shared" si="439"/>
        <v>58</v>
      </c>
      <c r="B1189" s="2">
        <f t="shared" si="440"/>
        <v>4.5999999999999996</v>
      </c>
      <c r="C1189" s="5" t="str">
        <f t="shared" si="441"/>
        <v>Informe Interactivo 2 - Peumo</v>
      </c>
      <c r="D118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https://analytics.zoho.com/open-view/2395394000002077599?ZOHO_CRITERIA=%224.6%22.%22Descripci%C3%B3n%20A%C3%B1o%22%3C%3E'No%20Aplica'%20and%20%224.6%22.%22Total%20de%20Fruta%22%3E0.99%20and%20%224.6%22.%22C%C3%B3digo_Comuna%22%3D6112</v>
      </c>
      <c r="E1189" s="4">
        <f t="shared" si="442"/>
        <v>177</v>
      </c>
      <c r="F1189" t="str">
        <f t="shared" si="443"/>
        <v>Informe Interactivo 2</v>
      </c>
      <c r="G1189" t="str">
        <f t="shared" si="444"/>
        <v>Comuna</v>
      </c>
      <c r="H1189" t="str">
        <f t="shared" si="445"/>
        <v>Cantidad de fruta (kg)</v>
      </c>
      <c r="I1189" s="2">
        <v>6112</v>
      </c>
      <c r="J1189" t="s">
        <v>382</v>
      </c>
      <c r="L1189" s="1" t="str">
        <f t="shared" si="446"/>
        <v>Informe Interactivo 2 - Peumo</v>
      </c>
    </row>
    <row r="1190" spans="1:12" hidden="1" x14ac:dyDescent="0.35">
      <c r="A1190" s="2">
        <f t="shared" si="439"/>
        <v>59</v>
      </c>
      <c r="B1190" s="2">
        <f t="shared" si="440"/>
        <v>4.5999999999999996</v>
      </c>
      <c r="C1190" s="5" t="str">
        <f t="shared" si="441"/>
        <v>Informe Interactivo 2 - Pichidegua</v>
      </c>
      <c r="D119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https://analytics.zoho.com/open-view/2395394000002077599?ZOHO_CRITERIA=%224.6%22.%22Descripci%C3%B3n%20A%C3%B1o%22%3C%3E'No%20Aplica'%20and%20%224.6%22.%22Total%20de%20Fruta%22%3E0.99%20and%20%224.6%22.%22C%C3%B3digo_Comuna%22%3D6113</v>
      </c>
      <c r="E1190" s="4">
        <f t="shared" si="442"/>
        <v>177</v>
      </c>
      <c r="F1190" t="str">
        <f t="shared" si="443"/>
        <v>Informe Interactivo 2</v>
      </c>
      <c r="G1190" t="str">
        <f t="shared" si="444"/>
        <v>Comuna</v>
      </c>
      <c r="H1190" t="str">
        <f t="shared" si="445"/>
        <v>Cantidad de fruta (kg)</v>
      </c>
      <c r="I1190" s="2">
        <v>6113</v>
      </c>
      <c r="J1190" t="s">
        <v>383</v>
      </c>
      <c r="L1190" s="1" t="str">
        <f t="shared" si="446"/>
        <v>Informe Interactivo 2 - Pichidegua</v>
      </c>
    </row>
    <row r="1191" spans="1:12" hidden="1" x14ac:dyDescent="0.35">
      <c r="A1191" s="2">
        <f t="shared" si="439"/>
        <v>60</v>
      </c>
      <c r="B1191" s="2">
        <f t="shared" si="440"/>
        <v>4.5999999999999996</v>
      </c>
      <c r="C1191" s="5" t="str">
        <f t="shared" si="441"/>
        <v>Informe Interactivo 2 - Quinta de Tilcoco</v>
      </c>
      <c r="D119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https://analytics.zoho.com/open-view/2395394000002077599?ZOHO_CRITERIA=%224.6%22.%22Descripci%C3%B3n%20A%C3%B1o%22%3C%3E'No%20Aplica'%20and%20%224.6%22.%22Total%20de%20Fruta%22%3E0.99%20and%20%224.6%22.%22C%C3%B3digo_Comuna%22%3D6114</v>
      </c>
      <c r="E1191" s="4">
        <f t="shared" si="442"/>
        <v>177</v>
      </c>
      <c r="F1191" t="str">
        <f t="shared" si="443"/>
        <v>Informe Interactivo 2</v>
      </c>
      <c r="G1191" t="str">
        <f t="shared" si="444"/>
        <v>Comuna</v>
      </c>
      <c r="H1191" t="str">
        <f t="shared" si="445"/>
        <v>Cantidad de fruta (kg)</v>
      </c>
      <c r="I1191" s="2">
        <v>6114</v>
      </c>
      <c r="J1191" t="s">
        <v>384</v>
      </c>
      <c r="L1191" s="1" t="str">
        <f t="shared" si="446"/>
        <v>Informe Interactivo 2 - Quinta de Tilcoco</v>
      </c>
    </row>
    <row r="1192" spans="1:12" hidden="1" x14ac:dyDescent="0.35">
      <c r="A1192" s="2">
        <f t="shared" si="439"/>
        <v>61</v>
      </c>
      <c r="B1192" s="2">
        <f t="shared" si="440"/>
        <v>4.5999999999999996</v>
      </c>
      <c r="C1192" s="5" t="str">
        <f t="shared" si="441"/>
        <v>Informe Interactivo 2 - Rengo</v>
      </c>
      <c r="D119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https://analytics.zoho.com/open-view/2395394000002077599?ZOHO_CRITERIA=%224.6%22.%22Descripci%C3%B3n%20A%C3%B1o%22%3C%3E'No%20Aplica'%20and%20%224.6%22.%22Total%20de%20Fruta%22%3E0.99%20and%20%224.6%22.%22C%C3%B3digo_Comuna%22%3D6115</v>
      </c>
      <c r="E1192" s="4">
        <f t="shared" si="442"/>
        <v>177</v>
      </c>
      <c r="F1192" t="str">
        <f t="shared" si="443"/>
        <v>Informe Interactivo 2</v>
      </c>
      <c r="G1192" t="str">
        <f t="shared" si="444"/>
        <v>Comuna</v>
      </c>
      <c r="H1192" t="str">
        <f t="shared" si="445"/>
        <v>Cantidad de fruta (kg)</v>
      </c>
      <c r="I1192" s="2">
        <v>6115</v>
      </c>
      <c r="J1192" t="s">
        <v>385</v>
      </c>
      <c r="L1192" s="1" t="str">
        <f t="shared" si="446"/>
        <v>Informe Interactivo 2 - Rengo</v>
      </c>
    </row>
    <row r="1193" spans="1:12" hidden="1" x14ac:dyDescent="0.35">
      <c r="A1193" s="2">
        <f t="shared" ref="A1193:A1256" si="448">+A1192+1</f>
        <v>62</v>
      </c>
      <c r="B1193" s="2">
        <f t="shared" ref="B1193:B1256" si="449">+B1192</f>
        <v>4.5999999999999996</v>
      </c>
      <c r="C1193" s="5" t="str">
        <f t="shared" ref="C1193:C1256" si="450">+F1193&amp;" - "&amp;J1193</f>
        <v>Informe Interactivo 2 - Requínoa</v>
      </c>
      <c r="D119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https://analytics.zoho.com/open-view/2395394000002077599?ZOHO_CRITERIA=%224.6%22.%22Descripci%C3%B3n%20A%C3%B1o%22%3C%3E'No%20Aplica'%20and%20%224.6%22.%22Total%20de%20Fruta%22%3E0.99%20and%20%224.6%22.%22C%C3%B3digo_Comuna%22%3D6116</v>
      </c>
      <c r="E1193" s="4">
        <f t="shared" ref="E1193:E1256" si="451">+E1192</f>
        <v>177</v>
      </c>
      <c r="F1193" t="str">
        <f t="shared" ref="F1193:F1256" si="452">+F1192</f>
        <v>Informe Interactivo 2</v>
      </c>
      <c r="G1193" t="str">
        <f t="shared" ref="G1193:G1256" si="453">+G1192</f>
        <v>Comuna</v>
      </c>
      <c r="H1193" t="str">
        <f t="shared" ref="H1193:H1256" si="454">+H1192</f>
        <v>Cantidad de fruta (kg)</v>
      </c>
      <c r="I1193" s="2">
        <v>6116</v>
      </c>
      <c r="J1193" t="s">
        <v>386</v>
      </c>
      <c r="L1193" s="1" t="str">
        <f t="shared" ref="L1193:L1256" si="455">+HYPERLINK(D1193,C1193)</f>
        <v>Informe Interactivo 2 - Requínoa</v>
      </c>
    </row>
    <row r="1194" spans="1:12" hidden="1" x14ac:dyDescent="0.35">
      <c r="A1194" s="2">
        <f t="shared" si="448"/>
        <v>63</v>
      </c>
      <c r="B1194" s="2">
        <f t="shared" si="449"/>
        <v>4.5999999999999996</v>
      </c>
      <c r="C1194" s="5" t="str">
        <f t="shared" si="450"/>
        <v>Informe Interactivo 2 - San Vicente</v>
      </c>
      <c r="D119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https://analytics.zoho.com/open-view/2395394000002077599?ZOHO_CRITERIA=%224.6%22.%22Descripci%C3%B3n%20A%C3%B1o%22%3C%3E'No%20Aplica'%20and%20%224.6%22.%22Total%20de%20Fruta%22%3E0.99%20and%20%224.6%22.%22C%C3%B3digo_Comuna%22%3D6117</v>
      </c>
      <c r="E1194" s="4">
        <f t="shared" si="451"/>
        <v>177</v>
      </c>
      <c r="F1194" t="str">
        <f t="shared" si="452"/>
        <v>Informe Interactivo 2</v>
      </c>
      <c r="G1194" t="str">
        <f t="shared" si="453"/>
        <v>Comuna</v>
      </c>
      <c r="H1194" t="str">
        <f t="shared" si="454"/>
        <v>Cantidad de fruta (kg)</v>
      </c>
      <c r="I1194" s="2">
        <v>6117</v>
      </c>
      <c r="J1194" t="s">
        <v>387</v>
      </c>
      <c r="L1194" s="1" t="str">
        <f t="shared" si="455"/>
        <v>Informe Interactivo 2 - San Vicente</v>
      </c>
    </row>
    <row r="1195" spans="1:12" hidden="1" x14ac:dyDescent="0.35">
      <c r="A1195" s="2">
        <f t="shared" si="448"/>
        <v>64</v>
      </c>
      <c r="B1195" s="2">
        <f t="shared" si="449"/>
        <v>4.5999999999999996</v>
      </c>
      <c r="C1195" s="5" t="str">
        <f t="shared" si="450"/>
        <v>Informe Interactivo 2 - La Estrella</v>
      </c>
      <c r="D119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https://analytics.zoho.com/open-view/2395394000002077599?ZOHO_CRITERIA=%224.6%22.%22Descripci%C3%B3n%20A%C3%B1o%22%3C%3E'No%20Aplica'%20and%20%224.6%22.%22Total%20de%20Fruta%22%3E0.99%20and%20%224.6%22.%22C%C3%B3digo_Comuna%22%3D6202</v>
      </c>
      <c r="E1195" s="4">
        <f t="shared" si="451"/>
        <v>177</v>
      </c>
      <c r="F1195" t="str">
        <f t="shared" si="452"/>
        <v>Informe Interactivo 2</v>
      </c>
      <c r="G1195" t="str">
        <f t="shared" si="453"/>
        <v>Comuna</v>
      </c>
      <c r="H1195" t="str">
        <f t="shared" si="454"/>
        <v>Cantidad de fruta (kg)</v>
      </c>
      <c r="I1195" s="2">
        <v>6202</v>
      </c>
      <c r="J1195" t="s">
        <v>388</v>
      </c>
      <c r="L1195" s="1" t="str">
        <f t="shared" si="455"/>
        <v>Informe Interactivo 2 - La Estrella</v>
      </c>
    </row>
    <row r="1196" spans="1:12" hidden="1" x14ac:dyDescent="0.35">
      <c r="A1196" s="2">
        <f t="shared" si="448"/>
        <v>65</v>
      </c>
      <c r="B1196" s="2">
        <f t="shared" si="449"/>
        <v>4.5999999999999996</v>
      </c>
      <c r="C1196" s="5" t="str">
        <f t="shared" si="450"/>
        <v>Informe Interactivo 2 - Litueche</v>
      </c>
      <c r="D119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https://analytics.zoho.com/open-view/2395394000002077599?ZOHO_CRITERIA=%224.6%22.%22Descripci%C3%B3n%20A%C3%B1o%22%3C%3E'No%20Aplica'%20and%20%224.6%22.%22Total%20de%20Fruta%22%3E0.99%20and%20%224.6%22.%22C%C3%B3digo_Comuna%22%3D6203</v>
      </c>
      <c r="E1196" s="4">
        <f t="shared" si="451"/>
        <v>177</v>
      </c>
      <c r="F1196" t="str">
        <f t="shared" si="452"/>
        <v>Informe Interactivo 2</v>
      </c>
      <c r="G1196" t="str">
        <f t="shared" si="453"/>
        <v>Comuna</v>
      </c>
      <c r="H1196" t="str">
        <f t="shared" si="454"/>
        <v>Cantidad de fruta (kg)</v>
      </c>
      <c r="I1196" s="2">
        <v>6203</v>
      </c>
      <c r="J1196" t="s">
        <v>389</v>
      </c>
      <c r="L1196" s="1" t="str">
        <f t="shared" si="455"/>
        <v>Informe Interactivo 2 - Litueche</v>
      </c>
    </row>
    <row r="1197" spans="1:12" hidden="1" x14ac:dyDescent="0.35">
      <c r="A1197" s="2">
        <f t="shared" si="448"/>
        <v>66</v>
      </c>
      <c r="B1197" s="2">
        <f t="shared" si="449"/>
        <v>4.5999999999999996</v>
      </c>
      <c r="C1197" s="5" t="str">
        <f t="shared" si="450"/>
        <v>Informe Interactivo 2 - Marchihue</v>
      </c>
      <c r="D1197" s="34" t="str">
        <f t="shared" ref="D1197:D1260" si="456">+"https://analytics.zoho.com/open-view/2395394000002077599?ZOHO_CRITERIA=%224.6%22.%22Descripci%C3%B3n%20A%C3%B1o%22%3C%3E'No%20Aplica'%20and%20%224.6%22.%22Total%20de%20Fruta%22%3E0.99%20and%20%224.6%22.%22C%C3%B3digo_Comuna%22%3D"&amp;I1197</f>
        <v>https://analytics.zoho.com/open-view/2395394000002077599?ZOHO_CRITERIA=%224.6%22.%22Descripci%C3%B3n%20A%C3%B1o%22%3C%3E'No%20Aplica'%20and%20%224.6%22.%22Total%20de%20Fruta%22%3E0.99%20and%20%224.6%22.%22C%C3%B3digo_Comuna%22%3D6204</v>
      </c>
      <c r="E1197" s="4">
        <f t="shared" si="451"/>
        <v>177</v>
      </c>
      <c r="F1197" t="str">
        <f t="shared" si="452"/>
        <v>Informe Interactivo 2</v>
      </c>
      <c r="G1197" t="str">
        <f t="shared" si="453"/>
        <v>Comuna</v>
      </c>
      <c r="H1197" t="str">
        <f t="shared" si="454"/>
        <v>Cantidad de fruta (kg)</v>
      </c>
      <c r="I1197" s="2">
        <v>6204</v>
      </c>
      <c r="J1197" t="s">
        <v>390</v>
      </c>
      <c r="L1197" s="1" t="str">
        <f t="shared" si="455"/>
        <v>Informe Interactivo 2 - Marchihue</v>
      </c>
    </row>
    <row r="1198" spans="1:12" hidden="1" x14ac:dyDescent="0.35">
      <c r="A1198" s="2">
        <f t="shared" si="448"/>
        <v>67</v>
      </c>
      <c r="B1198" s="2">
        <f t="shared" si="449"/>
        <v>4.5999999999999996</v>
      </c>
      <c r="C1198" s="5" t="str">
        <f t="shared" si="450"/>
        <v>Informe Interactivo 2 - San Fernando</v>
      </c>
      <c r="D119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https://analytics.zoho.com/open-view/2395394000002077599?ZOHO_CRITERIA=%224.6%22.%22Descripci%C3%B3n%20A%C3%B1o%22%3C%3E'No%20Aplica'%20and%20%224.6%22.%22Total%20de%20Fruta%22%3E0.99%20and%20%224.6%22.%22C%C3%B3digo_Comuna%22%3D6301</v>
      </c>
      <c r="E1198" s="4">
        <f t="shared" si="451"/>
        <v>177</v>
      </c>
      <c r="F1198" t="str">
        <f t="shared" si="452"/>
        <v>Informe Interactivo 2</v>
      </c>
      <c r="G1198" t="str">
        <f t="shared" si="453"/>
        <v>Comuna</v>
      </c>
      <c r="H1198" t="str">
        <f t="shared" si="454"/>
        <v>Cantidad de fruta (kg)</v>
      </c>
      <c r="I1198" s="2">
        <v>6301</v>
      </c>
      <c r="J1198" t="s">
        <v>391</v>
      </c>
      <c r="L1198" s="1" t="str">
        <f t="shared" si="455"/>
        <v>Informe Interactivo 2 - San Fernando</v>
      </c>
    </row>
    <row r="1199" spans="1:12" hidden="1" x14ac:dyDescent="0.35">
      <c r="A1199" s="2">
        <f t="shared" si="448"/>
        <v>68</v>
      </c>
      <c r="B1199" s="2">
        <f t="shared" si="449"/>
        <v>4.5999999999999996</v>
      </c>
      <c r="C1199" s="5" t="str">
        <f t="shared" si="450"/>
        <v>Informe Interactivo 2 - Chépica</v>
      </c>
      <c r="D119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https://analytics.zoho.com/open-view/2395394000002077599?ZOHO_CRITERIA=%224.6%22.%22Descripci%C3%B3n%20A%C3%B1o%22%3C%3E'No%20Aplica'%20and%20%224.6%22.%22Total%20de%20Fruta%22%3E0.99%20and%20%224.6%22.%22C%C3%B3digo_Comuna%22%3D6302</v>
      </c>
      <c r="E1199" s="4">
        <f t="shared" si="451"/>
        <v>177</v>
      </c>
      <c r="F1199" t="str">
        <f t="shared" si="452"/>
        <v>Informe Interactivo 2</v>
      </c>
      <c r="G1199" t="str">
        <f t="shared" si="453"/>
        <v>Comuna</v>
      </c>
      <c r="H1199" t="str">
        <f t="shared" si="454"/>
        <v>Cantidad de fruta (kg)</v>
      </c>
      <c r="I1199" s="2">
        <v>6302</v>
      </c>
      <c r="J1199" t="s">
        <v>392</v>
      </c>
      <c r="L1199" s="1" t="str">
        <f t="shared" si="455"/>
        <v>Informe Interactivo 2 - Chépica</v>
      </c>
    </row>
    <row r="1200" spans="1:12" hidden="1" x14ac:dyDescent="0.35">
      <c r="A1200" s="2">
        <f t="shared" si="448"/>
        <v>69</v>
      </c>
      <c r="B1200" s="2">
        <f t="shared" si="449"/>
        <v>4.5999999999999996</v>
      </c>
      <c r="C1200" s="5" t="str">
        <f t="shared" si="450"/>
        <v>Informe Interactivo 2 - Chimbarongo</v>
      </c>
      <c r="D120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https://analytics.zoho.com/open-view/2395394000002077599?ZOHO_CRITERIA=%224.6%22.%22Descripci%C3%B3n%20A%C3%B1o%22%3C%3E'No%20Aplica'%20and%20%224.6%22.%22Total%20de%20Fruta%22%3E0.99%20and%20%224.6%22.%22C%C3%B3digo_Comuna%22%3D6303</v>
      </c>
      <c r="E1200" s="4">
        <f t="shared" si="451"/>
        <v>177</v>
      </c>
      <c r="F1200" t="str">
        <f t="shared" si="452"/>
        <v>Informe Interactivo 2</v>
      </c>
      <c r="G1200" t="str">
        <f t="shared" si="453"/>
        <v>Comuna</v>
      </c>
      <c r="H1200" t="str">
        <f t="shared" si="454"/>
        <v>Cantidad de fruta (kg)</v>
      </c>
      <c r="I1200" s="2">
        <v>6303</v>
      </c>
      <c r="J1200" t="s">
        <v>393</v>
      </c>
      <c r="L1200" s="1" t="str">
        <f t="shared" si="455"/>
        <v>Informe Interactivo 2 - Chimbarongo</v>
      </c>
    </row>
    <row r="1201" spans="1:12" hidden="1" x14ac:dyDescent="0.35">
      <c r="A1201" s="2">
        <f t="shared" si="448"/>
        <v>70</v>
      </c>
      <c r="B1201" s="2">
        <f t="shared" si="449"/>
        <v>4.5999999999999996</v>
      </c>
      <c r="C1201" s="5" t="str">
        <f t="shared" si="450"/>
        <v>Informe Interactivo 2 - Lolol</v>
      </c>
      <c r="D120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https://analytics.zoho.com/open-view/2395394000002077599?ZOHO_CRITERIA=%224.6%22.%22Descripci%C3%B3n%20A%C3%B1o%22%3C%3E'No%20Aplica'%20and%20%224.6%22.%22Total%20de%20Fruta%22%3E0.99%20and%20%224.6%22.%22C%C3%B3digo_Comuna%22%3D6304</v>
      </c>
      <c r="E1201" s="4">
        <f t="shared" si="451"/>
        <v>177</v>
      </c>
      <c r="F1201" t="str">
        <f t="shared" si="452"/>
        <v>Informe Interactivo 2</v>
      </c>
      <c r="G1201" t="str">
        <f t="shared" si="453"/>
        <v>Comuna</v>
      </c>
      <c r="H1201" t="str">
        <f t="shared" si="454"/>
        <v>Cantidad de fruta (kg)</v>
      </c>
      <c r="I1201" s="2">
        <v>6304</v>
      </c>
      <c r="J1201" t="s">
        <v>394</v>
      </c>
      <c r="L1201" s="1" t="str">
        <f t="shared" si="455"/>
        <v>Informe Interactivo 2 - Lolol</v>
      </c>
    </row>
    <row r="1202" spans="1:12" hidden="1" x14ac:dyDescent="0.35">
      <c r="A1202" s="2">
        <f t="shared" si="448"/>
        <v>71</v>
      </c>
      <c r="B1202" s="2">
        <f t="shared" si="449"/>
        <v>4.5999999999999996</v>
      </c>
      <c r="C1202" s="5" t="str">
        <f t="shared" si="450"/>
        <v>Informe Interactivo 2 - Nancagua</v>
      </c>
      <c r="D120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https://analytics.zoho.com/open-view/2395394000002077599?ZOHO_CRITERIA=%224.6%22.%22Descripci%C3%B3n%20A%C3%B1o%22%3C%3E'No%20Aplica'%20and%20%224.6%22.%22Total%20de%20Fruta%22%3E0.99%20and%20%224.6%22.%22C%C3%B3digo_Comuna%22%3D6305</v>
      </c>
      <c r="E1202" s="4">
        <f t="shared" si="451"/>
        <v>177</v>
      </c>
      <c r="F1202" t="str">
        <f t="shared" si="452"/>
        <v>Informe Interactivo 2</v>
      </c>
      <c r="G1202" t="str">
        <f t="shared" si="453"/>
        <v>Comuna</v>
      </c>
      <c r="H1202" t="str">
        <f t="shared" si="454"/>
        <v>Cantidad de fruta (kg)</v>
      </c>
      <c r="I1202" s="2">
        <v>6305</v>
      </c>
      <c r="J1202" t="s">
        <v>395</v>
      </c>
      <c r="L1202" s="1" t="str">
        <f t="shared" si="455"/>
        <v>Informe Interactivo 2 - Nancagua</v>
      </c>
    </row>
    <row r="1203" spans="1:12" hidden="1" x14ac:dyDescent="0.35">
      <c r="A1203" s="2">
        <f t="shared" si="448"/>
        <v>72</v>
      </c>
      <c r="B1203" s="2">
        <f t="shared" si="449"/>
        <v>4.5999999999999996</v>
      </c>
      <c r="C1203" s="5" t="str">
        <f t="shared" si="450"/>
        <v>Informe Interactivo 2 - Palmilla</v>
      </c>
      <c r="D120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https://analytics.zoho.com/open-view/2395394000002077599?ZOHO_CRITERIA=%224.6%22.%22Descripci%C3%B3n%20A%C3%B1o%22%3C%3E'No%20Aplica'%20and%20%224.6%22.%22Total%20de%20Fruta%22%3E0.99%20and%20%224.6%22.%22C%C3%B3digo_Comuna%22%3D6306</v>
      </c>
      <c r="E1203" s="4">
        <f t="shared" si="451"/>
        <v>177</v>
      </c>
      <c r="F1203" t="str">
        <f t="shared" si="452"/>
        <v>Informe Interactivo 2</v>
      </c>
      <c r="G1203" t="str">
        <f t="shared" si="453"/>
        <v>Comuna</v>
      </c>
      <c r="H1203" t="str">
        <f t="shared" si="454"/>
        <v>Cantidad de fruta (kg)</v>
      </c>
      <c r="I1203" s="2">
        <v>6306</v>
      </c>
      <c r="J1203" t="s">
        <v>396</v>
      </c>
      <c r="L1203" s="1" t="str">
        <f t="shared" si="455"/>
        <v>Informe Interactivo 2 - Palmilla</v>
      </c>
    </row>
    <row r="1204" spans="1:12" hidden="1" x14ac:dyDescent="0.35">
      <c r="A1204" s="2">
        <f t="shared" si="448"/>
        <v>73</v>
      </c>
      <c r="B1204" s="2">
        <f t="shared" si="449"/>
        <v>4.5999999999999996</v>
      </c>
      <c r="C1204" s="5" t="str">
        <f t="shared" si="450"/>
        <v>Informe Interactivo 2 - Peralillo</v>
      </c>
      <c r="D120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https://analytics.zoho.com/open-view/2395394000002077599?ZOHO_CRITERIA=%224.6%22.%22Descripci%C3%B3n%20A%C3%B1o%22%3C%3E'No%20Aplica'%20and%20%224.6%22.%22Total%20de%20Fruta%22%3E0.99%20and%20%224.6%22.%22C%C3%B3digo_Comuna%22%3D6307</v>
      </c>
      <c r="E1204" s="4">
        <f t="shared" si="451"/>
        <v>177</v>
      </c>
      <c r="F1204" t="str">
        <f t="shared" si="452"/>
        <v>Informe Interactivo 2</v>
      </c>
      <c r="G1204" t="str">
        <f t="shared" si="453"/>
        <v>Comuna</v>
      </c>
      <c r="H1204" t="str">
        <f t="shared" si="454"/>
        <v>Cantidad de fruta (kg)</v>
      </c>
      <c r="I1204" s="2">
        <v>6307</v>
      </c>
      <c r="J1204" t="s">
        <v>397</v>
      </c>
      <c r="L1204" s="1" t="str">
        <f t="shared" si="455"/>
        <v>Informe Interactivo 2 - Peralillo</v>
      </c>
    </row>
    <row r="1205" spans="1:12" hidden="1" x14ac:dyDescent="0.35">
      <c r="A1205" s="2">
        <f t="shared" si="448"/>
        <v>74</v>
      </c>
      <c r="B1205" s="2">
        <f t="shared" si="449"/>
        <v>4.5999999999999996</v>
      </c>
      <c r="C1205" s="5" t="str">
        <f t="shared" si="450"/>
        <v>Informe Interactivo 2 - Placilla</v>
      </c>
      <c r="D120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https://analytics.zoho.com/open-view/2395394000002077599?ZOHO_CRITERIA=%224.6%22.%22Descripci%C3%B3n%20A%C3%B1o%22%3C%3E'No%20Aplica'%20and%20%224.6%22.%22Total%20de%20Fruta%22%3E0.99%20and%20%224.6%22.%22C%C3%B3digo_Comuna%22%3D6308</v>
      </c>
      <c r="E1205" s="4">
        <f t="shared" si="451"/>
        <v>177</v>
      </c>
      <c r="F1205" t="str">
        <f t="shared" si="452"/>
        <v>Informe Interactivo 2</v>
      </c>
      <c r="G1205" t="str">
        <f t="shared" si="453"/>
        <v>Comuna</v>
      </c>
      <c r="H1205" t="str">
        <f t="shared" si="454"/>
        <v>Cantidad de fruta (kg)</v>
      </c>
      <c r="I1205" s="2">
        <v>6308</v>
      </c>
      <c r="J1205" t="s">
        <v>398</v>
      </c>
      <c r="L1205" s="1" t="str">
        <f t="shared" si="455"/>
        <v>Informe Interactivo 2 - Placilla</v>
      </c>
    </row>
    <row r="1206" spans="1:12" hidden="1" x14ac:dyDescent="0.35">
      <c r="A1206" s="2">
        <f t="shared" si="448"/>
        <v>75</v>
      </c>
      <c r="B1206" s="2">
        <f t="shared" si="449"/>
        <v>4.5999999999999996</v>
      </c>
      <c r="C1206" s="5" t="str">
        <f t="shared" si="450"/>
        <v>Informe Interactivo 2 - Pumanque</v>
      </c>
      <c r="D120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https://analytics.zoho.com/open-view/2395394000002077599?ZOHO_CRITERIA=%224.6%22.%22Descripci%C3%B3n%20A%C3%B1o%22%3C%3E'No%20Aplica'%20and%20%224.6%22.%22Total%20de%20Fruta%22%3E0.99%20and%20%224.6%22.%22C%C3%B3digo_Comuna%22%3D6309</v>
      </c>
      <c r="E1206" s="4">
        <f t="shared" si="451"/>
        <v>177</v>
      </c>
      <c r="F1206" t="str">
        <f t="shared" si="452"/>
        <v>Informe Interactivo 2</v>
      </c>
      <c r="G1206" t="str">
        <f t="shared" si="453"/>
        <v>Comuna</v>
      </c>
      <c r="H1206" t="str">
        <f t="shared" si="454"/>
        <v>Cantidad de fruta (kg)</v>
      </c>
      <c r="I1206" s="2">
        <v>6309</v>
      </c>
      <c r="J1206" t="s">
        <v>399</v>
      </c>
      <c r="L1206" s="1" t="str">
        <f t="shared" si="455"/>
        <v>Informe Interactivo 2 - Pumanque</v>
      </c>
    </row>
    <row r="1207" spans="1:12" hidden="1" x14ac:dyDescent="0.35">
      <c r="A1207" s="2">
        <f t="shared" si="448"/>
        <v>76</v>
      </c>
      <c r="B1207" s="2">
        <f t="shared" si="449"/>
        <v>4.5999999999999996</v>
      </c>
      <c r="C1207" s="5" t="str">
        <f t="shared" si="450"/>
        <v>Informe Interactivo 2 - Santa Cruz</v>
      </c>
      <c r="D120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https://analytics.zoho.com/open-view/2395394000002077599?ZOHO_CRITERIA=%224.6%22.%22Descripci%C3%B3n%20A%C3%B1o%22%3C%3E'No%20Aplica'%20and%20%224.6%22.%22Total%20de%20Fruta%22%3E0.99%20and%20%224.6%22.%22C%C3%B3digo_Comuna%22%3D6310</v>
      </c>
      <c r="E1207" s="4">
        <f t="shared" si="451"/>
        <v>177</v>
      </c>
      <c r="F1207" t="str">
        <f t="shared" si="452"/>
        <v>Informe Interactivo 2</v>
      </c>
      <c r="G1207" t="str">
        <f t="shared" si="453"/>
        <v>Comuna</v>
      </c>
      <c r="H1207" t="str">
        <f t="shared" si="454"/>
        <v>Cantidad de fruta (kg)</v>
      </c>
      <c r="I1207" s="2">
        <v>6310</v>
      </c>
      <c r="J1207" t="s">
        <v>400</v>
      </c>
      <c r="L1207" s="1" t="str">
        <f t="shared" si="455"/>
        <v>Informe Interactivo 2 - Santa Cruz</v>
      </c>
    </row>
    <row r="1208" spans="1:12" hidden="1" x14ac:dyDescent="0.35">
      <c r="A1208" s="2">
        <f t="shared" si="448"/>
        <v>77</v>
      </c>
      <c r="B1208" s="2">
        <f t="shared" si="449"/>
        <v>4.5999999999999996</v>
      </c>
      <c r="C1208" s="5" t="str">
        <f t="shared" si="450"/>
        <v>Informe Interactivo 2 - Talca</v>
      </c>
      <c r="D120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https://analytics.zoho.com/open-view/2395394000002077599?ZOHO_CRITERIA=%224.6%22.%22Descripci%C3%B3n%20A%C3%B1o%22%3C%3E'No%20Aplica'%20and%20%224.6%22.%22Total%20de%20Fruta%22%3E0.99%20and%20%224.6%22.%22C%C3%B3digo_Comuna%22%3D7101</v>
      </c>
      <c r="E1208" s="4">
        <f t="shared" si="451"/>
        <v>177</v>
      </c>
      <c r="F1208" t="str">
        <f t="shared" si="452"/>
        <v>Informe Interactivo 2</v>
      </c>
      <c r="G1208" t="str">
        <f t="shared" si="453"/>
        <v>Comuna</v>
      </c>
      <c r="H1208" t="str">
        <f t="shared" si="454"/>
        <v>Cantidad de fruta (kg)</v>
      </c>
      <c r="I1208" s="2">
        <v>7101</v>
      </c>
      <c r="J1208" t="s">
        <v>401</v>
      </c>
      <c r="L1208" s="1" t="str">
        <f t="shared" si="455"/>
        <v>Informe Interactivo 2 - Talca</v>
      </c>
    </row>
    <row r="1209" spans="1:12" hidden="1" x14ac:dyDescent="0.35">
      <c r="A1209" s="2">
        <f t="shared" si="448"/>
        <v>78</v>
      </c>
      <c r="B1209" s="2">
        <f t="shared" si="449"/>
        <v>4.5999999999999996</v>
      </c>
      <c r="C1209" s="5" t="str">
        <f t="shared" si="450"/>
        <v>Informe Interactivo 2 - Maule</v>
      </c>
      <c r="D120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https://analytics.zoho.com/open-view/2395394000002077599?ZOHO_CRITERIA=%224.6%22.%22Descripci%C3%B3n%20A%C3%B1o%22%3C%3E'No%20Aplica'%20and%20%224.6%22.%22Total%20de%20Fruta%22%3E0.99%20and%20%224.6%22.%22C%C3%B3digo_Comuna%22%3D7105</v>
      </c>
      <c r="E1209" s="4">
        <f t="shared" si="451"/>
        <v>177</v>
      </c>
      <c r="F1209" t="str">
        <f t="shared" si="452"/>
        <v>Informe Interactivo 2</v>
      </c>
      <c r="G1209" t="str">
        <f t="shared" si="453"/>
        <v>Comuna</v>
      </c>
      <c r="H1209" t="str">
        <f t="shared" si="454"/>
        <v>Cantidad de fruta (kg)</v>
      </c>
      <c r="I1209" s="2">
        <v>7105</v>
      </c>
      <c r="J1209" t="s">
        <v>59</v>
      </c>
      <c r="L1209" s="1" t="str">
        <f t="shared" si="455"/>
        <v>Informe Interactivo 2 - Maule</v>
      </c>
    </row>
    <row r="1210" spans="1:12" hidden="1" x14ac:dyDescent="0.35">
      <c r="A1210" s="2">
        <f t="shared" si="448"/>
        <v>79</v>
      </c>
      <c r="B1210" s="2">
        <f t="shared" si="449"/>
        <v>4.5999999999999996</v>
      </c>
      <c r="C1210" s="5" t="str">
        <f t="shared" si="450"/>
        <v>Informe Interactivo 2 - Pencahue</v>
      </c>
      <c r="D121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https://analytics.zoho.com/open-view/2395394000002077599?ZOHO_CRITERIA=%224.6%22.%22Descripci%C3%B3n%20A%C3%B1o%22%3C%3E'No%20Aplica'%20and%20%224.6%22.%22Total%20de%20Fruta%22%3E0.99%20and%20%224.6%22.%22C%C3%B3digo_Comuna%22%3D7107</v>
      </c>
      <c r="E1210" s="4">
        <f t="shared" si="451"/>
        <v>177</v>
      </c>
      <c r="F1210" t="str">
        <f t="shared" si="452"/>
        <v>Informe Interactivo 2</v>
      </c>
      <c r="G1210" t="str">
        <f t="shared" si="453"/>
        <v>Comuna</v>
      </c>
      <c r="H1210" t="str">
        <f t="shared" si="454"/>
        <v>Cantidad de fruta (kg)</v>
      </c>
      <c r="I1210" s="2">
        <v>7107</v>
      </c>
      <c r="J1210" t="s">
        <v>402</v>
      </c>
      <c r="L1210" s="1" t="str">
        <f t="shared" si="455"/>
        <v>Informe Interactivo 2 - Pencahue</v>
      </c>
    </row>
    <row r="1211" spans="1:12" hidden="1" x14ac:dyDescent="0.35">
      <c r="A1211" s="2">
        <f t="shared" si="448"/>
        <v>80</v>
      </c>
      <c r="B1211" s="2">
        <f t="shared" si="449"/>
        <v>4.5999999999999996</v>
      </c>
      <c r="C1211" s="5" t="str">
        <f t="shared" si="450"/>
        <v>Informe Interactivo 2 - Río Claro</v>
      </c>
      <c r="D121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https://analytics.zoho.com/open-view/2395394000002077599?ZOHO_CRITERIA=%224.6%22.%22Descripci%C3%B3n%20A%C3%B1o%22%3C%3E'No%20Aplica'%20and%20%224.6%22.%22Total%20de%20Fruta%22%3E0.99%20and%20%224.6%22.%22C%C3%B3digo_Comuna%22%3D7108</v>
      </c>
      <c r="E1211" s="4">
        <f t="shared" si="451"/>
        <v>177</v>
      </c>
      <c r="F1211" t="str">
        <f t="shared" si="452"/>
        <v>Informe Interactivo 2</v>
      </c>
      <c r="G1211" t="str">
        <f t="shared" si="453"/>
        <v>Comuna</v>
      </c>
      <c r="H1211" t="str">
        <f t="shared" si="454"/>
        <v>Cantidad de fruta (kg)</v>
      </c>
      <c r="I1211" s="2">
        <v>7108</v>
      </c>
      <c r="J1211" t="s">
        <v>403</v>
      </c>
      <c r="L1211" s="1" t="str">
        <f t="shared" si="455"/>
        <v>Informe Interactivo 2 - Río Claro</v>
      </c>
    </row>
    <row r="1212" spans="1:12" hidden="1" x14ac:dyDescent="0.35">
      <c r="A1212" s="2">
        <f t="shared" si="448"/>
        <v>81</v>
      </c>
      <c r="B1212" s="2">
        <f t="shared" si="449"/>
        <v>4.5999999999999996</v>
      </c>
      <c r="C1212" s="5" t="str">
        <f t="shared" si="450"/>
        <v>Informe Interactivo 2 - San Clemente</v>
      </c>
      <c r="D121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https://analytics.zoho.com/open-view/2395394000002077599?ZOHO_CRITERIA=%224.6%22.%22Descripci%C3%B3n%20A%C3%B1o%22%3C%3E'No%20Aplica'%20and%20%224.6%22.%22Total%20de%20Fruta%22%3E0.99%20and%20%224.6%22.%22C%C3%B3digo_Comuna%22%3D7109</v>
      </c>
      <c r="E1212" s="4">
        <f t="shared" si="451"/>
        <v>177</v>
      </c>
      <c r="F1212" t="str">
        <f t="shared" si="452"/>
        <v>Informe Interactivo 2</v>
      </c>
      <c r="G1212" t="str">
        <f t="shared" si="453"/>
        <v>Comuna</v>
      </c>
      <c r="H1212" t="str">
        <f t="shared" si="454"/>
        <v>Cantidad de fruta (kg)</v>
      </c>
      <c r="I1212" s="2">
        <v>7109</v>
      </c>
      <c r="J1212" t="s">
        <v>404</v>
      </c>
      <c r="L1212" s="1" t="str">
        <f t="shared" si="455"/>
        <v>Informe Interactivo 2 - San Clemente</v>
      </c>
    </row>
    <row r="1213" spans="1:12" hidden="1" x14ac:dyDescent="0.35">
      <c r="A1213" s="2">
        <f t="shared" si="448"/>
        <v>82</v>
      </c>
      <c r="B1213" s="2">
        <f t="shared" si="449"/>
        <v>4.5999999999999996</v>
      </c>
      <c r="C1213" s="5" t="str">
        <f t="shared" si="450"/>
        <v>Informe Interactivo 2 - San Rafael</v>
      </c>
      <c r="D121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https://analytics.zoho.com/open-view/2395394000002077599?ZOHO_CRITERIA=%224.6%22.%22Descripci%C3%B3n%20A%C3%B1o%22%3C%3E'No%20Aplica'%20and%20%224.6%22.%22Total%20de%20Fruta%22%3E0.99%20and%20%224.6%22.%22C%C3%B3digo_Comuna%22%3D7110</v>
      </c>
      <c r="E1213" s="4">
        <f t="shared" si="451"/>
        <v>177</v>
      </c>
      <c r="F1213" t="str">
        <f t="shared" si="452"/>
        <v>Informe Interactivo 2</v>
      </c>
      <c r="G1213" t="str">
        <f t="shared" si="453"/>
        <v>Comuna</v>
      </c>
      <c r="H1213" t="str">
        <f t="shared" si="454"/>
        <v>Cantidad de fruta (kg)</v>
      </c>
      <c r="I1213" s="2">
        <v>7110</v>
      </c>
      <c r="J1213" t="s">
        <v>405</v>
      </c>
      <c r="L1213" s="1" t="str">
        <f t="shared" si="455"/>
        <v>Informe Interactivo 2 - San Rafael</v>
      </c>
    </row>
    <row r="1214" spans="1:12" hidden="1" x14ac:dyDescent="0.35">
      <c r="A1214" s="2">
        <f t="shared" si="448"/>
        <v>83</v>
      </c>
      <c r="B1214" s="2">
        <f t="shared" si="449"/>
        <v>4.5999999999999996</v>
      </c>
      <c r="C1214" s="5" t="str">
        <f t="shared" si="450"/>
        <v>Informe Interactivo 2 - Cauquenes</v>
      </c>
      <c r="D121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https://analytics.zoho.com/open-view/2395394000002077599?ZOHO_CRITERIA=%224.6%22.%22Descripci%C3%B3n%20A%C3%B1o%22%3C%3E'No%20Aplica'%20and%20%224.6%22.%22Total%20de%20Fruta%22%3E0.99%20and%20%224.6%22.%22C%C3%B3digo_Comuna%22%3D7201</v>
      </c>
      <c r="E1214" s="4">
        <f t="shared" si="451"/>
        <v>177</v>
      </c>
      <c r="F1214" t="str">
        <f t="shared" si="452"/>
        <v>Informe Interactivo 2</v>
      </c>
      <c r="G1214" t="str">
        <f t="shared" si="453"/>
        <v>Comuna</v>
      </c>
      <c r="H1214" t="str">
        <f t="shared" si="454"/>
        <v>Cantidad de fruta (kg)</v>
      </c>
      <c r="I1214" s="2">
        <v>7201</v>
      </c>
      <c r="J1214" t="s">
        <v>406</v>
      </c>
      <c r="L1214" s="1" t="str">
        <f t="shared" si="455"/>
        <v>Informe Interactivo 2 - Cauquenes</v>
      </c>
    </row>
    <row r="1215" spans="1:12" hidden="1" x14ac:dyDescent="0.35">
      <c r="A1215" s="2">
        <f t="shared" si="448"/>
        <v>84</v>
      </c>
      <c r="B1215" s="2">
        <f t="shared" si="449"/>
        <v>4.5999999999999996</v>
      </c>
      <c r="C1215" s="5" t="str">
        <f t="shared" si="450"/>
        <v>Informe Interactivo 2 - Pelluhue</v>
      </c>
      <c r="D121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https://analytics.zoho.com/open-view/2395394000002077599?ZOHO_CRITERIA=%224.6%22.%22Descripci%C3%B3n%20A%C3%B1o%22%3C%3E'No%20Aplica'%20and%20%224.6%22.%22Total%20de%20Fruta%22%3E0.99%20and%20%224.6%22.%22C%C3%B3digo_Comuna%22%3D7203</v>
      </c>
      <c r="E1215" s="4">
        <f t="shared" si="451"/>
        <v>177</v>
      </c>
      <c r="F1215" t="str">
        <f t="shared" si="452"/>
        <v>Informe Interactivo 2</v>
      </c>
      <c r="G1215" t="str">
        <f t="shared" si="453"/>
        <v>Comuna</v>
      </c>
      <c r="H1215" t="str">
        <f t="shared" si="454"/>
        <v>Cantidad de fruta (kg)</v>
      </c>
      <c r="I1215" s="2">
        <v>7203</v>
      </c>
      <c r="J1215" t="s">
        <v>407</v>
      </c>
      <c r="L1215" s="1" t="str">
        <f t="shared" si="455"/>
        <v>Informe Interactivo 2 - Pelluhue</v>
      </c>
    </row>
    <row r="1216" spans="1:12" hidden="1" x14ac:dyDescent="0.35">
      <c r="A1216" s="2">
        <f t="shared" si="448"/>
        <v>85</v>
      </c>
      <c r="B1216" s="2">
        <f t="shared" si="449"/>
        <v>4.5999999999999996</v>
      </c>
      <c r="C1216" s="5" t="str">
        <f t="shared" si="450"/>
        <v>Informe Interactivo 2 - Curicó</v>
      </c>
      <c r="D121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https://analytics.zoho.com/open-view/2395394000002077599?ZOHO_CRITERIA=%224.6%22.%22Descripci%C3%B3n%20A%C3%B1o%22%3C%3E'No%20Aplica'%20and%20%224.6%22.%22Total%20de%20Fruta%22%3E0.99%20and%20%224.6%22.%22C%C3%B3digo_Comuna%22%3D7301</v>
      </c>
      <c r="E1216" s="4">
        <f t="shared" si="451"/>
        <v>177</v>
      </c>
      <c r="F1216" t="str">
        <f t="shared" si="452"/>
        <v>Informe Interactivo 2</v>
      </c>
      <c r="G1216" t="str">
        <f t="shared" si="453"/>
        <v>Comuna</v>
      </c>
      <c r="H1216" t="str">
        <f t="shared" si="454"/>
        <v>Cantidad de fruta (kg)</v>
      </c>
      <c r="I1216" s="2">
        <v>7301</v>
      </c>
      <c r="J1216" t="s">
        <v>408</v>
      </c>
      <c r="L1216" s="1" t="str">
        <f t="shared" si="455"/>
        <v>Informe Interactivo 2 - Curicó</v>
      </c>
    </row>
    <row r="1217" spans="1:12" hidden="1" x14ac:dyDescent="0.35">
      <c r="A1217" s="2">
        <f t="shared" si="448"/>
        <v>86</v>
      </c>
      <c r="B1217" s="2">
        <f t="shared" si="449"/>
        <v>4.5999999999999996</v>
      </c>
      <c r="C1217" s="5" t="str">
        <f t="shared" si="450"/>
        <v>Informe Interactivo 2 - Hualañé</v>
      </c>
      <c r="D121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https://analytics.zoho.com/open-view/2395394000002077599?ZOHO_CRITERIA=%224.6%22.%22Descripci%C3%B3n%20A%C3%B1o%22%3C%3E'No%20Aplica'%20and%20%224.6%22.%22Total%20de%20Fruta%22%3E0.99%20and%20%224.6%22.%22C%C3%B3digo_Comuna%22%3D7302</v>
      </c>
      <c r="E1217" s="4">
        <f t="shared" si="451"/>
        <v>177</v>
      </c>
      <c r="F1217" t="str">
        <f t="shared" si="452"/>
        <v>Informe Interactivo 2</v>
      </c>
      <c r="G1217" t="str">
        <f t="shared" si="453"/>
        <v>Comuna</v>
      </c>
      <c r="H1217" t="str">
        <f t="shared" si="454"/>
        <v>Cantidad de fruta (kg)</v>
      </c>
      <c r="I1217" s="2">
        <v>7302</v>
      </c>
      <c r="J1217" t="s">
        <v>409</v>
      </c>
      <c r="L1217" s="1" t="str">
        <f t="shared" si="455"/>
        <v>Informe Interactivo 2 - Hualañé</v>
      </c>
    </row>
    <row r="1218" spans="1:12" hidden="1" x14ac:dyDescent="0.35">
      <c r="A1218" s="2">
        <f t="shared" si="448"/>
        <v>87</v>
      </c>
      <c r="B1218" s="2">
        <f t="shared" si="449"/>
        <v>4.5999999999999996</v>
      </c>
      <c r="C1218" s="5" t="str">
        <f t="shared" si="450"/>
        <v>Informe Interactivo 2 - Licantén</v>
      </c>
      <c r="D121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https://analytics.zoho.com/open-view/2395394000002077599?ZOHO_CRITERIA=%224.6%22.%22Descripci%C3%B3n%20A%C3%B1o%22%3C%3E'No%20Aplica'%20and%20%224.6%22.%22Total%20de%20Fruta%22%3E0.99%20and%20%224.6%22.%22C%C3%B3digo_Comuna%22%3D7303</v>
      </c>
      <c r="E1218" s="4">
        <f t="shared" si="451"/>
        <v>177</v>
      </c>
      <c r="F1218" t="str">
        <f t="shared" si="452"/>
        <v>Informe Interactivo 2</v>
      </c>
      <c r="G1218" t="str">
        <f t="shared" si="453"/>
        <v>Comuna</v>
      </c>
      <c r="H1218" t="str">
        <f t="shared" si="454"/>
        <v>Cantidad de fruta (kg)</v>
      </c>
      <c r="I1218" s="2">
        <v>7303</v>
      </c>
      <c r="J1218" t="s">
        <v>410</v>
      </c>
      <c r="L1218" s="1" t="str">
        <f t="shared" si="455"/>
        <v>Informe Interactivo 2 - Licantén</v>
      </c>
    </row>
    <row r="1219" spans="1:12" hidden="1" x14ac:dyDescent="0.35">
      <c r="A1219" s="2">
        <f t="shared" si="448"/>
        <v>88</v>
      </c>
      <c r="B1219" s="2">
        <f t="shared" si="449"/>
        <v>4.5999999999999996</v>
      </c>
      <c r="C1219" s="5" t="str">
        <f t="shared" si="450"/>
        <v>Informe Interactivo 2 - Molina</v>
      </c>
      <c r="D121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https://analytics.zoho.com/open-view/2395394000002077599?ZOHO_CRITERIA=%224.6%22.%22Descripci%C3%B3n%20A%C3%B1o%22%3C%3E'No%20Aplica'%20and%20%224.6%22.%22Total%20de%20Fruta%22%3E0.99%20and%20%224.6%22.%22C%C3%B3digo_Comuna%22%3D7304</v>
      </c>
      <c r="E1219" s="4">
        <f t="shared" si="451"/>
        <v>177</v>
      </c>
      <c r="F1219" t="str">
        <f t="shared" si="452"/>
        <v>Informe Interactivo 2</v>
      </c>
      <c r="G1219" t="str">
        <f t="shared" si="453"/>
        <v>Comuna</v>
      </c>
      <c r="H1219" t="str">
        <f t="shared" si="454"/>
        <v>Cantidad de fruta (kg)</v>
      </c>
      <c r="I1219" s="2">
        <v>7304</v>
      </c>
      <c r="J1219" t="s">
        <v>411</v>
      </c>
      <c r="L1219" s="1" t="str">
        <f t="shared" si="455"/>
        <v>Informe Interactivo 2 - Molina</v>
      </c>
    </row>
    <row r="1220" spans="1:12" hidden="1" x14ac:dyDescent="0.35">
      <c r="A1220" s="2">
        <f t="shared" si="448"/>
        <v>89</v>
      </c>
      <c r="B1220" s="2">
        <f t="shared" si="449"/>
        <v>4.5999999999999996</v>
      </c>
      <c r="C1220" s="5" t="str">
        <f t="shared" si="450"/>
        <v>Informe Interactivo 2 - Rauco</v>
      </c>
      <c r="D122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https://analytics.zoho.com/open-view/2395394000002077599?ZOHO_CRITERIA=%224.6%22.%22Descripci%C3%B3n%20A%C3%B1o%22%3C%3E'No%20Aplica'%20and%20%224.6%22.%22Total%20de%20Fruta%22%3E0.99%20and%20%224.6%22.%22C%C3%B3digo_Comuna%22%3D7305</v>
      </c>
      <c r="E1220" s="4">
        <f t="shared" si="451"/>
        <v>177</v>
      </c>
      <c r="F1220" t="str">
        <f t="shared" si="452"/>
        <v>Informe Interactivo 2</v>
      </c>
      <c r="G1220" t="str">
        <f t="shared" si="453"/>
        <v>Comuna</v>
      </c>
      <c r="H1220" t="str">
        <f t="shared" si="454"/>
        <v>Cantidad de fruta (kg)</v>
      </c>
      <c r="I1220" s="2">
        <v>7305</v>
      </c>
      <c r="J1220" t="s">
        <v>412</v>
      </c>
      <c r="L1220" s="1" t="str">
        <f t="shared" si="455"/>
        <v>Informe Interactivo 2 - Rauco</v>
      </c>
    </row>
    <row r="1221" spans="1:12" hidden="1" x14ac:dyDescent="0.35">
      <c r="A1221" s="2">
        <f t="shared" si="448"/>
        <v>90</v>
      </c>
      <c r="B1221" s="2">
        <f t="shared" si="449"/>
        <v>4.5999999999999996</v>
      </c>
      <c r="C1221" s="5" t="str">
        <f t="shared" si="450"/>
        <v>Informe Interactivo 2 - Romeral</v>
      </c>
      <c r="D122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https://analytics.zoho.com/open-view/2395394000002077599?ZOHO_CRITERIA=%224.6%22.%22Descripci%C3%B3n%20A%C3%B1o%22%3C%3E'No%20Aplica'%20and%20%224.6%22.%22Total%20de%20Fruta%22%3E0.99%20and%20%224.6%22.%22C%C3%B3digo_Comuna%22%3D7306</v>
      </c>
      <c r="E1221" s="4">
        <f t="shared" si="451"/>
        <v>177</v>
      </c>
      <c r="F1221" t="str">
        <f t="shared" si="452"/>
        <v>Informe Interactivo 2</v>
      </c>
      <c r="G1221" t="str">
        <f t="shared" si="453"/>
        <v>Comuna</v>
      </c>
      <c r="H1221" t="str">
        <f t="shared" si="454"/>
        <v>Cantidad de fruta (kg)</v>
      </c>
      <c r="I1221" s="2">
        <v>7306</v>
      </c>
      <c r="J1221" t="s">
        <v>413</v>
      </c>
      <c r="L1221" s="1" t="str">
        <f t="shared" si="455"/>
        <v>Informe Interactivo 2 - Romeral</v>
      </c>
    </row>
    <row r="1222" spans="1:12" hidden="1" x14ac:dyDescent="0.35">
      <c r="A1222" s="2">
        <f t="shared" si="448"/>
        <v>91</v>
      </c>
      <c r="B1222" s="2">
        <f t="shared" si="449"/>
        <v>4.5999999999999996</v>
      </c>
      <c r="C1222" s="5" t="str">
        <f t="shared" si="450"/>
        <v>Informe Interactivo 2 - Sagrada Familia</v>
      </c>
      <c r="D122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https://analytics.zoho.com/open-view/2395394000002077599?ZOHO_CRITERIA=%224.6%22.%22Descripci%C3%B3n%20A%C3%B1o%22%3C%3E'No%20Aplica'%20and%20%224.6%22.%22Total%20de%20Fruta%22%3E0.99%20and%20%224.6%22.%22C%C3%B3digo_Comuna%22%3D7307</v>
      </c>
      <c r="E1222" s="4">
        <f t="shared" si="451"/>
        <v>177</v>
      </c>
      <c r="F1222" t="str">
        <f t="shared" si="452"/>
        <v>Informe Interactivo 2</v>
      </c>
      <c r="G1222" t="str">
        <f t="shared" si="453"/>
        <v>Comuna</v>
      </c>
      <c r="H1222" t="str">
        <f t="shared" si="454"/>
        <v>Cantidad de fruta (kg)</v>
      </c>
      <c r="I1222" s="2">
        <v>7307</v>
      </c>
      <c r="J1222" t="s">
        <v>414</v>
      </c>
      <c r="L1222" s="1" t="str">
        <f t="shared" si="455"/>
        <v>Informe Interactivo 2 - Sagrada Familia</v>
      </c>
    </row>
    <row r="1223" spans="1:12" hidden="1" x14ac:dyDescent="0.35">
      <c r="A1223" s="2">
        <f t="shared" si="448"/>
        <v>92</v>
      </c>
      <c r="B1223" s="2">
        <f t="shared" si="449"/>
        <v>4.5999999999999996</v>
      </c>
      <c r="C1223" s="5" t="str">
        <f t="shared" si="450"/>
        <v>Informe Interactivo 2 - Teno</v>
      </c>
      <c r="D122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https://analytics.zoho.com/open-view/2395394000002077599?ZOHO_CRITERIA=%224.6%22.%22Descripci%C3%B3n%20A%C3%B1o%22%3C%3E'No%20Aplica'%20and%20%224.6%22.%22Total%20de%20Fruta%22%3E0.99%20and%20%224.6%22.%22C%C3%B3digo_Comuna%22%3D7308</v>
      </c>
      <c r="E1223" s="4">
        <f t="shared" si="451"/>
        <v>177</v>
      </c>
      <c r="F1223" t="str">
        <f t="shared" si="452"/>
        <v>Informe Interactivo 2</v>
      </c>
      <c r="G1223" t="str">
        <f t="shared" si="453"/>
        <v>Comuna</v>
      </c>
      <c r="H1223" t="str">
        <f t="shared" si="454"/>
        <v>Cantidad de fruta (kg)</v>
      </c>
      <c r="I1223" s="2">
        <v>7308</v>
      </c>
      <c r="J1223" t="s">
        <v>415</v>
      </c>
      <c r="L1223" s="1" t="str">
        <f t="shared" si="455"/>
        <v>Informe Interactivo 2 - Teno</v>
      </c>
    </row>
    <row r="1224" spans="1:12" hidden="1" x14ac:dyDescent="0.35">
      <c r="A1224" s="2">
        <f t="shared" si="448"/>
        <v>93</v>
      </c>
      <c r="B1224" s="2">
        <f t="shared" si="449"/>
        <v>4.5999999999999996</v>
      </c>
      <c r="C1224" s="5" t="str">
        <f t="shared" si="450"/>
        <v>Informe Interactivo 2 - Vichuquén</v>
      </c>
      <c r="D122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https://analytics.zoho.com/open-view/2395394000002077599?ZOHO_CRITERIA=%224.6%22.%22Descripci%C3%B3n%20A%C3%B1o%22%3C%3E'No%20Aplica'%20and%20%224.6%22.%22Total%20de%20Fruta%22%3E0.99%20and%20%224.6%22.%22C%C3%B3digo_Comuna%22%3D7309</v>
      </c>
      <c r="E1224" s="4">
        <f t="shared" si="451"/>
        <v>177</v>
      </c>
      <c r="F1224" t="str">
        <f t="shared" si="452"/>
        <v>Informe Interactivo 2</v>
      </c>
      <c r="G1224" t="str">
        <f t="shared" si="453"/>
        <v>Comuna</v>
      </c>
      <c r="H1224" t="str">
        <f t="shared" si="454"/>
        <v>Cantidad de fruta (kg)</v>
      </c>
      <c r="I1224" s="2">
        <v>7309</v>
      </c>
      <c r="J1224" t="s">
        <v>416</v>
      </c>
      <c r="L1224" s="1" t="str">
        <f t="shared" si="455"/>
        <v>Informe Interactivo 2 - Vichuquén</v>
      </c>
    </row>
    <row r="1225" spans="1:12" hidden="1" x14ac:dyDescent="0.35">
      <c r="A1225" s="2">
        <f t="shared" si="448"/>
        <v>94</v>
      </c>
      <c r="B1225" s="2">
        <f t="shared" si="449"/>
        <v>4.5999999999999996</v>
      </c>
      <c r="C1225" s="5" t="str">
        <f t="shared" si="450"/>
        <v>Informe Interactivo 2 - Linares</v>
      </c>
      <c r="D122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https://analytics.zoho.com/open-view/2395394000002077599?ZOHO_CRITERIA=%224.6%22.%22Descripci%C3%B3n%20A%C3%B1o%22%3C%3E'No%20Aplica'%20and%20%224.6%22.%22Total%20de%20Fruta%22%3E0.99%20and%20%224.6%22.%22C%C3%B3digo_Comuna%22%3D7401</v>
      </c>
      <c r="E1225" s="4">
        <f t="shared" si="451"/>
        <v>177</v>
      </c>
      <c r="F1225" t="str">
        <f t="shared" si="452"/>
        <v>Informe Interactivo 2</v>
      </c>
      <c r="G1225" t="str">
        <f t="shared" si="453"/>
        <v>Comuna</v>
      </c>
      <c r="H1225" t="str">
        <f t="shared" si="454"/>
        <v>Cantidad de fruta (kg)</v>
      </c>
      <c r="I1225" s="2">
        <v>7401</v>
      </c>
      <c r="J1225" t="s">
        <v>417</v>
      </c>
      <c r="L1225" s="1" t="str">
        <f t="shared" si="455"/>
        <v>Informe Interactivo 2 - Linares</v>
      </c>
    </row>
    <row r="1226" spans="1:12" hidden="1" x14ac:dyDescent="0.35">
      <c r="A1226" s="2">
        <f t="shared" si="448"/>
        <v>95</v>
      </c>
      <c r="B1226" s="2">
        <f t="shared" si="449"/>
        <v>4.5999999999999996</v>
      </c>
      <c r="C1226" s="5" t="str">
        <f t="shared" si="450"/>
        <v>Informe Interactivo 2 - Colbún</v>
      </c>
      <c r="D122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https://analytics.zoho.com/open-view/2395394000002077599?ZOHO_CRITERIA=%224.6%22.%22Descripci%C3%B3n%20A%C3%B1o%22%3C%3E'No%20Aplica'%20and%20%224.6%22.%22Total%20de%20Fruta%22%3E0.99%20and%20%224.6%22.%22C%C3%B3digo_Comuna%22%3D7402</v>
      </c>
      <c r="E1226" s="4">
        <f t="shared" si="451"/>
        <v>177</v>
      </c>
      <c r="F1226" t="str">
        <f t="shared" si="452"/>
        <v>Informe Interactivo 2</v>
      </c>
      <c r="G1226" t="str">
        <f t="shared" si="453"/>
        <v>Comuna</v>
      </c>
      <c r="H1226" t="str">
        <f t="shared" si="454"/>
        <v>Cantidad de fruta (kg)</v>
      </c>
      <c r="I1226" s="2">
        <v>7402</v>
      </c>
      <c r="J1226" t="s">
        <v>418</v>
      </c>
      <c r="L1226" s="1" t="str">
        <f t="shared" si="455"/>
        <v>Informe Interactivo 2 - Colbún</v>
      </c>
    </row>
    <row r="1227" spans="1:12" hidden="1" x14ac:dyDescent="0.35">
      <c r="A1227" s="2">
        <f t="shared" si="448"/>
        <v>96</v>
      </c>
      <c r="B1227" s="2">
        <f t="shared" si="449"/>
        <v>4.5999999999999996</v>
      </c>
      <c r="C1227" s="5" t="str">
        <f t="shared" si="450"/>
        <v>Informe Interactivo 2 - Longaví</v>
      </c>
      <c r="D122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https://analytics.zoho.com/open-view/2395394000002077599?ZOHO_CRITERIA=%224.6%22.%22Descripci%C3%B3n%20A%C3%B1o%22%3C%3E'No%20Aplica'%20and%20%224.6%22.%22Total%20de%20Fruta%22%3E0.99%20and%20%224.6%22.%22C%C3%B3digo_Comuna%22%3D7403</v>
      </c>
      <c r="E1227" s="4">
        <f t="shared" si="451"/>
        <v>177</v>
      </c>
      <c r="F1227" t="str">
        <f t="shared" si="452"/>
        <v>Informe Interactivo 2</v>
      </c>
      <c r="G1227" t="str">
        <f t="shared" si="453"/>
        <v>Comuna</v>
      </c>
      <c r="H1227" t="str">
        <f t="shared" si="454"/>
        <v>Cantidad de fruta (kg)</v>
      </c>
      <c r="I1227" s="2">
        <v>7403</v>
      </c>
      <c r="J1227" t="s">
        <v>419</v>
      </c>
      <c r="L1227" s="1" t="str">
        <f t="shared" si="455"/>
        <v>Informe Interactivo 2 - Longaví</v>
      </c>
    </row>
    <row r="1228" spans="1:12" hidden="1" x14ac:dyDescent="0.35">
      <c r="A1228" s="2">
        <f t="shared" si="448"/>
        <v>97</v>
      </c>
      <c r="B1228" s="2">
        <f t="shared" si="449"/>
        <v>4.5999999999999996</v>
      </c>
      <c r="C1228" s="5" t="str">
        <f t="shared" si="450"/>
        <v>Informe Interactivo 2 - Retiro</v>
      </c>
      <c r="D122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https://analytics.zoho.com/open-view/2395394000002077599?ZOHO_CRITERIA=%224.6%22.%22Descripci%C3%B3n%20A%C3%B1o%22%3C%3E'No%20Aplica'%20and%20%224.6%22.%22Total%20de%20Fruta%22%3E0.99%20and%20%224.6%22.%22C%C3%B3digo_Comuna%22%3D7405</v>
      </c>
      <c r="E1228" s="4">
        <f t="shared" si="451"/>
        <v>177</v>
      </c>
      <c r="F1228" t="str">
        <f t="shared" si="452"/>
        <v>Informe Interactivo 2</v>
      </c>
      <c r="G1228" t="str">
        <f t="shared" si="453"/>
        <v>Comuna</v>
      </c>
      <c r="H1228" t="str">
        <f t="shared" si="454"/>
        <v>Cantidad de fruta (kg)</v>
      </c>
      <c r="I1228" s="2">
        <v>7405</v>
      </c>
      <c r="J1228" t="s">
        <v>420</v>
      </c>
      <c r="L1228" s="1" t="str">
        <f t="shared" si="455"/>
        <v>Informe Interactivo 2 - Retiro</v>
      </c>
    </row>
    <row r="1229" spans="1:12" hidden="1" x14ac:dyDescent="0.35">
      <c r="A1229" s="2">
        <f t="shared" si="448"/>
        <v>98</v>
      </c>
      <c r="B1229" s="2">
        <f t="shared" si="449"/>
        <v>4.5999999999999996</v>
      </c>
      <c r="C1229" s="5" t="str">
        <f t="shared" si="450"/>
        <v>Informe Interactivo 2 - San Javier</v>
      </c>
      <c r="D122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https://analytics.zoho.com/open-view/2395394000002077599?ZOHO_CRITERIA=%224.6%22.%22Descripci%C3%B3n%20A%C3%B1o%22%3C%3E'No%20Aplica'%20and%20%224.6%22.%22Total%20de%20Fruta%22%3E0.99%20and%20%224.6%22.%22C%C3%B3digo_Comuna%22%3D7406</v>
      </c>
      <c r="E1229" s="4">
        <f t="shared" si="451"/>
        <v>177</v>
      </c>
      <c r="F1229" t="str">
        <f t="shared" si="452"/>
        <v>Informe Interactivo 2</v>
      </c>
      <c r="G1229" t="str">
        <f t="shared" si="453"/>
        <v>Comuna</v>
      </c>
      <c r="H1229" t="str">
        <f t="shared" si="454"/>
        <v>Cantidad de fruta (kg)</v>
      </c>
      <c r="I1229" s="2">
        <v>7406</v>
      </c>
      <c r="J1229" t="s">
        <v>421</v>
      </c>
      <c r="L1229" s="1" t="str">
        <f t="shared" si="455"/>
        <v>Informe Interactivo 2 - San Javier</v>
      </c>
    </row>
    <row r="1230" spans="1:12" hidden="1" x14ac:dyDescent="0.35">
      <c r="A1230" s="2">
        <f t="shared" si="448"/>
        <v>99</v>
      </c>
      <c r="B1230" s="2">
        <f t="shared" si="449"/>
        <v>4.5999999999999996</v>
      </c>
      <c r="C1230" s="5" t="str">
        <f t="shared" si="450"/>
        <v>Informe Interactivo 2 - Villa Alegre</v>
      </c>
      <c r="D123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https://analytics.zoho.com/open-view/2395394000002077599?ZOHO_CRITERIA=%224.6%22.%22Descripci%C3%B3n%20A%C3%B1o%22%3C%3E'No%20Aplica'%20and%20%224.6%22.%22Total%20de%20Fruta%22%3E0.99%20and%20%224.6%22.%22C%C3%B3digo_Comuna%22%3D7407</v>
      </c>
      <c r="E1230" s="4">
        <f t="shared" si="451"/>
        <v>177</v>
      </c>
      <c r="F1230" t="str">
        <f t="shared" si="452"/>
        <v>Informe Interactivo 2</v>
      </c>
      <c r="G1230" t="str">
        <f t="shared" si="453"/>
        <v>Comuna</v>
      </c>
      <c r="H1230" t="str">
        <f t="shared" si="454"/>
        <v>Cantidad de fruta (kg)</v>
      </c>
      <c r="I1230" s="2">
        <v>7407</v>
      </c>
      <c r="J1230" t="s">
        <v>422</v>
      </c>
      <c r="L1230" s="1" t="str">
        <f t="shared" si="455"/>
        <v>Informe Interactivo 2 - Villa Alegre</v>
      </c>
    </row>
    <row r="1231" spans="1:12" hidden="1" x14ac:dyDescent="0.35">
      <c r="A1231" s="2">
        <f t="shared" si="448"/>
        <v>100</v>
      </c>
      <c r="B1231" s="2">
        <f t="shared" si="449"/>
        <v>4.5999999999999996</v>
      </c>
      <c r="C1231" s="5" t="str">
        <f t="shared" si="450"/>
        <v>Informe Interactivo 2 - Yerbas Buenas</v>
      </c>
      <c r="D123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https://analytics.zoho.com/open-view/2395394000002077599?ZOHO_CRITERIA=%224.6%22.%22Descripci%C3%B3n%20A%C3%B1o%22%3C%3E'No%20Aplica'%20and%20%224.6%22.%22Total%20de%20Fruta%22%3E0.99%20and%20%224.6%22.%22C%C3%B3digo_Comuna%22%3D7408</v>
      </c>
      <c r="E1231" s="4">
        <f t="shared" si="451"/>
        <v>177</v>
      </c>
      <c r="F1231" t="str">
        <f t="shared" si="452"/>
        <v>Informe Interactivo 2</v>
      </c>
      <c r="G1231" t="str">
        <f t="shared" si="453"/>
        <v>Comuna</v>
      </c>
      <c r="H1231" t="str">
        <f t="shared" si="454"/>
        <v>Cantidad de fruta (kg)</v>
      </c>
      <c r="I1231" s="2">
        <v>7408</v>
      </c>
      <c r="J1231" t="s">
        <v>423</v>
      </c>
      <c r="L1231" s="1" t="str">
        <f t="shared" si="455"/>
        <v>Informe Interactivo 2 - Yerbas Buenas</v>
      </c>
    </row>
    <row r="1232" spans="1:12" hidden="1" x14ac:dyDescent="0.35">
      <c r="A1232" s="2">
        <f t="shared" si="448"/>
        <v>101</v>
      </c>
      <c r="B1232" s="2">
        <f t="shared" si="449"/>
        <v>4.5999999999999996</v>
      </c>
      <c r="C1232" s="5" t="str">
        <f t="shared" si="450"/>
        <v>Informe Interactivo 2 - Florida</v>
      </c>
      <c r="D123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https://analytics.zoho.com/open-view/2395394000002077599?ZOHO_CRITERIA=%224.6%22.%22Descripci%C3%B3n%20A%C3%B1o%22%3C%3E'No%20Aplica'%20and%20%224.6%22.%22Total%20de%20Fruta%22%3E0.99%20and%20%224.6%22.%22C%C3%B3digo_Comuna%22%3D8104</v>
      </c>
      <c r="E1232" s="4">
        <f t="shared" si="451"/>
        <v>177</v>
      </c>
      <c r="F1232" t="str">
        <f t="shared" si="452"/>
        <v>Informe Interactivo 2</v>
      </c>
      <c r="G1232" t="str">
        <f t="shared" si="453"/>
        <v>Comuna</v>
      </c>
      <c r="H1232" t="str">
        <f t="shared" si="454"/>
        <v>Cantidad de fruta (kg)</v>
      </c>
      <c r="I1232" s="2">
        <v>8104</v>
      </c>
      <c r="J1232" t="s">
        <v>424</v>
      </c>
      <c r="L1232" s="1" t="str">
        <f t="shared" si="455"/>
        <v>Informe Interactivo 2 - Florida</v>
      </c>
    </row>
    <row r="1233" spans="1:12" hidden="1" x14ac:dyDescent="0.35">
      <c r="A1233" s="2">
        <f t="shared" si="448"/>
        <v>102</v>
      </c>
      <c r="B1233" s="2">
        <f t="shared" si="449"/>
        <v>4.5999999999999996</v>
      </c>
      <c r="C1233" s="5" t="str">
        <f t="shared" si="450"/>
        <v>Informe Interactivo 2 - Santa Juana</v>
      </c>
      <c r="D123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https://analytics.zoho.com/open-view/2395394000002077599?ZOHO_CRITERIA=%224.6%22.%22Descripci%C3%B3n%20A%C3%B1o%22%3C%3E'No%20Aplica'%20and%20%224.6%22.%22Total%20de%20Fruta%22%3E0.99%20and%20%224.6%22.%22C%C3%B3digo_Comuna%22%3D8109</v>
      </c>
      <c r="E1233" s="4">
        <f t="shared" si="451"/>
        <v>177</v>
      </c>
      <c r="F1233" t="str">
        <f t="shared" si="452"/>
        <v>Informe Interactivo 2</v>
      </c>
      <c r="G1233" t="str">
        <f t="shared" si="453"/>
        <v>Comuna</v>
      </c>
      <c r="H1233" t="str">
        <f t="shared" si="454"/>
        <v>Cantidad de fruta (kg)</v>
      </c>
      <c r="I1233" s="2">
        <v>8109</v>
      </c>
      <c r="J1233" t="s">
        <v>425</v>
      </c>
      <c r="L1233" s="1" t="str">
        <f t="shared" si="455"/>
        <v>Informe Interactivo 2 - Santa Juana</v>
      </c>
    </row>
    <row r="1234" spans="1:12" hidden="1" x14ac:dyDescent="0.35">
      <c r="A1234" s="2">
        <f t="shared" si="448"/>
        <v>103</v>
      </c>
      <c r="B1234" s="2">
        <f t="shared" si="449"/>
        <v>4.5999999999999996</v>
      </c>
      <c r="C1234" s="5" t="str">
        <f t="shared" si="450"/>
        <v>Informe Interactivo 2 - Contulmo</v>
      </c>
      <c r="D123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https://analytics.zoho.com/open-view/2395394000002077599?ZOHO_CRITERIA=%224.6%22.%22Descripci%C3%B3n%20A%C3%B1o%22%3C%3E'No%20Aplica'%20and%20%224.6%22.%22Total%20de%20Fruta%22%3E0.99%20and%20%224.6%22.%22C%C3%B3digo_Comuna%22%3D8204</v>
      </c>
      <c r="E1234" s="4">
        <f t="shared" si="451"/>
        <v>177</v>
      </c>
      <c r="F1234" t="str">
        <f t="shared" si="452"/>
        <v>Informe Interactivo 2</v>
      </c>
      <c r="G1234" t="str">
        <f t="shared" si="453"/>
        <v>Comuna</v>
      </c>
      <c r="H1234" t="str">
        <f t="shared" si="454"/>
        <v>Cantidad de fruta (kg)</v>
      </c>
      <c r="I1234" s="2">
        <v>8204</v>
      </c>
      <c r="J1234" t="s">
        <v>426</v>
      </c>
      <c r="L1234" s="1" t="str">
        <f t="shared" si="455"/>
        <v>Informe Interactivo 2 - Contulmo</v>
      </c>
    </row>
    <row r="1235" spans="1:12" hidden="1" x14ac:dyDescent="0.35">
      <c r="A1235" s="2">
        <f t="shared" si="448"/>
        <v>104</v>
      </c>
      <c r="B1235" s="2">
        <f t="shared" si="449"/>
        <v>4.5999999999999996</v>
      </c>
      <c r="C1235" s="5" t="str">
        <f t="shared" si="450"/>
        <v>Informe Interactivo 2 - Los Angeles</v>
      </c>
      <c r="D123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https://analytics.zoho.com/open-view/2395394000002077599?ZOHO_CRITERIA=%224.6%22.%22Descripci%C3%B3n%20A%C3%B1o%22%3C%3E'No%20Aplica'%20and%20%224.6%22.%22Total%20de%20Fruta%22%3E0.99%20and%20%224.6%22.%22C%C3%B3digo_Comuna%22%3D8301</v>
      </c>
      <c r="E1235" s="4">
        <f t="shared" si="451"/>
        <v>177</v>
      </c>
      <c r="F1235" t="str">
        <f t="shared" si="452"/>
        <v>Informe Interactivo 2</v>
      </c>
      <c r="G1235" t="str">
        <f t="shared" si="453"/>
        <v>Comuna</v>
      </c>
      <c r="H1235" t="str">
        <f t="shared" si="454"/>
        <v>Cantidad de fruta (kg)</v>
      </c>
      <c r="I1235" s="2">
        <v>8301</v>
      </c>
      <c r="J1235" t="s">
        <v>427</v>
      </c>
      <c r="L1235" s="1" t="str">
        <f t="shared" si="455"/>
        <v>Informe Interactivo 2 - Los Angeles</v>
      </c>
    </row>
    <row r="1236" spans="1:12" hidden="1" x14ac:dyDescent="0.35">
      <c r="A1236" s="2">
        <f t="shared" si="448"/>
        <v>105</v>
      </c>
      <c r="B1236" s="2">
        <f t="shared" si="449"/>
        <v>4.5999999999999996</v>
      </c>
      <c r="C1236" s="5" t="str">
        <f t="shared" si="450"/>
        <v>Informe Interactivo 2 - Cabrero</v>
      </c>
      <c r="D123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https://analytics.zoho.com/open-view/2395394000002077599?ZOHO_CRITERIA=%224.6%22.%22Descripci%C3%B3n%20A%C3%B1o%22%3C%3E'No%20Aplica'%20and%20%224.6%22.%22Total%20de%20Fruta%22%3E0.99%20and%20%224.6%22.%22C%C3%B3digo_Comuna%22%3D8303</v>
      </c>
      <c r="E1236" s="4">
        <f t="shared" si="451"/>
        <v>177</v>
      </c>
      <c r="F1236" t="str">
        <f t="shared" si="452"/>
        <v>Informe Interactivo 2</v>
      </c>
      <c r="G1236" t="str">
        <f t="shared" si="453"/>
        <v>Comuna</v>
      </c>
      <c r="H1236" t="str">
        <f t="shared" si="454"/>
        <v>Cantidad de fruta (kg)</v>
      </c>
      <c r="I1236" s="2">
        <v>8303</v>
      </c>
      <c r="J1236" t="s">
        <v>428</v>
      </c>
      <c r="L1236" s="1" t="str">
        <f t="shared" si="455"/>
        <v>Informe Interactivo 2 - Cabrero</v>
      </c>
    </row>
    <row r="1237" spans="1:12" hidden="1" x14ac:dyDescent="0.35">
      <c r="A1237" s="2">
        <f t="shared" si="448"/>
        <v>106</v>
      </c>
      <c r="B1237" s="2">
        <f t="shared" si="449"/>
        <v>4.5999999999999996</v>
      </c>
      <c r="C1237" s="5" t="str">
        <f t="shared" si="450"/>
        <v>Informe Interactivo 2 - Mulchén</v>
      </c>
      <c r="D123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https://analytics.zoho.com/open-view/2395394000002077599?ZOHO_CRITERIA=%224.6%22.%22Descripci%C3%B3n%20A%C3%B1o%22%3C%3E'No%20Aplica'%20and%20%224.6%22.%22Total%20de%20Fruta%22%3E0.99%20and%20%224.6%22.%22C%C3%B3digo_Comuna%22%3D8305</v>
      </c>
      <c r="E1237" s="4">
        <f t="shared" si="451"/>
        <v>177</v>
      </c>
      <c r="F1237" t="str">
        <f t="shared" si="452"/>
        <v>Informe Interactivo 2</v>
      </c>
      <c r="G1237" t="str">
        <f t="shared" si="453"/>
        <v>Comuna</v>
      </c>
      <c r="H1237" t="str">
        <f t="shared" si="454"/>
        <v>Cantidad de fruta (kg)</v>
      </c>
      <c r="I1237" s="2">
        <v>8305</v>
      </c>
      <c r="J1237" t="s">
        <v>429</v>
      </c>
      <c r="L1237" s="1" t="str">
        <f t="shared" si="455"/>
        <v>Informe Interactivo 2 - Mulchén</v>
      </c>
    </row>
    <row r="1238" spans="1:12" hidden="1" x14ac:dyDescent="0.35">
      <c r="A1238" s="2">
        <f t="shared" si="448"/>
        <v>107</v>
      </c>
      <c r="B1238" s="2">
        <f t="shared" si="449"/>
        <v>4.5999999999999996</v>
      </c>
      <c r="C1238" s="5" t="str">
        <f t="shared" si="450"/>
        <v>Informe Interactivo 2 - Quilaco</v>
      </c>
      <c r="D123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https://analytics.zoho.com/open-view/2395394000002077599?ZOHO_CRITERIA=%224.6%22.%22Descripci%C3%B3n%20A%C3%B1o%22%3C%3E'No%20Aplica'%20and%20%224.6%22.%22Total%20de%20Fruta%22%3E0.99%20and%20%224.6%22.%22C%C3%B3digo_Comuna%22%3D8308</v>
      </c>
      <c r="E1238" s="4">
        <f t="shared" si="451"/>
        <v>177</v>
      </c>
      <c r="F1238" t="str">
        <f t="shared" si="452"/>
        <v>Informe Interactivo 2</v>
      </c>
      <c r="G1238" t="str">
        <f t="shared" si="453"/>
        <v>Comuna</v>
      </c>
      <c r="H1238" t="str">
        <f t="shared" si="454"/>
        <v>Cantidad de fruta (kg)</v>
      </c>
      <c r="I1238" s="2">
        <v>8308</v>
      </c>
      <c r="J1238" t="s">
        <v>430</v>
      </c>
      <c r="L1238" s="1" t="str">
        <f t="shared" si="455"/>
        <v>Informe Interactivo 2 - Quilaco</v>
      </c>
    </row>
    <row r="1239" spans="1:12" hidden="1" x14ac:dyDescent="0.35">
      <c r="A1239" s="2">
        <f t="shared" si="448"/>
        <v>108</v>
      </c>
      <c r="B1239" s="2">
        <f t="shared" si="449"/>
        <v>4.5999999999999996</v>
      </c>
      <c r="C1239" s="5" t="str">
        <f t="shared" si="450"/>
        <v>Informe Interactivo 2 - Yumbel</v>
      </c>
      <c r="D123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https://analytics.zoho.com/open-view/2395394000002077599?ZOHO_CRITERIA=%224.6%22.%22Descripci%C3%B3n%20A%C3%B1o%22%3C%3E'No%20Aplica'%20and%20%224.6%22.%22Total%20de%20Fruta%22%3E0.99%20and%20%224.6%22.%22C%C3%B3digo_Comuna%22%3D8313</v>
      </c>
      <c r="E1239" s="4">
        <f t="shared" si="451"/>
        <v>177</v>
      </c>
      <c r="F1239" t="str">
        <f t="shared" si="452"/>
        <v>Informe Interactivo 2</v>
      </c>
      <c r="G1239" t="str">
        <f t="shared" si="453"/>
        <v>Comuna</v>
      </c>
      <c r="H1239" t="str">
        <f t="shared" si="454"/>
        <v>Cantidad de fruta (kg)</v>
      </c>
      <c r="I1239" s="2">
        <v>8313</v>
      </c>
      <c r="J1239" t="s">
        <v>431</v>
      </c>
      <c r="L1239" s="1" t="str">
        <f t="shared" si="455"/>
        <v>Informe Interactivo 2 - Yumbel</v>
      </c>
    </row>
    <row r="1240" spans="1:12" hidden="1" x14ac:dyDescent="0.35">
      <c r="A1240" s="2">
        <f t="shared" si="448"/>
        <v>109</v>
      </c>
      <c r="B1240" s="2">
        <f t="shared" si="449"/>
        <v>4.5999999999999996</v>
      </c>
      <c r="C1240" s="5" t="str">
        <f t="shared" si="450"/>
        <v>Informe Interactivo 2 - Temuco</v>
      </c>
      <c r="D124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https://analytics.zoho.com/open-view/2395394000002077599?ZOHO_CRITERIA=%224.6%22.%22Descripci%C3%B3n%20A%C3%B1o%22%3C%3E'No%20Aplica'%20and%20%224.6%22.%22Total%20de%20Fruta%22%3E0.99%20and%20%224.6%22.%22C%C3%B3digo_Comuna%22%3D9101</v>
      </c>
      <c r="E1240" s="4">
        <f t="shared" si="451"/>
        <v>177</v>
      </c>
      <c r="F1240" t="str">
        <f t="shared" si="452"/>
        <v>Informe Interactivo 2</v>
      </c>
      <c r="G1240" t="str">
        <f t="shared" si="453"/>
        <v>Comuna</v>
      </c>
      <c r="H1240" t="str">
        <f t="shared" si="454"/>
        <v>Cantidad de fruta (kg)</v>
      </c>
      <c r="I1240" s="2">
        <v>9101</v>
      </c>
      <c r="J1240" t="s">
        <v>432</v>
      </c>
      <c r="L1240" s="1" t="str">
        <f t="shared" si="455"/>
        <v>Informe Interactivo 2 - Temuco</v>
      </c>
    </row>
    <row r="1241" spans="1:12" hidden="1" x14ac:dyDescent="0.35">
      <c r="A1241" s="2">
        <f t="shared" si="448"/>
        <v>110</v>
      </c>
      <c r="B1241" s="2">
        <f t="shared" si="449"/>
        <v>4.5999999999999996</v>
      </c>
      <c r="C1241" s="5" t="str">
        <f t="shared" si="450"/>
        <v>Informe Interactivo 2 - Cunco</v>
      </c>
      <c r="D124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https://analytics.zoho.com/open-view/2395394000002077599?ZOHO_CRITERIA=%224.6%22.%22Descripci%C3%B3n%20A%C3%B1o%22%3C%3E'No%20Aplica'%20and%20%224.6%22.%22Total%20de%20Fruta%22%3E0.99%20and%20%224.6%22.%22C%C3%B3digo_Comuna%22%3D9103</v>
      </c>
      <c r="E1241" s="4">
        <f t="shared" si="451"/>
        <v>177</v>
      </c>
      <c r="F1241" t="str">
        <f t="shared" si="452"/>
        <v>Informe Interactivo 2</v>
      </c>
      <c r="G1241" t="str">
        <f t="shared" si="453"/>
        <v>Comuna</v>
      </c>
      <c r="H1241" t="str">
        <f t="shared" si="454"/>
        <v>Cantidad de fruta (kg)</v>
      </c>
      <c r="I1241" s="2">
        <v>9103</v>
      </c>
      <c r="J1241" t="s">
        <v>433</v>
      </c>
      <c r="L1241" s="1" t="str">
        <f t="shared" si="455"/>
        <v>Informe Interactivo 2 - Cunco</v>
      </c>
    </row>
    <row r="1242" spans="1:12" hidden="1" x14ac:dyDescent="0.35">
      <c r="A1242" s="2">
        <f t="shared" si="448"/>
        <v>111</v>
      </c>
      <c r="B1242" s="2">
        <f t="shared" si="449"/>
        <v>4.5999999999999996</v>
      </c>
      <c r="C1242" s="5" t="str">
        <f t="shared" si="450"/>
        <v>Informe Interactivo 2 - Freire</v>
      </c>
      <c r="D124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https://analytics.zoho.com/open-view/2395394000002077599?ZOHO_CRITERIA=%224.6%22.%22Descripci%C3%B3n%20A%C3%B1o%22%3C%3E'No%20Aplica'%20and%20%224.6%22.%22Total%20de%20Fruta%22%3E0.99%20and%20%224.6%22.%22C%C3%B3digo_Comuna%22%3D9105</v>
      </c>
      <c r="E1242" s="4">
        <f t="shared" si="451"/>
        <v>177</v>
      </c>
      <c r="F1242" t="str">
        <f t="shared" si="452"/>
        <v>Informe Interactivo 2</v>
      </c>
      <c r="G1242" t="str">
        <f t="shared" si="453"/>
        <v>Comuna</v>
      </c>
      <c r="H1242" t="str">
        <f t="shared" si="454"/>
        <v>Cantidad de fruta (kg)</v>
      </c>
      <c r="I1242" s="2">
        <v>9105</v>
      </c>
      <c r="J1242" t="s">
        <v>434</v>
      </c>
      <c r="L1242" s="1" t="str">
        <f t="shared" si="455"/>
        <v>Informe Interactivo 2 - Freire</v>
      </c>
    </row>
    <row r="1243" spans="1:12" hidden="1" x14ac:dyDescent="0.35">
      <c r="A1243" s="2">
        <f t="shared" si="448"/>
        <v>112</v>
      </c>
      <c r="B1243" s="2">
        <f t="shared" si="449"/>
        <v>4.5999999999999996</v>
      </c>
      <c r="C1243" s="5" t="str">
        <f t="shared" si="450"/>
        <v>Informe Interactivo 2 - Galvarino</v>
      </c>
      <c r="D124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https://analytics.zoho.com/open-view/2395394000002077599?ZOHO_CRITERIA=%224.6%22.%22Descripci%C3%B3n%20A%C3%B1o%22%3C%3E'No%20Aplica'%20and%20%224.6%22.%22Total%20de%20Fruta%22%3E0.99%20and%20%224.6%22.%22C%C3%B3digo_Comuna%22%3D9106</v>
      </c>
      <c r="E1243" s="4">
        <f t="shared" si="451"/>
        <v>177</v>
      </c>
      <c r="F1243" t="str">
        <f t="shared" si="452"/>
        <v>Informe Interactivo 2</v>
      </c>
      <c r="G1243" t="str">
        <f t="shared" si="453"/>
        <v>Comuna</v>
      </c>
      <c r="H1243" t="str">
        <f t="shared" si="454"/>
        <v>Cantidad de fruta (kg)</v>
      </c>
      <c r="I1243" s="2">
        <v>9106</v>
      </c>
      <c r="J1243" t="s">
        <v>435</v>
      </c>
      <c r="L1243" s="1" t="str">
        <f t="shared" si="455"/>
        <v>Informe Interactivo 2 - Galvarino</v>
      </c>
    </row>
    <row r="1244" spans="1:12" hidden="1" x14ac:dyDescent="0.35">
      <c r="A1244" s="2">
        <f t="shared" si="448"/>
        <v>113</v>
      </c>
      <c r="B1244" s="2">
        <f t="shared" si="449"/>
        <v>4.5999999999999996</v>
      </c>
      <c r="C1244" s="5" t="str">
        <f t="shared" si="450"/>
        <v>Informe Interactivo 2 - Gorbea</v>
      </c>
      <c r="D124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https://analytics.zoho.com/open-view/2395394000002077599?ZOHO_CRITERIA=%224.6%22.%22Descripci%C3%B3n%20A%C3%B1o%22%3C%3E'No%20Aplica'%20and%20%224.6%22.%22Total%20de%20Fruta%22%3E0.99%20and%20%224.6%22.%22C%C3%B3digo_Comuna%22%3D9107</v>
      </c>
      <c r="E1244" s="4">
        <f t="shared" si="451"/>
        <v>177</v>
      </c>
      <c r="F1244" t="str">
        <f t="shared" si="452"/>
        <v>Informe Interactivo 2</v>
      </c>
      <c r="G1244" t="str">
        <f t="shared" si="453"/>
        <v>Comuna</v>
      </c>
      <c r="H1244" t="str">
        <f t="shared" si="454"/>
        <v>Cantidad de fruta (kg)</v>
      </c>
      <c r="I1244" s="2">
        <v>9107</v>
      </c>
      <c r="J1244" t="s">
        <v>436</v>
      </c>
      <c r="L1244" s="1" t="str">
        <f t="shared" si="455"/>
        <v>Informe Interactivo 2 - Gorbea</v>
      </c>
    </row>
    <row r="1245" spans="1:12" hidden="1" x14ac:dyDescent="0.35">
      <c r="A1245" s="2">
        <f t="shared" si="448"/>
        <v>114</v>
      </c>
      <c r="B1245" s="2">
        <f t="shared" si="449"/>
        <v>4.5999999999999996</v>
      </c>
      <c r="C1245" s="5" t="str">
        <f t="shared" si="450"/>
        <v>Informe Interactivo 2 - Loncoche</v>
      </c>
      <c r="D124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https://analytics.zoho.com/open-view/2395394000002077599?ZOHO_CRITERIA=%224.6%22.%22Descripci%C3%B3n%20A%C3%B1o%22%3C%3E'No%20Aplica'%20and%20%224.6%22.%22Total%20de%20Fruta%22%3E0.99%20and%20%224.6%22.%22C%C3%B3digo_Comuna%22%3D9109</v>
      </c>
      <c r="E1245" s="4">
        <f t="shared" si="451"/>
        <v>177</v>
      </c>
      <c r="F1245" t="str">
        <f t="shared" si="452"/>
        <v>Informe Interactivo 2</v>
      </c>
      <c r="G1245" t="str">
        <f t="shared" si="453"/>
        <v>Comuna</v>
      </c>
      <c r="H1245" t="str">
        <f t="shared" si="454"/>
        <v>Cantidad de fruta (kg)</v>
      </c>
      <c r="I1245" s="2">
        <v>9109</v>
      </c>
      <c r="J1245" t="s">
        <v>437</v>
      </c>
      <c r="L1245" s="1" t="str">
        <f t="shared" si="455"/>
        <v>Informe Interactivo 2 - Loncoche</v>
      </c>
    </row>
    <row r="1246" spans="1:12" hidden="1" x14ac:dyDescent="0.35">
      <c r="A1246" s="2">
        <f t="shared" si="448"/>
        <v>115</v>
      </c>
      <c r="B1246" s="2">
        <f t="shared" si="449"/>
        <v>4.5999999999999996</v>
      </c>
      <c r="C1246" s="5" t="str">
        <f t="shared" si="450"/>
        <v>Informe Interactivo 2 - Nueva Imperial</v>
      </c>
      <c r="D124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https://analytics.zoho.com/open-view/2395394000002077599?ZOHO_CRITERIA=%224.6%22.%22Descripci%C3%B3n%20A%C3%B1o%22%3C%3E'No%20Aplica'%20and%20%224.6%22.%22Total%20de%20Fruta%22%3E0.99%20and%20%224.6%22.%22C%C3%B3digo_Comuna%22%3D9111</v>
      </c>
      <c r="E1246" s="4">
        <f t="shared" si="451"/>
        <v>177</v>
      </c>
      <c r="F1246" t="str">
        <f t="shared" si="452"/>
        <v>Informe Interactivo 2</v>
      </c>
      <c r="G1246" t="str">
        <f t="shared" si="453"/>
        <v>Comuna</v>
      </c>
      <c r="H1246" t="str">
        <f t="shared" si="454"/>
        <v>Cantidad de fruta (kg)</v>
      </c>
      <c r="I1246" s="2">
        <v>9111</v>
      </c>
      <c r="J1246" t="s">
        <v>438</v>
      </c>
      <c r="L1246" s="1" t="str">
        <f t="shared" si="455"/>
        <v>Informe Interactivo 2 - Nueva Imperial</v>
      </c>
    </row>
    <row r="1247" spans="1:12" hidden="1" x14ac:dyDescent="0.35">
      <c r="A1247" s="2">
        <f t="shared" si="448"/>
        <v>116</v>
      </c>
      <c r="B1247" s="2">
        <f t="shared" si="449"/>
        <v>4.5999999999999996</v>
      </c>
      <c r="C1247" s="5" t="str">
        <f t="shared" si="450"/>
        <v>Informe Interactivo 2 - Perquenco</v>
      </c>
      <c r="D124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https://analytics.zoho.com/open-view/2395394000002077599?ZOHO_CRITERIA=%224.6%22.%22Descripci%C3%B3n%20A%C3%B1o%22%3C%3E'No%20Aplica'%20and%20%224.6%22.%22Total%20de%20Fruta%22%3E0.99%20and%20%224.6%22.%22C%C3%B3digo_Comuna%22%3D9113</v>
      </c>
      <c r="E1247" s="4">
        <f t="shared" si="451"/>
        <v>177</v>
      </c>
      <c r="F1247" t="str">
        <f t="shared" si="452"/>
        <v>Informe Interactivo 2</v>
      </c>
      <c r="G1247" t="str">
        <f t="shared" si="453"/>
        <v>Comuna</v>
      </c>
      <c r="H1247" t="str">
        <f t="shared" si="454"/>
        <v>Cantidad de fruta (kg)</v>
      </c>
      <c r="I1247" s="2">
        <v>9113</v>
      </c>
      <c r="J1247" t="s">
        <v>439</v>
      </c>
      <c r="L1247" s="1" t="str">
        <f t="shared" si="455"/>
        <v>Informe Interactivo 2 - Perquenco</v>
      </c>
    </row>
    <row r="1248" spans="1:12" hidden="1" x14ac:dyDescent="0.35">
      <c r="A1248" s="2">
        <f t="shared" si="448"/>
        <v>117</v>
      </c>
      <c r="B1248" s="2">
        <f t="shared" si="449"/>
        <v>4.5999999999999996</v>
      </c>
      <c r="C1248" s="5" t="str">
        <f t="shared" si="450"/>
        <v>Informe Interactivo 2 - Pitrufquén</v>
      </c>
      <c r="D124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https://analytics.zoho.com/open-view/2395394000002077599?ZOHO_CRITERIA=%224.6%22.%22Descripci%C3%B3n%20A%C3%B1o%22%3C%3E'No%20Aplica'%20and%20%224.6%22.%22Total%20de%20Fruta%22%3E0.99%20and%20%224.6%22.%22C%C3%B3digo_Comuna%22%3D9114</v>
      </c>
      <c r="E1248" s="4">
        <f t="shared" si="451"/>
        <v>177</v>
      </c>
      <c r="F1248" t="str">
        <f t="shared" si="452"/>
        <v>Informe Interactivo 2</v>
      </c>
      <c r="G1248" t="str">
        <f t="shared" si="453"/>
        <v>Comuna</v>
      </c>
      <c r="H1248" t="str">
        <f t="shared" si="454"/>
        <v>Cantidad de fruta (kg)</v>
      </c>
      <c r="I1248" s="2">
        <v>9114</v>
      </c>
      <c r="J1248" t="s">
        <v>440</v>
      </c>
      <c r="L1248" s="1" t="str">
        <f t="shared" si="455"/>
        <v>Informe Interactivo 2 - Pitrufquén</v>
      </c>
    </row>
    <row r="1249" spans="1:12" hidden="1" x14ac:dyDescent="0.35">
      <c r="A1249" s="2">
        <f t="shared" si="448"/>
        <v>118</v>
      </c>
      <c r="B1249" s="2">
        <f t="shared" si="449"/>
        <v>4.5999999999999996</v>
      </c>
      <c r="C1249" s="5" t="str">
        <f t="shared" si="450"/>
        <v>Informe Interactivo 2 - Teodoro Schmidt</v>
      </c>
      <c r="D124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https://analytics.zoho.com/open-view/2395394000002077599?ZOHO_CRITERIA=%224.6%22.%22Descripci%C3%B3n%20A%C3%B1o%22%3C%3E'No%20Aplica'%20and%20%224.6%22.%22Total%20de%20Fruta%22%3E0.99%20and%20%224.6%22.%22C%C3%B3digo_Comuna%22%3D9117</v>
      </c>
      <c r="E1249" s="4">
        <f t="shared" si="451"/>
        <v>177</v>
      </c>
      <c r="F1249" t="str">
        <f t="shared" si="452"/>
        <v>Informe Interactivo 2</v>
      </c>
      <c r="G1249" t="str">
        <f t="shared" si="453"/>
        <v>Comuna</v>
      </c>
      <c r="H1249" t="str">
        <f t="shared" si="454"/>
        <v>Cantidad de fruta (kg)</v>
      </c>
      <c r="I1249" s="2">
        <v>9117</v>
      </c>
      <c r="J1249" t="s">
        <v>441</v>
      </c>
      <c r="L1249" s="1" t="str">
        <f t="shared" si="455"/>
        <v>Informe Interactivo 2 - Teodoro Schmidt</v>
      </c>
    </row>
    <row r="1250" spans="1:12" hidden="1" x14ac:dyDescent="0.35">
      <c r="A1250" s="2">
        <f t="shared" si="448"/>
        <v>119</v>
      </c>
      <c r="B1250" s="2">
        <f t="shared" si="449"/>
        <v>4.5999999999999996</v>
      </c>
      <c r="C1250" s="5" t="str">
        <f t="shared" si="450"/>
        <v>Informe Interactivo 2 - Vilcún</v>
      </c>
      <c r="D125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https://analytics.zoho.com/open-view/2395394000002077599?ZOHO_CRITERIA=%224.6%22.%22Descripci%C3%B3n%20A%C3%B1o%22%3C%3E'No%20Aplica'%20and%20%224.6%22.%22Total%20de%20Fruta%22%3E0.99%20and%20%224.6%22.%22C%C3%B3digo_Comuna%22%3D9119</v>
      </c>
      <c r="E1250" s="4">
        <f t="shared" si="451"/>
        <v>177</v>
      </c>
      <c r="F1250" t="str">
        <f t="shared" si="452"/>
        <v>Informe Interactivo 2</v>
      </c>
      <c r="G1250" t="str">
        <f t="shared" si="453"/>
        <v>Comuna</v>
      </c>
      <c r="H1250" t="str">
        <f t="shared" si="454"/>
        <v>Cantidad de fruta (kg)</v>
      </c>
      <c r="I1250" s="2">
        <v>9119</v>
      </c>
      <c r="J1250" t="s">
        <v>442</v>
      </c>
      <c r="L1250" s="1" t="str">
        <f t="shared" si="455"/>
        <v>Informe Interactivo 2 - Vilcún</v>
      </c>
    </row>
    <row r="1251" spans="1:12" hidden="1" x14ac:dyDescent="0.35">
      <c r="A1251" s="2">
        <f t="shared" si="448"/>
        <v>120</v>
      </c>
      <c r="B1251" s="2">
        <f t="shared" si="449"/>
        <v>4.5999999999999996</v>
      </c>
      <c r="C1251" s="5" t="str">
        <f t="shared" si="450"/>
        <v>Informe Interactivo 2 - Villarrica</v>
      </c>
      <c r="D125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https://analytics.zoho.com/open-view/2395394000002077599?ZOHO_CRITERIA=%224.6%22.%22Descripci%C3%B3n%20A%C3%B1o%22%3C%3E'No%20Aplica'%20and%20%224.6%22.%22Total%20de%20Fruta%22%3E0.99%20and%20%224.6%22.%22C%C3%B3digo_Comuna%22%3D9120</v>
      </c>
      <c r="E1251" s="4">
        <f t="shared" si="451"/>
        <v>177</v>
      </c>
      <c r="F1251" t="str">
        <f t="shared" si="452"/>
        <v>Informe Interactivo 2</v>
      </c>
      <c r="G1251" t="str">
        <f t="shared" si="453"/>
        <v>Comuna</v>
      </c>
      <c r="H1251" t="str">
        <f t="shared" si="454"/>
        <v>Cantidad de fruta (kg)</v>
      </c>
      <c r="I1251" s="2">
        <v>9120</v>
      </c>
      <c r="J1251" t="s">
        <v>443</v>
      </c>
      <c r="L1251" s="1" t="str">
        <f t="shared" si="455"/>
        <v>Informe Interactivo 2 - Villarrica</v>
      </c>
    </row>
    <row r="1252" spans="1:12" hidden="1" x14ac:dyDescent="0.35">
      <c r="A1252" s="2">
        <f t="shared" si="448"/>
        <v>121</v>
      </c>
      <c r="B1252" s="2">
        <f t="shared" si="449"/>
        <v>4.5999999999999996</v>
      </c>
      <c r="C1252" s="5" t="str">
        <f t="shared" si="450"/>
        <v>Informe Interactivo 2 - Angol</v>
      </c>
      <c r="D125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https://analytics.zoho.com/open-view/2395394000002077599?ZOHO_CRITERIA=%224.6%22.%22Descripci%C3%B3n%20A%C3%B1o%22%3C%3E'No%20Aplica'%20and%20%224.6%22.%22Total%20de%20Fruta%22%3E0.99%20and%20%224.6%22.%22C%C3%B3digo_Comuna%22%3D9201</v>
      </c>
      <c r="E1252" s="4">
        <f t="shared" si="451"/>
        <v>177</v>
      </c>
      <c r="F1252" t="str">
        <f t="shared" si="452"/>
        <v>Informe Interactivo 2</v>
      </c>
      <c r="G1252" t="str">
        <f t="shared" si="453"/>
        <v>Comuna</v>
      </c>
      <c r="H1252" t="str">
        <f t="shared" si="454"/>
        <v>Cantidad de fruta (kg)</v>
      </c>
      <c r="I1252" s="2">
        <v>9201</v>
      </c>
      <c r="J1252" t="s">
        <v>444</v>
      </c>
      <c r="L1252" s="1" t="str">
        <f t="shared" si="455"/>
        <v>Informe Interactivo 2 - Angol</v>
      </c>
    </row>
    <row r="1253" spans="1:12" hidden="1" x14ac:dyDescent="0.35">
      <c r="A1253" s="2">
        <f t="shared" si="448"/>
        <v>122</v>
      </c>
      <c r="B1253" s="2">
        <f t="shared" si="449"/>
        <v>4.5999999999999996</v>
      </c>
      <c r="C1253" s="5" t="str">
        <f t="shared" si="450"/>
        <v>Informe Interactivo 2 - Collipulli</v>
      </c>
      <c r="D125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https://analytics.zoho.com/open-view/2395394000002077599?ZOHO_CRITERIA=%224.6%22.%22Descripci%C3%B3n%20A%C3%B1o%22%3C%3E'No%20Aplica'%20and%20%224.6%22.%22Total%20de%20Fruta%22%3E0.99%20and%20%224.6%22.%22C%C3%B3digo_Comuna%22%3D9202</v>
      </c>
      <c r="E1253" s="4">
        <f t="shared" si="451"/>
        <v>177</v>
      </c>
      <c r="F1253" t="str">
        <f t="shared" si="452"/>
        <v>Informe Interactivo 2</v>
      </c>
      <c r="G1253" t="str">
        <f t="shared" si="453"/>
        <v>Comuna</v>
      </c>
      <c r="H1253" t="str">
        <f t="shared" si="454"/>
        <v>Cantidad de fruta (kg)</v>
      </c>
      <c r="I1253" s="2">
        <v>9202</v>
      </c>
      <c r="J1253" t="s">
        <v>445</v>
      </c>
      <c r="L1253" s="1" t="str">
        <f t="shared" si="455"/>
        <v>Informe Interactivo 2 - Collipulli</v>
      </c>
    </row>
    <row r="1254" spans="1:12" hidden="1" x14ac:dyDescent="0.35">
      <c r="A1254" s="2">
        <f t="shared" si="448"/>
        <v>123</v>
      </c>
      <c r="B1254" s="2">
        <f t="shared" si="449"/>
        <v>4.5999999999999996</v>
      </c>
      <c r="C1254" s="5" t="str">
        <f t="shared" si="450"/>
        <v>Informe Interactivo 2 - Ercilla</v>
      </c>
      <c r="D125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https://analytics.zoho.com/open-view/2395394000002077599?ZOHO_CRITERIA=%224.6%22.%22Descripci%C3%B3n%20A%C3%B1o%22%3C%3E'No%20Aplica'%20and%20%224.6%22.%22Total%20de%20Fruta%22%3E0.99%20and%20%224.6%22.%22C%C3%B3digo_Comuna%22%3D9204</v>
      </c>
      <c r="E1254" s="4">
        <f t="shared" si="451"/>
        <v>177</v>
      </c>
      <c r="F1254" t="str">
        <f t="shared" si="452"/>
        <v>Informe Interactivo 2</v>
      </c>
      <c r="G1254" t="str">
        <f t="shared" si="453"/>
        <v>Comuna</v>
      </c>
      <c r="H1254" t="str">
        <f t="shared" si="454"/>
        <v>Cantidad de fruta (kg)</v>
      </c>
      <c r="I1254" s="2">
        <v>9204</v>
      </c>
      <c r="J1254" t="s">
        <v>446</v>
      </c>
      <c r="L1254" s="1" t="str">
        <f t="shared" si="455"/>
        <v>Informe Interactivo 2 - Ercilla</v>
      </c>
    </row>
    <row r="1255" spans="1:12" hidden="1" x14ac:dyDescent="0.35">
      <c r="A1255" s="2">
        <f t="shared" si="448"/>
        <v>124</v>
      </c>
      <c r="B1255" s="2">
        <f t="shared" si="449"/>
        <v>4.5999999999999996</v>
      </c>
      <c r="C1255" s="5" t="str">
        <f t="shared" si="450"/>
        <v>Informe Interactivo 2 - Los Sauces</v>
      </c>
      <c r="D125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https://analytics.zoho.com/open-view/2395394000002077599?ZOHO_CRITERIA=%224.6%22.%22Descripci%C3%B3n%20A%C3%B1o%22%3C%3E'No%20Aplica'%20and%20%224.6%22.%22Total%20de%20Fruta%22%3E0.99%20and%20%224.6%22.%22C%C3%B3digo_Comuna%22%3D9206</v>
      </c>
      <c r="E1255" s="4">
        <f t="shared" si="451"/>
        <v>177</v>
      </c>
      <c r="F1255" t="str">
        <f t="shared" si="452"/>
        <v>Informe Interactivo 2</v>
      </c>
      <c r="G1255" t="str">
        <f t="shared" si="453"/>
        <v>Comuna</v>
      </c>
      <c r="H1255" t="str">
        <f t="shared" si="454"/>
        <v>Cantidad de fruta (kg)</v>
      </c>
      <c r="I1255" s="2">
        <v>9206</v>
      </c>
      <c r="J1255" t="s">
        <v>447</v>
      </c>
      <c r="L1255" s="1" t="str">
        <f t="shared" si="455"/>
        <v>Informe Interactivo 2 - Los Sauces</v>
      </c>
    </row>
    <row r="1256" spans="1:12" hidden="1" x14ac:dyDescent="0.35">
      <c r="A1256" s="2">
        <f t="shared" si="448"/>
        <v>125</v>
      </c>
      <c r="B1256" s="2">
        <f t="shared" si="449"/>
        <v>4.5999999999999996</v>
      </c>
      <c r="C1256" s="5" t="str">
        <f t="shared" si="450"/>
        <v>Informe Interactivo 2 - Renaico</v>
      </c>
      <c r="D125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https://analytics.zoho.com/open-view/2395394000002077599?ZOHO_CRITERIA=%224.6%22.%22Descripci%C3%B3n%20A%C3%B1o%22%3C%3E'No%20Aplica'%20and%20%224.6%22.%22Total%20de%20Fruta%22%3E0.99%20and%20%224.6%22.%22C%C3%B3digo_Comuna%22%3D9209</v>
      </c>
      <c r="E1256" s="4">
        <f t="shared" si="451"/>
        <v>177</v>
      </c>
      <c r="F1256" t="str">
        <f t="shared" si="452"/>
        <v>Informe Interactivo 2</v>
      </c>
      <c r="G1256" t="str">
        <f t="shared" si="453"/>
        <v>Comuna</v>
      </c>
      <c r="H1256" t="str">
        <f t="shared" si="454"/>
        <v>Cantidad de fruta (kg)</v>
      </c>
      <c r="I1256" s="2">
        <v>9209</v>
      </c>
      <c r="J1256" t="s">
        <v>448</v>
      </c>
      <c r="L1256" s="1" t="str">
        <f t="shared" si="455"/>
        <v>Informe Interactivo 2 - Renaico</v>
      </c>
    </row>
    <row r="1257" spans="1:12" hidden="1" x14ac:dyDescent="0.35">
      <c r="A1257" s="2">
        <f t="shared" ref="A1257:A1320" si="457">+A1256+1</f>
        <v>126</v>
      </c>
      <c r="B1257" s="2">
        <f t="shared" ref="B1257:B1320" si="458">+B1256</f>
        <v>4.5999999999999996</v>
      </c>
      <c r="C1257" s="5" t="str">
        <f t="shared" ref="C1257:C1320" si="459">+F1257&amp;" - "&amp;J1257</f>
        <v>Informe Interactivo 2 - Victoria</v>
      </c>
      <c r="D125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https://analytics.zoho.com/open-view/2395394000002077599?ZOHO_CRITERIA=%224.6%22.%22Descripci%C3%B3n%20A%C3%B1o%22%3C%3E'No%20Aplica'%20and%20%224.6%22.%22Total%20de%20Fruta%22%3E0.99%20and%20%224.6%22.%22C%C3%B3digo_Comuna%22%3D9211</v>
      </c>
      <c r="E1257" s="4">
        <f t="shared" ref="E1257:E1320" si="460">+E1256</f>
        <v>177</v>
      </c>
      <c r="F1257" t="str">
        <f t="shared" ref="F1257:F1320" si="461">+F1256</f>
        <v>Informe Interactivo 2</v>
      </c>
      <c r="G1257" t="str">
        <f t="shared" ref="G1257:G1320" si="462">+G1256</f>
        <v>Comuna</v>
      </c>
      <c r="H1257" t="str">
        <f t="shared" ref="H1257:H1320" si="463">+H1256</f>
        <v>Cantidad de fruta (kg)</v>
      </c>
      <c r="I1257" s="2">
        <v>9211</v>
      </c>
      <c r="J1257" t="s">
        <v>449</v>
      </c>
      <c r="L1257" s="1" t="str">
        <f t="shared" ref="L1257:L1320" si="464">+HYPERLINK(D1257,C1257)</f>
        <v>Informe Interactivo 2 - Victoria</v>
      </c>
    </row>
    <row r="1258" spans="1:12" hidden="1" x14ac:dyDescent="0.35">
      <c r="A1258" s="2">
        <f t="shared" si="457"/>
        <v>127</v>
      </c>
      <c r="B1258" s="2">
        <f t="shared" si="458"/>
        <v>4.5999999999999996</v>
      </c>
      <c r="C1258" s="5" t="str">
        <f t="shared" si="459"/>
        <v>Informe Interactivo 2 - Frutillar</v>
      </c>
      <c r="D125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https://analytics.zoho.com/open-view/2395394000002077599?ZOHO_CRITERIA=%224.6%22.%22Descripci%C3%B3n%20A%C3%B1o%22%3C%3E'No%20Aplica'%20and%20%224.6%22.%22Total%20de%20Fruta%22%3E0.99%20and%20%224.6%22.%22C%C3%B3digo_Comuna%22%3D10105</v>
      </c>
      <c r="E1258" s="4">
        <f t="shared" si="460"/>
        <v>177</v>
      </c>
      <c r="F1258" t="str">
        <f t="shared" si="461"/>
        <v>Informe Interactivo 2</v>
      </c>
      <c r="G1258" t="str">
        <f t="shared" si="462"/>
        <v>Comuna</v>
      </c>
      <c r="H1258" t="str">
        <f t="shared" si="463"/>
        <v>Cantidad de fruta (kg)</v>
      </c>
      <c r="I1258" s="2">
        <v>10105</v>
      </c>
      <c r="J1258" t="s">
        <v>450</v>
      </c>
      <c r="L1258" s="1" t="str">
        <f t="shared" si="464"/>
        <v>Informe Interactivo 2 - Frutillar</v>
      </c>
    </row>
    <row r="1259" spans="1:12" hidden="1" x14ac:dyDescent="0.35">
      <c r="A1259" s="2">
        <f t="shared" si="457"/>
        <v>128</v>
      </c>
      <c r="B1259" s="2">
        <f t="shared" si="458"/>
        <v>4.5999999999999996</v>
      </c>
      <c r="C1259" s="5" t="str">
        <f t="shared" si="459"/>
        <v>Informe Interactivo 2 - Los Muermos</v>
      </c>
      <c r="D125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https://analytics.zoho.com/open-view/2395394000002077599?ZOHO_CRITERIA=%224.6%22.%22Descripci%C3%B3n%20A%C3%B1o%22%3C%3E'No%20Aplica'%20and%20%224.6%22.%22Total%20de%20Fruta%22%3E0.99%20and%20%224.6%22.%22C%C3%B3digo_Comuna%22%3D10106</v>
      </c>
      <c r="E1259" s="4">
        <f t="shared" si="460"/>
        <v>177</v>
      </c>
      <c r="F1259" t="str">
        <f t="shared" si="461"/>
        <v>Informe Interactivo 2</v>
      </c>
      <c r="G1259" t="str">
        <f t="shared" si="462"/>
        <v>Comuna</v>
      </c>
      <c r="H1259" t="str">
        <f t="shared" si="463"/>
        <v>Cantidad de fruta (kg)</v>
      </c>
      <c r="I1259" s="2">
        <v>10106</v>
      </c>
      <c r="J1259" t="s">
        <v>451</v>
      </c>
      <c r="L1259" s="1" t="str">
        <f t="shared" si="464"/>
        <v>Informe Interactivo 2 - Los Muermos</v>
      </c>
    </row>
    <row r="1260" spans="1:12" hidden="1" x14ac:dyDescent="0.35">
      <c r="A1260" s="2">
        <f t="shared" si="457"/>
        <v>129</v>
      </c>
      <c r="B1260" s="2">
        <f t="shared" si="458"/>
        <v>4.5999999999999996</v>
      </c>
      <c r="C1260" s="5" t="str">
        <f t="shared" si="459"/>
        <v>Informe Interactivo 2 - Llanquihue</v>
      </c>
      <c r="D126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https://analytics.zoho.com/open-view/2395394000002077599?ZOHO_CRITERIA=%224.6%22.%22Descripci%C3%B3n%20A%C3%B1o%22%3C%3E'No%20Aplica'%20and%20%224.6%22.%22Total%20de%20Fruta%22%3E0.99%20and%20%224.6%22.%22C%C3%B3digo_Comuna%22%3D10107</v>
      </c>
      <c r="E1260" s="4">
        <f t="shared" si="460"/>
        <v>177</v>
      </c>
      <c r="F1260" t="str">
        <f t="shared" si="461"/>
        <v>Informe Interactivo 2</v>
      </c>
      <c r="G1260" t="str">
        <f t="shared" si="462"/>
        <v>Comuna</v>
      </c>
      <c r="H1260" t="str">
        <f t="shared" si="463"/>
        <v>Cantidad de fruta (kg)</v>
      </c>
      <c r="I1260" s="2">
        <v>10107</v>
      </c>
      <c r="J1260" t="s">
        <v>452</v>
      </c>
      <c r="L1260" s="1" t="str">
        <f t="shared" si="464"/>
        <v>Informe Interactivo 2 - Llanquihue</v>
      </c>
    </row>
    <row r="1261" spans="1:12" hidden="1" x14ac:dyDescent="0.35">
      <c r="A1261" s="2">
        <f t="shared" si="457"/>
        <v>130</v>
      </c>
      <c r="B1261" s="2">
        <f t="shared" si="458"/>
        <v>4.5999999999999996</v>
      </c>
      <c r="C1261" s="5" t="str">
        <f t="shared" si="459"/>
        <v>Informe Interactivo 2 - Purranque</v>
      </c>
      <c r="D1261" s="34" t="str">
        <f t="shared" ref="D1261:D1324" si="465">+"https://analytics.zoho.com/open-view/2395394000002077599?ZOHO_CRITERIA=%224.6%22.%22Descripci%C3%B3n%20A%C3%B1o%22%3C%3E'No%20Aplica'%20and%20%224.6%22.%22Total%20de%20Fruta%22%3E0.99%20and%20%224.6%22.%22C%C3%B3digo_Comuna%22%3D"&amp;I1261</f>
        <v>https://analytics.zoho.com/open-view/2395394000002077599?ZOHO_CRITERIA=%224.6%22.%22Descripci%C3%B3n%20A%C3%B1o%22%3C%3E'No%20Aplica'%20and%20%224.6%22.%22Total%20de%20Fruta%22%3E0.99%20and%20%224.6%22.%22C%C3%B3digo_Comuna%22%3D10303</v>
      </c>
      <c r="E1261" s="4">
        <f t="shared" si="460"/>
        <v>177</v>
      </c>
      <c r="F1261" t="str">
        <f t="shared" si="461"/>
        <v>Informe Interactivo 2</v>
      </c>
      <c r="G1261" t="str">
        <f t="shared" si="462"/>
        <v>Comuna</v>
      </c>
      <c r="H1261" t="str">
        <f t="shared" si="463"/>
        <v>Cantidad de fruta (kg)</v>
      </c>
      <c r="I1261" s="2">
        <v>10303</v>
      </c>
      <c r="J1261" t="s">
        <v>453</v>
      </c>
      <c r="L1261" s="1" t="str">
        <f t="shared" si="464"/>
        <v>Informe Interactivo 2 - Purranque</v>
      </c>
    </row>
    <row r="1262" spans="1:12" hidden="1" x14ac:dyDescent="0.35">
      <c r="A1262" s="2">
        <f t="shared" si="457"/>
        <v>131</v>
      </c>
      <c r="B1262" s="2">
        <f t="shared" si="458"/>
        <v>4.5999999999999996</v>
      </c>
      <c r="C1262" s="5" t="str">
        <f t="shared" si="459"/>
        <v>Informe Interactivo 2 - Puyehue</v>
      </c>
      <c r="D126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https://analytics.zoho.com/open-view/2395394000002077599?ZOHO_CRITERIA=%224.6%22.%22Descripci%C3%B3n%20A%C3%B1o%22%3C%3E'No%20Aplica'%20and%20%224.6%22.%22Total%20de%20Fruta%22%3E0.99%20and%20%224.6%22.%22C%C3%B3digo_Comuna%22%3D10304</v>
      </c>
      <c r="E1262" s="4">
        <f t="shared" si="460"/>
        <v>177</v>
      </c>
      <c r="F1262" t="str">
        <f t="shared" si="461"/>
        <v>Informe Interactivo 2</v>
      </c>
      <c r="G1262" t="str">
        <f t="shared" si="462"/>
        <v>Comuna</v>
      </c>
      <c r="H1262" t="str">
        <f t="shared" si="463"/>
        <v>Cantidad de fruta (kg)</v>
      </c>
      <c r="I1262" s="2">
        <v>10304</v>
      </c>
      <c r="J1262" t="s">
        <v>454</v>
      </c>
      <c r="L1262" s="1" t="str">
        <f t="shared" si="464"/>
        <v>Informe Interactivo 2 - Puyehue</v>
      </c>
    </row>
    <row r="1263" spans="1:12" hidden="1" x14ac:dyDescent="0.35">
      <c r="A1263" s="2">
        <f t="shared" si="457"/>
        <v>132</v>
      </c>
      <c r="B1263" s="2">
        <f t="shared" si="458"/>
        <v>4.5999999999999996</v>
      </c>
      <c r="C1263" s="5" t="str">
        <f t="shared" si="459"/>
        <v>Informe Interactivo 2 - Río Negro</v>
      </c>
      <c r="D126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https://analytics.zoho.com/open-view/2395394000002077599?ZOHO_CRITERIA=%224.6%22.%22Descripci%C3%B3n%20A%C3%B1o%22%3C%3E'No%20Aplica'%20and%20%224.6%22.%22Total%20de%20Fruta%22%3E0.99%20and%20%224.6%22.%22C%C3%B3digo_Comuna%22%3D10305</v>
      </c>
      <c r="E1263" s="4">
        <f t="shared" si="460"/>
        <v>177</v>
      </c>
      <c r="F1263" t="str">
        <f t="shared" si="461"/>
        <v>Informe Interactivo 2</v>
      </c>
      <c r="G1263" t="str">
        <f t="shared" si="462"/>
        <v>Comuna</v>
      </c>
      <c r="H1263" t="str">
        <f t="shared" si="463"/>
        <v>Cantidad de fruta (kg)</v>
      </c>
      <c r="I1263" s="2">
        <v>10305</v>
      </c>
      <c r="J1263" t="s">
        <v>455</v>
      </c>
      <c r="L1263" s="1" t="str">
        <f t="shared" si="464"/>
        <v>Informe Interactivo 2 - Río Negro</v>
      </c>
    </row>
    <row r="1264" spans="1:12" hidden="1" x14ac:dyDescent="0.35">
      <c r="A1264" s="2">
        <f t="shared" si="457"/>
        <v>133</v>
      </c>
      <c r="B1264" s="2">
        <f t="shared" si="458"/>
        <v>4.5999999999999996</v>
      </c>
      <c r="C1264" s="5" t="str">
        <f t="shared" si="459"/>
        <v>Informe Interactivo 2 - San Pablo</v>
      </c>
      <c r="D126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https://analytics.zoho.com/open-view/2395394000002077599?ZOHO_CRITERIA=%224.6%22.%22Descripci%C3%B3n%20A%C3%B1o%22%3C%3E'No%20Aplica'%20and%20%224.6%22.%22Total%20de%20Fruta%22%3E0.99%20and%20%224.6%22.%22C%C3%B3digo_Comuna%22%3D10307</v>
      </c>
      <c r="E1264" s="4">
        <f t="shared" si="460"/>
        <v>177</v>
      </c>
      <c r="F1264" t="str">
        <f t="shared" si="461"/>
        <v>Informe Interactivo 2</v>
      </c>
      <c r="G1264" t="str">
        <f t="shared" si="462"/>
        <v>Comuna</v>
      </c>
      <c r="H1264" t="str">
        <f t="shared" si="463"/>
        <v>Cantidad de fruta (kg)</v>
      </c>
      <c r="I1264" s="2">
        <v>10307</v>
      </c>
      <c r="J1264" t="s">
        <v>456</v>
      </c>
      <c r="L1264" s="1" t="str">
        <f t="shared" si="464"/>
        <v>Informe Interactivo 2 - San Pablo</v>
      </c>
    </row>
    <row r="1265" spans="1:12" hidden="1" x14ac:dyDescent="0.35">
      <c r="A1265" s="2">
        <f t="shared" si="457"/>
        <v>134</v>
      </c>
      <c r="B1265" s="2">
        <f t="shared" si="458"/>
        <v>4.5999999999999996</v>
      </c>
      <c r="C1265" s="5" t="str">
        <f t="shared" si="459"/>
        <v>Informe Interactivo 2 - Cerro Navia</v>
      </c>
      <c r="D126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https://analytics.zoho.com/open-view/2395394000002077599?ZOHO_CRITERIA=%224.6%22.%22Descripci%C3%B3n%20A%C3%B1o%22%3C%3E'No%20Aplica'%20and%20%224.6%22.%22Total%20de%20Fruta%22%3E0.99%20and%20%224.6%22.%22C%C3%B3digo_Comuna%22%3D13103</v>
      </c>
      <c r="E1265" s="4">
        <f t="shared" si="460"/>
        <v>177</v>
      </c>
      <c r="F1265" t="str">
        <f t="shared" si="461"/>
        <v>Informe Interactivo 2</v>
      </c>
      <c r="G1265" t="str">
        <f t="shared" si="462"/>
        <v>Comuna</v>
      </c>
      <c r="H1265" t="str">
        <f t="shared" si="463"/>
        <v>Cantidad de fruta (kg)</v>
      </c>
      <c r="I1265" s="2">
        <v>13103</v>
      </c>
      <c r="J1265" t="s">
        <v>457</v>
      </c>
      <c r="L1265" s="1" t="str">
        <f t="shared" si="464"/>
        <v>Informe Interactivo 2 - Cerro Navia</v>
      </c>
    </row>
    <row r="1266" spans="1:12" hidden="1" x14ac:dyDescent="0.35">
      <c r="A1266" s="2">
        <f t="shared" si="457"/>
        <v>135</v>
      </c>
      <c r="B1266" s="2">
        <f t="shared" si="458"/>
        <v>4.5999999999999996</v>
      </c>
      <c r="C1266" s="5" t="str">
        <f t="shared" si="459"/>
        <v>Informe Interactivo 2 - Maipú</v>
      </c>
      <c r="D126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https://analytics.zoho.com/open-view/2395394000002077599?ZOHO_CRITERIA=%224.6%22.%22Descripci%C3%B3n%20A%C3%B1o%22%3C%3E'No%20Aplica'%20and%20%224.6%22.%22Total%20de%20Fruta%22%3E0.99%20and%20%224.6%22.%22C%C3%B3digo_Comuna%22%3D13119</v>
      </c>
      <c r="E1266" s="4">
        <f t="shared" si="460"/>
        <v>177</v>
      </c>
      <c r="F1266" t="str">
        <f t="shared" si="461"/>
        <v>Informe Interactivo 2</v>
      </c>
      <c r="G1266" t="str">
        <f t="shared" si="462"/>
        <v>Comuna</v>
      </c>
      <c r="H1266" t="str">
        <f t="shared" si="463"/>
        <v>Cantidad de fruta (kg)</v>
      </c>
      <c r="I1266" s="2">
        <v>13119</v>
      </c>
      <c r="J1266" t="s">
        <v>458</v>
      </c>
      <c r="L1266" s="1" t="str">
        <f t="shared" si="464"/>
        <v>Informe Interactivo 2 - Maipú</v>
      </c>
    </row>
    <row r="1267" spans="1:12" hidden="1" x14ac:dyDescent="0.35">
      <c r="A1267" s="2">
        <f t="shared" si="457"/>
        <v>136</v>
      </c>
      <c r="B1267" s="2">
        <f t="shared" si="458"/>
        <v>4.5999999999999996</v>
      </c>
      <c r="C1267" s="5" t="str">
        <f t="shared" si="459"/>
        <v>Informe Interactivo 2 - Pudahuel</v>
      </c>
      <c r="D126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https://analytics.zoho.com/open-view/2395394000002077599?ZOHO_CRITERIA=%224.6%22.%22Descripci%C3%B3n%20A%C3%B1o%22%3C%3E'No%20Aplica'%20and%20%224.6%22.%22Total%20de%20Fruta%22%3E0.99%20and%20%224.6%22.%22C%C3%B3digo_Comuna%22%3D13124</v>
      </c>
      <c r="E1267" s="4">
        <f t="shared" si="460"/>
        <v>177</v>
      </c>
      <c r="F1267" t="str">
        <f t="shared" si="461"/>
        <v>Informe Interactivo 2</v>
      </c>
      <c r="G1267" t="str">
        <f t="shared" si="462"/>
        <v>Comuna</v>
      </c>
      <c r="H1267" t="str">
        <f t="shared" si="463"/>
        <v>Cantidad de fruta (kg)</v>
      </c>
      <c r="I1267" s="2">
        <v>13124</v>
      </c>
      <c r="J1267" t="s">
        <v>459</v>
      </c>
      <c r="L1267" s="1" t="str">
        <f t="shared" si="464"/>
        <v>Informe Interactivo 2 - Pudahuel</v>
      </c>
    </row>
    <row r="1268" spans="1:12" hidden="1" x14ac:dyDescent="0.35">
      <c r="A1268" s="2">
        <f t="shared" si="457"/>
        <v>137</v>
      </c>
      <c r="B1268" s="2">
        <f t="shared" si="458"/>
        <v>4.5999999999999996</v>
      </c>
      <c r="C1268" s="5" t="str">
        <f t="shared" si="459"/>
        <v>Informe Interactivo 2 - Quilicura</v>
      </c>
      <c r="D126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https://analytics.zoho.com/open-view/2395394000002077599?ZOHO_CRITERIA=%224.6%22.%22Descripci%C3%B3n%20A%C3%B1o%22%3C%3E'No%20Aplica'%20and%20%224.6%22.%22Total%20de%20Fruta%22%3E0.99%20and%20%224.6%22.%22C%C3%B3digo_Comuna%22%3D13125</v>
      </c>
      <c r="E1268" s="4">
        <f t="shared" si="460"/>
        <v>177</v>
      </c>
      <c r="F1268" t="str">
        <f t="shared" si="461"/>
        <v>Informe Interactivo 2</v>
      </c>
      <c r="G1268" t="str">
        <f t="shared" si="462"/>
        <v>Comuna</v>
      </c>
      <c r="H1268" t="str">
        <f t="shared" si="463"/>
        <v>Cantidad de fruta (kg)</v>
      </c>
      <c r="I1268" s="2">
        <v>13125</v>
      </c>
      <c r="J1268" t="s">
        <v>460</v>
      </c>
      <c r="L1268" s="1" t="str">
        <f t="shared" si="464"/>
        <v>Informe Interactivo 2 - Quilicura</v>
      </c>
    </row>
    <row r="1269" spans="1:12" hidden="1" x14ac:dyDescent="0.35">
      <c r="A1269" s="2">
        <f t="shared" si="457"/>
        <v>138</v>
      </c>
      <c r="B1269" s="2">
        <f t="shared" si="458"/>
        <v>4.5999999999999996</v>
      </c>
      <c r="C1269" s="5" t="str">
        <f t="shared" si="459"/>
        <v>Informe Interactivo 2 - Renca</v>
      </c>
      <c r="D126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https://analytics.zoho.com/open-view/2395394000002077599?ZOHO_CRITERIA=%224.6%22.%22Descripci%C3%B3n%20A%C3%B1o%22%3C%3E'No%20Aplica'%20and%20%224.6%22.%22Total%20de%20Fruta%22%3E0.99%20and%20%224.6%22.%22C%C3%B3digo_Comuna%22%3D13128</v>
      </c>
      <c r="E1269" s="4">
        <f t="shared" si="460"/>
        <v>177</v>
      </c>
      <c r="F1269" t="str">
        <f t="shared" si="461"/>
        <v>Informe Interactivo 2</v>
      </c>
      <c r="G1269" t="str">
        <f t="shared" si="462"/>
        <v>Comuna</v>
      </c>
      <c r="H1269" t="str">
        <f t="shared" si="463"/>
        <v>Cantidad de fruta (kg)</v>
      </c>
      <c r="I1269" s="2">
        <v>13128</v>
      </c>
      <c r="J1269" t="s">
        <v>461</v>
      </c>
      <c r="L1269" s="1" t="str">
        <f t="shared" si="464"/>
        <v>Informe Interactivo 2 - Renca</v>
      </c>
    </row>
    <row r="1270" spans="1:12" hidden="1" x14ac:dyDescent="0.35">
      <c r="A1270" s="2">
        <f t="shared" si="457"/>
        <v>139</v>
      </c>
      <c r="B1270" s="2">
        <f t="shared" si="458"/>
        <v>4.5999999999999996</v>
      </c>
      <c r="C1270" s="5" t="str">
        <f t="shared" si="459"/>
        <v>Informe Interactivo 2 - Puente Alto</v>
      </c>
      <c r="D127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https://analytics.zoho.com/open-view/2395394000002077599?ZOHO_CRITERIA=%224.6%22.%22Descripci%C3%B3n%20A%C3%B1o%22%3C%3E'No%20Aplica'%20and%20%224.6%22.%22Total%20de%20Fruta%22%3E0.99%20and%20%224.6%22.%22C%C3%B3digo_Comuna%22%3D13201</v>
      </c>
      <c r="E1270" s="4">
        <f t="shared" si="460"/>
        <v>177</v>
      </c>
      <c r="F1270" t="str">
        <f t="shared" si="461"/>
        <v>Informe Interactivo 2</v>
      </c>
      <c r="G1270" t="str">
        <f t="shared" si="462"/>
        <v>Comuna</v>
      </c>
      <c r="H1270" t="str">
        <f t="shared" si="463"/>
        <v>Cantidad de fruta (kg)</v>
      </c>
      <c r="I1270" s="2">
        <v>13201</v>
      </c>
      <c r="J1270" t="s">
        <v>462</v>
      </c>
      <c r="L1270" s="1" t="str">
        <f t="shared" si="464"/>
        <v>Informe Interactivo 2 - Puente Alto</v>
      </c>
    </row>
    <row r="1271" spans="1:12" hidden="1" x14ac:dyDescent="0.35">
      <c r="A1271" s="2">
        <f t="shared" si="457"/>
        <v>140</v>
      </c>
      <c r="B1271" s="2">
        <f t="shared" si="458"/>
        <v>4.5999999999999996</v>
      </c>
      <c r="C1271" s="5" t="str">
        <f t="shared" si="459"/>
        <v>Informe Interactivo 2 - Pirque</v>
      </c>
      <c r="D127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https://analytics.zoho.com/open-view/2395394000002077599?ZOHO_CRITERIA=%224.6%22.%22Descripci%C3%B3n%20A%C3%B1o%22%3C%3E'No%20Aplica'%20and%20%224.6%22.%22Total%20de%20Fruta%22%3E0.99%20and%20%224.6%22.%22C%C3%B3digo_Comuna%22%3D13202</v>
      </c>
      <c r="E1271" s="4">
        <f t="shared" si="460"/>
        <v>177</v>
      </c>
      <c r="F1271" t="str">
        <f t="shared" si="461"/>
        <v>Informe Interactivo 2</v>
      </c>
      <c r="G1271" t="str">
        <f t="shared" si="462"/>
        <v>Comuna</v>
      </c>
      <c r="H1271" t="str">
        <f t="shared" si="463"/>
        <v>Cantidad de fruta (kg)</v>
      </c>
      <c r="I1271" s="2">
        <v>13202</v>
      </c>
      <c r="J1271" t="s">
        <v>463</v>
      </c>
      <c r="L1271" s="1" t="str">
        <f t="shared" si="464"/>
        <v>Informe Interactivo 2 - Pirque</v>
      </c>
    </row>
    <row r="1272" spans="1:12" hidden="1" x14ac:dyDescent="0.35">
      <c r="A1272" s="2">
        <f t="shared" si="457"/>
        <v>141</v>
      </c>
      <c r="B1272" s="2">
        <f t="shared" si="458"/>
        <v>4.5999999999999996</v>
      </c>
      <c r="C1272" s="5" t="str">
        <f t="shared" si="459"/>
        <v>Informe Interactivo 2 - San José de Maipo</v>
      </c>
      <c r="D127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https://analytics.zoho.com/open-view/2395394000002077599?ZOHO_CRITERIA=%224.6%22.%22Descripci%C3%B3n%20A%C3%B1o%22%3C%3E'No%20Aplica'%20and%20%224.6%22.%22Total%20de%20Fruta%22%3E0.99%20and%20%224.6%22.%22C%C3%B3digo_Comuna%22%3D13203</v>
      </c>
      <c r="E1272" s="4">
        <f t="shared" si="460"/>
        <v>177</v>
      </c>
      <c r="F1272" t="str">
        <f t="shared" si="461"/>
        <v>Informe Interactivo 2</v>
      </c>
      <c r="G1272" t="str">
        <f t="shared" si="462"/>
        <v>Comuna</v>
      </c>
      <c r="H1272" t="str">
        <f t="shared" si="463"/>
        <v>Cantidad de fruta (kg)</v>
      </c>
      <c r="I1272" s="2">
        <v>13203</v>
      </c>
      <c r="J1272" t="s">
        <v>464</v>
      </c>
      <c r="L1272" s="1" t="str">
        <f t="shared" si="464"/>
        <v>Informe Interactivo 2 - San José de Maipo</v>
      </c>
    </row>
    <row r="1273" spans="1:12" hidden="1" x14ac:dyDescent="0.35">
      <c r="A1273" s="2">
        <f t="shared" si="457"/>
        <v>142</v>
      </c>
      <c r="B1273" s="2">
        <f t="shared" si="458"/>
        <v>4.5999999999999996</v>
      </c>
      <c r="C1273" s="5" t="str">
        <f t="shared" si="459"/>
        <v>Informe Interactivo 2 - Colina</v>
      </c>
      <c r="D127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https://analytics.zoho.com/open-view/2395394000002077599?ZOHO_CRITERIA=%224.6%22.%22Descripci%C3%B3n%20A%C3%B1o%22%3C%3E'No%20Aplica'%20and%20%224.6%22.%22Total%20de%20Fruta%22%3E0.99%20and%20%224.6%22.%22C%C3%B3digo_Comuna%22%3D13301</v>
      </c>
      <c r="E1273" s="4">
        <f t="shared" si="460"/>
        <v>177</v>
      </c>
      <c r="F1273" t="str">
        <f t="shared" si="461"/>
        <v>Informe Interactivo 2</v>
      </c>
      <c r="G1273" t="str">
        <f t="shared" si="462"/>
        <v>Comuna</v>
      </c>
      <c r="H1273" t="str">
        <f t="shared" si="463"/>
        <v>Cantidad de fruta (kg)</v>
      </c>
      <c r="I1273" s="2">
        <v>13301</v>
      </c>
      <c r="J1273" t="s">
        <v>465</v>
      </c>
      <c r="L1273" s="1" t="str">
        <f t="shared" si="464"/>
        <v>Informe Interactivo 2 - Colina</v>
      </c>
    </row>
    <row r="1274" spans="1:12" hidden="1" x14ac:dyDescent="0.35">
      <c r="A1274" s="2">
        <f t="shared" si="457"/>
        <v>143</v>
      </c>
      <c r="B1274" s="2">
        <f t="shared" si="458"/>
        <v>4.5999999999999996</v>
      </c>
      <c r="C1274" s="5" t="str">
        <f t="shared" si="459"/>
        <v>Informe Interactivo 2 - Lampa</v>
      </c>
      <c r="D127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https://analytics.zoho.com/open-view/2395394000002077599?ZOHO_CRITERIA=%224.6%22.%22Descripci%C3%B3n%20A%C3%B1o%22%3C%3E'No%20Aplica'%20and%20%224.6%22.%22Total%20de%20Fruta%22%3E0.99%20and%20%224.6%22.%22C%C3%B3digo_Comuna%22%3D13302</v>
      </c>
      <c r="E1274" s="4">
        <f t="shared" si="460"/>
        <v>177</v>
      </c>
      <c r="F1274" t="str">
        <f t="shared" si="461"/>
        <v>Informe Interactivo 2</v>
      </c>
      <c r="G1274" t="str">
        <f t="shared" si="462"/>
        <v>Comuna</v>
      </c>
      <c r="H1274" t="str">
        <f t="shared" si="463"/>
        <v>Cantidad de fruta (kg)</v>
      </c>
      <c r="I1274" s="2">
        <v>13302</v>
      </c>
      <c r="J1274" t="s">
        <v>466</v>
      </c>
      <c r="L1274" s="1" t="str">
        <f t="shared" si="464"/>
        <v>Informe Interactivo 2 - Lampa</v>
      </c>
    </row>
    <row r="1275" spans="1:12" hidden="1" x14ac:dyDescent="0.35">
      <c r="A1275" s="2">
        <f t="shared" si="457"/>
        <v>144</v>
      </c>
      <c r="B1275" s="2">
        <f t="shared" si="458"/>
        <v>4.5999999999999996</v>
      </c>
      <c r="C1275" s="5" t="str">
        <f t="shared" si="459"/>
        <v>Informe Interactivo 2 - Tiltil</v>
      </c>
      <c r="D127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https://analytics.zoho.com/open-view/2395394000002077599?ZOHO_CRITERIA=%224.6%22.%22Descripci%C3%B3n%20A%C3%B1o%22%3C%3E'No%20Aplica'%20and%20%224.6%22.%22Total%20de%20Fruta%22%3E0.99%20and%20%224.6%22.%22C%C3%B3digo_Comuna%22%3D13303</v>
      </c>
      <c r="E1275" s="4">
        <f t="shared" si="460"/>
        <v>177</v>
      </c>
      <c r="F1275" t="str">
        <f t="shared" si="461"/>
        <v>Informe Interactivo 2</v>
      </c>
      <c r="G1275" t="str">
        <f t="shared" si="462"/>
        <v>Comuna</v>
      </c>
      <c r="H1275" t="str">
        <f t="shared" si="463"/>
        <v>Cantidad de fruta (kg)</v>
      </c>
      <c r="I1275" s="2">
        <v>13303</v>
      </c>
      <c r="J1275" t="s">
        <v>467</v>
      </c>
      <c r="L1275" s="1" t="str">
        <f t="shared" si="464"/>
        <v>Informe Interactivo 2 - Tiltil</v>
      </c>
    </row>
    <row r="1276" spans="1:12" hidden="1" x14ac:dyDescent="0.35">
      <c r="A1276" s="2">
        <f t="shared" si="457"/>
        <v>145</v>
      </c>
      <c r="B1276" s="2">
        <f t="shared" si="458"/>
        <v>4.5999999999999996</v>
      </c>
      <c r="C1276" s="5" t="str">
        <f t="shared" si="459"/>
        <v>Informe Interactivo 2 - San Bernardo</v>
      </c>
      <c r="D127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https://analytics.zoho.com/open-view/2395394000002077599?ZOHO_CRITERIA=%224.6%22.%22Descripci%C3%B3n%20A%C3%B1o%22%3C%3E'No%20Aplica'%20and%20%224.6%22.%22Total%20de%20Fruta%22%3E0.99%20and%20%224.6%22.%22C%C3%B3digo_Comuna%22%3D13401</v>
      </c>
      <c r="E1276" s="4">
        <f t="shared" si="460"/>
        <v>177</v>
      </c>
      <c r="F1276" t="str">
        <f t="shared" si="461"/>
        <v>Informe Interactivo 2</v>
      </c>
      <c r="G1276" t="str">
        <f t="shared" si="462"/>
        <v>Comuna</v>
      </c>
      <c r="H1276" t="str">
        <f t="shared" si="463"/>
        <v>Cantidad de fruta (kg)</v>
      </c>
      <c r="I1276" s="2">
        <v>13401</v>
      </c>
      <c r="J1276" t="s">
        <v>468</v>
      </c>
      <c r="L1276" s="1" t="str">
        <f t="shared" si="464"/>
        <v>Informe Interactivo 2 - San Bernardo</v>
      </c>
    </row>
    <row r="1277" spans="1:12" hidden="1" x14ac:dyDescent="0.35">
      <c r="A1277" s="2">
        <f t="shared" si="457"/>
        <v>146</v>
      </c>
      <c r="B1277" s="2">
        <f t="shared" si="458"/>
        <v>4.5999999999999996</v>
      </c>
      <c r="C1277" s="5" t="str">
        <f t="shared" si="459"/>
        <v>Informe Interactivo 2 - Buin</v>
      </c>
      <c r="D127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https://analytics.zoho.com/open-view/2395394000002077599?ZOHO_CRITERIA=%224.6%22.%22Descripci%C3%B3n%20A%C3%B1o%22%3C%3E'No%20Aplica'%20and%20%224.6%22.%22Total%20de%20Fruta%22%3E0.99%20and%20%224.6%22.%22C%C3%B3digo_Comuna%22%3D13402</v>
      </c>
      <c r="E1277" s="4">
        <f t="shared" si="460"/>
        <v>177</v>
      </c>
      <c r="F1277" t="str">
        <f t="shared" si="461"/>
        <v>Informe Interactivo 2</v>
      </c>
      <c r="G1277" t="str">
        <f t="shared" si="462"/>
        <v>Comuna</v>
      </c>
      <c r="H1277" t="str">
        <f t="shared" si="463"/>
        <v>Cantidad de fruta (kg)</v>
      </c>
      <c r="I1277" s="2">
        <v>13402</v>
      </c>
      <c r="J1277" t="s">
        <v>469</v>
      </c>
      <c r="L1277" s="1" t="str">
        <f t="shared" si="464"/>
        <v>Informe Interactivo 2 - Buin</v>
      </c>
    </row>
    <row r="1278" spans="1:12" hidden="1" x14ac:dyDescent="0.35">
      <c r="A1278" s="2">
        <f t="shared" si="457"/>
        <v>147</v>
      </c>
      <c r="B1278" s="2">
        <f t="shared" si="458"/>
        <v>4.5999999999999996</v>
      </c>
      <c r="C1278" s="5" t="str">
        <f t="shared" si="459"/>
        <v>Informe Interactivo 2 - Calera de Tango</v>
      </c>
      <c r="D127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https://analytics.zoho.com/open-view/2395394000002077599?ZOHO_CRITERIA=%224.6%22.%22Descripci%C3%B3n%20A%C3%B1o%22%3C%3E'No%20Aplica'%20and%20%224.6%22.%22Total%20de%20Fruta%22%3E0.99%20and%20%224.6%22.%22C%C3%B3digo_Comuna%22%3D13403</v>
      </c>
      <c r="E1278" s="4">
        <f t="shared" si="460"/>
        <v>177</v>
      </c>
      <c r="F1278" t="str">
        <f t="shared" si="461"/>
        <v>Informe Interactivo 2</v>
      </c>
      <c r="G1278" t="str">
        <f t="shared" si="462"/>
        <v>Comuna</v>
      </c>
      <c r="H1278" t="str">
        <f t="shared" si="463"/>
        <v>Cantidad de fruta (kg)</v>
      </c>
      <c r="I1278" s="2">
        <v>13403</v>
      </c>
      <c r="J1278" t="s">
        <v>470</v>
      </c>
      <c r="L1278" s="1" t="str">
        <f t="shared" si="464"/>
        <v>Informe Interactivo 2 - Calera de Tango</v>
      </c>
    </row>
    <row r="1279" spans="1:12" hidden="1" x14ac:dyDescent="0.35">
      <c r="A1279" s="2">
        <f t="shared" si="457"/>
        <v>148</v>
      </c>
      <c r="B1279" s="2">
        <f t="shared" si="458"/>
        <v>4.5999999999999996</v>
      </c>
      <c r="C1279" s="5" t="str">
        <f t="shared" si="459"/>
        <v>Informe Interactivo 2 - Paine</v>
      </c>
      <c r="D127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https://analytics.zoho.com/open-view/2395394000002077599?ZOHO_CRITERIA=%224.6%22.%22Descripci%C3%B3n%20A%C3%B1o%22%3C%3E'No%20Aplica'%20and%20%224.6%22.%22Total%20de%20Fruta%22%3E0.99%20and%20%224.6%22.%22C%C3%B3digo_Comuna%22%3D13404</v>
      </c>
      <c r="E1279" s="4">
        <f t="shared" si="460"/>
        <v>177</v>
      </c>
      <c r="F1279" t="str">
        <f t="shared" si="461"/>
        <v>Informe Interactivo 2</v>
      </c>
      <c r="G1279" t="str">
        <f t="shared" si="462"/>
        <v>Comuna</v>
      </c>
      <c r="H1279" t="str">
        <f t="shared" si="463"/>
        <v>Cantidad de fruta (kg)</v>
      </c>
      <c r="I1279" s="2">
        <v>13404</v>
      </c>
      <c r="J1279" t="s">
        <v>471</v>
      </c>
      <c r="L1279" s="1" t="str">
        <f t="shared" si="464"/>
        <v>Informe Interactivo 2 - Paine</v>
      </c>
    </row>
    <row r="1280" spans="1:12" hidden="1" x14ac:dyDescent="0.35">
      <c r="A1280" s="2">
        <f t="shared" si="457"/>
        <v>149</v>
      </c>
      <c r="B1280" s="2">
        <f t="shared" si="458"/>
        <v>4.5999999999999996</v>
      </c>
      <c r="C1280" s="5" t="str">
        <f t="shared" si="459"/>
        <v>Informe Interactivo 2 - Melipilla</v>
      </c>
      <c r="D128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https://analytics.zoho.com/open-view/2395394000002077599?ZOHO_CRITERIA=%224.6%22.%22Descripci%C3%B3n%20A%C3%B1o%22%3C%3E'No%20Aplica'%20and%20%224.6%22.%22Total%20de%20Fruta%22%3E0.99%20and%20%224.6%22.%22C%C3%B3digo_Comuna%22%3D13501</v>
      </c>
      <c r="E1280" s="4">
        <f t="shared" si="460"/>
        <v>177</v>
      </c>
      <c r="F1280" t="str">
        <f t="shared" si="461"/>
        <v>Informe Interactivo 2</v>
      </c>
      <c r="G1280" t="str">
        <f t="shared" si="462"/>
        <v>Comuna</v>
      </c>
      <c r="H1280" t="str">
        <f t="shared" si="463"/>
        <v>Cantidad de fruta (kg)</v>
      </c>
      <c r="I1280" s="2">
        <v>13501</v>
      </c>
      <c r="J1280" t="s">
        <v>472</v>
      </c>
      <c r="L1280" s="1" t="str">
        <f t="shared" si="464"/>
        <v>Informe Interactivo 2 - Melipilla</v>
      </c>
    </row>
    <row r="1281" spans="1:12" hidden="1" x14ac:dyDescent="0.35">
      <c r="A1281" s="2">
        <f t="shared" si="457"/>
        <v>150</v>
      </c>
      <c r="B1281" s="2">
        <f t="shared" si="458"/>
        <v>4.5999999999999996</v>
      </c>
      <c r="C1281" s="5" t="str">
        <f t="shared" si="459"/>
        <v>Informe Interactivo 2 - Alhué</v>
      </c>
      <c r="D128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https://analytics.zoho.com/open-view/2395394000002077599?ZOHO_CRITERIA=%224.6%22.%22Descripci%C3%B3n%20A%C3%B1o%22%3C%3E'No%20Aplica'%20and%20%224.6%22.%22Total%20de%20Fruta%22%3E0.99%20and%20%224.6%22.%22C%C3%B3digo_Comuna%22%3D13502</v>
      </c>
      <c r="E1281" s="4">
        <f t="shared" si="460"/>
        <v>177</v>
      </c>
      <c r="F1281" t="str">
        <f t="shared" si="461"/>
        <v>Informe Interactivo 2</v>
      </c>
      <c r="G1281" t="str">
        <f t="shared" si="462"/>
        <v>Comuna</v>
      </c>
      <c r="H1281" t="str">
        <f t="shared" si="463"/>
        <v>Cantidad de fruta (kg)</v>
      </c>
      <c r="I1281" s="2">
        <v>13502</v>
      </c>
      <c r="J1281" t="s">
        <v>473</v>
      </c>
      <c r="L1281" s="1" t="str">
        <f t="shared" si="464"/>
        <v>Informe Interactivo 2 - Alhué</v>
      </c>
    </row>
    <row r="1282" spans="1:12" hidden="1" x14ac:dyDescent="0.35">
      <c r="A1282" s="2">
        <f t="shared" si="457"/>
        <v>151</v>
      </c>
      <c r="B1282" s="2">
        <f t="shared" si="458"/>
        <v>4.5999999999999996</v>
      </c>
      <c r="C1282" s="5" t="str">
        <f t="shared" si="459"/>
        <v>Informe Interactivo 2 - Curacaví</v>
      </c>
      <c r="D128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https://analytics.zoho.com/open-view/2395394000002077599?ZOHO_CRITERIA=%224.6%22.%22Descripci%C3%B3n%20A%C3%B1o%22%3C%3E'No%20Aplica'%20and%20%224.6%22.%22Total%20de%20Fruta%22%3E0.99%20and%20%224.6%22.%22C%C3%B3digo_Comuna%22%3D13503</v>
      </c>
      <c r="E1282" s="4">
        <f t="shared" si="460"/>
        <v>177</v>
      </c>
      <c r="F1282" t="str">
        <f t="shared" si="461"/>
        <v>Informe Interactivo 2</v>
      </c>
      <c r="G1282" t="str">
        <f t="shared" si="462"/>
        <v>Comuna</v>
      </c>
      <c r="H1282" t="str">
        <f t="shared" si="463"/>
        <v>Cantidad de fruta (kg)</v>
      </c>
      <c r="I1282" s="2">
        <v>13503</v>
      </c>
      <c r="J1282" t="s">
        <v>474</v>
      </c>
      <c r="L1282" s="1" t="str">
        <f t="shared" si="464"/>
        <v>Informe Interactivo 2 - Curacaví</v>
      </c>
    </row>
    <row r="1283" spans="1:12" hidden="1" x14ac:dyDescent="0.35">
      <c r="A1283" s="2">
        <f t="shared" si="457"/>
        <v>152</v>
      </c>
      <c r="B1283" s="2">
        <f t="shared" si="458"/>
        <v>4.5999999999999996</v>
      </c>
      <c r="C1283" s="5" t="str">
        <f t="shared" si="459"/>
        <v>Informe Interactivo 2 - María Pinto</v>
      </c>
      <c r="D128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https://analytics.zoho.com/open-view/2395394000002077599?ZOHO_CRITERIA=%224.6%22.%22Descripci%C3%B3n%20A%C3%B1o%22%3C%3E'No%20Aplica'%20and%20%224.6%22.%22Total%20de%20Fruta%22%3E0.99%20and%20%224.6%22.%22C%C3%B3digo_Comuna%22%3D13504</v>
      </c>
      <c r="E1283" s="4">
        <f t="shared" si="460"/>
        <v>177</v>
      </c>
      <c r="F1283" t="str">
        <f t="shared" si="461"/>
        <v>Informe Interactivo 2</v>
      </c>
      <c r="G1283" t="str">
        <f t="shared" si="462"/>
        <v>Comuna</v>
      </c>
      <c r="H1283" t="str">
        <f t="shared" si="463"/>
        <v>Cantidad de fruta (kg)</v>
      </c>
      <c r="I1283" s="2">
        <v>13504</v>
      </c>
      <c r="J1283" t="s">
        <v>475</v>
      </c>
      <c r="L1283" s="1" t="str">
        <f t="shared" si="464"/>
        <v>Informe Interactivo 2 - María Pinto</v>
      </c>
    </row>
    <row r="1284" spans="1:12" hidden="1" x14ac:dyDescent="0.35">
      <c r="A1284" s="2">
        <f t="shared" si="457"/>
        <v>153</v>
      </c>
      <c r="B1284" s="2">
        <f t="shared" si="458"/>
        <v>4.5999999999999996</v>
      </c>
      <c r="C1284" s="5" t="str">
        <f t="shared" si="459"/>
        <v>Informe Interactivo 2 - San Pedro</v>
      </c>
      <c r="D128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https://analytics.zoho.com/open-view/2395394000002077599?ZOHO_CRITERIA=%224.6%22.%22Descripci%C3%B3n%20A%C3%B1o%22%3C%3E'No%20Aplica'%20and%20%224.6%22.%22Total%20de%20Fruta%22%3E0.99%20and%20%224.6%22.%22C%C3%B3digo_Comuna%22%3D13505</v>
      </c>
      <c r="E1284" s="4">
        <f t="shared" si="460"/>
        <v>177</v>
      </c>
      <c r="F1284" t="str">
        <f t="shared" si="461"/>
        <v>Informe Interactivo 2</v>
      </c>
      <c r="G1284" t="str">
        <f t="shared" si="462"/>
        <v>Comuna</v>
      </c>
      <c r="H1284" t="str">
        <f t="shared" si="463"/>
        <v>Cantidad de fruta (kg)</v>
      </c>
      <c r="I1284" s="2">
        <v>13505</v>
      </c>
      <c r="J1284" t="s">
        <v>476</v>
      </c>
      <c r="L1284" s="1" t="str">
        <f t="shared" si="464"/>
        <v>Informe Interactivo 2 - San Pedro</v>
      </c>
    </row>
    <row r="1285" spans="1:12" hidden="1" x14ac:dyDescent="0.35">
      <c r="A1285" s="2">
        <f t="shared" si="457"/>
        <v>154</v>
      </c>
      <c r="B1285" s="2">
        <f t="shared" si="458"/>
        <v>4.5999999999999996</v>
      </c>
      <c r="C1285" s="5" t="str">
        <f t="shared" si="459"/>
        <v>Informe Interactivo 2 - Talagante</v>
      </c>
      <c r="D128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https://analytics.zoho.com/open-view/2395394000002077599?ZOHO_CRITERIA=%224.6%22.%22Descripci%C3%B3n%20A%C3%B1o%22%3C%3E'No%20Aplica'%20and%20%224.6%22.%22Total%20de%20Fruta%22%3E0.99%20and%20%224.6%22.%22C%C3%B3digo_Comuna%22%3D13601</v>
      </c>
      <c r="E1285" s="4">
        <f t="shared" si="460"/>
        <v>177</v>
      </c>
      <c r="F1285" t="str">
        <f t="shared" si="461"/>
        <v>Informe Interactivo 2</v>
      </c>
      <c r="G1285" t="str">
        <f t="shared" si="462"/>
        <v>Comuna</v>
      </c>
      <c r="H1285" t="str">
        <f t="shared" si="463"/>
        <v>Cantidad de fruta (kg)</v>
      </c>
      <c r="I1285" s="2">
        <v>13601</v>
      </c>
      <c r="J1285" t="s">
        <v>477</v>
      </c>
      <c r="L1285" s="1" t="str">
        <f t="shared" si="464"/>
        <v>Informe Interactivo 2 - Talagante</v>
      </c>
    </row>
    <row r="1286" spans="1:12" hidden="1" x14ac:dyDescent="0.35">
      <c r="A1286" s="2">
        <f t="shared" si="457"/>
        <v>155</v>
      </c>
      <c r="B1286" s="2">
        <f t="shared" si="458"/>
        <v>4.5999999999999996</v>
      </c>
      <c r="C1286" s="5" t="str">
        <f t="shared" si="459"/>
        <v>Informe Interactivo 2 - El Monte</v>
      </c>
      <c r="D128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https://analytics.zoho.com/open-view/2395394000002077599?ZOHO_CRITERIA=%224.6%22.%22Descripci%C3%B3n%20A%C3%B1o%22%3C%3E'No%20Aplica'%20and%20%224.6%22.%22Total%20de%20Fruta%22%3E0.99%20and%20%224.6%22.%22C%C3%B3digo_Comuna%22%3D13602</v>
      </c>
      <c r="E1286" s="4">
        <f t="shared" si="460"/>
        <v>177</v>
      </c>
      <c r="F1286" t="str">
        <f t="shared" si="461"/>
        <v>Informe Interactivo 2</v>
      </c>
      <c r="G1286" t="str">
        <f t="shared" si="462"/>
        <v>Comuna</v>
      </c>
      <c r="H1286" t="str">
        <f t="shared" si="463"/>
        <v>Cantidad de fruta (kg)</v>
      </c>
      <c r="I1286" s="2">
        <v>13602</v>
      </c>
      <c r="J1286" t="s">
        <v>478</v>
      </c>
      <c r="L1286" s="1" t="str">
        <f t="shared" si="464"/>
        <v>Informe Interactivo 2 - El Monte</v>
      </c>
    </row>
    <row r="1287" spans="1:12" hidden="1" x14ac:dyDescent="0.35">
      <c r="A1287" s="2">
        <f t="shared" si="457"/>
        <v>156</v>
      </c>
      <c r="B1287" s="2">
        <f t="shared" si="458"/>
        <v>4.5999999999999996</v>
      </c>
      <c r="C1287" s="5" t="str">
        <f t="shared" si="459"/>
        <v>Informe Interactivo 2 - Isla de Maipo</v>
      </c>
      <c r="D128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https://analytics.zoho.com/open-view/2395394000002077599?ZOHO_CRITERIA=%224.6%22.%22Descripci%C3%B3n%20A%C3%B1o%22%3C%3E'No%20Aplica'%20and%20%224.6%22.%22Total%20de%20Fruta%22%3E0.99%20and%20%224.6%22.%22C%C3%B3digo_Comuna%22%3D13603</v>
      </c>
      <c r="E1287" s="4">
        <f t="shared" si="460"/>
        <v>177</v>
      </c>
      <c r="F1287" t="str">
        <f t="shared" si="461"/>
        <v>Informe Interactivo 2</v>
      </c>
      <c r="G1287" t="str">
        <f t="shared" si="462"/>
        <v>Comuna</v>
      </c>
      <c r="H1287" t="str">
        <f t="shared" si="463"/>
        <v>Cantidad de fruta (kg)</v>
      </c>
      <c r="I1287" s="2">
        <v>13603</v>
      </c>
      <c r="J1287" t="s">
        <v>479</v>
      </c>
      <c r="L1287" s="1" t="str">
        <f t="shared" si="464"/>
        <v>Informe Interactivo 2 - Isla de Maipo</v>
      </c>
    </row>
    <row r="1288" spans="1:12" hidden="1" x14ac:dyDescent="0.35">
      <c r="A1288" s="2">
        <f t="shared" si="457"/>
        <v>157</v>
      </c>
      <c r="B1288" s="2">
        <f t="shared" si="458"/>
        <v>4.5999999999999996</v>
      </c>
      <c r="C1288" s="5" t="str">
        <f t="shared" si="459"/>
        <v>Informe Interactivo 2 - Padre Hurtado</v>
      </c>
      <c r="D128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https://analytics.zoho.com/open-view/2395394000002077599?ZOHO_CRITERIA=%224.6%22.%22Descripci%C3%B3n%20A%C3%B1o%22%3C%3E'No%20Aplica'%20and%20%224.6%22.%22Total%20de%20Fruta%22%3E0.99%20and%20%224.6%22.%22C%C3%B3digo_Comuna%22%3D13604</v>
      </c>
      <c r="E1288" s="4">
        <f t="shared" si="460"/>
        <v>177</v>
      </c>
      <c r="F1288" t="str">
        <f t="shared" si="461"/>
        <v>Informe Interactivo 2</v>
      </c>
      <c r="G1288" t="str">
        <f t="shared" si="462"/>
        <v>Comuna</v>
      </c>
      <c r="H1288" t="str">
        <f t="shared" si="463"/>
        <v>Cantidad de fruta (kg)</v>
      </c>
      <c r="I1288" s="2">
        <v>13604</v>
      </c>
      <c r="J1288" t="s">
        <v>480</v>
      </c>
      <c r="L1288" s="1" t="str">
        <f t="shared" si="464"/>
        <v>Informe Interactivo 2 - Padre Hurtado</v>
      </c>
    </row>
    <row r="1289" spans="1:12" hidden="1" x14ac:dyDescent="0.35">
      <c r="A1289" s="2">
        <f t="shared" si="457"/>
        <v>158</v>
      </c>
      <c r="B1289" s="2">
        <f t="shared" si="458"/>
        <v>4.5999999999999996</v>
      </c>
      <c r="C1289" s="5" t="str">
        <f t="shared" si="459"/>
        <v>Informe Interactivo 2 - Peñaflor</v>
      </c>
      <c r="D128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https://analytics.zoho.com/open-view/2395394000002077599?ZOHO_CRITERIA=%224.6%22.%22Descripci%C3%B3n%20A%C3%B1o%22%3C%3E'No%20Aplica'%20and%20%224.6%22.%22Total%20de%20Fruta%22%3E0.99%20and%20%224.6%22.%22C%C3%B3digo_Comuna%22%3D13605</v>
      </c>
      <c r="E1289" s="4">
        <f t="shared" si="460"/>
        <v>177</v>
      </c>
      <c r="F1289" t="str">
        <f t="shared" si="461"/>
        <v>Informe Interactivo 2</v>
      </c>
      <c r="G1289" t="str">
        <f t="shared" si="462"/>
        <v>Comuna</v>
      </c>
      <c r="H1289" t="str">
        <f t="shared" si="463"/>
        <v>Cantidad de fruta (kg)</v>
      </c>
      <c r="I1289" s="2">
        <v>13605</v>
      </c>
      <c r="J1289" t="s">
        <v>481</v>
      </c>
      <c r="L1289" s="1" t="str">
        <f t="shared" si="464"/>
        <v>Informe Interactivo 2 - Peñaflor</v>
      </c>
    </row>
    <row r="1290" spans="1:12" hidden="1" x14ac:dyDescent="0.35">
      <c r="A1290" s="2">
        <f t="shared" si="457"/>
        <v>159</v>
      </c>
      <c r="B1290" s="2">
        <f t="shared" si="458"/>
        <v>4.5999999999999996</v>
      </c>
      <c r="C1290" s="5" t="str">
        <f t="shared" si="459"/>
        <v>Informe Interactivo 2 - Valdivia</v>
      </c>
      <c r="D129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https://analytics.zoho.com/open-view/2395394000002077599?ZOHO_CRITERIA=%224.6%22.%22Descripci%C3%B3n%20A%C3%B1o%22%3C%3E'No%20Aplica'%20and%20%224.6%22.%22Total%20de%20Fruta%22%3E0.99%20and%20%224.6%22.%22C%C3%B3digo_Comuna%22%3D14101</v>
      </c>
      <c r="E1290" s="4">
        <f t="shared" si="460"/>
        <v>177</v>
      </c>
      <c r="F1290" t="str">
        <f t="shared" si="461"/>
        <v>Informe Interactivo 2</v>
      </c>
      <c r="G1290" t="str">
        <f t="shared" si="462"/>
        <v>Comuna</v>
      </c>
      <c r="H1290" t="str">
        <f t="shared" si="463"/>
        <v>Cantidad de fruta (kg)</v>
      </c>
      <c r="I1290" s="2">
        <v>14101</v>
      </c>
      <c r="J1290" t="s">
        <v>482</v>
      </c>
      <c r="L1290" s="1" t="str">
        <f t="shared" si="464"/>
        <v>Informe Interactivo 2 - Valdivia</v>
      </c>
    </row>
    <row r="1291" spans="1:12" hidden="1" x14ac:dyDescent="0.35">
      <c r="A1291" s="2">
        <f t="shared" si="457"/>
        <v>160</v>
      </c>
      <c r="B1291" s="2">
        <f t="shared" si="458"/>
        <v>4.5999999999999996</v>
      </c>
      <c r="C1291" s="5" t="str">
        <f t="shared" si="459"/>
        <v>Informe Interactivo 2 - Lanco</v>
      </c>
      <c r="D129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https://analytics.zoho.com/open-view/2395394000002077599?ZOHO_CRITERIA=%224.6%22.%22Descripci%C3%B3n%20A%C3%B1o%22%3C%3E'No%20Aplica'%20and%20%224.6%22.%22Total%20de%20Fruta%22%3E0.99%20and%20%224.6%22.%22C%C3%B3digo_Comuna%22%3D14103</v>
      </c>
      <c r="E1291" s="4">
        <f t="shared" si="460"/>
        <v>177</v>
      </c>
      <c r="F1291" t="str">
        <f t="shared" si="461"/>
        <v>Informe Interactivo 2</v>
      </c>
      <c r="G1291" t="str">
        <f t="shared" si="462"/>
        <v>Comuna</v>
      </c>
      <c r="H1291" t="str">
        <f t="shared" si="463"/>
        <v>Cantidad de fruta (kg)</v>
      </c>
      <c r="I1291" s="2">
        <v>14103</v>
      </c>
      <c r="J1291" t="s">
        <v>483</v>
      </c>
      <c r="L1291" s="1" t="str">
        <f t="shared" si="464"/>
        <v>Informe Interactivo 2 - Lanco</v>
      </c>
    </row>
    <row r="1292" spans="1:12" hidden="1" x14ac:dyDescent="0.35">
      <c r="A1292" s="2">
        <f t="shared" si="457"/>
        <v>161</v>
      </c>
      <c r="B1292" s="2">
        <f t="shared" si="458"/>
        <v>4.5999999999999996</v>
      </c>
      <c r="C1292" s="5" t="str">
        <f t="shared" si="459"/>
        <v>Informe Interactivo 2 - Mariquina</v>
      </c>
      <c r="D129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https://analytics.zoho.com/open-view/2395394000002077599?ZOHO_CRITERIA=%224.6%22.%22Descripci%C3%B3n%20A%C3%B1o%22%3C%3E'No%20Aplica'%20and%20%224.6%22.%22Total%20de%20Fruta%22%3E0.99%20and%20%224.6%22.%22C%C3%B3digo_Comuna%22%3D14106</v>
      </c>
      <c r="E1292" s="4">
        <f t="shared" si="460"/>
        <v>177</v>
      </c>
      <c r="F1292" t="str">
        <f t="shared" si="461"/>
        <v>Informe Interactivo 2</v>
      </c>
      <c r="G1292" t="str">
        <f t="shared" si="462"/>
        <v>Comuna</v>
      </c>
      <c r="H1292" t="str">
        <f t="shared" si="463"/>
        <v>Cantidad de fruta (kg)</v>
      </c>
      <c r="I1292" s="2">
        <v>14106</v>
      </c>
      <c r="J1292" t="s">
        <v>484</v>
      </c>
      <c r="L1292" s="1" t="str">
        <f t="shared" si="464"/>
        <v>Informe Interactivo 2 - Mariquina</v>
      </c>
    </row>
    <row r="1293" spans="1:12" hidden="1" x14ac:dyDescent="0.35">
      <c r="A1293" s="2">
        <f t="shared" si="457"/>
        <v>162</v>
      </c>
      <c r="B1293" s="2">
        <f t="shared" si="458"/>
        <v>4.5999999999999996</v>
      </c>
      <c r="C1293" s="5" t="str">
        <f t="shared" si="459"/>
        <v>Informe Interactivo 2 - La Unión</v>
      </c>
      <c r="D129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https://analytics.zoho.com/open-view/2395394000002077599?ZOHO_CRITERIA=%224.6%22.%22Descripci%C3%B3n%20A%C3%B1o%22%3C%3E'No%20Aplica'%20and%20%224.6%22.%22Total%20de%20Fruta%22%3E0.99%20and%20%224.6%22.%22C%C3%B3digo_Comuna%22%3D14201</v>
      </c>
      <c r="E1293" s="4">
        <f t="shared" si="460"/>
        <v>177</v>
      </c>
      <c r="F1293" t="str">
        <f t="shared" si="461"/>
        <v>Informe Interactivo 2</v>
      </c>
      <c r="G1293" t="str">
        <f t="shared" si="462"/>
        <v>Comuna</v>
      </c>
      <c r="H1293" t="str">
        <f t="shared" si="463"/>
        <v>Cantidad de fruta (kg)</v>
      </c>
      <c r="I1293" s="2">
        <v>14201</v>
      </c>
      <c r="J1293" t="s">
        <v>485</v>
      </c>
      <c r="L1293" s="1" t="str">
        <f t="shared" si="464"/>
        <v>Informe Interactivo 2 - La Unión</v>
      </c>
    </row>
    <row r="1294" spans="1:12" hidden="1" x14ac:dyDescent="0.35">
      <c r="A1294" s="2">
        <f t="shared" si="457"/>
        <v>163</v>
      </c>
      <c r="B1294" s="2">
        <f t="shared" si="458"/>
        <v>4.5999999999999996</v>
      </c>
      <c r="C1294" s="5" t="str">
        <f t="shared" si="459"/>
        <v>Informe Interactivo 2 - Arica</v>
      </c>
      <c r="D129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https://analytics.zoho.com/open-view/2395394000002077599?ZOHO_CRITERIA=%224.6%22.%22Descripci%C3%B3n%20A%C3%B1o%22%3C%3E'No%20Aplica'%20and%20%224.6%22.%22Total%20de%20Fruta%22%3E0.99%20and%20%224.6%22.%22C%C3%B3digo_Comuna%22%3D15101</v>
      </c>
      <c r="E1294" s="4">
        <f t="shared" si="460"/>
        <v>177</v>
      </c>
      <c r="F1294" t="str">
        <f t="shared" si="461"/>
        <v>Informe Interactivo 2</v>
      </c>
      <c r="G1294" t="str">
        <f t="shared" si="462"/>
        <v>Comuna</v>
      </c>
      <c r="H1294" t="str">
        <f t="shared" si="463"/>
        <v>Cantidad de fruta (kg)</v>
      </c>
      <c r="I1294" s="2">
        <v>15101</v>
      </c>
      <c r="J1294" t="s">
        <v>486</v>
      </c>
      <c r="L1294" s="1" t="str">
        <f t="shared" si="464"/>
        <v>Informe Interactivo 2 - Arica</v>
      </c>
    </row>
    <row r="1295" spans="1:12" hidden="1" x14ac:dyDescent="0.35">
      <c r="A1295" s="2">
        <f t="shared" si="457"/>
        <v>164</v>
      </c>
      <c r="B1295" s="2">
        <f t="shared" si="458"/>
        <v>4.5999999999999996</v>
      </c>
      <c r="C1295" s="5" t="str">
        <f t="shared" si="459"/>
        <v>Informe Interactivo 2 - Chillán</v>
      </c>
      <c r="D129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https://analytics.zoho.com/open-view/2395394000002077599?ZOHO_CRITERIA=%224.6%22.%22Descripci%C3%B3n%20A%C3%B1o%22%3C%3E'No%20Aplica'%20and%20%224.6%22.%22Total%20de%20Fruta%22%3E0.99%20and%20%224.6%22.%22C%C3%B3digo_Comuna%22%3D16101</v>
      </c>
      <c r="E1295" s="4">
        <f t="shared" si="460"/>
        <v>177</v>
      </c>
      <c r="F1295" t="str">
        <f t="shared" si="461"/>
        <v>Informe Interactivo 2</v>
      </c>
      <c r="G1295" t="str">
        <f t="shared" si="462"/>
        <v>Comuna</v>
      </c>
      <c r="H1295" t="str">
        <f t="shared" si="463"/>
        <v>Cantidad de fruta (kg)</v>
      </c>
      <c r="I1295" s="2">
        <v>16101</v>
      </c>
      <c r="J1295" t="s">
        <v>487</v>
      </c>
      <c r="L1295" s="1" t="str">
        <f t="shared" si="464"/>
        <v>Informe Interactivo 2 - Chillán</v>
      </c>
    </row>
    <row r="1296" spans="1:12" hidden="1" x14ac:dyDescent="0.35">
      <c r="A1296" s="2">
        <f t="shared" si="457"/>
        <v>165</v>
      </c>
      <c r="B1296" s="2">
        <f t="shared" si="458"/>
        <v>4.5999999999999996</v>
      </c>
      <c r="C1296" s="5" t="str">
        <f t="shared" si="459"/>
        <v>Informe Interactivo 2 - Bulnes</v>
      </c>
      <c r="D129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https://analytics.zoho.com/open-view/2395394000002077599?ZOHO_CRITERIA=%224.6%22.%22Descripci%C3%B3n%20A%C3%B1o%22%3C%3E'No%20Aplica'%20and%20%224.6%22.%22Total%20de%20Fruta%22%3E0.99%20and%20%224.6%22.%22C%C3%B3digo_Comuna%22%3D16102</v>
      </c>
      <c r="E1296" s="4">
        <f t="shared" si="460"/>
        <v>177</v>
      </c>
      <c r="F1296" t="str">
        <f t="shared" si="461"/>
        <v>Informe Interactivo 2</v>
      </c>
      <c r="G1296" t="str">
        <f t="shared" si="462"/>
        <v>Comuna</v>
      </c>
      <c r="H1296" t="str">
        <f t="shared" si="463"/>
        <v>Cantidad de fruta (kg)</v>
      </c>
      <c r="I1296" s="2">
        <v>16102</v>
      </c>
      <c r="J1296" t="s">
        <v>488</v>
      </c>
      <c r="L1296" s="1" t="str">
        <f t="shared" si="464"/>
        <v>Informe Interactivo 2 - Bulnes</v>
      </c>
    </row>
    <row r="1297" spans="1:12" hidden="1" x14ac:dyDescent="0.35">
      <c r="A1297" s="2">
        <f t="shared" si="457"/>
        <v>166</v>
      </c>
      <c r="B1297" s="2">
        <f t="shared" si="458"/>
        <v>4.5999999999999996</v>
      </c>
      <c r="C1297" s="5" t="str">
        <f t="shared" si="459"/>
        <v>Informe Interactivo 2 - Chillán Viejo</v>
      </c>
      <c r="D129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https://analytics.zoho.com/open-view/2395394000002077599?ZOHO_CRITERIA=%224.6%22.%22Descripci%C3%B3n%20A%C3%B1o%22%3C%3E'No%20Aplica'%20and%20%224.6%22.%22Total%20de%20Fruta%22%3E0.99%20and%20%224.6%22.%22C%C3%B3digo_Comuna%22%3D16103</v>
      </c>
      <c r="E1297" s="4">
        <f t="shared" si="460"/>
        <v>177</v>
      </c>
      <c r="F1297" t="str">
        <f t="shared" si="461"/>
        <v>Informe Interactivo 2</v>
      </c>
      <c r="G1297" t="str">
        <f t="shared" si="462"/>
        <v>Comuna</v>
      </c>
      <c r="H1297" t="str">
        <f t="shared" si="463"/>
        <v>Cantidad de fruta (kg)</v>
      </c>
      <c r="I1297" s="2">
        <v>16103</v>
      </c>
      <c r="J1297" t="s">
        <v>489</v>
      </c>
      <c r="L1297" s="1" t="str">
        <f t="shared" si="464"/>
        <v>Informe Interactivo 2 - Chillán Viejo</v>
      </c>
    </row>
    <row r="1298" spans="1:12" hidden="1" x14ac:dyDescent="0.35">
      <c r="A1298" s="2">
        <f t="shared" si="457"/>
        <v>167</v>
      </c>
      <c r="B1298" s="2">
        <f t="shared" si="458"/>
        <v>4.5999999999999996</v>
      </c>
      <c r="C1298" s="5" t="str">
        <f t="shared" si="459"/>
        <v>Informe Interactivo 2 - El Carmen</v>
      </c>
      <c r="D129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https://analytics.zoho.com/open-view/2395394000002077599?ZOHO_CRITERIA=%224.6%22.%22Descripci%C3%B3n%20A%C3%B1o%22%3C%3E'No%20Aplica'%20and%20%224.6%22.%22Total%20de%20Fruta%22%3E0.99%20and%20%224.6%22.%22C%C3%B3digo_Comuna%22%3D16104</v>
      </c>
      <c r="E1298" s="4">
        <f t="shared" si="460"/>
        <v>177</v>
      </c>
      <c r="F1298" t="str">
        <f t="shared" si="461"/>
        <v>Informe Interactivo 2</v>
      </c>
      <c r="G1298" t="str">
        <f t="shared" si="462"/>
        <v>Comuna</v>
      </c>
      <c r="H1298" t="str">
        <f t="shared" si="463"/>
        <v>Cantidad de fruta (kg)</v>
      </c>
      <c r="I1298" s="2">
        <v>16104</v>
      </c>
      <c r="J1298" t="s">
        <v>490</v>
      </c>
      <c r="L1298" s="1" t="str">
        <f t="shared" si="464"/>
        <v>Informe Interactivo 2 - El Carmen</v>
      </c>
    </row>
    <row r="1299" spans="1:12" hidden="1" x14ac:dyDescent="0.35">
      <c r="A1299" s="2">
        <f t="shared" si="457"/>
        <v>168</v>
      </c>
      <c r="B1299" s="2">
        <f t="shared" si="458"/>
        <v>4.5999999999999996</v>
      </c>
      <c r="C1299" s="5" t="str">
        <f t="shared" si="459"/>
        <v>Informe Interactivo 2 - Pinto</v>
      </c>
      <c r="D129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https://analytics.zoho.com/open-view/2395394000002077599?ZOHO_CRITERIA=%224.6%22.%22Descripci%C3%B3n%20A%C3%B1o%22%3C%3E'No%20Aplica'%20and%20%224.6%22.%22Total%20de%20Fruta%22%3E0.99%20and%20%224.6%22.%22C%C3%B3digo_Comuna%22%3D16106</v>
      </c>
      <c r="E1299" s="4">
        <f t="shared" si="460"/>
        <v>177</v>
      </c>
      <c r="F1299" t="str">
        <f t="shared" si="461"/>
        <v>Informe Interactivo 2</v>
      </c>
      <c r="G1299" t="str">
        <f t="shared" si="462"/>
        <v>Comuna</v>
      </c>
      <c r="H1299" t="str">
        <f t="shared" si="463"/>
        <v>Cantidad de fruta (kg)</v>
      </c>
      <c r="I1299" s="2">
        <v>16106</v>
      </c>
      <c r="J1299" t="s">
        <v>491</v>
      </c>
      <c r="L1299" s="1" t="str">
        <f t="shared" si="464"/>
        <v>Informe Interactivo 2 - Pinto</v>
      </c>
    </row>
    <row r="1300" spans="1:12" hidden="1" x14ac:dyDescent="0.35">
      <c r="A1300" s="2">
        <f t="shared" si="457"/>
        <v>169</v>
      </c>
      <c r="B1300" s="2">
        <f t="shared" si="458"/>
        <v>4.5999999999999996</v>
      </c>
      <c r="C1300" s="5" t="str">
        <f t="shared" si="459"/>
        <v>Informe Interactivo 2 - Quillón</v>
      </c>
      <c r="D130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https://analytics.zoho.com/open-view/2395394000002077599?ZOHO_CRITERIA=%224.6%22.%22Descripci%C3%B3n%20A%C3%B1o%22%3C%3E'No%20Aplica'%20and%20%224.6%22.%22Total%20de%20Fruta%22%3E0.99%20and%20%224.6%22.%22C%C3%B3digo_Comuna%22%3D16107</v>
      </c>
      <c r="E1300" s="4">
        <f t="shared" si="460"/>
        <v>177</v>
      </c>
      <c r="F1300" t="str">
        <f t="shared" si="461"/>
        <v>Informe Interactivo 2</v>
      </c>
      <c r="G1300" t="str">
        <f t="shared" si="462"/>
        <v>Comuna</v>
      </c>
      <c r="H1300" t="str">
        <f t="shared" si="463"/>
        <v>Cantidad de fruta (kg)</v>
      </c>
      <c r="I1300" s="2">
        <v>16107</v>
      </c>
      <c r="J1300" t="s">
        <v>492</v>
      </c>
      <c r="L1300" s="1" t="str">
        <f t="shared" si="464"/>
        <v>Informe Interactivo 2 - Quillón</v>
      </c>
    </row>
    <row r="1301" spans="1:12" hidden="1" x14ac:dyDescent="0.35">
      <c r="A1301" s="2">
        <f t="shared" si="457"/>
        <v>170</v>
      </c>
      <c r="B1301" s="2">
        <f t="shared" si="458"/>
        <v>4.5999999999999996</v>
      </c>
      <c r="C1301" s="5" t="str">
        <f t="shared" si="459"/>
        <v>Informe Interactivo 2 - San Ignacio</v>
      </c>
      <c r="D130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https://analytics.zoho.com/open-view/2395394000002077599?ZOHO_CRITERIA=%224.6%22.%22Descripci%C3%B3n%20A%C3%B1o%22%3C%3E'No%20Aplica'%20and%20%224.6%22.%22Total%20de%20Fruta%22%3E0.99%20and%20%224.6%22.%22C%C3%B3digo_Comuna%22%3D16108</v>
      </c>
      <c r="E1301" s="4">
        <f t="shared" si="460"/>
        <v>177</v>
      </c>
      <c r="F1301" t="str">
        <f t="shared" si="461"/>
        <v>Informe Interactivo 2</v>
      </c>
      <c r="G1301" t="str">
        <f t="shared" si="462"/>
        <v>Comuna</v>
      </c>
      <c r="H1301" t="str">
        <f t="shared" si="463"/>
        <v>Cantidad de fruta (kg)</v>
      </c>
      <c r="I1301" s="2">
        <v>16108</v>
      </c>
      <c r="J1301" t="s">
        <v>493</v>
      </c>
      <c r="L1301" s="1" t="str">
        <f t="shared" si="464"/>
        <v>Informe Interactivo 2 - San Ignacio</v>
      </c>
    </row>
    <row r="1302" spans="1:12" hidden="1" x14ac:dyDescent="0.35">
      <c r="A1302" s="2">
        <f t="shared" si="457"/>
        <v>171</v>
      </c>
      <c r="B1302" s="2">
        <f t="shared" si="458"/>
        <v>4.5999999999999996</v>
      </c>
      <c r="C1302" s="5" t="str">
        <f t="shared" si="459"/>
        <v>Informe Interactivo 2 - Yungay</v>
      </c>
      <c r="D130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https://analytics.zoho.com/open-view/2395394000002077599?ZOHO_CRITERIA=%224.6%22.%22Descripci%C3%B3n%20A%C3%B1o%22%3C%3E'No%20Aplica'%20and%20%224.6%22.%22Total%20de%20Fruta%22%3E0.99%20and%20%224.6%22.%22C%C3%B3digo_Comuna%22%3D16109</v>
      </c>
      <c r="E1302" s="4">
        <f t="shared" si="460"/>
        <v>177</v>
      </c>
      <c r="F1302" t="str">
        <f t="shared" si="461"/>
        <v>Informe Interactivo 2</v>
      </c>
      <c r="G1302" t="str">
        <f t="shared" si="462"/>
        <v>Comuna</v>
      </c>
      <c r="H1302" t="str">
        <f t="shared" si="463"/>
        <v>Cantidad de fruta (kg)</v>
      </c>
      <c r="I1302" s="2">
        <v>16109</v>
      </c>
      <c r="J1302" t="s">
        <v>494</v>
      </c>
      <c r="L1302" s="1" t="str">
        <f t="shared" si="464"/>
        <v>Informe Interactivo 2 - Yungay</v>
      </c>
    </row>
    <row r="1303" spans="1:12" hidden="1" x14ac:dyDescent="0.35">
      <c r="A1303" s="2">
        <f t="shared" si="457"/>
        <v>172</v>
      </c>
      <c r="B1303" s="2">
        <f t="shared" si="458"/>
        <v>4.5999999999999996</v>
      </c>
      <c r="C1303" s="5" t="str">
        <f t="shared" si="459"/>
        <v>Informe Interactivo 2 - Cobquecura</v>
      </c>
      <c r="D130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https://analytics.zoho.com/open-view/2395394000002077599?ZOHO_CRITERIA=%224.6%22.%22Descripci%C3%B3n%20A%C3%B1o%22%3C%3E'No%20Aplica'%20and%20%224.6%22.%22Total%20de%20Fruta%22%3E0.99%20and%20%224.6%22.%22C%C3%B3digo_Comuna%22%3D16202</v>
      </c>
      <c r="E1303" s="4">
        <f t="shared" si="460"/>
        <v>177</v>
      </c>
      <c r="F1303" t="str">
        <f t="shared" si="461"/>
        <v>Informe Interactivo 2</v>
      </c>
      <c r="G1303" t="str">
        <f t="shared" si="462"/>
        <v>Comuna</v>
      </c>
      <c r="H1303" t="str">
        <f t="shared" si="463"/>
        <v>Cantidad de fruta (kg)</v>
      </c>
      <c r="I1303" s="2">
        <v>16202</v>
      </c>
      <c r="J1303" t="s">
        <v>495</v>
      </c>
      <c r="L1303" s="1" t="str">
        <f t="shared" si="464"/>
        <v>Informe Interactivo 2 - Cobquecura</v>
      </c>
    </row>
    <row r="1304" spans="1:12" hidden="1" x14ac:dyDescent="0.35">
      <c r="A1304" s="2">
        <f t="shared" si="457"/>
        <v>173</v>
      </c>
      <c r="B1304" s="2">
        <f t="shared" si="458"/>
        <v>4.5999999999999996</v>
      </c>
      <c r="C1304" s="5" t="str">
        <f t="shared" si="459"/>
        <v>Informe Interactivo 2 - Ninhue</v>
      </c>
      <c r="D130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https://analytics.zoho.com/open-view/2395394000002077599?ZOHO_CRITERIA=%224.6%22.%22Descripci%C3%B3n%20A%C3%B1o%22%3C%3E'No%20Aplica'%20and%20%224.6%22.%22Total%20de%20Fruta%22%3E0.99%20and%20%224.6%22.%22C%C3%B3digo_Comuna%22%3D16204</v>
      </c>
      <c r="E1304" s="4">
        <f t="shared" si="460"/>
        <v>177</v>
      </c>
      <c r="F1304" t="str">
        <f t="shared" si="461"/>
        <v>Informe Interactivo 2</v>
      </c>
      <c r="G1304" t="str">
        <f t="shared" si="462"/>
        <v>Comuna</v>
      </c>
      <c r="H1304" t="str">
        <f t="shared" si="463"/>
        <v>Cantidad de fruta (kg)</v>
      </c>
      <c r="I1304" s="2">
        <v>16204</v>
      </c>
      <c r="J1304" t="s">
        <v>496</v>
      </c>
      <c r="L1304" s="1" t="str">
        <f t="shared" si="464"/>
        <v>Informe Interactivo 2 - Ninhue</v>
      </c>
    </row>
    <row r="1305" spans="1:12" hidden="1" x14ac:dyDescent="0.35">
      <c r="A1305" s="2">
        <f t="shared" si="457"/>
        <v>174</v>
      </c>
      <c r="B1305" s="2">
        <f t="shared" si="458"/>
        <v>4.5999999999999996</v>
      </c>
      <c r="C1305" s="5" t="str">
        <f t="shared" si="459"/>
        <v>Informe Interactivo 2 - Ránquil</v>
      </c>
      <c r="D130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https://analytics.zoho.com/open-view/2395394000002077599?ZOHO_CRITERIA=%224.6%22.%22Descripci%C3%B3n%20A%C3%B1o%22%3C%3E'No%20Aplica'%20and%20%224.6%22.%22Total%20de%20Fruta%22%3E0.99%20and%20%224.6%22.%22C%C3%B3digo_Comuna%22%3D16206</v>
      </c>
      <c r="E1305" s="4">
        <f t="shared" si="460"/>
        <v>177</v>
      </c>
      <c r="F1305" t="str">
        <f t="shared" si="461"/>
        <v>Informe Interactivo 2</v>
      </c>
      <c r="G1305" t="str">
        <f t="shared" si="462"/>
        <v>Comuna</v>
      </c>
      <c r="H1305" t="str">
        <f t="shared" si="463"/>
        <v>Cantidad de fruta (kg)</v>
      </c>
      <c r="I1305" s="2">
        <v>16206</v>
      </c>
      <c r="J1305" t="s">
        <v>497</v>
      </c>
      <c r="L1305" s="1" t="str">
        <f t="shared" si="464"/>
        <v>Informe Interactivo 2 - Ránquil</v>
      </c>
    </row>
    <row r="1306" spans="1:12" hidden="1" x14ac:dyDescent="0.35">
      <c r="A1306" s="2">
        <f t="shared" si="457"/>
        <v>175</v>
      </c>
      <c r="B1306" s="2">
        <f t="shared" si="458"/>
        <v>4.5999999999999996</v>
      </c>
      <c r="C1306" s="5" t="str">
        <f t="shared" si="459"/>
        <v>Informe Interactivo 2 - San Carlos</v>
      </c>
      <c r="D130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https://analytics.zoho.com/open-view/2395394000002077599?ZOHO_CRITERIA=%224.6%22.%22Descripci%C3%B3n%20A%C3%B1o%22%3C%3E'No%20Aplica'%20and%20%224.6%22.%22Total%20de%20Fruta%22%3E0.99%20and%20%224.6%22.%22C%C3%B3digo_Comuna%22%3D16301</v>
      </c>
      <c r="E1306" s="4">
        <f t="shared" si="460"/>
        <v>177</v>
      </c>
      <c r="F1306" t="str">
        <f t="shared" si="461"/>
        <v>Informe Interactivo 2</v>
      </c>
      <c r="G1306" t="str">
        <f t="shared" si="462"/>
        <v>Comuna</v>
      </c>
      <c r="H1306" t="str">
        <f t="shared" si="463"/>
        <v>Cantidad de fruta (kg)</v>
      </c>
      <c r="I1306" s="2">
        <v>16301</v>
      </c>
      <c r="J1306" t="s">
        <v>498</v>
      </c>
      <c r="L1306" s="1" t="str">
        <f t="shared" si="464"/>
        <v>Informe Interactivo 2 - San Carlos</v>
      </c>
    </row>
    <row r="1307" spans="1:12" hidden="1" x14ac:dyDescent="0.35">
      <c r="A1307" s="2">
        <f t="shared" si="457"/>
        <v>176</v>
      </c>
      <c r="B1307" s="2">
        <f t="shared" si="458"/>
        <v>4.5999999999999996</v>
      </c>
      <c r="C1307" s="5" t="str">
        <f t="shared" si="459"/>
        <v>Informe Interactivo 2 - Coihueco</v>
      </c>
      <c r="D130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https://analytics.zoho.com/open-view/2395394000002077599?ZOHO_CRITERIA=%224.6%22.%22Descripci%C3%B3n%20A%C3%B1o%22%3C%3E'No%20Aplica'%20and%20%224.6%22.%22Total%20de%20Fruta%22%3E0.99%20and%20%224.6%22.%22C%C3%B3digo_Comuna%22%3D16302</v>
      </c>
      <c r="E1307" s="4">
        <f t="shared" si="460"/>
        <v>177</v>
      </c>
      <c r="F1307" t="str">
        <f t="shared" si="461"/>
        <v>Informe Interactivo 2</v>
      </c>
      <c r="G1307" t="str">
        <f t="shared" si="462"/>
        <v>Comuna</v>
      </c>
      <c r="H1307" t="str">
        <f t="shared" si="463"/>
        <v>Cantidad de fruta (kg)</v>
      </c>
      <c r="I1307" s="2">
        <v>16302</v>
      </c>
      <c r="J1307" t="s">
        <v>499</v>
      </c>
      <c r="L1307" s="1" t="str">
        <f t="shared" si="464"/>
        <v>Informe Interactivo 2 - Coihueco</v>
      </c>
    </row>
    <row r="1308" spans="1:12" hidden="1" x14ac:dyDescent="0.35">
      <c r="A1308" s="2">
        <f t="shared" si="457"/>
        <v>177</v>
      </c>
      <c r="B1308" s="2">
        <f t="shared" si="458"/>
        <v>4.5999999999999996</v>
      </c>
      <c r="C1308" s="5" t="str">
        <f t="shared" si="459"/>
        <v>Informe Interactivo 2 - Ñiquén</v>
      </c>
      <c r="D130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https://analytics.zoho.com/open-view/2395394000002077599?ZOHO_CRITERIA=%224.6%22.%22Descripci%C3%B3n%20A%C3%B1o%22%3C%3E'No%20Aplica'%20and%20%224.6%22.%22Total%20de%20Fruta%22%3E0.99%20and%20%224.6%22.%22C%C3%B3digo_Comuna%22%3D16303</v>
      </c>
      <c r="E1308" s="4">
        <f t="shared" si="460"/>
        <v>177</v>
      </c>
      <c r="F1308" t="str">
        <f t="shared" si="461"/>
        <v>Informe Interactivo 2</v>
      </c>
      <c r="G1308" t="str">
        <f t="shared" si="462"/>
        <v>Comuna</v>
      </c>
      <c r="H1308" t="str">
        <f t="shared" si="463"/>
        <v>Cantidad de fruta (kg)</v>
      </c>
      <c r="I1308" s="2">
        <v>16303</v>
      </c>
      <c r="J1308" t="s">
        <v>500</v>
      </c>
      <c r="L1308" s="1" t="str">
        <f t="shared" si="464"/>
        <v>Informe Interactivo 2 - Ñiquén</v>
      </c>
    </row>
    <row r="1309" spans="1:12" hidden="1" x14ac:dyDescent="0.35">
      <c r="A1309" s="40">
        <v>1</v>
      </c>
      <c r="B1309" s="40">
        <f t="shared" si="458"/>
        <v>4.5999999999999996</v>
      </c>
      <c r="C1309" s="41" t="str">
        <f t="shared" si="459"/>
        <v>Informe Interactivo 3 - Olivo</v>
      </c>
      <c r="D1309" s="42" t="str">
        <f>+"https://analytics.zoho.com/open-view/2395394000002098301?ZOHO_CRITERIA=%224.6%22.%22Descripci%C3%B3n%20A%C3%B1o%22%3C%3E'No%20Aplica'%20and%20%224.6%22.%22Total%20de%20Fruta%22%3E0.99%20and%20%224.6%22.%22Id_Categor%C3%ADa%22%3D"&amp;I1309</f>
        <v>https://analytics.zoho.com/open-view/2395394000002098301?ZOHO_CRITERIA=%224.6%22.%22Descripci%C3%B3n%20A%C3%B1o%22%3C%3E'No%20Aplica'%20and%20%224.6%22.%22Total%20de%20Fruta%22%3E0.99%20and%20%224.6%22.%22Id_Categor%C3%ADa%22%3D100106001</v>
      </c>
      <c r="E1309" s="43">
        <v>48</v>
      </c>
      <c r="F1309" s="44" t="s">
        <v>71</v>
      </c>
      <c r="G1309" s="44" t="s">
        <v>17</v>
      </c>
      <c r="H1309" s="44" t="s">
        <v>324</v>
      </c>
      <c r="I1309" s="40">
        <v>100106001</v>
      </c>
      <c r="J1309" s="44" t="s">
        <v>6</v>
      </c>
      <c r="K1309" s="44"/>
      <c r="L1309" s="1" t="str">
        <f t="shared" si="464"/>
        <v>Informe Interactivo 3 - Olivo</v>
      </c>
    </row>
    <row r="1310" spans="1:12" hidden="1" x14ac:dyDescent="0.35">
      <c r="A1310" s="2">
        <f t="shared" si="457"/>
        <v>2</v>
      </c>
      <c r="B1310" s="2">
        <f t="shared" si="458"/>
        <v>4.5999999999999996</v>
      </c>
      <c r="C1310" s="5" t="str">
        <f t="shared" si="459"/>
        <v>Informe Interactivo 3 - Papayo</v>
      </c>
      <c r="D1310" s="34" t="str">
        <f t="shared" ref="D1310:D1356" si="466">+"https://analytics.zoho.com/open-view/2395394000002098301?ZOHO_CRITERIA=%224.6%22.%22Descripci%C3%B3n%20A%C3%B1o%22%3C%3E'No%20Aplica'%20and%20%224.6%22.%22Total%20de%20Fruta%22%3E0.99%20and%20%224.6%22.%22Id_Categor%C3%ADa%22%3D"&amp;I1310</f>
        <v>https://analytics.zoho.com/open-view/2395394000002098301?ZOHO_CRITERIA=%224.6%22.%22Descripci%C3%B3n%20A%C3%B1o%22%3C%3E'No%20Aplica'%20and%20%224.6%22.%22Total%20de%20Fruta%22%3E0.99%20and%20%224.6%22.%22Id_Categor%C3%ADa%22%3D100108004</v>
      </c>
      <c r="E1310" s="4">
        <f t="shared" si="460"/>
        <v>48</v>
      </c>
      <c r="F1310" t="str">
        <f t="shared" si="461"/>
        <v>Informe Interactivo 3</v>
      </c>
      <c r="G1310" t="str">
        <f t="shared" si="462"/>
        <v>Categoría</v>
      </c>
      <c r="H1310" t="str">
        <f t="shared" si="463"/>
        <v>Cantidad de fruta (kg)</v>
      </c>
      <c r="I1310" s="2">
        <v>100108004</v>
      </c>
      <c r="J1310" t="s">
        <v>592</v>
      </c>
      <c r="L1310" s="1" t="str">
        <f t="shared" si="464"/>
        <v>Informe Interactivo 3 - Papayo</v>
      </c>
    </row>
    <row r="1311" spans="1:12" hidden="1" x14ac:dyDescent="0.35">
      <c r="A1311" s="2">
        <f t="shared" si="457"/>
        <v>3</v>
      </c>
      <c r="B1311" s="2">
        <f t="shared" si="458"/>
        <v>4.5999999999999996</v>
      </c>
      <c r="C1311" s="5" t="str">
        <f t="shared" si="459"/>
        <v>Informe Interactivo 3 - Peral</v>
      </c>
      <c r="D131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https://analytics.zoho.com/open-view/2395394000002098301?ZOHO_CRITERIA=%224.6%22.%22Descripci%C3%B3n%20A%C3%B1o%22%3C%3E'No%20Aplica'%20and%20%224.6%22.%22Total%20de%20Fruta%22%3E0.99%20and%20%224.6%22.%22Id_Categor%C3%ADa%22%3D100104005</v>
      </c>
      <c r="E1311" s="4">
        <f t="shared" si="460"/>
        <v>48</v>
      </c>
      <c r="F1311" t="str">
        <f t="shared" si="461"/>
        <v>Informe Interactivo 3</v>
      </c>
      <c r="G1311" t="str">
        <f t="shared" si="462"/>
        <v>Categoría</v>
      </c>
      <c r="H1311" t="str">
        <f t="shared" si="463"/>
        <v>Cantidad de fruta (kg)</v>
      </c>
      <c r="I1311" s="2">
        <v>100104005</v>
      </c>
      <c r="J1311" t="s">
        <v>593</v>
      </c>
      <c r="L1311" s="1" t="str">
        <f t="shared" si="464"/>
        <v>Informe Interactivo 3 - Peral</v>
      </c>
    </row>
    <row r="1312" spans="1:12" hidden="1" x14ac:dyDescent="0.35">
      <c r="A1312" s="2">
        <f t="shared" si="457"/>
        <v>4</v>
      </c>
      <c r="B1312" s="2">
        <f t="shared" si="458"/>
        <v>4.5999999999999996</v>
      </c>
      <c r="C1312" s="5" t="str">
        <f t="shared" si="459"/>
        <v>Informe Interactivo 3 - Duraznero tipo conservero</v>
      </c>
      <c r="D131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https://analytics.zoho.com/open-view/2395394000002098301?ZOHO_CRITERIA=%224.6%22.%22Descripci%C3%B3n%20A%C3%B1o%22%3C%3E'No%20Aplica'%20and%20%224.6%22.%22Total%20de%20Fruta%22%3E0.99%20and%20%224.6%22.%22Id_Categor%C3%ADa%22%3D100103004</v>
      </c>
      <c r="E1312" s="4">
        <f t="shared" si="460"/>
        <v>48</v>
      </c>
      <c r="F1312" t="str">
        <f t="shared" si="461"/>
        <v>Informe Interactivo 3</v>
      </c>
      <c r="G1312" t="str">
        <f t="shared" si="462"/>
        <v>Categoría</v>
      </c>
      <c r="H1312" t="str">
        <f t="shared" si="463"/>
        <v>Cantidad de fruta (kg)</v>
      </c>
      <c r="I1312" s="2">
        <v>100103004</v>
      </c>
      <c r="J1312" t="s">
        <v>594</v>
      </c>
      <c r="L1312" s="1" t="str">
        <f t="shared" si="464"/>
        <v>Informe Interactivo 3 - Duraznero tipo conservero</v>
      </c>
    </row>
    <row r="1313" spans="1:12" hidden="1" x14ac:dyDescent="0.35">
      <c r="A1313" s="2">
        <f t="shared" si="457"/>
        <v>5</v>
      </c>
      <c r="B1313" s="2">
        <f t="shared" si="458"/>
        <v>4.5999999999999996</v>
      </c>
      <c r="C1313" s="5" t="str">
        <f t="shared" si="459"/>
        <v>Informe Interactivo 3 - Membrillo</v>
      </c>
      <c r="D131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https://analytics.zoho.com/open-view/2395394000002098301?ZOHO_CRITERIA=%224.6%22.%22Descripci%C3%B3n%20A%C3%B1o%22%3C%3E'No%20Aplica'%20and%20%224.6%22.%22Total%20de%20Fruta%22%3E0.99%20and%20%224.6%22.%22Id_Categor%C3%ADa%22%3D100104003</v>
      </c>
      <c r="E1313" s="4">
        <f t="shared" si="460"/>
        <v>48</v>
      </c>
      <c r="F1313" t="str">
        <f t="shared" si="461"/>
        <v>Informe Interactivo 3</v>
      </c>
      <c r="G1313" t="str">
        <f t="shared" si="462"/>
        <v>Categoría</v>
      </c>
      <c r="H1313" t="str">
        <f t="shared" si="463"/>
        <v>Cantidad de fruta (kg)</v>
      </c>
      <c r="I1313" s="2">
        <v>100104003</v>
      </c>
      <c r="J1313" t="s">
        <v>5</v>
      </c>
      <c r="L1313" s="1" t="str">
        <f t="shared" si="464"/>
        <v>Informe Interactivo 3 - Membrillo</v>
      </c>
    </row>
    <row r="1314" spans="1:12" hidden="1" x14ac:dyDescent="0.35">
      <c r="A1314" s="2">
        <f t="shared" si="457"/>
        <v>6</v>
      </c>
      <c r="B1314" s="2">
        <f t="shared" si="458"/>
        <v>4.5999999999999996</v>
      </c>
      <c r="C1314" s="5" t="str">
        <f t="shared" si="459"/>
        <v>Informe Interactivo 3 - Cerezo</v>
      </c>
      <c r="D131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https://analytics.zoho.com/open-view/2395394000002098301?ZOHO_CRITERIA=%224.6%22.%22Descripci%C3%B3n%20A%C3%B1o%22%3C%3E'No%20Aplica'%20and%20%224.6%22.%22Total%20de%20Fruta%22%3E0.99%20and%20%224.6%22.%22Id_Categor%C3%ADa%22%3D100103001</v>
      </c>
      <c r="E1314" s="4">
        <f t="shared" si="460"/>
        <v>48</v>
      </c>
      <c r="F1314" t="str">
        <f t="shared" si="461"/>
        <v>Informe Interactivo 3</v>
      </c>
      <c r="G1314" t="str">
        <f t="shared" si="462"/>
        <v>Categoría</v>
      </c>
      <c r="H1314" t="str">
        <f t="shared" si="463"/>
        <v>Cantidad de fruta (kg)</v>
      </c>
      <c r="I1314" s="2">
        <v>100103001</v>
      </c>
      <c r="J1314" t="s">
        <v>595</v>
      </c>
      <c r="L1314" s="1" t="str">
        <f t="shared" si="464"/>
        <v>Informe Interactivo 3 - Cerezo</v>
      </c>
    </row>
    <row r="1315" spans="1:12" hidden="1" x14ac:dyDescent="0.35">
      <c r="A1315" s="2">
        <f t="shared" si="457"/>
        <v>7</v>
      </c>
      <c r="B1315" s="2">
        <f t="shared" si="458"/>
        <v>4.5999999999999996</v>
      </c>
      <c r="C1315" s="5" t="str">
        <f t="shared" si="459"/>
        <v>Informe Interactivo 3 - Higuera</v>
      </c>
      <c r="D131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https://analytics.zoho.com/open-view/2395394000002098301?ZOHO_CRITERIA=%224.6%22.%22Descripci%C3%B3n%20A%C3%B1o%22%3C%3E'No%20Aplica'%20and%20%224.6%22.%22Total%20de%20Fruta%22%3E0.99%20and%20%224.6%22.%22Id_Categor%C3%ADa%22%3D100101006</v>
      </c>
      <c r="E1315" s="4">
        <f t="shared" si="460"/>
        <v>48</v>
      </c>
      <c r="F1315" t="str">
        <f t="shared" si="461"/>
        <v>Informe Interactivo 3</v>
      </c>
      <c r="G1315" t="str">
        <f t="shared" si="462"/>
        <v>Categoría</v>
      </c>
      <c r="H1315" t="str">
        <f t="shared" si="463"/>
        <v>Cantidad de fruta (kg)</v>
      </c>
      <c r="I1315" s="2">
        <v>100101006</v>
      </c>
      <c r="J1315" t="s">
        <v>596</v>
      </c>
      <c r="L1315" s="1" t="str">
        <f t="shared" si="464"/>
        <v>Informe Interactivo 3 - Higuera</v>
      </c>
    </row>
    <row r="1316" spans="1:12" hidden="1" x14ac:dyDescent="0.35">
      <c r="A1316" s="2">
        <f t="shared" si="457"/>
        <v>8</v>
      </c>
      <c r="B1316" s="2">
        <f t="shared" si="458"/>
        <v>4.5999999999999996</v>
      </c>
      <c r="C1316" s="5" t="str">
        <f t="shared" si="459"/>
        <v>Informe Interactivo 3 - Castaño</v>
      </c>
      <c r="D131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https://analytics.zoho.com/open-view/2395394000002098301?ZOHO_CRITERIA=%224.6%22.%22Descripci%C3%B3n%20A%C3%B1o%22%3C%3E'No%20Aplica'%20and%20%224.6%22.%22Total%20de%20Fruta%22%3E0.99%20and%20%224.6%22.%22Id_Categor%C3%ADa%22%3D100105003</v>
      </c>
      <c r="E1316" s="4">
        <f t="shared" si="460"/>
        <v>48</v>
      </c>
      <c r="F1316" t="str">
        <f t="shared" si="461"/>
        <v>Informe Interactivo 3</v>
      </c>
      <c r="G1316" t="str">
        <f t="shared" si="462"/>
        <v>Categoría</v>
      </c>
      <c r="H1316" t="str">
        <f t="shared" si="463"/>
        <v>Cantidad de fruta (kg)</v>
      </c>
      <c r="I1316" s="2">
        <v>100105003</v>
      </c>
      <c r="J1316" t="s">
        <v>597</v>
      </c>
      <c r="L1316" s="1" t="str">
        <f t="shared" si="464"/>
        <v>Informe Interactivo 3 - Castaño</v>
      </c>
    </row>
    <row r="1317" spans="1:12" hidden="1" x14ac:dyDescent="0.35">
      <c r="A1317" s="2">
        <f t="shared" si="457"/>
        <v>9</v>
      </c>
      <c r="B1317" s="2">
        <f t="shared" si="458"/>
        <v>4.5999999999999996</v>
      </c>
      <c r="C1317" s="5" t="str">
        <f t="shared" si="459"/>
        <v>Informe Interactivo 3 - Murtilla</v>
      </c>
      <c r="D131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https://analytics.zoho.com/open-view/2395394000002098301?ZOHO_CRITERIA=%224.6%22.%22Descripci%C3%B3n%20A%C3%B1o%22%3C%3E'No%20Aplica'%20and%20%224.6%22.%22Total%20de%20Fruta%22%3E0.99%20and%20%224.6%22.%22Id_Categor%C3%ADa%22%3D100101009</v>
      </c>
      <c r="E1317" s="4">
        <f t="shared" si="460"/>
        <v>48</v>
      </c>
      <c r="F1317" t="str">
        <f t="shared" si="461"/>
        <v>Informe Interactivo 3</v>
      </c>
      <c r="G1317" t="str">
        <f t="shared" si="462"/>
        <v>Categoría</v>
      </c>
      <c r="H1317" t="str">
        <f t="shared" si="463"/>
        <v>Cantidad de fruta (kg)</v>
      </c>
      <c r="I1317" s="2">
        <v>100101009</v>
      </c>
      <c r="J1317" t="s">
        <v>503</v>
      </c>
      <c r="L1317" s="1" t="str">
        <f t="shared" si="464"/>
        <v>Informe Interactivo 3 - Murtilla</v>
      </c>
    </row>
    <row r="1318" spans="1:12" hidden="1" x14ac:dyDescent="0.35">
      <c r="A1318" s="2">
        <f t="shared" si="457"/>
        <v>10</v>
      </c>
      <c r="B1318" s="2">
        <f t="shared" si="458"/>
        <v>4.5999999999999996</v>
      </c>
      <c r="C1318" s="5" t="str">
        <f t="shared" si="459"/>
        <v>Informe Interactivo 3 - Ciruelo europeo</v>
      </c>
      <c r="D131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https://analytics.zoho.com/open-view/2395394000002098301?ZOHO_CRITERIA=%224.6%22.%22Descripci%C3%B3n%20A%C3%B1o%22%3C%3E'No%20Aplica'%20and%20%224.6%22.%22Total%20de%20Fruta%22%3E0.99%20and%20%224.6%22.%22Id_Categor%C3%ADa%22%3D100103002</v>
      </c>
      <c r="E1318" s="4">
        <f t="shared" si="460"/>
        <v>48</v>
      </c>
      <c r="F1318" t="str">
        <f t="shared" si="461"/>
        <v>Informe Interactivo 3</v>
      </c>
      <c r="G1318" t="str">
        <f t="shared" si="462"/>
        <v>Categoría</v>
      </c>
      <c r="H1318" t="str">
        <f t="shared" si="463"/>
        <v>Cantidad de fruta (kg)</v>
      </c>
      <c r="I1318" s="2">
        <v>100103002</v>
      </c>
      <c r="J1318" t="s">
        <v>598</v>
      </c>
      <c r="L1318" s="1" t="str">
        <f t="shared" si="464"/>
        <v>Informe Interactivo 3 - Ciruelo europeo</v>
      </c>
    </row>
    <row r="1319" spans="1:12" hidden="1" x14ac:dyDescent="0.35">
      <c r="A1319" s="2">
        <f t="shared" si="457"/>
        <v>11</v>
      </c>
      <c r="B1319" s="2">
        <f t="shared" si="458"/>
        <v>4.5999999999999996</v>
      </c>
      <c r="C1319" s="5" t="str">
        <f t="shared" si="459"/>
        <v>Informe Interactivo 3 - Damasco</v>
      </c>
      <c r="D131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https://analytics.zoho.com/open-view/2395394000002098301?ZOHO_CRITERIA=%224.6%22.%22Descripci%C3%B3n%20A%C3%B1o%22%3C%3E'No%20Aplica'%20and%20%224.6%22.%22Total%20de%20Fruta%22%3E0.99%20and%20%224.6%22.%22Id_Categor%C3%ADa%22%3D100103003</v>
      </c>
      <c r="E1319" s="4">
        <f t="shared" si="460"/>
        <v>48</v>
      </c>
      <c r="F1319" t="str">
        <f t="shared" si="461"/>
        <v>Informe Interactivo 3</v>
      </c>
      <c r="G1319" t="str">
        <f t="shared" si="462"/>
        <v>Categoría</v>
      </c>
      <c r="H1319" t="str">
        <f t="shared" si="463"/>
        <v>Cantidad de fruta (kg)</v>
      </c>
      <c r="I1319" s="2">
        <v>100103003</v>
      </c>
      <c r="J1319" t="s">
        <v>11</v>
      </c>
      <c r="L1319" s="1" t="str">
        <f t="shared" si="464"/>
        <v>Informe Interactivo 3 - Damasco</v>
      </c>
    </row>
    <row r="1320" spans="1:12" hidden="1" x14ac:dyDescent="0.35">
      <c r="A1320" s="2">
        <f t="shared" si="457"/>
        <v>12</v>
      </c>
      <c r="B1320" s="2">
        <f t="shared" si="458"/>
        <v>4.5999999999999996</v>
      </c>
      <c r="C1320" s="5" t="str">
        <f t="shared" si="459"/>
        <v>Informe Interactivo 3 - Vid de mesa</v>
      </c>
      <c r="D132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https://analytics.zoho.com/open-view/2395394000002098301?ZOHO_CRITERIA=%224.6%22.%22Descripci%C3%B3n%20A%C3%B1o%22%3C%3E'No%20Aplica'%20and%20%224.6%22.%22Total%20de%20Fruta%22%3E0.99%20and%20%224.6%22.%22Id_Categor%C3%ADa%22%3D100109001</v>
      </c>
      <c r="E1320" s="4">
        <f t="shared" si="460"/>
        <v>48</v>
      </c>
      <c r="F1320" t="str">
        <f t="shared" si="461"/>
        <v>Informe Interactivo 3</v>
      </c>
      <c r="G1320" t="str">
        <f t="shared" si="462"/>
        <v>Categoría</v>
      </c>
      <c r="H1320" t="str">
        <f t="shared" si="463"/>
        <v>Cantidad de fruta (kg)</v>
      </c>
      <c r="I1320" s="2">
        <v>100109001</v>
      </c>
      <c r="J1320" t="s">
        <v>599</v>
      </c>
      <c r="L1320" s="1" t="str">
        <f t="shared" si="464"/>
        <v>Informe Interactivo 3 - Vid de mesa</v>
      </c>
    </row>
    <row r="1321" spans="1:12" hidden="1" x14ac:dyDescent="0.35">
      <c r="A1321" s="2">
        <f t="shared" ref="A1321:A1356" si="467">+A1320+1</f>
        <v>13</v>
      </c>
      <c r="B1321" s="2">
        <f t="shared" ref="B1321:B1356" si="468">+B1320</f>
        <v>4.5999999999999996</v>
      </c>
      <c r="C1321" s="5" t="str">
        <f t="shared" ref="C1321:C1356" si="469">+F1321&amp;" - "&amp;J1321</f>
        <v>Informe Interactivo 3 - Manzano rojo</v>
      </c>
      <c r="D132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https://analytics.zoho.com/open-view/2395394000002098301?ZOHO_CRITERIA=%224.6%22.%22Descripci%C3%B3n%20A%C3%B1o%22%3C%3E'No%20Aplica'%20and%20%224.6%22.%22Total%20de%20Fruta%22%3E0.99%20and%20%224.6%22.%22Id_Categor%C3%ADa%22%3D100104002</v>
      </c>
      <c r="E1321" s="4">
        <f t="shared" ref="E1321:E1356" si="470">+E1320</f>
        <v>48</v>
      </c>
      <c r="F1321" t="str">
        <f t="shared" ref="F1321:F1356" si="471">+F1320</f>
        <v>Informe Interactivo 3</v>
      </c>
      <c r="G1321" t="str">
        <f t="shared" ref="G1321:G1356" si="472">+G1320</f>
        <v>Categoría</v>
      </c>
      <c r="H1321" t="str">
        <f t="shared" ref="H1321:H1356" si="473">+H1320</f>
        <v>Cantidad de fruta (kg)</v>
      </c>
      <c r="I1321" s="2">
        <v>100104002</v>
      </c>
      <c r="J1321" t="s">
        <v>600</v>
      </c>
      <c r="L1321" s="1" t="str">
        <f t="shared" ref="L1321:L1352" si="474">+HYPERLINK(D1321,C1321)</f>
        <v>Informe Interactivo 3 - Manzano rojo</v>
      </c>
    </row>
    <row r="1322" spans="1:12" hidden="1" x14ac:dyDescent="0.35">
      <c r="A1322" s="2">
        <f t="shared" si="467"/>
        <v>14</v>
      </c>
      <c r="B1322" s="2">
        <f t="shared" si="468"/>
        <v>4.5999999999999996</v>
      </c>
      <c r="C1322" s="5" t="str">
        <f t="shared" si="469"/>
        <v>Informe Interactivo 3 - Manzano verde</v>
      </c>
      <c r="D132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https://analytics.zoho.com/open-view/2395394000002098301?ZOHO_CRITERIA=%224.6%22.%22Descripci%C3%B3n%20A%C3%B1o%22%3C%3E'No%20Aplica'%20and%20%224.6%22.%22Total%20de%20Fruta%22%3E0.99%20and%20%224.6%22.%22Id_Categor%C3%ADa%22%3D100104002</v>
      </c>
      <c r="E1322" s="4">
        <f t="shared" si="470"/>
        <v>48</v>
      </c>
      <c r="F1322" t="str">
        <f t="shared" si="471"/>
        <v>Informe Interactivo 3</v>
      </c>
      <c r="G1322" t="str">
        <f t="shared" si="472"/>
        <v>Categoría</v>
      </c>
      <c r="H1322" t="str">
        <f t="shared" si="473"/>
        <v>Cantidad de fruta (kg)</v>
      </c>
      <c r="I1322" s="2">
        <v>100104002</v>
      </c>
      <c r="J1322" t="s">
        <v>601</v>
      </c>
      <c r="L1322" s="1" t="str">
        <f t="shared" si="474"/>
        <v>Informe Interactivo 3 - Manzano verde</v>
      </c>
    </row>
    <row r="1323" spans="1:12" hidden="1" x14ac:dyDescent="0.35">
      <c r="A1323" s="2">
        <f t="shared" si="467"/>
        <v>15</v>
      </c>
      <c r="B1323" s="2">
        <f t="shared" si="468"/>
        <v>4.5999999999999996</v>
      </c>
      <c r="C1323" s="5" t="str">
        <f t="shared" si="469"/>
        <v>Informe Interactivo 3 - Rosa mosqueta</v>
      </c>
      <c r="D132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https://analytics.zoho.com/open-view/2395394000002098301?ZOHO_CRITERIA=%224.6%22.%22Descripci%C3%B3n%20A%C3%B1o%22%3C%3E'No%20Aplica'%20and%20%224.6%22.%22Total%20de%20Fruta%22%3E0.99%20and%20%224.6%22.%22Id_Categor%C3%ADa%22%3D100104006</v>
      </c>
      <c r="E1323" s="4">
        <f t="shared" si="470"/>
        <v>48</v>
      </c>
      <c r="F1323" t="str">
        <f t="shared" si="471"/>
        <v>Informe Interactivo 3</v>
      </c>
      <c r="G1323" t="str">
        <f t="shared" si="472"/>
        <v>Categoría</v>
      </c>
      <c r="H1323" t="str">
        <f t="shared" si="473"/>
        <v>Cantidad de fruta (kg)</v>
      </c>
      <c r="I1323" s="2">
        <v>100104006</v>
      </c>
      <c r="J1323" t="s">
        <v>508</v>
      </c>
      <c r="L1323" s="1" t="str">
        <f t="shared" si="474"/>
        <v>Informe Interactivo 3 - Rosa mosqueta</v>
      </c>
    </row>
    <row r="1324" spans="1:12" hidden="1" x14ac:dyDescent="0.35">
      <c r="A1324" s="2">
        <f t="shared" si="467"/>
        <v>16</v>
      </c>
      <c r="B1324" s="2">
        <f t="shared" si="468"/>
        <v>4.5999999999999996</v>
      </c>
      <c r="C1324" s="5" t="str">
        <f t="shared" si="469"/>
        <v>Informe Interactivo 3 - Arándano americano</v>
      </c>
      <c r="D132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https://analytics.zoho.com/open-view/2395394000002098301?ZOHO_CRITERIA=%224.6%22.%22Descripci%C3%B3n%20A%C3%B1o%22%3C%3E'No%20Aplica'%20and%20%224.6%22.%22Total%20de%20Fruta%22%3E0.99%20and%20%224.6%22.%22Id_Categor%C3%ADa%22%3D100101001</v>
      </c>
      <c r="E1324" s="4">
        <f t="shared" si="470"/>
        <v>48</v>
      </c>
      <c r="F1324" t="str">
        <f t="shared" si="471"/>
        <v>Informe Interactivo 3</v>
      </c>
      <c r="G1324" t="str">
        <f t="shared" si="472"/>
        <v>Categoría</v>
      </c>
      <c r="H1324" t="str">
        <f t="shared" si="473"/>
        <v>Cantidad de fruta (kg)</v>
      </c>
      <c r="I1324" s="2">
        <v>100101001</v>
      </c>
      <c r="J1324" t="s">
        <v>602</v>
      </c>
      <c r="L1324" s="1" t="str">
        <f t="shared" si="474"/>
        <v>Informe Interactivo 3 - Arándano americano</v>
      </c>
    </row>
    <row r="1325" spans="1:12" hidden="1" x14ac:dyDescent="0.35">
      <c r="A1325" s="2">
        <f t="shared" si="467"/>
        <v>17</v>
      </c>
      <c r="B1325" s="2">
        <f t="shared" si="468"/>
        <v>4.5999999999999996</v>
      </c>
      <c r="C1325" s="5" t="str">
        <f t="shared" si="469"/>
        <v>Informe Interactivo 3 - Maqui</v>
      </c>
      <c r="D132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https://analytics.zoho.com/open-view/2395394000002098301?ZOHO_CRITERIA=%224.6%22.%22Descripci%C3%B3n%20A%C3%B1o%22%3C%3E'No%20Aplica'%20and%20%224.6%22.%22Total%20de%20Fruta%22%3E0.99%20and%20%224.6%22.%22Id_Categor%C3%ADa%22%3D100107008</v>
      </c>
      <c r="E1325" s="4">
        <f t="shared" si="470"/>
        <v>48</v>
      </c>
      <c r="F1325" t="str">
        <f t="shared" si="471"/>
        <v>Informe Interactivo 3</v>
      </c>
      <c r="G1325" t="str">
        <f t="shared" si="472"/>
        <v>Categoría</v>
      </c>
      <c r="H1325" t="str">
        <f t="shared" si="473"/>
        <v>Cantidad de fruta (kg)</v>
      </c>
      <c r="I1325" s="2">
        <v>100107008</v>
      </c>
      <c r="J1325" t="s">
        <v>509</v>
      </c>
      <c r="L1325" s="1" t="str">
        <f t="shared" si="474"/>
        <v>Informe Interactivo 3 - Maqui</v>
      </c>
    </row>
    <row r="1326" spans="1:12" hidden="1" x14ac:dyDescent="0.35">
      <c r="A1326" s="2">
        <f t="shared" si="467"/>
        <v>18</v>
      </c>
      <c r="B1326" s="2">
        <f t="shared" si="468"/>
        <v>4.5999999999999996</v>
      </c>
      <c r="C1326" s="5" t="str">
        <f t="shared" si="469"/>
        <v>Informe Interactivo 3 - Frambuesa</v>
      </c>
      <c r="D132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https://analytics.zoho.com/open-view/2395394000002098301?ZOHO_CRITERIA=%224.6%22.%22Descripci%C3%B3n%20A%C3%B1o%22%3C%3E'No%20Aplica'%20and%20%224.6%22.%22Total%20de%20Fruta%22%3E0.99%20and%20%224.6%22.%22Id_Categor%C3%ADa%22%3D100101004</v>
      </c>
      <c r="E1326" s="4">
        <f t="shared" si="470"/>
        <v>48</v>
      </c>
      <c r="F1326" t="str">
        <f t="shared" si="471"/>
        <v>Informe Interactivo 3</v>
      </c>
      <c r="G1326" t="str">
        <f t="shared" si="472"/>
        <v>Categoría</v>
      </c>
      <c r="H1326" t="str">
        <f t="shared" si="473"/>
        <v>Cantidad de fruta (kg)</v>
      </c>
      <c r="I1326" s="2">
        <v>100101004</v>
      </c>
      <c r="J1326" t="s">
        <v>12</v>
      </c>
      <c r="L1326" s="1" t="str">
        <f t="shared" si="474"/>
        <v>Informe Interactivo 3 - Frambuesa</v>
      </c>
    </row>
    <row r="1327" spans="1:12" hidden="1" x14ac:dyDescent="0.35">
      <c r="A1327" s="2">
        <f t="shared" si="467"/>
        <v>19</v>
      </c>
      <c r="B1327" s="2">
        <f t="shared" si="468"/>
        <v>4.5999999999999996</v>
      </c>
      <c r="C1327" s="5" t="str">
        <f t="shared" si="469"/>
        <v>Informe Interactivo 3 - Calafate</v>
      </c>
      <c r="D132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https://analytics.zoho.com/open-view/2395394000002098301?ZOHO_CRITERIA=%224.6%22.%22Descripci%C3%B3n%20A%C3%B1o%22%3C%3E'No%20Aplica'%20and%20%224.6%22.%22Total%20de%20Fruta%22%3E0.99%20and%20%224.6%22.%22Id_Categor%C3%ADa%22%3D100101002</v>
      </c>
      <c r="E1327" s="4">
        <f t="shared" si="470"/>
        <v>48</v>
      </c>
      <c r="F1327" t="str">
        <f t="shared" si="471"/>
        <v>Informe Interactivo 3</v>
      </c>
      <c r="G1327" t="str">
        <f t="shared" si="472"/>
        <v>Categoría</v>
      </c>
      <c r="H1327" t="str">
        <f t="shared" si="473"/>
        <v>Cantidad de fruta (kg)</v>
      </c>
      <c r="I1327" s="2">
        <v>100101002</v>
      </c>
      <c r="J1327" t="s">
        <v>501</v>
      </c>
      <c r="L1327" s="1" t="str">
        <f t="shared" si="474"/>
        <v>Informe Interactivo 3 - Calafate</v>
      </c>
    </row>
    <row r="1328" spans="1:12" hidden="1" x14ac:dyDescent="0.35">
      <c r="A1328" s="2">
        <f t="shared" si="467"/>
        <v>20</v>
      </c>
      <c r="B1328" s="2">
        <f t="shared" si="468"/>
        <v>4.5999999999999996</v>
      </c>
      <c r="C1328" s="5" t="str">
        <f t="shared" si="469"/>
        <v>Informe Interactivo 3 - Michay</v>
      </c>
      <c r="D132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https://analytics.zoho.com/open-view/2395394000002098301?ZOHO_CRITERIA=%224.6%22.%22Descripci%C3%B3n%20A%C3%B1o%22%3C%3E'No%20Aplica'%20and%20%224.6%22.%22Total%20de%20Fruta%22%3E0.99%20and%20%224.6%22.%22Id_Categor%C3%ADa%22%3D100107009</v>
      </c>
      <c r="E1328" s="4">
        <f t="shared" si="470"/>
        <v>48</v>
      </c>
      <c r="F1328" t="str">
        <f t="shared" si="471"/>
        <v>Informe Interactivo 3</v>
      </c>
      <c r="G1328" t="str">
        <f t="shared" si="472"/>
        <v>Categoría</v>
      </c>
      <c r="H1328" t="str">
        <f t="shared" si="473"/>
        <v>Cantidad de fruta (kg)</v>
      </c>
      <c r="I1328" s="2">
        <v>100107009</v>
      </c>
      <c r="J1328" t="s">
        <v>510</v>
      </c>
      <c r="L1328" s="1" t="str">
        <f t="shared" si="474"/>
        <v>Informe Interactivo 3 - Michay</v>
      </c>
    </row>
    <row r="1329" spans="1:12" hidden="1" x14ac:dyDescent="0.35">
      <c r="A1329" s="2">
        <f t="shared" si="467"/>
        <v>21</v>
      </c>
      <c r="B1329" s="2">
        <f t="shared" si="468"/>
        <v>4.5999999999999996</v>
      </c>
      <c r="C1329" s="5" t="str">
        <f t="shared" si="469"/>
        <v>Informe Interactivo 3 - Cranberry</v>
      </c>
      <c r="D132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https://analytics.zoho.com/open-view/2395394000002098301?ZOHO_CRITERIA=%224.6%22.%22Descripci%C3%B3n%20A%C3%B1o%22%3C%3E'No%20Aplica'%20and%20%224.6%22.%22Total%20de%20Fruta%22%3E0.99%20and%20%224.6%22.%22Id_Categor%C3%ADa%22%3D100101003</v>
      </c>
      <c r="E1329" s="4">
        <f t="shared" si="470"/>
        <v>48</v>
      </c>
      <c r="F1329" t="str">
        <f t="shared" si="471"/>
        <v>Informe Interactivo 3</v>
      </c>
      <c r="G1329" t="str">
        <f t="shared" si="472"/>
        <v>Categoría</v>
      </c>
      <c r="H1329" t="str">
        <f t="shared" si="473"/>
        <v>Cantidad de fruta (kg)</v>
      </c>
      <c r="I1329" s="2">
        <v>100101003</v>
      </c>
      <c r="J1329" t="s">
        <v>502</v>
      </c>
      <c r="L1329" s="1" t="str">
        <f t="shared" si="474"/>
        <v>Informe Interactivo 3 - Cranberry</v>
      </c>
    </row>
    <row r="1330" spans="1:12" hidden="1" x14ac:dyDescent="0.35">
      <c r="A1330" s="2">
        <f t="shared" si="467"/>
        <v>22</v>
      </c>
      <c r="B1330" s="2">
        <f t="shared" si="468"/>
        <v>4.5999999999999996</v>
      </c>
      <c r="C1330" s="5" t="str">
        <f t="shared" si="469"/>
        <v>Informe Interactivo 3 - Guayabo</v>
      </c>
      <c r="D133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https://analytics.zoho.com/open-view/2395394000002098301?ZOHO_CRITERIA=%224.6%22.%22Descripci%C3%B3n%20A%C3%B1o%22%3C%3E'No%20Aplica'%20and%20%224.6%22.%22Total%20de%20Fruta%22%3E0.99%20and%20%224.6%22.%22Id_Categor%C3%ADa%22%3D100108001</v>
      </c>
      <c r="E1330" s="4">
        <f t="shared" si="470"/>
        <v>48</v>
      </c>
      <c r="F1330" t="str">
        <f t="shared" si="471"/>
        <v>Informe Interactivo 3</v>
      </c>
      <c r="G1330" t="str">
        <f t="shared" si="472"/>
        <v>Categoría</v>
      </c>
      <c r="H1330" t="str">
        <f t="shared" si="473"/>
        <v>Cantidad de fruta (kg)</v>
      </c>
      <c r="I1330" s="2">
        <v>100108001</v>
      </c>
      <c r="J1330" t="s">
        <v>603</v>
      </c>
      <c r="L1330" s="1" t="str">
        <f t="shared" si="474"/>
        <v>Informe Interactivo 3 - Guayabo</v>
      </c>
    </row>
    <row r="1331" spans="1:12" hidden="1" x14ac:dyDescent="0.35">
      <c r="A1331" s="2">
        <f t="shared" si="467"/>
        <v>23</v>
      </c>
      <c r="B1331" s="2">
        <f t="shared" si="468"/>
        <v>4.5999999999999996</v>
      </c>
      <c r="C1331" s="5" t="str">
        <f t="shared" si="469"/>
        <v>Informe Interactivo 3 - Lima</v>
      </c>
      <c r="D133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https://analytics.zoho.com/open-view/2395394000002098301?ZOHO_CRITERIA=%224.6%22.%22Descripci%C3%B3n%20A%C3%B1o%22%3C%3E'No%20Aplica'%20and%20%224.6%22.%22Total%20de%20Fruta%22%3E0.99%20and%20%224.6%22.%22Id_Categor%C3%ADa%22%3D100102002</v>
      </c>
      <c r="E1331" s="4">
        <f t="shared" si="470"/>
        <v>48</v>
      </c>
      <c r="F1331" t="str">
        <f t="shared" si="471"/>
        <v>Informe Interactivo 3</v>
      </c>
      <c r="G1331" t="str">
        <f t="shared" si="472"/>
        <v>Categoría</v>
      </c>
      <c r="H1331" t="str">
        <f t="shared" si="473"/>
        <v>Cantidad de fruta (kg)</v>
      </c>
      <c r="I1331" s="2">
        <v>100102002</v>
      </c>
      <c r="J1331" t="s">
        <v>504</v>
      </c>
      <c r="L1331" s="1" t="str">
        <f t="shared" si="474"/>
        <v>Informe Interactivo 3 - Lima</v>
      </c>
    </row>
    <row r="1332" spans="1:12" hidden="1" x14ac:dyDescent="0.35">
      <c r="A1332" s="2">
        <f t="shared" si="467"/>
        <v>24</v>
      </c>
      <c r="B1332" s="2">
        <f t="shared" si="468"/>
        <v>4.5999999999999996</v>
      </c>
      <c r="C1332" s="5" t="str">
        <f t="shared" si="469"/>
        <v>Informe Interactivo 3 - Mango</v>
      </c>
      <c r="D133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https://analytics.zoho.com/open-view/2395394000002098301?ZOHO_CRITERIA=%224.6%22.%22Descripci%C3%B3n%20A%C3%B1o%22%3C%3E'No%20Aplica'%20and%20%224.6%22.%22Total%20de%20Fruta%22%3E0.99%20and%20%224.6%22.%22Id_Categor%C3%ADa%22%3D100108002</v>
      </c>
      <c r="E1332" s="4">
        <f t="shared" si="470"/>
        <v>48</v>
      </c>
      <c r="F1332" t="str">
        <f t="shared" si="471"/>
        <v>Informe Interactivo 3</v>
      </c>
      <c r="G1332" t="str">
        <f t="shared" si="472"/>
        <v>Categoría</v>
      </c>
      <c r="H1332" t="str">
        <f t="shared" si="473"/>
        <v>Cantidad de fruta (kg)</v>
      </c>
      <c r="I1332" s="2">
        <v>100108002</v>
      </c>
      <c r="J1332" t="s">
        <v>10</v>
      </c>
      <c r="L1332" s="1" t="str">
        <f t="shared" si="474"/>
        <v>Informe Interactivo 3 - Mango</v>
      </c>
    </row>
    <row r="1333" spans="1:12" hidden="1" x14ac:dyDescent="0.35">
      <c r="A1333" s="2">
        <f t="shared" si="467"/>
        <v>25</v>
      </c>
      <c r="B1333" s="2">
        <f t="shared" si="468"/>
        <v>4.5999999999999996</v>
      </c>
      <c r="C1333" s="5" t="str">
        <f t="shared" si="469"/>
        <v>Informe Interactivo 3 - Maracuya</v>
      </c>
      <c r="D133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https://analytics.zoho.com/open-view/2395394000002098301?ZOHO_CRITERIA=%224.6%22.%22Descripci%C3%B3n%20A%C3%B1o%22%3C%3E'No%20Aplica'%20and%20%224.6%22.%22Total%20de%20Fruta%22%3E0.99%20and%20%224.6%22.%22Id_Categor%C3%ADa%22%3D100108003</v>
      </c>
      <c r="E1333" s="4">
        <f t="shared" si="470"/>
        <v>48</v>
      </c>
      <c r="F1333" t="str">
        <f t="shared" si="471"/>
        <v>Informe Interactivo 3</v>
      </c>
      <c r="G1333" t="str">
        <f t="shared" si="472"/>
        <v>Categoría</v>
      </c>
      <c r="H1333" t="str">
        <f t="shared" si="473"/>
        <v>Cantidad de fruta (kg)</v>
      </c>
      <c r="I1333" s="2">
        <v>100108003</v>
      </c>
      <c r="J1333" t="s">
        <v>604</v>
      </c>
      <c r="L1333" s="1" t="str">
        <f t="shared" si="474"/>
        <v>Informe Interactivo 3 - Maracuya</v>
      </c>
    </row>
    <row r="1334" spans="1:12" hidden="1" x14ac:dyDescent="0.35">
      <c r="A1334" s="2">
        <f t="shared" si="467"/>
        <v>26</v>
      </c>
      <c r="B1334" s="2">
        <f t="shared" si="468"/>
        <v>4.5999999999999996</v>
      </c>
      <c r="C1334" s="5" t="str">
        <f t="shared" si="469"/>
        <v>Informe Interactivo 3 - Pomelo</v>
      </c>
      <c r="D133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https://analytics.zoho.com/open-view/2395394000002098301?ZOHO_CRITERIA=%224.6%22.%22Descripci%C3%B3n%20A%C3%B1o%22%3C%3E'No%20Aplica'%20and%20%224.6%22.%22Total%20de%20Fruta%22%3E0.99%20and%20%224.6%22.%22Id_Categor%C3%ADa%22%3D100102006</v>
      </c>
      <c r="E1334" s="4">
        <f t="shared" si="470"/>
        <v>48</v>
      </c>
      <c r="F1334" t="str">
        <f t="shared" si="471"/>
        <v>Informe Interactivo 3</v>
      </c>
      <c r="G1334" t="str">
        <f t="shared" si="472"/>
        <v>Categoría</v>
      </c>
      <c r="H1334" t="str">
        <f t="shared" si="473"/>
        <v>Cantidad de fruta (kg)</v>
      </c>
      <c r="I1334" s="2">
        <v>100102006</v>
      </c>
      <c r="J1334" t="s">
        <v>9</v>
      </c>
      <c r="L1334" s="1" t="str">
        <f t="shared" si="474"/>
        <v>Informe Interactivo 3 - Pomelo</v>
      </c>
    </row>
    <row r="1335" spans="1:12" hidden="1" x14ac:dyDescent="0.35">
      <c r="A1335" s="2">
        <f t="shared" si="467"/>
        <v>27</v>
      </c>
      <c r="B1335" s="2">
        <f t="shared" si="468"/>
        <v>4.5999999999999996</v>
      </c>
      <c r="C1335" s="5" t="str">
        <f t="shared" si="469"/>
        <v>Informe Interactivo 3 - Naranjo</v>
      </c>
      <c r="D133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https://analytics.zoho.com/open-view/2395394000002098301?ZOHO_CRITERIA=%224.6%22.%22Descripci%C3%B3n%20A%C3%B1o%22%3C%3E'No%20Aplica'%20and%20%224.6%22.%22Total%20de%20Fruta%22%3E0.99%20and%20%224.6%22.%22Id_Categor%C3%ADa%22%3D100102005</v>
      </c>
      <c r="E1335" s="4">
        <f t="shared" si="470"/>
        <v>48</v>
      </c>
      <c r="F1335" t="str">
        <f t="shared" si="471"/>
        <v>Informe Interactivo 3</v>
      </c>
      <c r="G1335" t="str">
        <f t="shared" si="472"/>
        <v>Categoría</v>
      </c>
      <c r="H1335" t="str">
        <f t="shared" si="473"/>
        <v>Cantidad de fruta (kg)</v>
      </c>
      <c r="I1335" s="2">
        <v>100102005</v>
      </c>
      <c r="J1335" t="s">
        <v>605</v>
      </c>
      <c r="L1335" s="1" t="str">
        <f t="shared" si="474"/>
        <v>Informe Interactivo 3 - Naranjo</v>
      </c>
    </row>
    <row r="1336" spans="1:12" hidden="1" x14ac:dyDescent="0.35">
      <c r="A1336" s="2">
        <f t="shared" si="467"/>
        <v>28</v>
      </c>
      <c r="B1336" s="2">
        <f t="shared" si="468"/>
        <v>4.5999999999999996</v>
      </c>
      <c r="C1336" s="5" t="str">
        <f t="shared" si="469"/>
        <v>Informe Interactivo 3 - Ciruelo japonés</v>
      </c>
      <c r="D133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https://analytics.zoho.com/open-view/2395394000002098301?ZOHO_CRITERIA=%224.6%22.%22Descripci%C3%B3n%20A%C3%B1o%22%3C%3E'No%20Aplica'%20and%20%224.6%22.%22Total%20de%20Fruta%22%3E0.99%20and%20%224.6%22.%22Id_Categor%C3%ADa%22%3D100103002</v>
      </c>
      <c r="E1336" s="4">
        <f t="shared" si="470"/>
        <v>48</v>
      </c>
      <c r="F1336" t="str">
        <f t="shared" si="471"/>
        <v>Informe Interactivo 3</v>
      </c>
      <c r="G1336" t="str">
        <f t="shared" si="472"/>
        <v>Categoría</v>
      </c>
      <c r="H1336" t="str">
        <f t="shared" si="473"/>
        <v>Cantidad de fruta (kg)</v>
      </c>
      <c r="I1336" s="2">
        <v>100103002</v>
      </c>
      <c r="J1336" t="s">
        <v>606</v>
      </c>
      <c r="L1336" s="1" t="str">
        <f t="shared" si="474"/>
        <v>Informe Interactivo 3 - Ciruelo japonés</v>
      </c>
    </row>
    <row r="1337" spans="1:12" hidden="1" x14ac:dyDescent="0.35">
      <c r="A1337" s="2">
        <f t="shared" si="467"/>
        <v>29</v>
      </c>
      <c r="B1337" s="2">
        <f t="shared" si="468"/>
        <v>4.5999999999999996</v>
      </c>
      <c r="C1337" s="5" t="str">
        <f t="shared" si="469"/>
        <v>Informe Interactivo 3 - Kiwi</v>
      </c>
      <c r="D133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https://analytics.zoho.com/open-view/2395394000002098301?ZOHO_CRITERIA=%224.6%22.%22Descripci%C3%B3n%20A%C3%B1o%22%3C%3E'No%20Aplica'%20and%20%224.6%22.%22Total%20de%20Fruta%22%3E0.99%20and%20%224.6%22.%22Id_Categor%C3%ADa%22%3D100101007</v>
      </c>
      <c r="E1337" s="4">
        <f t="shared" si="470"/>
        <v>48</v>
      </c>
      <c r="F1337" t="str">
        <f t="shared" si="471"/>
        <v>Informe Interactivo 3</v>
      </c>
      <c r="G1337" t="str">
        <f t="shared" si="472"/>
        <v>Categoría</v>
      </c>
      <c r="H1337" t="str">
        <f t="shared" si="473"/>
        <v>Cantidad de fruta (kg)</v>
      </c>
      <c r="I1337" s="2">
        <v>100101007</v>
      </c>
      <c r="J1337" t="s">
        <v>7</v>
      </c>
      <c r="L1337" s="1" t="str">
        <f t="shared" si="474"/>
        <v>Informe Interactivo 3 - Kiwi</v>
      </c>
    </row>
    <row r="1338" spans="1:12" hidden="1" x14ac:dyDescent="0.35">
      <c r="A1338" s="2">
        <f t="shared" si="467"/>
        <v>30</v>
      </c>
      <c r="B1338" s="2">
        <f t="shared" si="468"/>
        <v>4.5999999999999996</v>
      </c>
      <c r="C1338" s="5" t="str">
        <f t="shared" si="469"/>
        <v>Informe Interactivo 3 - Duraznero consumo fresco</v>
      </c>
      <c r="D133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https://analytics.zoho.com/open-view/2395394000002098301?ZOHO_CRITERIA=%224.6%22.%22Descripci%C3%B3n%20A%C3%B1o%22%3C%3E'No%20Aplica'%20and%20%224.6%22.%22Total%20de%20Fruta%22%3E0.99%20and%20%224.6%22.%22Id_Categor%C3%ADa%22%3D100103004</v>
      </c>
      <c r="E1338" s="4">
        <f t="shared" si="470"/>
        <v>48</v>
      </c>
      <c r="F1338" t="str">
        <f t="shared" si="471"/>
        <v>Informe Interactivo 3</v>
      </c>
      <c r="G1338" t="str">
        <f t="shared" si="472"/>
        <v>Categoría</v>
      </c>
      <c r="H1338" t="str">
        <f t="shared" si="473"/>
        <v>Cantidad de fruta (kg)</v>
      </c>
      <c r="I1338" s="2">
        <v>100103004</v>
      </c>
      <c r="J1338" t="s">
        <v>607</v>
      </c>
      <c r="L1338" s="1" t="str">
        <f t="shared" si="474"/>
        <v>Informe Interactivo 3 - Duraznero consumo fresco</v>
      </c>
    </row>
    <row r="1339" spans="1:12" hidden="1" x14ac:dyDescent="0.35">
      <c r="A1339" s="2">
        <f t="shared" si="467"/>
        <v>31</v>
      </c>
      <c r="B1339" s="2">
        <f t="shared" si="468"/>
        <v>4.5999999999999996</v>
      </c>
      <c r="C1339" s="5" t="str">
        <f t="shared" si="469"/>
        <v>Informe Interactivo 3 - Moras cultivadas e híbridos</v>
      </c>
      <c r="D133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https://analytics.zoho.com/open-view/2395394000002098301?ZOHO_CRITERIA=%224.6%22.%22Descripci%C3%B3n%20A%C3%B1o%22%3C%3E'No%20Aplica'%20and%20%224.6%22.%22Total%20de%20Fruta%22%3E0.99%20and%20%224.6%22.%22Id_Categor%C3%ADa%22%3D100101008</v>
      </c>
      <c r="E1339" s="4">
        <f t="shared" si="470"/>
        <v>48</v>
      </c>
      <c r="F1339" t="str">
        <f t="shared" si="471"/>
        <v>Informe Interactivo 3</v>
      </c>
      <c r="G1339" t="str">
        <f t="shared" si="472"/>
        <v>Categoría</v>
      </c>
      <c r="H1339" t="str">
        <f t="shared" si="473"/>
        <v>Cantidad de fruta (kg)</v>
      </c>
      <c r="I1339" s="2">
        <v>100101008</v>
      </c>
      <c r="J1339" t="s">
        <v>608</v>
      </c>
      <c r="L1339" s="1" t="str">
        <f t="shared" si="474"/>
        <v>Informe Interactivo 3 - Moras cultivadas e híbridos</v>
      </c>
    </row>
    <row r="1340" spans="1:12" hidden="1" x14ac:dyDescent="0.35">
      <c r="A1340" s="2">
        <f t="shared" si="467"/>
        <v>32</v>
      </c>
      <c r="B1340" s="2">
        <f t="shared" si="468"/>
        <v>4.5999999999999996</v>
      </c>
      <c r="C1340" s="5" t="str">
        <f t="shared" si="469"/>
        <v>Informe Interactivo 3 - Nectarino</v>
      </c>
      <c r="D134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https://analytics.zoho.com/open-view/2395394000002098301?ZOHO_CRITERIA=%224.6%22.%22Descripci%C3%B3n%20A%C3%B1o%22%3C%3E'No%20Aplica'%20and%20%224.6%22.%22Total%20de%20Fruta%22%3E0.99%20and%20%224.6%22.%22Id_Categor%C3%ADa%22%3D100103006</v>
      </c>
      <c r="E1340" s="4">
        <f t="shared" si="470"/>
        <v>48</v>
      </c>
      <c r="F1340" t="str">
        <f t="shared" si="471"/>
        <v>Informe Interactivo 3</v>
      </c>
      <c r="G1340" t="str">
        <f t="shared" si="472"/>
        <v>Categoría</v>
      </c>
      <c r="H1340" t="str">
        <f t="shared" si="473"/>
        <v>Cantidad de fruta (kg)</v>
      </c>
      <c r="I1340" s="2">
        <v>100103006</v>
      </c>
      <c r="J1340" t="s">
        <v>609</v>
      </c>
      <c r="L1340" s="1" t="str">
        <f t="shared" si="474"/>
        <v>Informe Interactivo 3 - Nectarino</v>
      </c>
    </row>
    <row r="1341" spans="1:12" hidden="1" x14ac:dyDescent="0.35">
      <c r="A1341" s="2">
        <f t="shared" si="467"/>
        <v>33</v>
      </c>
      <c r="B1341" s="2">
        <f t="shared" si="468"/>
        <v>4.5999999999999996</v>
      </c>
      <c r="C1341" s="5" t="str">
        <f t="shared" si="469"/>
        <v>Informe Interactivo 3 - Chirimoyo</v>
      </c>
      <c r="D134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https://analytics.zoho.com/open-view/2395394000002098301?ZOHO_CRITERIA=%224.6%22.%22Descripci%C3%B3n%20A%C3%B1o%22%3C%3E'No%20Aplica'%20and%20%224.6%22.%22Total%20de%20Fruta%22%3E0.99%20and%20%224.6%22.%22Id_Categor%C3%ADa%22%3D100107002</v>
      </c>
      <c r="E1341" s="4">
        <f t="shared" si="470"/>
        <v>48</v>
      </c>
      <c r="F1341" t="str">
        <f t="shared" si="471"/>
        <v>Informe Interactivo 3</v>
      </c>
      <c r="G1341" t="str">
        <f t="shared" si="472"/>
        <v>Categoría</v>
      </c>
      <c r="H1341" t="str">
        <f t="shared" si="473"/>
        <v>Cantidad de fruta (kg)</v>
      </c>
      <c r="I1341" s="2">
        <v>100107002</v>
      </c>
      <c r="J1341" t="s">
        <v>610</v>
      </c>
      <c r="L1341" s="1" t="str">
        <f t="shared" si="474"/>
        <v>Informe Interactivo 3 - Chirimoyo</v>
      </c>
    </row>
    <row r="1342" spans="1:12" hidden="1" x14ac:dyDescent="0.35">
      <c r="A1342" s="2">
        <f t="shared" si="467"/>
        <v>34</v>
      </c>
      <c r="B1342" s="2">
        <f t="shared" si="468"/>
        <v>4.5999999999999996</v>
      </c>
      <c r="C1342" s="5" t="str">
        <f t="shared" si="469"/>
        <v>Informe Interactivo 3 - Limonero</v>
      </c>
      <c r="D134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https://analytics.zoho.com/open-view/2395394000002098301?ZOHO_CRITERIA=%224.6%22.%22Descripci%C3%B3n%20A%C3%B1o%22%3C%3E'No%20Aplica'%20and%20%224.6%22.%22Total%20de%20Fruta%22%3E0.99%20and%20%224.6%22.%22Id_Categor%C3%ADa%22%3D100102003</v>
      </c>
      <c r="E1342" s="4">
        <f t="shared" si="470"/>
        <v>48</v>
      </c>
      <c r="F1342" t="str">
        <f t="shared" si="471"/>
        <v>Informe Interactivo 3</v>
      </c>
      <c r="G1342" t="str">
        <f t="shared" si="472"/>
        <v>Categoría</v>
      </c>
      <c r="H1342" t="str">
        <f t="shared" si="473"/>
        <v>Cantidad de fruta (kg)</v>
      </c>
      <c r="I1342" s="2">
        <v>100102003</v>
      </c>
      <c r="J1342" t="s">
        <v>611</v>
      </c>
      <c r="L1342" s="1" t="str">
        <f t="shared" si="474"/>
        <v>Informe Interactivo 3 - Limonero</v>
      </c>
    </row>
    <row r="1343" spans="1:12" hidden="1" x14ac:dyDescent="0.35">
      <c r="A1343" s="2">
        <f t="shared" si="467"/>
        <v>35</v>
      </c>
      <c r="B1343" s="2">
        <f t="shared" si="468"/>
        <v>4.5999999999999996</v>
      </c>
      <c r="C1343" s="5" t="str">
        <f t="shared" si="469"/>
        <v>Informe Interactivo 3 - Mandarino</v>
      </c>
      <c r="D134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https://analytics.zoho.com/open-view/2395394000002098301?ZOHO_CRITERIA=%224.6%22.%22Descripci%C3%B3n%20A%C3%B1o%22%3C%3E'No%20Aplica'%20and%20%224.6%22.%22Total%20de%20Fruta%22%3E0.99%20and%20%224.6%22.%22Id_Categor%C3%ADa%22%3D100102004</v>
      </c>
      <c r="E1343" s="4">
        <f t="shared" si="470"/>
        <v>48</v>
      </c>
      <c r="F1343" t="str">
        <f t="shared" si="471"/>
        <v>Informe Interactivo 3</v>
      </c>
      <c r="G1343" t="str">
        <f t="shared" si="472"/>
        <v>Categoría</v>
      </c>
      <c r="H1343" t="str">
        <f t="shared" si="473"/>
        <v>Cantidad de fruta (kg)</v>
      </c>
      <c r="I1343" s="2">
        <v>100102004</v>
      </c>
      <c r="J1343" t="s">
        <v>612</v>
      </c>
      <c r="L1343" s="1" t="str">
        <f t="shared" si="474"/>
        <v>Informe Interactivo 3 - Mandarino</v>
      </c>
    </row>
    <row r="1344" spans="1:12" hidden="1" x14ac:dyDescent="0.35">
      <c r="A1344" s="2">
        <f t="shared" si="467"/>
        <v>36</v>
      </c>
      <c r="B1344" s="2">
        <f t="shared" si="468"/>
        <v>4.5999999999999996</v>
      </c>
      <c r="C1344" s="5" t="str">
        <f t="shared" si="469"/>
        <v>Informe Interactivo 3 - Palto</v>
      </c>
      <c r="D134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https://analytics.zoho.com/open-view/2395394000002098301?ZOHO_CRITERIA=%224.6%22.%22Descripci%C3%B3n%20A%C3%B1o%22%3C%3E'No%20Aplica'%20and%20%224.6%22.%22Total%20de%20Fruta%22%3E0.99%20and%20%224.6%22.%22Id_Categor%C3%ADa%22%3D100106002</v>
      </c>
      <c r="E1344" s="4">
        <f t="shared" si="470"/>
        <v>48</v>
      </c>
      <c r="F1344" t="str">
        <f t="shared" si="471"/>
        <v>Informe Interactivo 3</v>
      </c>
      <c r="G1344" t="str">
        <f t="shared" si="472"/>
        <v>Categoría</v>
      </c>
      <c r="H1344" t="str">
        <f t="shared" si="473"/>
        <v>Cantidad de fruta (kg)</v>
      </c>
      <c r="I1344" s="2">
        <v>100106002</v>
      </c>
      <c r="J1344" t="s">
        <v>613</v>
      </c>
      <c r="L1344" s="1" t="str">
        <f t="shared" si="474"/>
        <v>Informe Interactivo 3 - Palto</v>
      </c>
    </row>
    <row r="1345" spans="1:12" hidden="1" x14ac:dyDescent="0.35">
      <c r="A1345" s="2">
        <f t="shared" si="467"/>
        <v>37</v>
      </c>
      <c r="B1345" s="2">
        <f t="shared" si="468"/>
        <v>4.5999999999999996</v>
      </c>
      <c r="C1345" s="5" t="str">
        <f t="shared" si="469"/>
        <v>Informe Interactivo 3 - Granado</v>
      </c>
      <c r="D134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https://analytics.zoho.com/open-view/2395394000002098301?ZOHO_CRITERIA=%224.6%22.%22Descripci%C3%B3n%20A%C3%B1o%22%3C%3E'No%20Aplica'%20and%20%224.6%22.%22Total%20de%20Fruta%22%3E0.99%20and%20%224.6%22.%22Id_Categor%C3%ADa%22%3D100104001</v>
      </c>
      <c r="E1345" s="4">
        <f t="shared" si="470"/>
        <v>48</v>
      </c>
      <c r="F1345" t="str">
        <f t="shared" si="471"/>
        <v>Informe Interactivo 3</v>
      </c>
      <c r="G1345" t="str">
        <f t="shared" si="472"/>
        <v>Categoría</v>
      </c>
      <c r="H1345" t="str">
        <f t="shared" si="473"/>
        <v>Cantidad de fruta (kg)</v>
      </c>
      <c r="I1345" s="2">
        <v>100104001</v>
      </c>
      <c r="J1345" t="s">
        <v>614</v>
      </c>
      <c r="L1345" s="1" t="str">
        <f t="shared" si="474"/>
        <v>Informe Interactivo 3 - Granado</v>
      </c>
    </row>
    <row r="1346" spans="1:12" hidden="1" x14ac:dyDescent="0.35">
      <c r="A1346" s="2">
        <f t="shared" si="467"/>
        <v>38</v>
      </c>
      <c r="B1346" s="2">
        <f t="shared" si="468"/>
        <v>4.5999999999999996</v>
      </c>
      <c r="C1346" s="5" t="str">
        <f t="shared" si="469"/>
        <v>Informe Interactivo 3 - Tangelo</v>
      </c>
      <c r="D134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https://analytics.zoho.com/open-view/2395394000002098301?ZOHO_CRITERIA=%224.6%22.%22Descripci%C3%B3n%20A%C3%B1o%22%3C%3E'No%20Aplica'%20and%20%224.6%22.%22Total%20de%20Fruta%22%3E0.99%20and%20%224.6%22.%22Id_Categor%C3%ADa%22%3D100102007</v>
      </c>
      <c r="E1346" s="4">
        <f t="shared" si="470"/>
        <v>48</v>
      </c>
      <c r="F1346" t="str">
        <f t="shared" si="471"/>
        <v>Informe Interactivo 3</v>
      </c>
      <c r="G1346" t="str">
        <f t="shared" si="472"/>
        <v>Categoría</v>
      </c>
      <c r="H1346" t="str">
        <f t="shared" si="473"/>
        <v>Cantidad de fruta (kg)</v>
      </c>
      <c r="I1346" s="2">
        <v>100102007</v>
      </c>
      <c r="J1346" t="s">
        <v>505</v>
      </c>
      <c r="L1346" s="1" t="str">
        <f t="shared" si="474"/>
        <v>Informe Interactivo 3 - Tangelo</v>
      </c>
    </row>
    <row r="1347" spans="1:12" hidden="1" x14ac:dyDescent="0.35">
      <c r="A1347" s="2">
        <f t="shared" si="467"/>
        <v>39</v>
      </c>
      <c r="B1347" s="2">
        <f t="shared" si="468"/>
        <v>4.5999999999999996</v>
      </c>
      <c r="C1347" s="5" t="str">
        <f t="shared" si="469"/>
        <v>Informe Interactivo 3 - Mora silvestre</v>
      </c>
      <c r="D134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https://analytics.zoho.com/open-view/2395394000002098301?ZOHO_CRITERIA=%224.6%22.%22Descripci%C3%B3n%20A%C3%B1o%22%3C%3E'No%20Aplica'%20and%20%224.6%22.%22Total%20de%20Fruta%22%3E0.99%20and%20%224.6%22.%22Id_Categor%C3%ADa%22%3D100101008</v>
      </c>
      <c r="E1347" s="4">
        <f t="shared" si="470"/>
        <v>48</v>
      </c>
      <c r="F1347" t="str">
        <f t="shared" si="471"/>
        <v>Informe Interactivo 3</v>
      </c>
      <c r="G1347" t="str">
        <f t="shared" si="472"/>
        <v>Categoría</v>
      </c>
      <c r="H1347" t="str">
        <f t="shared" si="473"/>
        <v>Cantidad de fruta (kg)</v>
      </c>
      <c r="I1347" s="2">
        <v>100101008</v>
      </c>
      <c r="J1347" t="s">
        <v>615</v>
      </c>
      <c r="L1347" s="1" t="str">
        <f t="shared" si="474"/>
        <v>Informe Interactivo 3 - Mora silvestre</v>
      </c>
    </row>
    <row r="1348" spans="1:12" hidden="1" x14ac:dyDescent="0.35">
      <c r="A1348" s="2">
        <f t="shared" si="467"/>
        <v>40</v>
      </c>
      <c r="B1348" s="2">
        <f t="shared" si="468"/>
        <v>4.5999999999999996</v>
      </c>
      <c r="C1348" s="5" t="str">
        <f t="shared" si="469"/>
        <v>Informe Interactivo 3 - Guindo agrio</v>
      </c>
      <c r="D134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https://analytics.zoho.com/open-view/2395394000002098301?ZOHO_CRITERIA=%224.6%22.%22Descripci%C3%B3n%20A%C3%B1o%22%3C%3E'No%20Aplica'%20and%20%224.6%22.%22Total%20de%20Fruta%22%3E0.99%20and%20%224.6%22.%22Id_Categor%C3%ADa%22%3D100103005</v>
      </c>
      <c r="E1348" s="4">
        <f t="shared" si="470"/>
        <v>48</v>
      </c>
      <c r="F1348" t="str">
        <f t="shared" si="471"/>
        <v>Informe Interactivo 3</v>
      </c>
      <c r="G1348" t="str">
        <f t="shared" si="472"/>
        <v>Categoría</v>
      </c>
      <c r="H1348" t="str">
        <f t="shared" si="473"/>
        <v>Cantidad de fruta (kg)</v>
      </c>
      <c r="I1348" s="2">
        <v>100103005</v>
      </c>
      <c r="J1348" t="s">
        <v>616</v>
      </c>
      <c r="L1348" s="1" t="str">
        <f t="shared" si="474"/>
        <v>Informe Interactivo 3 - Guindo agrio</v>
      </c>
    </row>
    <row r="1349" spans="1:12" hidden="1" x14ac:dyDescent="0.35">
      <c r="A1349" s="2">
        <f t="shared" si="467"/>
        <v>41</v>
      </c>
      <c r="B1349" s="2">
        <f t="shared" si="468"/>
        <v>4.5999999999999996</v>
      </c>
      <c r="C1349" s="5" t="str">
        <f t="shared" si="469"/>
        <v>Informe Interactivo 3 - Nogal</v>
      </c>
      <c r="D134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https://analytics.zoho.com/open-view/2395394000002098301?ZOHO_CRITERIA=%224.6%22.%22Descripci%C3%B3n%20A%C3%B1o%22%3C%3E'No%20Aplica'%20and%20%224.6%22.%22Total%20de%20Fruta%22%3E0.99%20and%20%224.6%22.%22Id_Categor%C3%ADa%22%3D100105004</v>
      </c>
      <c r="E1349" s="4">
        <f t="shared" si="470"/>
        <v>48</v>
      </c>
      <c r="F1349" t="str">
        <f t="shared" si="471"/>
        <v>Informe Interactivo 3</v>
      </c>
      <c r="G1349" t="str">
        <f t="shared" si="472"/>
        <v>Categoría</v>
      </c>
      <c r="H1349" t="str">
        <f t="shared" si="473"/>
        <v>Cantidad de fruta (kg)</v>
      </c>
      <c r="I1349" s="2">
        <v>100105004</v>
      </c>
      <c r="J1349" t="s">
        <v>617</v>
      </c>
      <c r="L1349" s="1" t="str">
        <f t="shared" si="474"/>
        <v>Informe Interactivo 3 - Nogal</v>
      </c>
    </row>
    <row r="1350" spans="1:12" hidden="1" x14ac:dyDescent="0.35">
      <c r="A1350" s="2">
        <f t="shared" si="467"/>
        <v>42</v>
      </c>
      <c r="B1350" s="2">
        <f t="shared" si="468"/>
        <v>4.5999999999999996</v>
      </c>
      <c r="C1350" s="5" t="str">
        <f t="shared" si="469"/>
        <v>Informe Interactivo 3 - Almendro</v>
      </c>
      <c r="D135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https://analytics.zoho.com/open-view/2395394000002098301?ZOHO_CRITERIA=%224.6%22.%22Descripci%C3%B3n%20A%C3%B1o%22%3C%3E'No%20Aplica'%20and%20%224.6%22.%22Total%20de%20Fruta%22%3E0.99%20and%20%224.6%22.%22Id_Categor%C3%ADa%22%3D100105001</v>
      </c>
      <c r="E1350" s="4">
        <f t="shared" si="470"/>
        <v>48</v>
      </c>
      <c r="F1350" t="str">
        <f t="shared" si="471"/>
        <v>Informe Interactivo 3</v>
      </c>
      <c r="G1350" t="str">
        <f t="shared" si="472"/>
        <v>Categoría</v>
      </c>
      <c r="H1350" t="str">
        <f t="shared" si="473"/>
        <v>Cantidad de fruta (kg)</v>
      </c>
      <c r="I1350" s="2">
        <v>100105001</v>
      </c>
      <c r="J1350" t="s">
        <v>618</v>
      </c>
      <c r="L1350" s="1" t="str">
        <f t="shared" si="474"/>
        <v>Informe Interactivo 3 - Almendro</v>
      </c>
    </row>
    <row r="1351" spans="1:12" hidden="1" x14ac:dyDescent="0.35">
      <c r="A1351" s="2">
        <f t="shared" si="467"/>
        <v>43</v>
      </c>
      <c r="B1351" s="2">
        <f t="shared" si="468"/>
        <v>4.5999999999999996</v>
      </c>
      <c r="C1351" s="5" t="str">
        <f t="shared" si="469"/>
        <v>Informe Interactivo 3 - Avellano</v>
      </c>
      <c r="D135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https://analytics.zoho.com/open-view/2395394000002098301?ZOHO_CRITERIA=%224.6%22.%22Descripci%C3%B3n%20A%C3%B1o%22%3C%3E'No%20Aplica'%20and%20%224.6%22.%22Total%20de%20Fruta%22%3E0.99%20and%20%224.6%22.%22Id_Categor%C3%ADa%22%3D100105002</v>
      </c>
      <c r="E1351" s="4">
        <f t="shared" si="470"/>
        <v>48</v>
      </c>
      <c r="F1351" t="str">
        <f t="shared" si="471"/>
        <v>Informe Interactivo 3</v>
      </c>
      <c r="G1351" t="str">
        <f t="shared" si="472"/>
        <v>Categoría</v>
      </c>
      <c r="H1351" t="str">
        <f t="shared" si="473"/>
        <v>Cantidad de fruta (kg)</v>
      </c>
      <c r="I1351" s="2">
        <v>100105002</v>
      </c>
      <c r="J1351" t="s">
        <v>619</v>
      </c>
      <c r="L1351" s="1" t="str">
        <f t="shared" si="474"/>
        <v>Informe Interactivo 3 - Avellano</v>
      </c>
    </row>
    <row r="1352" spans="1:12" hidden="1" x14ac:dyDescent="0.35">
      <c r="A1352" s="2">
        <f t="shared" si="467"/>
        <v>44</v>
      </c>
      <c r="B1352" s="2">
        <f t="shared" si="468"/>
        <v>4.5999999999999996</v>
      </c>
      <c r="C1352" s="5" t="str">
        <f t="shared" si="469"/>
        <v>Informe Interactivo 3 - Nuez de macadamia</v>
      </c>
      <c r="D135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https://analytics.zoho.com/open-view/2395394000002098301?ZOHO_CRITERIA=%224.6%22.%22Descripci%C3%B3n%20A%C3%B1o%22%3C%3E'No%20Aplica'%20and%20%224.6%22.%22Total%20de%20Fruta%22%3E0.99%20and%20%224.6%22.%22Id_Categor%C3%ADa%22%3D100105007</v>
      </c>
      <c r="E1352" s="4">
        <f t="shared" si="470"/>
        <v>48</v>
      </c>
      <c r="F1352" t="str">
        <f t="shared" si="471"/>
        <v>Informe Interactivo 3</v>
      </c>
      <c r="G1352" t="str">
        <f t="shared" si="472"/>
        <v>Categoría</v>
      </c>
      <c r="H1352" t="str">
        <f t="shared" si="473"/>
        <v>Cantidad de fruta (kg)</v>
      </c>
      <c r="I1352" s="2">
        <v>100105007</v>
      </c>
      <c r="J1352" t="s">
        <v>620</v>
      </c>
      <c r="L1352" s="1" t="str">
        <f t="shared" si="474"/>
        <v>Informe Interactivo 3 - Nuez de macadamia</v>
      </c>
    </row>
    <row r="1353" spans="1:12" hidden="1" x14ac:dyDescent="0.35">
      <c r="A1353" s="2">
        <f t="shared" si="467"/>
        <v>45</v>
      </c>
      <c r="B1353" s="2">
        <f t="shared" si="468"/>
        <v>4.5999999999999996</v>
      </c>
      <c r="C1353" s="5" t="str">
        <f t="shared" si="469"/>
        <v>Informe Interactivo 3 - Lúcumo</v>
      </c>
      <c r="D135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https://analytics.zoho.com/open-view/2395394000002098301?ZOHO_CRITERIA=%224.6%22.%22Descripci%C3%B3n%20A%C3%B1o%22%3C%3E'No%20Aplica'%20and%20%224.6%22.%22Total%20de%20Fruta%22%3E0.99%20and%20%224.6%22.%22Id_Categor%C3%ADa%22%3D100107007</v>
      </c>
      <c r="E1353" s="4">
        <f t="shared" si="470"/>
        <v>48</v>
      </c>
      <c r="F1353" t="str">
        <f t="shared" si="471"/>
        <v>Informe Interactivo 3</v>
      </c>
      <c r="G1353" t="str">
        <f t="shared" si="472"/>
        <v>Categoría</v>
      </c>
      <c r="H1353" t="str">
        <f t="shared" si="473"/>
        <v>Cantidad de fruta (kg)</v>
      </c>
      <c r="I1353" s="2">
        <v>100107007</v>
      </c>
      <c r="J1353" t="s">
        <v>621</v>
      </c>
      <c r="L1353" s="1" t="str">
        <f t="shared" ref="L1353:L1384" si="475">+HYPERLINK(D1353,C1353)</f>
        <v>Informe Interactivo 3 - Lúcumo</v>
      </c>
    </row>
    <row r="1354" spans="1:12" hidden="1" x14ac:dyDescent="0.35">
      <c r="A1354" s="2">
        <f t="shared" si="467"/>
        <v>46</v>
      </c>
      <c r="B1354" s="2">
        <f t="shared" si="468"/>
        <v>4.5999999999999996</v>
      </c>
      <c r="C1354" s="5" t="str">
        <f t="shared" si="469"/>
        <v>Informe Interactivo 3 - Grosella</v>
      </c>
      <c r="D135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https://analytics.zoho.com/open-view/2395394000002098301?ZOHO_CRITERIA=%224.6%22.%22Descripci%C3%B3n%20A%C3%B1o%22%3C%3E'No%20Aplica'%20and%20%224.6%22.%22Total%20de%20Fruta%22%3E0.99%20and%20%224.6%22.%22Id_Categor%C3%ADa%22%3D100107005</v>
      </c>
      <c r="E1354" s="4">
        <f t="shared" si="470"/>
        <v>48</v>
      </c>
      <c r="F1354" t="str">
        <f t="shared" si="471"/>
        <v>Informe Interactivo 3</v>
      </c>
      <c r="G1354" t="str">
        <f t="shared" si="472"/>
        <v>Categoría</v>
      </c>
      <c r="H1354" t="str">
        <f t="shared" si="473"/>
        <v>Cantidad de fruta (kg)</v>
      </c>
      <c r="I1354" s="2">
        <v>100107005</v>
      </c>
      <c r="J1354" t="s">
        <v>622</v>
      </c>
      <c r="L1354" s="1" t="str">
        <f t="shared" si="475"/>
        <v>Informe Interactivo 3 - Grosella</v>
      </c>
    </row>
    <row r="1355" spans="1:12" hidden="1" x14ac:dyDescent="0.35">
      <c r="A1355" s="2">
        <f t="shared" si="467"/>
        <v>47</v>
      </c>
      <c r="B1355" s="2">
        <f t="shared" si="468"/>
        <v>4.5999999999999996</v>
      </c>
      <c r="C1355" s="5" t="str">
        <f t="shared" si="469"/>
        <v>Informe Interactivo 3 - Tuna</v>
      </c>
      <c r="D135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https://analytics.zoho.com/open-view/2395394000002098301?ZOHO_CRITERIA=%224.6%22.%22Descripci%C3%B3n%20A%C3%B1o%22%3C%3E'No%20Aplica'%20and%20%224.6%22.%22Total%20de%20Fruta%22%3E0.99%20and%20%224.6%22.%22Id_Categor%C3%ADa%22%3D100107011</v>
      </c>
      <c r="E1355" s="4">
        <f t="shared" si="470"/>
        <v>48</v>
      </c>
      <c r="F1355" t="str">
        <f t="shared" si="471"/>
        <v>Informe Interactivo 3</v>
      </c>
      <c r="G1355" t="str">
        <f t="shared" si="472"/>
        <v>Categoría</v>
      </c>
      <c r="H1355" t="str">
        <f t="shared" si="473"/>
        <v>Cantidad de fruta (kg)</v>
      </c>
      <c r="I1355" s="2">
        <v>100107011</v>
      </c>
      <c r="J1355" t="s">
        <v>511</v>
      </c>
      <c r="L1355" s="1" t="str">
        <f t="shared" si="475"/>
        <v>Informe Interactivo 3 - Tuna</v>
      </c>
    </row>
    <row r="1356" spans="1:12" hidden="1" x14ac:dyDescent="0.35">
      <c r="A1356" s="2">
        <f t="shared" si="467"/>
        <v>48</v>
      </c>
      <c r="B1356" s="2">
        <f t="shared" si="468"/>
        <v>4.5999999999999996</v>
      </c>
      <c r="C1356" s="5" t="str">
        <f t="shared" si="469"/>
        <v>Informe Interactivo 3 - Pistacho</v>
      </c>
      <c r="D135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https://analytics.zoho.com/open-view/2395394000002098301?ZOHO_CRITERIA=%224.6%22.%22Descripci%C3%B3n%20A%C3%B1o%22%3C%3E'No%20Aplica'%20and%20%224.6%22.%22Total%20de%20Fruta%22%3E0.99%20and%20%224.6%22.%22Id_Categor%C3%ADa%22%3D100105005</v>
      </c>
      <c r="E1356" s="4">
        <f t="shared" si="470"/>
        <v>48</v>
      </c>
      <c r="F1356" t="str">
        <f t="shared" si="471"/>
        <v>Informe Interactivo 3</v>
      </c>
      <c r="G1356" t="str">
        <f t="shared" si="472"/>
        <v>Categoría</v>
      </c>
      <c r="H1356" t="str">
        <f t="shared" si="473"/>
        <v>Cantidad de fruta (kg)</v>
      </c>
      <c r="I1356" s="2">
        <v>100105005</v>
      </c>
      <c r="J1356" t="s">
        <v>8</v>
      </c>
      <c r="L1356" s="1" t="str">
        <f t="shared" si="475"/>
        <v>Informe Interactivo 3 - Pistacho</v>
      </c>
    </row>
    <row r="1357" spans="1:12" hidden="1" x14ac:dyDescent="0.35">
      <c r="A1357" s="52">
        <v>1</v>
      </c>
      <c r="B1357" s="52">
        <v>4.7</v>
      </c>
      <c r="C1357" s="53" t="str">
        <f t="shared" ref="C1357:C1394" si="476">+F1357&amp;" - "&amp;J1357</f>
        <v>Informe Interactivo 1 - Atacama</v>
      </c>
      <c r="D1357" s="99" t="str">
        <f>+"https://analytics.zoho.com/open-view/2395394000005760318?ZOHO_CRITERIA=%22Trasposicion_4.7%22.%22Valor%22%3E0.99%20and%20%22Trasposicion_4.7%22.%22Regi%C3%B3n%22%3D"&amp;I1357</f>
        <v>https://analytics.zoho.com/open-view/2395394000005760318?ZOHO_CRITERIA=%22Trasposicion_4.7%22.%22Valor%22%3E0.99%20and%20%22Trasposicion_4.7%22.%22Regi%C3%B3n%22%3D3</v>
      </c>
      <c r="E1357" s="54">
        <v>11</v>
      </c>
      <c r="F1357" s="55" t="s">
        <v>49</v>
      </c>
      <c r="G1357" s="55" t="s">
        <v>257</v>
      </c>
      <c r="H1357" s="55" t="s">
        <v>514</v>
      </c>
      <c r="I1357" s="52">
        <v>3</v>
      </c>
      <c r="J1357" s="55" t="s">
        <v>55</v>
      </c>
      <c r="K1357" s="55"/>
      <c r="L1357" s="1" t="str">
        <f t="shared" si="475"/>
        <v>Informe Interactivo 1 - Atacama</v>
      </c>
    </row>
    <row r="1358" spans="1:12" hidden="1" x14ac:dyDescent="0.35">
      <c r="A1358" s="2">
        <f t="shared" ref="A1358:A1394" si="477">+A1357+1</f>
        <v>2</v>
      </c>
      <c r="B1358" s="2">
        <f t="shared" ref="B1358:B1394" si="478">+B1357</f>
        <v>4.7</v>
      </c>
      <c r="C1358" s="5" t="str">
        <f t="shared" si="476"/>
        <v>Informe Interactivo 1 - Coquimbo</v>
      </c>
      <c r="D1358" s="99" t="str">
        <f t="shared" ref="D1358:D1367" si="479">+"https://analytics.zoho.com/open-view/2395394000005760318?ZOHO_CRITERIA=%22Trasposicion_4.7%22.%22Valor%22%3E0.99%20and%20%22Trasposicion_4.7%22.%22Regi%C3%B3n%22%3D"&amp;I1358</f>
        <v>https://analytics.zoho.com/open-view/2395394000005760318?ZOHO_CRITERIA=%22Trasposicion_4.7%22.%22Valor%22%3E0.99%20and%20%22Trasposicion_4.7%22.%22Regi%C3%B3n%22%3D4</v>
      </c>
      <c r="E1358" s="4">
        <f t="shared" ref="E1358:E1394" si="480">+E1357</f>
        <v>11</v>
      </c>
      <c r="F1358" t="str">
        <f t="shared" ref="F1358:F1394" si="481">+F1357</f>
        <v>Informe Interactivo 1</v>
      </c>
      <c r="G1358" t="str">
        <f t="shared" ref="G1358:G1394" si="482">+G1357</f>
        <v>Región</v>
      </c>
      <c r="H1358" t="str">
        <f t="shared" ref="H1358:H1394" si="483">+H1357</f>
        <v>Superficie Plantada de Hortalizas (ha)</v>
      </c>
      <c r="I1358" s="2">
        <v>4</v>
      </c>
      <c r="J1358" t="s">
        <v>56</v>
      </c>
      <c r="L1358" s="1" t="str">
        <f t="shared" si="475"/>
        <v>Informe Interactivo 1 - Coquimbo</v>
      </c>
    </row>
    <row r="1359" spans="1:12" hidden="1" x14ac:dyDescent="0.35">
      <c r="A1359" s="2">
        <f t="shared" si="477"/>
        <v>3</v>
      </c>
      <c r="B1359" s="2">
        <f t="shared" si="478"/>
        <v>4.7</v>
      </c>
      <c r="C1359" s="5" t="str">
        <f t="shared" si="476"/>
        <v>Informe Interactivo 1 - Valparaíso</v>
      </c>
      <c r="D1359" s="99" t="str">
        <f t="shared" si="479"/>
        <v>https://analytics.zoho.com/open-view/2395394000005760318?ZOHO_CRITERIA=%22Trasposicion_4.7%22.%22Valor%22%3E0.99%20and%20%22Trasposicion_4.7%22.%22Regi%C3%B3n%22%3D5</v>
      </c>
      <c r="E1359" s="4">
        <f t="shared" si="480"/>
        <v>11</v>
      </c>
      <c r="F1359" t="str">
        <f t="shared" si="481"/>
        <v>Informe Interactivo 1</v>
      </c>
      <c r="G1359" t="str">
        <f t="shared" si="482"/>
        <v>Región</v>
      </c>
      <c r="H1359" t="str">
        <f t="shared" si="483"/>
        <v>Superficie Plantada de Hortalizas (ha)</v>
      </c>
      <c r="I1359" s="2">
        <v>5</v>
      </c>
      <c r="J1359" t="s">
        <v>57</v>
      </c>
      <c r="L1359" s="1" t="str">
        <f t="shared" si="475"/>
        <v>Informe Interactivo 1 - Valparaíso</v>
      </c>
    </row>
    <row r="1360" spans="1:12" hidden="1" x14ac:dyDescent="0.35">
      <c r="A1360" s="2">
        <f t="shared" si="477"/>
        <v>4</v>
      </c>
      <c r="B1360" s="2">
        <f t="shared" si="478"/>
        <v>4.7</v>
      </c>
      <c r="C1360" s="5" t="str">
        <f t="shared" si="476"/>
        <v>Informe Interactivo 1 - O'Higgins</v>
      </c>
      <c r="D1360" s="99" t="str">
        <f t="shared" si="479"/>
        <v>https://analytics.zoho.com/open-view/2395394000005760318?ZOHO_CRITERIA=%22Trasposicion_4.7%22.%22Valor%22%3E0.99%20and%20%22Trasposicion_4.7%22.%22Regi%C3%B3n%22%3D6</v>
      </c>
      <c r="E1360" s="4">
        <f t="shared" si="480"/>
        <v>11</v>
      </c>
      <c r="F1360" t="str">
        <f t="shared" si="481"/>
        <v>Informe Interactivo 1</v>
      </c>
      <c r="G1360" t="str">
        <f t="shared" si="482"/>
        <v>Región</v>
      </c>
      <c r="H1360" t="str">
        <f t="shared" si="483"/>
        <v>Superficie Plantada de Hortalizas (ha)</v>
      </c>
      <c r="I1360" s="2">
        <v>6</v>
      </c>
      <c r="J1360" t="s">
        <v>58</v>
      </c>
      <c r="L1360" s="1" t="str">
        <f t="shared" si="475"/>
        <v>Informe Interactivo 1 - O'Higgins</v>
      </c>
    </row>
    <row r="1361" spans="1:26" hidden="1" x14ac:dyDescent="0.35">
      <c r="A1361" s="2">
        <f t="shared" si="477"/>
        <v>5</v>
      </c>
      <c r="B1361" s="2">
        <f t="shared" si="478"/>
        <v>4.7</v>
      </c>
      <c r="C1361" s="5" t="str">
        <f t="shared" si="476"/>
        <v>Informe Interactivo 1 - Maule</v>
      </c>
      <c r="D1361" s="99" t="str">
        <f t="shared" si="479"/>
        <v>https://analytics.zoho.com/open-view/2395394000005760318?ZOHO_CRITERIA=%22Trasposicion_4.7%22.%22Valor%22%3E0.99%20and%20%22Trasposicion_4.7%22.%22Regi%C3%B3n%22%3D7</v>
      </c>
      <c r="E1361" s="4">
        <f t="shared" si="480"/>
        <v>11</v>
      </c>
      <c r="F1361" t="str">
        <f t="shared" si="481"/>
        <v>Informe Interactivo 1</v>
      </c>
      <c r="G1361" t="str">
        <f t="shared" si="482"/>
        <v>Región</v>
      </c>
      <c r="H1361" t="str">
        <f t="shared" si="483"/>
        <v>Superficie Plantada de Hortalizas (ha)</v>
      </c>
      <c r="I1361" s="2">
        <v>7</v>
      </c>
      <c r="J1361" t="s">
        <v>59</v>
      </c>
      <c r="L1361" s="1" t="str">
        <f t="shared" si="475"/>
        <v>Informe Interactivo 1 - Maule</v>
      </c>
    </row>
    <row r="1362" spans="1:26" hidden="1" x14ac:dyDescent="0.35">
      <c r="A1362" s="2">
        <f t="shared" si="477"/>
        <v>6</v>
      </c>
      <c r="B1362" s="2">
        <f t="shared" si="478"/>
        <v>4.7</v>
      </c>
      <c r="C1362" s="5" t="str">
        <f t="shared" si="476"/>
        <v>Informe Interactivo 1 - Biobío</v>
      </c>
      <c r="D1362" s="99" t="str">
        <f t="shared" si="479"/>
        <v>https://analytics.zoho.com/open-view/2395394000005760318?ZOHO_CRITERIA=%22Trasposicion_4.7%22.%22Valor%22%3E0.99%20and%20%22Trasposicion_4.7%22.%22Regi%C3%B3n%22%3D8</v>
      </c>
      <c r="E1362" s="4">
        <f t="shared" si="480"/>
        <v>11</v>
      </c>
      <c r="F1362" t="str">
        <f t="shared" si="481"/>
        <v>Informe Interactivo 1</v>
      </c>
      <c r="G1362" t="str">
        <f t="shared" si="482"/>
        <v>Región</v>
      </c>
      <c r="H1362" t="str">
        <f t="shared" si="483"/>
        <v>Superficie Plantada de Hortalizas (ha)</v>
      </c>
      <c r="I1362" s="2">
        <v>8</v>
      </c>
      <c r="J1362" t="s">
        <v>60</v>
      </c>
      <c r="L1362" s="1" t="str">
        <f t="shared" si="475"/>
        <v>Informe Interactivo 1 - Biobío</v>
      </c>
    </row>
    <row r="1363" spans="1:26" hidden="1" x14ac:dyDescent="0.35">
      <c r="A1363" s="2">
        <f t="shared" si="477"/>
        <v>7</v>
      </c>
      <c r="B1363" s="2">
        <f t="shared" si="478"/>
        <v>4.7</v>
      </c>
      <c r="C1363" s="5" t="str">
        <f t="shared" si="476"/>
        <v>Informe Interactivo 1 - Araucanía</v>
      </c>
      <c r="D1363" s="99" t="str">
        <f t="shared" si="479"/>
        <v>https://analytics.zoho.com/open-view/2395394000005760318?ZOHO_CRITERIA=%22Trasposicion_4.7%22.%22Valor%22%3E0.99%20and%20%22Trasposicion_4.7%22.%22Regi%C3%B3n%22%3D9</v>
      </c>
      <c r="E1363" s="4">
        <f t="shared" si="480"/>
        <v>11</v>
      </c>
      <c r="F1363" t="str">
        <f t="shared" si="481"/>
        <v>Informe Interactivo 1</v>
      </c>
      <c r="G1363" t="str">
        <f t="shared" si="482"/>
        <v>Región</v>
      </c>
      <c r="H1363" t="str">
        <f t="shared" si="483"/>
        <v>Superficie Plantada de Hortalizas (ha)</v>
      </c>
      <c r="I1363" s="2">
        <v>9</v>
      </c>
      <c r="J1363" t="s">
        <v>61</v>
      </c>
      <c r="L1363" s="1" t="str">
        <f t="shared" si="475"/>
        <v>Informe Interactivo 1 - Araucanía</v>
      </c>
    </row>
    <row r="1364" spans="1:26" hidden="1" x14ac:dyDescent="0.35">
      <c r="A1364" s="2">
        <f t="shared" si="477"/>
        <v>8</v>
      </c>
      <c r="B1364" s="2">
        <f t="shared" si="478"/>
        <v>4.7</v>
      </c>
      <c r="C1364" s="5" t="str">
        <f t="shared" si="476"/>
        <v>Informe Interactivo 1 - Metropolitana</v>
      </c>
      <c r="D1364" s="99" t="str">
        <f t="shared" si="479"/>
        <v>https://analytics.zoho.com/open-view/2395394000005760318?ZOHO_CRITERIA=%22Trasposicion_4.7%22.%22Valor%22%3E0.99%20and%20%22Trasposicion_4.7%22.%22Regi%C3%B3n%22%3D13</v>
      </c>
      <c r="E1364" s="4">
        <f t="shared" si="480"/>
        <v>11</v>
      </c>
      <c r="F1364" t="str">
        <f t="shared" si="481"/>
        <v>Informe Interactivo 1</v>
      </c>
      <c r="G1364" t="str">
        <f t="shared" si="482"/>
        <v>Región</v>
      </c>
      <c r="H1364" t="str">
        <f t="shared" si="483"/>
        <v>Superficie Plantada de Hortalizas (ha)</v>
      </c>
      <c r="I1364" s="2">
        <v>13</v>
      </c>
      <c r="J1364" t="s">
        <v>65</v>
      </c>
      <c r="L1364" s="1" t="str">
        <f t="shared" si="475"/>
        <v>Informe Interactivo 1 - Metropolitana</v>
      </c>
    </row>
    <row r="1365" spans="1:26" hidden="1" x14ac:dyDescent="0.35">
      <c r="A1365" s="2">
        <f t="shared" si="477"/>
        <v>9</v>
      </c>
      <c r="B1365" s="2">
        <f t="shared" si="478"/>
        <v>4.7</v>
      </c>
      <c r="C1365" s="5" t="str">
        <f t="shared" si="476"/>
        <v>Informe Interactivo 1 - Arica y Parinacota</v>
      </c>
      <c r="D1365" s="99" t="str">
        <f t="shared" si="479"/>
        <v>https://analytics.zoho.com/open-view/2395394000005760318?ZOHO_CRITERIA=%22Trasposicion_4.7%22.%22Valor%22%3E0.99%20and%20%22Trasposicion_4.7%22.%22Regi%C3%B3n%22%3D15</v>
      </c>
      <c r="E1365" s="4">
        <f t="shared" si="480"/>
        <v>11</v>
      </c>
      <c r="F1365" t="str">
        <f t="shared" si="481"/>
        <v>Informe Interactivo 1</v>
      </c>
      <c r="G1365" t="str">
        <f t="shared" si="482"/>
        <v>Región</v>
      </c>
      <c r="H1365" t="str">
        <f t="shared" si="483"/>
        <v>Superficie Plantada de Hortalizas (ha)</v>
      </c>
      <c r="I1365" s="2">
        <v>15</v>
      </c>
      <c r="J1365" t="s">
        <v>67</v>
      </c>
      <c r="L1365" s="1" t="str">
        <f t="shared" si="475"/>
        <v>Informe Interactivo 1 - Arica y Parinacota</v>
      </c>
    </row>
    <row r="1366" spans="1:26" hidden="1" x14ac:dyDescent="0.35">
      <c r="A1366" s="2">
        <f t="shared" si="477"/>
        <v>10</v>
      </c>
      <c r="B1366" s="2">
        <f t="shared" si="478"/>
        <v>4.7</v>
      </c>
      <c r="C1366" s="5" t="str">
        <f t="shared" si="476"/>
        <v>Informe Interactivo 1 - Ñuble</v>
      </c>
      <c r="D1366" s="99" t="str">
        <f t="shared" si="479"/>
        <v>https://analytics.zoho.com/open-view/2395394000005760318?ZOHO_CRITERIA=%22Trasposicion_4.7%22.%22Valor%22%3E0.99%20and%20%22Trasposicion_4.7%22.%22Regi%C3%B3n%22%3D16</v>
      </c>
      <c r="E1366" s="4">
        <f t="shared" si="480"/>
        <v>11</v>
      </c>
      <c r="F1366" t="str">
        <f t="shared" si="481"/>
        <v>Informe Interactivo 1</v>
      </c>
      <c r="G1366" t="str">
        <f t="shared" si="482"/>
        <v>Región</v>
      </c>
      <c r="H1366" t="str">
        <f t="shared" si="483"/>
        <v>Superficie Plantada de Hortalizas (ha)</v>
      </c>
      <c r="I1366" s="2">
        <v>16</v>
      </c>
      <c r="J1366" t="s">
        <v>68</v>
      </c>
      <c r="L1366" s="1" t="str">
        <f t="shared" si="475"/>
        <v>Informe Interactivo 1 - Ñuble</v>
      </c>
    </row>
    <row r="1367" spans="1:26" hidden="1" x14ac:dyDescent="0.35">
      <c r="A1367" s="2">
        <f t="shared" si="477"/>
        <v>11</v>
      </c>
      <c r="B1367" s="2">
        <f t="shared" si="478"/>
        <v>4.7</v>
      </c>
      <c r="C1367" s="5" t="str">
        <f t="shared" si="476"/>
        <v>Informe Interactivo 1 - Resto del País</v>
      </c>
      <c r="D1367" s="99" t="str">
        <f t="shared" si="479"/>
        <v>https://analytics.zoho.com/open-view/2395394000005760318?ZOHO_CRITERIA=%22Trasposicion_4.7%22.%22Valor%22%3E0.99%20and%20%22Trasposicion_4.7%22.%22Regi%C3%B3n%22%3D20</v>
      </c>
      <c r="E1367" s="4">
        <f t="shared" si="480"/>
        <v>11</v>
      </c>
      <c r="F1367" t="str">
        <f t="shared" si="481"/>
        <v>Informe Interactivo 1</v>
      </c>
      <c r="G1367" t="str">
        <f t="shared" si="482"/>
        <v>Región</v>
      </c>
      <c r="H1367" t="str">
        <f t="shared" si="483"/>
        <v>Superficie Plantada de Hortalizas (ha)</v>
      </c>
      <c r="I1367" s="2">
        <v>20</v>
      </c>
      <c r="J1367" t="s">
        <v>515</v>
      </c>
      <c r="L1367" s="1" t="str">
        <f t="shared" si="475"/>
        <v>Informe Interactivo 1 - Resto del País</v>
      </c>
    </row>
    <row r="1368" spans="1:26" hidden="1" x14ac:dyDescent="0.35">
      <c r="A1368" s="52">
        <v>1</v>
      </c>
      <c r="B1368" s="52">
        <f t="shared" si="478"/>
        <v>4.7</v>
      </c>
      <c r="C1368" s="53" t="str">
        <f t="shared" si="476"/>
        <v>Informe Interactivo 2 - Hortalizas</v>
      </c>
      <c r="D1368" s="99" t="str">
        <f>+"https://analytics.zoho.com/open-view/2395394000005763925?ZOHO_CRITERIA=%22Trasposicion_4.7%22.%22Valor%22%3E0.99%20and%20%22Trasposicion_4.7%22.%22Id_categor%C3%ADa%22%3D"&amp;I1368</f>
        <v>https://analytics.zoho.com/open-view/2395394000005763925?ZOHO_CRITERIA=%22Trasposicion_4.7%22.%22Valor%22%3E0.99%20and%20%22Trasposicion_4.7%22.%22Id_categor%C3%ADa%22%3D100112</v>
      </c>
      <c r="E1368" s="54">
        <v>2</v>
      </c>
      <c r="F1368" s="55" t="s">
        <v>45</v>
      </c>
      <c r="G1368" s="55" t="s">
        <v>261</v>
      </c>
      <c r="H1368" s="55" t="s">
        <v>514</v>
      </c>
      <c r="I1368" s="52">
        <v>100112</v>
      </c>
      <c r="J1368" s="55" t="s">
        <v>321</v>
      </c>
      <c r="K1368" s="55"/>
      <c r="L1368" s="1" t="str">
        <f t="shared" si="475"/>
        <v>Informe Interactivo 2 - Hortalizas</v>
      </c>
      <c r="N1368" t="s">
        <v>624</v>
      </c>
      <c r="Z1368" s="94" t="s">
        <v>625</v>
      </c>
    </row>
    <row r="1369" spans="1:26" hidden="1" x14ac:dyDescent="0.35">
      <c r="A1369" s="2">
        <f t="shared" si="477"/>
        <v>2</v>
      </c>
      <c r="B1369" s="2">
        <f t="shared" si="478"/>
        <v>4.7</v>
      </c>
      <c r="C1369" s="5" t="str">
        <f t="shared" si="476"/>
        <v>Informe Interactivo 2 - Tubérculos</v>
      </c>
      <c r="D1369" s="99" t="str">
        <f>+"https://analytics.zoho.com/open-view/2395394000005763925?ZOHO_CRITERIA=%22Trasposicion_4.7%22.%22Valor%22%3E0.99%20and%20%22Trasposicion_4.7%22.%22Id_categor%C3%ADa%22%3D"&amp;I1369</f>
        <v>https://analytics.zoho.com/open-view/2395394000005763925?ZOHO_CRITERIA=%22Trasposicion_4.7%22.%22Valor%22%3E0.99%20and%20%22Trasposicion_4.7%22.%22Id_categor%C3%ADa%22%3D100114</v>
      </c>
      <c r="E1369" s="4">
        <f t="shared" si="480"/>
        <v>2</v>
      </c>
      <c r="F1369" t="str">
        <f t="shared" si="481"/>
        <v>Informe Interactivo 2</v>
      </c>
      <c r="G1369" t="str">
        <f t="shared" si="482"/>
        <v>Producto</v>
      </c>
      <c r="H1369" t="str">
        <f t="shared" si="483"/>
        <v>Superficie Plantada de Hortalizas (ha)</v>
      </c>
      <c r="I1369" s="2">
        <v>100114</v>
      </c>
      <c r="J1369" t="s">
        <v>323</v>
      </c>
      <c r="L1369" s="1" t="str">
        <f t="shared" si="475"/>
        <v>Informe Interactivo 2 - Tubérculos</v>
      </c>
      <c r="N1369" t="s">
        <v>624</v>
      </c>
      <c r="Z1369" s="94" t="s">
        <v>625</v>
      </c>
    </row>
    <row r="1370" spans="1:26" hidden="1" x14ac:dyDescent="0.35">
      <c r="A1370" s="56">
        <v>1</v>
      </c>
      <c r="B1370" s="56">
        <v>4.8</v>
      </c>
      <c r="C1370" s="57" t="str">
        <f t="shared" si="476"/>
        <v>Informe Interactivo 1 - Tarapacá</v>
      </c>
      <c r="D1370" s="58" t="str">
        <f>+"https://analytics.zoho.com/open-view/2395394000005885879?ZOHO_CRITERIA=%22Trasposicion_4.8%22.%22C%C3%B3digo%20Regi%C3%B3n%22%20%3D%20"&amp;I1370</f>
        <v>https://analytics.zoho.com/open-view/2395394000005885879?ZOHO_CRITERIA=%22Trasposicion_4.8%22.%22C%C3%B3digo%20Regi%C3%B3n%22%20%3D%201</v>
      </c>
      <c r="E1370" s="59">
        <v>14</v>
      </c>
      <c r="F1370" s="60" t="s">
        <v>49</v>
      </c>
      <c r="G1370" s="60" t="s">
        <v>257</v>
      </c>
      <c r="H1370" s="60" t="s">
        <v>516</v>
      </c>
      <c r="I1370" s="56">
        <v>1</v>
      </c>
      <c r="J1370" s="60" t="s">
        <v>53</v>
      </c>
      <c r="K1370" s="60"/>
      <c r="L1370" s="1" t="str">
        <f t="shared" si="475"/>
        <v>Informe Interactivo 1 - Tarapacá</v>
      </c>
    </row>
    <row r="1371" spans="1:26" hidden="1" x14ac:dyDescent="0.35">
      <c r="A1371" s="2">
        <f t="shared" si="477"/>
        <v>2</v>
      </c>
      <c r="B1371" s="2">
        <f t="shared" si="478"/>
        <v>4.8</v>
      </c>
      <c r="C1371" s="5" t="str">
        <f t="shared" si="476"/>
        <v>Informe Interactivo 1 - Atacama</v>
      </c>
      <c r="D1371" s="34" t="str">
        <f t="shared" ref="D1371:D1383" si="484">+"https://analytics.zoho.com/open-view/2395394000005885879?ZOHO_CRITERIA=%22Trasposicion_4.8%22.%22C%C3%B3digo%20Regi%C3%B3n%22%20%3D%20"&amp;I1371</f>
        <v>https://analytics.zoho.com/open-view/2395394000005885879?ZOHO_CRITERIA=%22Trasposicion_4.8%22.%22C%C3%B3digo%20Regi%C3%B3n%22%20%3D%203</v>
      </c>
      <c r="E1371" s="4">
        <f t="shared" si="480"/>
        <v>14</v>
      </c>
      <c r="F1371" t="str">
        <f t="shared" si="481"/>
        <v>Informe Interactivo 1</v>
      </c>
      <c r="G1371" t="str">
        <f t="shared" si="482"/>
        <v>Región</v>
      </c>
      <c r="H1371" t="str">
        <f t="shared" si="483"/>
        <v>Número de Empleados periodo 2017-2019</v>
      </c>
      <c r="I1371" s="2">
        <v>3</v>
      </c>
      <c r="J1371" t="s">
        <v>55</v>
      </c>
      <c r="L1371" s="1" t="str">
        <f t="shared" si="475"/>
        <v>Informe Interactivo 1 - Atacama</v>
      </c>
    </row>
    <row r="1372" spans="1:26" hidden="1" x14ac:dyDescent="0.35">
      <c r="A1372" s="2">
        <f t="shared" si="477"/>
        <v>3</v>
      </c>
      <c r="B1372" s="2">
        <f t="shared" si="478"/>
        <v>4.8</v>
      </c>
      <c r="C1372" s="5" t="str">
        <f t="shared" si="476"/>
        <v>Informe Interactivo 1 - Coquimbo</v>
      </c>
      <c r="D1372" s="34" t="str">
        <f t="shared" si="484"/>
        <v>https://analytics.zoho.com/open-view/2395394000005885879?ZOHO_CRITERIA=%22Trasposicion_4.8%22.%22C%C3%B3digo%20Regi%C3%B3n%22%20%3D%204</v>
      </c>
      <c r="E1372" s="4">
        <f t="shared" si="480"/>
        <v>14</v>
      </c>
      <c r="F1372" t="str">
        <f t="shared" si="481"/>
        <v>Informe Interactivo 1</v>
      </c>
      <c r="G1372" t="str">
        <f t="shared" si="482"/>
        <v>Región</v>
      </c>
      <c r="H1372" t="str">
        <f t="shared" si="483"/>
        <v>Número de Empleados periodo 2017-2019</v>
      </c>
      <c r="I1372" s="2">
        <v>4</v>
      </c>
      <c r="J1372" t="s">
        <v>56</v>
      </c>
      <c r="L1372" s="1" t="str">
        <f t="shared" si="475"/>
        <v>Informe Interactivo 1 - Coquimbo</v>
      </c>
    </row>
    <row r="1373" spans="1:26" hidden="1" x14ac:dyDescent="0.35">
      <c r="A1373" s="2">
        <f t="shared" si="477"/>
        <v>4</v>
      </c>
      <c r="B1373" s="2">
        <f t="shared" si="478"/>
        <v>4.8</v>
      </c>
      <c r="C1373" s="5" t="str">
        <f t="shared" si="476"/>
        <v>Informe Interactivo 1 - Valparaíso</v>
      </c>
      <c r="D1373" s="34" t="str">
        <f t="shared" si="484"/>
        <v>https://analytics.zoho.com/open-view/2395394000005885879?ZOHO_CRITERIA=%22Trasposicion_4.8%22.%22C%C3%B3digo%20Regi%C3%B3n%22%20%3D%205</v>
      </c>
      <c r="E1373" s="4">
        <f t="shared" si="480"/>
        <v>14</v>
      </c>
      <c r="F1373" t="str">
        <f t="shared" si="481"/>
        <v>Informe Interactivo 1</v>
      </c>
      <c r="G1373" t="str">
        <f t="shared" si="482"/>
        <v>Región</v>
      </c>
      <c r="H1373" t="str">
        <f t="shared" si="483"/>
        <v>Número de Empleados periodo 2017-2019</v>
      </c>
      <c r="I1373" s="2">
        <v>5</v>
      </c>
      <c r="J1373" t="s">
        <v>57</v>
      </c>
      <c r="L1373" s="1" t="str">
        <f t="shared" si="475"/>
        <v>Informe Interactivo 1 - Valparaíso</v>
      </c>
    </row>
    <row r="1374" spans="1:26" hidden="1" x14ac:dyDescent="0.35">
      <c r="A1374" s="2">
        <f t="shared" si="477"/>
        <v>5</v>
      </c>
      <c r="B1374" s="2">
        <f t="shared" si="478"/>
        <v>4.8</v>
      </c>
      <c r="C1374" s="5" t="str">
        <f t="shared" si="476"/>
        <v>Informe Interactivo 1 - O'Higgins</v>
      </c>
      <c r="D1374" s="34" t="str">
        <f t="shared" si="484"/>
        <v>https://analytics.zoho.com/open-view/2395394000005885879?ZOHO_CRITERIA=%22Trasposicion_4.8%22.%22C%C3%B3digo%20Regi%C3%B3n%22%20%3D%206</v>
      </c>
      <c r="E1374" s="4">
        <f t="shared" si="480"/>
        <v>14</v>
      </c>
      <c r="F1374" t="str">
        <f t="shared" si="481"/>
        <v>Informe Interactivo 1</v>
      </c>
      <c r="G1374" t="str">
        <f t="shared" si="482"/>
        <v>Región</v>
      </c>
      <c r="H1374" t="str">
        <f t="shared" si="483"/>
        <v>Número de Empleados periodo 2017-2019</v>
      </c>
      <c r="I1374" s="2">
        <v>6</v>
      </c>
      <c r="J1374" t="s">
        <v>58</v>
      </c>
      <c r="L1374" s="1" t="str">
        <f t="shared" si="475"/>
        <v>Informe Interactivo 1 - O'Higgins</v>
      </c>
    </row>
    <row r="1375" spans="1:26" hidden="1" x14ac:dyDescent="0.35">
      <c r="A1375" s="2">
        <f t="shared" si="477"/>
        <v>6</v>
      </c>
      <c r="B1375" s="2">
        <f t="shared" si="478"/>
        <v>4.8</v>
      </c>
      <c r="C1375" s="5" t="str">
        <f t="shared" si="476"/>
        <v>Informe Interactivo 1 - Maule</v>
      </c>
      <c r="D1375" s="34" t="str">
        <f t="shared" si="484"/>
        <v>https://analytics.zoho.com/open-view/2395394000005885879?ZOHO_CRITERIA=%22Trasposicion_4.8%22.%22C%C3%B3digo%20Regi%C3%B3n%22%20%3D%207</v>
      </c>
      <c r="E1375" s="4">
        <f t="shared" si="480"/>
        <v>14</v>
      </c>
      <c r="F1375" t="str">
        <f t="shared" si="481"/>
        <v>Informe Interactivo 1</v>
      </c>
      <c r="G1375" t="str">
        <f t="shared" si="482"/>
        <v>Región</v>
      </c>
      <c r="H1375" t="str">
        <f t="shared" si="483"/>
        <v>Número de Empleados periodo 2017-2019</v>
      </c>
      <c r="I1375" s="2">
        <v>7</v>
      </c>
      <c r="J1375" t="s">
        <v>59</v>
      </c>
      <c r="L1375" s="1" t="str">
        <f t="shared" si="475"/>
        <v>Informe Interactivo 1 - Maule</v>
      </c>
    </row>
    <row r="1376" spans="1:26" hidden="1" x14ac:dyDescent="0.35">
      <c r="A1376" s="2">
        <f t="shared" si="477"/>
        <v>7</v>
      </c>
      <c r="B1376" s="2">
        <f t="shared" si="478"/>
        <v>4.8</v>
      </c>
      <c r="C1376" s="5" t="str">
        <f t="shared" si="476"/>
        <v>Informe Interactivo 1 - Biobío</v>
      </c>
      <c r="D1376" s="34" t="str">
        <f t="shared" si="484"/>
        <v>https://analytics.zoho.com/open-view/2395394000005885879?ZOHO_CRITERIA=%22Trasposicion_4.8%22.%22C%C3%B3digo%20Regi%C3%B3n%22%20%3D%208</v>
      </c>
      <c r="E1376" s="4">
        <f t="shared" si="480"/>
        <v>14</v>
      </c>
      <c r="F1376" t="str">
        <f t="shared" si="481"/>
        <v>Informe Interactivo 1</v>
      </c>
      <c r="G1376" t="str">
        <f t="shared" si="482"/>
        <v>Región</v>
      </c>
      <c r="H1376" t="str">
        <f t="shared" si="483"/>
        <v>Número de Empleados periodo 2017-2019</v>
      </c>
      <c r="I1376" s="2">
        <v>8</v>
      </c>
      <c r="J1376" t="s">
        <v>60</v>
      </c>
      <c r="L1376" s="1" t="str">
        <f t="shared" si="475"/>
        <v>Informe Interactivo 1 - Biobío</v>
      </c>
    </row>
    <row r="1377" spans="1:12" hidden="1" x14ac:dyDescent="0.35">
      <c r="A1377" s="2">
        <f t="shared" si="477"/>
        <v>8</v>
      </c>
      <c r="B1377" s="2">
        <f t="shared" si="478"/>
        <v>4.8</v>
      </c>
      <c r="C1377" s="5" t="str">
        <f t="shared" si="476"/>
        <v>Informe Interactivo 1 - Araucanía</v>
      </c>
      <c r="D1377" s="34" t="str">
        <f t="shared" si="484"/>
        <v>https://analytics.zoho.com/open-view/2395394000005885879?ZOHO_CRITERIA=%22Trasposicion_4.8%22.%22C%C3%B3digo%20Regi%C3%B3n%22%20%3D%209</v>
      </c>
      <c r="E1377" s="4">
        <f t="shared" si="480"/>
        <v>14</v>
      </c>
      <c r="F1377" t="str">
        <f t="shared" si="481"/>
        <v>Informe Interactivo 1</v>
      </c>
      <c r="G1377" t="str">
        <f t="shared" si="482"/>
        <v>Región</v>
      </c>
      <c r="H1377" t="str">
        <f t="shared" si="483"/>
        <v>Número de Empleados periodo 2017-2019</v>
      </c>
      <c r="I1377" s="2">
        <v>9</v>
      </c>
      <c r="J1377" t="s">
        <v>61</v>
      </c>
      <c r="L1377" s="1" t="str">
        <f t="shared" si="475"/>
        <v>Informe Interactivo 1 - Araucanía</v>
      </c>
    </row>
    <row r="1378" spans="1:12" hidden="1" x14ac:dyDescent="0.35">
      <c r="A1378" s="2">
        <f t="shared" si="477"/>
        <v>9</v>
      </c>
      <c r="B1378" s="2">
        <f t="shared" si="478"/>
        <v>4.8</v>
      </c>
      <c r="C1378" s="5" t="str">
        <f t="shared" si="476"/>
        <v>Informe Interactivo 1 - Los Lagos</v>
      </c>
      <c r="D1378" s="34" t="str">
        <f t="shared" si="484"/>
        <v>https://analytics.zoho.com/open-view/2395394000005885879?ZOHO_CRITERIA=%22Trasposicion_4.8%22.%22C%C3%B3digo%20Regi%C3%B3n%22%20%3D%2010</v>
      </c>
      <c r="E1378" s="4">
        <f t="shared" si="480"/>
        <v>14</v>
      </c>
      <c r="F1378" t="str">
        <f t="shared" si="481"/>
        <v>Informe Interactivo 1</v>
      </c>
      <c r="G1378" t="str">
        <f t="shared" si="482"/>
        <v>Región</v>
      </c>
      <c r="H1378" t="str">
        <f t="shared" si="483"/>
        <v>Número de Empleados periodo 2017-2019</v>
      </c>
      <c r="I1378" s="2">
        <v>10</v>
      </c>
      <c r="J1378" t="s">
        <v>62</v>
      </c>
      <c r="L1378" s="1" t="str">
        <f t="shared" si="475"/>
        <v>Informe Interactivo 1 - Los Lagos</v>
      </c>
    </row>
    <row r="1379" spans="1:12" hidden="1" x14ac:dyDescent="0.35">
      <c r="A1379" s="2">
        <f t="shared" si="477"/>
        <v>10</v>
      </c>
      <c r="B1379" s="2">
        <f t="shared" si="478"/>
        <v>4.8</v>
      </c>
      <c r="C1379" s="5" t="str">
        <f t="shared" si="476"/>
        <v>Informe Interactivo 1 - Aysén</v>
      </c>
      <c r="D1379" s="34" t="str">
        <f t="shared" si="484"/>
        <v>https://analytics.zoho.com/open-view/2395394000005885879?ZOHO_CRITERIA=%22Trasposicion_4.8%22.%22C%C3%B3digo%20Regi%C3%B3n%22%20%3D%2011</v>
      </c>
      <c r="E1379" s="4">
        <f t="shared" si="480"/>
        <v>14</v>
      </c>
      <c r="F1379" t="str">
        <f t="shared" si="481"/>
        <v>Informe Interactivo 1</v>
      </c>
      <c r="G1379" t="str">
        <f t="shared" si="482"/>
        <v>Región</v>
      </c>
      <c r="H1379" t="str">
        <f t="shared" si="483"/>
        <v>Número de Empleados periodo 2017-2019</v>
      </c>
      <c r="I1379" s="2">
        <v>11</v>
      </c>
      <c r="J1379" t="s">
        <v>63</v>
      </c>
      <c r="L1379" s="1" t="str">
        <f t="shared" si="475"/>
        <v>Informe Interactivo 1 - Aysén</v>
      </c>
    </row>
    <row r="1380" spans="1:12" hidden="1" x14ac:dyDescent="0.35">
      <c r="A1380" s="2">
        <f t="shared" si="477"/>
        <v>11</v>
      </c>
      <c r="B1380" s="2">
        <f t="shared" si="478"/>
        <v>4.8</v>
      </c>
      <c r="C1380" s="5" t="str">
        <f t="shared" si="476"/>
        <v>Informe Interactivo 1 - Metropolitana</v>
      </c>
      <c r="D1380" s="34" t="str">
        <f t="shared" si="484"/>
        <v>https://analytics.zoho.com/open-view/2395394000005885879?ZOHO_CRITERIA=%22Trasposicion_4.8%22.%22C%C3%B3digo%20Regi%C3%B3n%22%20%3D%2013</v>
      </c>
      <c r="E1380" s="4">
        <f t="shared" si="480"/>
        <v>14</v>
      </c>
      <c r="F1380" t="str">
        <f t="shared" si="481"/>
        <v>Informe Interactivo 1</v>
      </c>
      <c r="G1380" t="str">
        <f t="shared" si="482"/>
        <v>Región</v>
      </c>
      <c r="H1380" t="str">
        <f t="shared" si="483"/>
        <v>Número de Empleados periodo 2017-2019</v>
      </c>
      <c r="I1380" s="2">
        <v>13</v>
      </c>
      <c r="J1380" t="s">
        <v>65</v>
      </c>
      <c r="L1380" s="1" t="str">
        <f t="shared" si="475"/>
        <v>Informe Interactivo 1 - Metropolitana</v>
      </c>
    </row>
    <row r="1381" spans="1:12" hidden="1" x14ac:dyDescent="0.35">
      <c r="A1381" s="2">
        <f t="shared" si="477"/>
        <v>12</v>
      </c>
      <c r="B1381" s="2">
        <f t="shared" si="478"/>
        <v>4.8</v>
      </c>
      <c r="C1381" s="5" t="str">
        <f t="shared" si="476"/>
        <v>Informe Interactivo 1 - Los Ríos</v>
      </c>
      <c r="D1381" s="34" t="str">
        <f t="shared" si="484"/>
        <v>https://analytics.zoho.com/open-view/2395394000005885879?ZOHO_CRITERIA=%22Trasposicion_4.8%22.%22C%C3%B3digo%20Regi%C3%B3n%22%20%3D%2014</v>
      </c>
      <c r="E1381" s="4">
        <f t="shared" si="480"/>
        <v>14</v>
      </c>
      <c r="F1381" t="str">
        <f t="shared" si="481"/>
        <v>Informe Interactivo 1</v>
      </c>
      <c r="G1381" t="str">
        <f t="shared" si="482"/>
        <v>Región</v>
      </c>
      <c r="H1381" t="str">
        <f t="shared" si="483"/>
        <v>Número de Empleados periodo 2017-2019</v>
      </c>
      <c r="I1381" s="2">
        <v>14</v>
      </c>
      <c r="J1381" t="s">
        <v>66</v>
      </c>
      <c r="L1381" s="1" t="str">
        <f t="shared" si="475"/>
        <v>Informe Interactivo 1 - Los Ríos</v>
      </c>
    </row>
    <row r="1382" spans="1:12" hidden="1" x14ac:dyDescent="0.35">
      <c r="A1382" s="2">
        <f t="shared" si="477"/>
        <v>13</v>
      </c>
      <c r="B1382" s="2">
        <f t="shared" si="478"/>
        <v>4.8</v>
      </c>
      <c r="C1382" s="5" t="str">
        <f t="shared" si="476"/>
        <v>Informe Interactivo 1 - Arica y Parinacota</v>
      </c>
      <c r="D1382" s="34" t="str">
        <f t="shared" si="484"/>
        <v>https://analytics.zoho.com/open-view/2395394000005885879?ZOHO_CRITERIA=%22Trasposicion_4.8%22.%22C%C3%B3digo%20Regi%C3%B3n%22%20%3D%2015</v>
      </c>
      <c r="E1382" s="4">
        <f t="shared" si="480"/>
        <v>14</v>
      </c>
      <c r="F1382" t="str">
        <f t="shared" si="481"/>
        <v>Informe Interactivo 1</v>
      </c>
      <c r="G1382" t="str">
        <f t="shared" si="482"/>
        <v>Región</v>
      </c>
      <c r="H1382" t="str">
        <f t="shared" si="483"/>
        <v>Número de Empleados periodo 2017-2019</v>
      </c>
      <c r="I1382" s="2">
        <v>15</v>
      </c>
      <c r="J1382" t="s">
        <v>67</v>
      </c>
      <c r="L1382" s="1" t="str">
        <f t="shared" si="475"/>
        <v>Informe Interactivo 1 - Arica y Parinacota</v>
      </c>
    </row>
    <row r="1383" spans="1:12" hidden="1" x14ac:dyDescent="0.35">
      <c r="A1383" s="2">
        <f t="shared" si="477"/>
        <v>14</v>
      </c>
      <c r="B1383" s="2">
        <f t="shared" si="478"/>
        <v>4.8</v>
      </c>
      <c r="C1383" s="5" t="str">
        <f t="shared" si="476"/>
        <v>Informe Interactivo 1 - Ñuble</v>
      </c>
      <c r="D1383" s="34" t="str">
        <f t="shared" si="484"/>
        <v>https://analytics.zoho.com/open-view/2395394000005885879?ZOHO_CRITERIA=%22Trasposicion_4.8%22.%22C%C3%B3digo%20Regi%C3%B3n%22%20%3D%2016</v>
      </c>
      <c r="E1383" s="4">
        <f t="shared" si="480"/>
        <v>14</v>
      </c>
      <c r="F1383" t="str">
        <f t="shared" si="481"/>
        <v>Informe Interactivo 1</v>
      </c>
      <c r="G1383" t="str">
        <f t="shared" si="482"/>
        <v>Región</v>
      </c>
      <c r="H1383" t="str">
        <f t="shared" si="483"/>
        <v>Número de Empleados periodo 2017-2019</v>
      </c>
      <c r="I1383" s="2">
        <v>16</v>
      </c>
      <c r="J1383" t="s">
        <v>68</v>
      </c>
      <c r="L1383" s="1" t="str">
        <f t="shared" si="475"/>
        <v>Informe Interactivo 1 - Ñuble</v>
      </c>
    </row>
    <row r="1384" spans="1:12" hidden="1" x14ac:dyDescent="0.35">
      <c r="A1384" s="56">
        <v>1</v>
      </c>
      <c r="B1384" s="56">
        <f t="shared" si="478"/>
        <v>4.8</v>
      </c>
      <c r="C1384" s="57" t="str">
        <f t="shared" si="476"/>
        <v>Informe Interactivo 2 - Mano de Obra en Industria Frutícola</v>
      </c>
      <c r="D1384" s="58" t="str">
        <f>+"https://analytics.zoho.com/open-view/2395394000005956929?ZOHO_CRITERIA=%22Trasposicion_4.8%22.%22Id_categor%C3%ADa%22%20%3D%20"&amp;I1384</f>
        <v>https://analytics.zoho.com/open-view/2395394000005956929?ZOHO_CRITERIA=%22Trasposicion_4.8%22.%22Id_categor%C3%ADa%22%20%3D%20100118001</v>
      </c>
      <c r="E1384" s="59">
        <v>2</v>
      </c>
      <c r="F1384" s="60" t="s">
        <v>45</v>
      </c>
      <c r="G1384" s="60" t="s">
        <v>17</v>
      </c>
      <c r="H1384" s="60" t="s">
        <v>516</v>
      </c>
      <c r="I1384" s="56">
        <v>100118001</v>
      </c>
      <c r="J1384" s="60" t="s">
        <v>517</v>
      </c>
      <c r="K1384" s="60"/>
      <c r="L1384" s="1" t="str">
        <f t="shared" si="475"/>
        <v>Informe Interactivo 2 - Mano de Obra en Industria Frutícola</v>
      </c>
    </row>
    <row r="1385" spans="1:12" hidden="1" x14ac:dyDescent="0.35">
      <c r="A1385" s="2">
        <f t="shared" si="477"/>
        <v>2</v>
      </c>
      <c r="B1385" s="2">
        <f t="shared" si="478"/>
        <v>4.8</v>
      </c>
      <c r="C1385" s="5" t="str">
        <f t="shared" si="476"/>
        <v>Informe Interactivo 2 - Mano de Obra en Predios Frutícolas</v>
      </c>
      <c r="D1385" s="34" t="str">
        <f>+"https://analytics.zoho.com/open-view/2395394000005956929?ZOHO_CRITERIA=%22Trasposicion_4.8%22.%22Id_categor%C3%ADa%22%20%3D%20"&amp;I1385</f>
        <v>https://analytics.zoho.com/open-view/2395394000005956929?ZOHO_CRITERIA=%22Trasposicion_4.8%22.%22Id_categor%C3%ADa%22%20%3D%20100118002</v>
      </c>
      <c r="E1385" s="4">
        <f t="shared" si="480"/>
        <v>2</v>
      </c>
      <c r="F1385" t="str">
        <f t="shared" si="481"/>
        <v>Informe Interactivo 2</v>
      </c>
      <c r="G1385" t="str">
        <f t="shared" si="482"/>
        <v>Categoría</v>
      </c>
      <c r="H1385" t="str">
        <f t="shared" si="483"/>
        <v>Número de Empleados periodo 2017-2019</v>
      </c>
      <c r="I1385" s="2">
        <v>100118002</v>
      </c>
      <c r="J1385" t="s">
        <v>518</v>
      </c>
      <c r="L1385" s="1" t="str">
        <f t="shared" ref="L1385:L1394" si="485">+HYPERLINK(D1385,C1385)</f>
        <v>Informe Interactivo 2 - Mano de Obra en Predios Frutícolas</v>
      </c>
    </row>
    <row r="1386" spans="1:12" x14ac:dyDescent="0.35">
      <c r="A1386" s="61">
        <v>1</v>
      </c>
      <c r="B1386" s="61">
        <v>4.9000000000000004</v>
      </c>
      <c r="C1386" s="62" t="str">
        <f t="shared" si="476"/>
        <v>Informe Interactivo 1 - Coquimbo</v>
      </c>
      <c r="D1386" s="63" t="str">
        <f>+"https://analytics.zoho.com/open-view/2395394000006162015?ZOHO_CRITERIA=%224.9%20Superficie%20cosechada%20Ha%22.%222019-2020%22%3E0.99%20and%20%224.9%20Superficie%20cosechada%20Ha%22.%22Codreg%22%3D"&amp;I1386</f>
        <v>https://analytics.zoho.com/open-view/2395394000006162015?ZOHO_CRITERIA=%224.9%20Superficie%20cosechada%20Ha%22.%222019-2020%22%3E0.99%20and%20%224.9%20Superficie%20cosechada%20Ha%22.%22Codreg%22%3D4</v>
      </c>
      <c r="E1386" s="64">
        <v>11</v>
      </c>
      <c r="F1386" s="65" t="s">
        <v>49</v>
      </c>
      <c r="G1386" s="65" t="s">
        <v>257</v>
      </c>
      <c r="H1386" s="65" t="s">
        <v>519</v>
      </c>
      <c r="I1386" s="61">
        <v>4</v>
      </c>
      <c r="J1386" s="65" t="s">
        <v>56</v>
      </c>
      <c r="K1386" s="65"/>
      <c r="L1386" s="1" t="str">
        <f t="shared" si="485"/>
        <v>Informe Interactivo 1 - Coquimbo</v>
      </c>
    </row>
    <row r="1387" spans="1:12" x14ac:dyDescent="0.35">
      <c r="A1387" s="2">
        <f t="shared" si="477"/>
        <v>2</v>
      </c>
      <c r="B1387" s="2">
        <f t="shared" si="478"/>
        <v>4.9000000000000004</v>
      </c>
      <c r="C1387" s="5" t="str">
        <f t="shared" si="476"/>
        <v>Informe Interactivo 1 - Valparaíso</v>
      </c>
      <c r="D1387" s="34" t="str">
        <f t="shared" ref="D1387:D1396" si="486">+"https://analytics.zoho.com/open-view/2395394000006162015?ZOHO_CRITERIA=%224.9%20Superficie%20cosechada%20Ha%22.%222019-2020%22%3E0.99%20and%20%224.9%20Superficie%20cosechada%20Ha%22.%22Codreg%22%3D"&amp;I1387</f>
        <v>https://analytics.zoho.com/open-view/2395394000006162015?ZOHO_CRITERIA=%224.9%20Superficie%20cosechada%20Ha%22.%222019-2020%22%3E0.99%20and%20%224.9%20Superficie%20cosechada%20Ha%22.%22Codreg%22%3D5</v>
      </c>
      <c r="E1387" s="4">
        <f t="shared" si="480"/>
        <v>11</v>
      </c>
      <c r="F1387" t="str">
        <f t="shared" si="481"/>
        <v>Informe Interactivo 1</v>
      </c>
      <c r="G1387" t="str">
        <f t="shared" si="482"/>
        <v>Región</v>
      </c>
      <c r="H1387" t="str">
        <f t="shared" si="483"/>
        <v>Superficie cosechada (ha)</v>
      </c>
      <c r="I1387" s="2">
        <v>5</v>
      </c>
      <c r="J1387" t="s">
        <v>57</v>
      </c>
      <c r="L1387" s="1" t="str">
        <f t="shared" si="485"/>
        <v>Informe Interactivo 1 - Valparaíso</v>
      </c>
    </row>
    <row r="1388" spans="1:12" x14ac:dyDescent="0.35">
      <c r="A1388" s="2">
        <f t="shared" si="477"/>
        <v>3</v>
      </c>
      <c r="B1388" s="2">
        <f t="shared" si="478"/>
        <v>4.9000000000000004</v>
      </c>
      <c r="C1388" s="5" t="str">
        <f t="shared" si="476"/>
        <v xml:space="preserve">Informe Interactivo 1 - O'Higgins </v>
      </c>
      <c r="D1388" s="34" t="str">
        <f t="shared" si="486"/>
        <v>https://analytics.zoho.com/open-view/2395394000006162015?ZOHO_CRITERIA=%224.9%20Superficie%20cosechada%20Ha%22.%222019-2020%22%3E0.99%20and%20%224.9%20Superficie%20cosechada%20Ha%22.%22Codreg%22%3D6</v>
      </c>
      <c r="E1388" s="4">
        <f t="shared" si="480"/>
        <v>11</v>
      </c>
      <c r="F1388" t="str">
        <f t="shared" si="481"/>
        <v>Informe Interactivo 1</v>
      </c>
      <c r="G1388" t="str">
        <f t="shared" si="482"/>
        <v>Región</v>
      </c>
      <c r="H1388" t="str">
        <f t="shared" si="483"/>
        <v>Superficie cosechada (ha)</v>
      </c>
      <c r="I1388" s="2">
        <v>6</v>
      </c>
      <c r="J1388" t="s">
        <v>520</v>
      </c>
      <c r="L1388" s="1" t="str">
        <f t="shared" si="485"/>
        <v xml:space="preserve">Informe Interactivo 1 - O'Higgins </v>
      </c>
    </row>
    <row r="1389" spans="1:12" x14ac:dyDescent="0.35">
      <c r="A1389" s="2">
        <f t="shared" si="477"/>
        <v>4</v>
      </c>
      <c r="B1389" s="2">
        <f t="shared" si="478"/>
        <v>4.9000000000000004</v>
      </c>
      <c r="C1389" s="5" t="str">
        <f t="shared" si="476"/>
        <v>Informe Interactivo 1 - Maule</v>
      </c>
      <c r="D1389" s="34" t="str">
        <f t="shared" si="486"/>
        <v>https://analytics.zoho.com/open-view/2395394000006162015?ZOHO_CRITERIA=%224.9%20Superficie%20cosechada%20Ha%22.%222019-2020%22%3E0.99%20and%20%224.9%20Superficie%20cosechada%20Ha%22.%22Codreg%22%3D7</v>
      </c>
      <c r="E1389" s="4">
        <f t="shared" si="480"/>
        <v>11</v>
      </c>
      <c r="F1389" t="str">
        <f t="shared" si="481"/>
        <v>Informe Interactivo 1</v>
      </c>
      <c r="G1389" t="str">
        <f t="shared" si="482"/>
        <v>Región</v>
      </c>
      <c r="H1389" t="str">
        <f t="shared" si="483"/>
        <v>Superficie cosechada (ha)</v>
      </c>
      <c r="I1389" s="2">
        <v>7</v>
      </c>
      <c r="J1389" t="s">
        <v>59</v>
      </c>
      <c r="L1389" s="1" t="str">
        <f t="shared" si="485"/>
        <v>Informe Interactivo 1 - Maule</v>
      </c>
    </row>
    <row r="1390" spans="1:12" x14ac:dyDescent="0.35">
      <c r="A1390" s="2">
        <f t="shared" si="477"/>
        <v>5</v>
      </c>
      <c r="B1390" s="2">
        <f t="shared" si="478"/>
        <v>4.9000000000000004</v>
      </c>
      <c r="C1390" s="5" t="str">
        <f t="shared" si="476"/>
        <v xml:space="preserve">Informe Interactivo 1 - Biobío </v>
      </c>
      <c r="D1390" s="34" t="str">
        <f t="shared" si="486"/>
        <v>https://analytics.zoho.com/open-view/2395394000006162015?ZOHO_CRITERIA=%224.9%20Superficie%20cosechada%20Ha%22.%222019-2020%22%3E0.99%20and%20%224.9%20Superficie%20cosechada%20Ha%22.%22Codreg%22%3D8</v>
      </c>
      <c r="E1390" s="4">
        <f t="shared" si="480"/>
        <v>11</v>
      </c>
      <c r="F1390" t="str">
        <f t="shared" si="481"/>
        <v>Informe Interactivo 1</v>
      </c>
      <c r="G1390" t="str">
        <f t="shared" si="482"/>
        <v>Región</v>
      </c>
      <c r="H1390" t="str">
        <f t="shared" si="483"/>
        <v>Superficie cosechada (ha)</v>
      </c>
      <c r="I1390" s="2">
        <v>8</v>
      </c>
      <c r="J1390" t="s">
        <v>521</v>
      </c>
      <c r="L1390" s="1" t="str">
        <f t="shared" si="485"/>
        <v xml:space="preserve">Informe Interactivo 1 - Biobío </v>
      </c>
    </row>
    <row r="1391" spans="1:12" x14ac:dyDescent="0.35">
      <c r="A1391" s="2">
        <f t="shared" si="477"/>
        <v>6</v>
      </c>
      <c r="B1391" s="2">
        <f t="shared" si="478"/>
        <v>4.9000000000000004</v>
      </c>
      <c r="C1391" s="5" t="str">
        <f t="shared" si="476"/>
        <v>Informe Interactivo 1 - Araucanía</v>
      </c>
      <c r="D1391" s="34" t="str">
        <f t="shared" si="486"/>
        <v>https://analytics.zoho.com/open-view/2395394000006162015?ZOHO_CRITERIA=%224.9%20Superficie%20cosechada%20Ha%22.%222019-2020%22%3E0.99%20and%20%224.9%20Superficie%20cosechada%20Ha%22.%22Codreg%22%3D9</v>
      </c>
      <c r="E1391" s="4">
        <f t="shared" si="480"/>
        <v>11</v>
      </c>
      <c r="F1391" t="str">
        <f t="shared" si="481"/>
        <v>Informe Interactivo 1</v>
      </c>
      <c r="G1391" t="str">
        <f t="shared" si="482"/>
        <v>Región</v>
      </c>
      <c r="H1391" t="str">
        <f t="shared" si="483"/>
        <v>Superficie cosechada (ha)</v>
      </c>
      <c r="I1391" s="2">
        <v>9</v>
      </c>
      <c r="J1391" t="s">
        <v>61</v>
      </c>
      <c r="L1391" s="1" t="str">
        <f t="shared" si="485"/>
        <v>Informe Interactivo 1 - Araucanía</v>
      </c>
    </row>
    <row r="1392" spans="1:12" x14ac:dyDescent="0.35">
      <c r="A1392" s="2">
        <f t="shared" si="477"/>
        <v>7</v>
      </c>
      <c r="B1392" s="2">
        <f t="shared" si="478"/>
        <v>4.9000000000000004</v>
      </c>
      <c r="C1392" s="5" t="str">
        <f t="shared" si="476"/>
        <v>Informe Interactivo 1 - Los Lagos</v>
      </c>
      <c r="D1392" s="34" t="str">
        <f t="shared" si="486"/>
        <v>https://analytics.zoho.com/open-view/2395394000006162015?ZOHO_CRITERIA=%224.9%20Superficie%20cosechada%20Ha%22.%222019-2020%22%3E0.99%20and%20%224.9%20Superficie%20cosechada%20Ha%22.%22Codreg%22%3D10</v>
      </c>
      <c r="E1392" s="4">
        <f t="shared" si="480"/>
        <v>11</v>
      </c>
      <c r="F1392" t="str">
        <f t="shared" si="481"/>
        <v>Informe Interactivo 1</v>
      </c>
      <c r="G1392" t="str">
        <f t="shared" si="482"/>
        <v>Región</v>
      </c>
      <c r="H1392" t="str">
        <f t="shared" si="483"/>
        <v>Superficie cosechada (ha)</v>
      </c>
      <c r="I1392" s="2">
        <v>10</v>
      </c>
      <c r="J1392" t="s">
        <v>62</v>
      </c>
      <c r="L1392" s="1" t="str">
        <f t="shared" si="485"/>
        <v>Informe Interactivo 1 - Los Lagos</v>
      </c>
    </row>
    <row r="1393" spans="1:12" x14ac:dyDescent="0.35">
      <c r="A1393" s="2">
        <f t="shared" si="477"/>
        <v>8</v>
      </c>
      <c r="B1393" s="2">
        <f t="shared" si="478"/>
        <v>4.9000000000000004</v>
      </c>
      <c r="C1393" s="5" t="str">
        <f t="shared" si="476"/>
        <v>Informe Interactivo 1 - Metropolitana</v>
      </c>
      <c r="D1393" s="34" t="str">
        <f t="shared" si="486"/>
        <v>https://analytics.zoho.com/open-view/2395394000006162015?ZOHO_CRITERIA=%224.9%20Superficie%20cosechada%20Ha%22.%222019-2020%22%3E0.99%20and%20%224.9%20Superficie%20cosechada%20Ha%22.%22Codreg%22%3D13</v>
      </c>
      <c r="E1393" s="4">
        <f t="shared" si="480"/>
        <v>11</v>
      </c>
      <c r="F1393" t="str">
        <f t="shared" si="481"/>
        <v>Informe Interactivo 1</v>
      </c>
      <c r="G1393" t="str">
        <f t="shared" si="482"/>
        <v>Región</v>
      </c>
      <c r="H1393" t="str">
        <f t="shared" si="483"/>
        <v>Superficie cosechada (ha)</v>
      </c>
      <c r="I1393" s="2">
        <v>13</v>
      </c>
      <c r="J1393" t="s">
        <v>65</v>
      </c>
      <c r="L1393" s="1" t="str">
        <f t="shared" si="485"/>
        <v>Informe Interactivo 1 - Metropolitana</v>
      </c>
    </row>
    <row r="1394" spans="1:12" x14ac:dyDescent="0.35">
      <c r="A1394" s="2">
        <f t="shared" si="477"/>
        <v>9</v>
      </c>
      <c r="B1394" s="2">
        <f t="shared" si="478"/>
        <v>4.9000000000000004</v>
      </c>
      <c r="C1394" s="5" t="str">
        <f t="shared" si="476"/>
        <v>Informe Interactivo 1 - Los Ríos</v>
      </c>
      <c r="D1394" s="34" t="str">
        <f t="shared" si="486"/>
        <v>https://analytics.zoho.com/open-view/2395394000006162015?ZOHO_CRITERIA=%224.9%20Superficie%20cosechada%20Ha%22.%222019-2020%22%3E0.99%20and%20%224.9%20Superficie%20cosechada%20Ha%22.%22Codreg%22%3D14</v>
      </c>
      <c r="E1394" s="4">
        <f t="shared" si="480"/>
        <v>11</v>
      </c>
      <c r="F1394" t="str">
        <f t="shared" si="481"/>
        <v>Informe Interactivo 1</v>
      </c>
      <c r="G1394" t="str">
        <f t="shared" si="482"/>
        <v>Región</v>
      </c>
      <c r="H1394" t="str">
        <f t="shared" si="483"/>
        <v>Superficie cosechada (ha)</v>
      </c>
      <c r="I1394" s="2">
        <v>14</v>
      </c>
      <c r="J1394" t="s">
        <v>66</v>
      </c>
      <c r="L1394" s="1" t="str">
        <f t="shared" si="485"/>
        <v>Informe Interactivo 1 - Los Ríos</v>
      </c>
    </row>
    <row r="1395" spans="1:12" x14ac:dyDescent="0.35">
      <c r="A1395" s="2">
        <f t="shared" ref="A1395:A1458" si="487">+A1394+1</f>
        <v>10</v>
      </c>
      <c r="B1395" s="2">
        <f t="shared" ref="B1395:B1458" si="488">+B1394</f>
        <v>4.9000000000000004</v>
      </c>
      <c r="C1395" s="5" t="str">
        <f t="shared" ref="C1395:C1458" si="489">+F1395&amp;" - "&amp;J1395</f>
        <v>Informe Interactivo 1 - Ñuble</v>
      </c>
      <c r="D1395" s="34" t="str">
        <f t="shared" si="486"/>
        <v>https://analytics.zoho.com/open-view/2395394000006162015?ZOHO_CRITERIA=%224.9%20Superficie%20cosechada%20Ha%22.%222019-2020%22%3E0.99%20and%20%224.9%20Superficie%20cosechada%20Ha%22.%22Codreg%22%3D16</v>
      </c>
      <c r="E1395" s="4">
        <f t="shared" ref="E1395:E1458" si="490">+E1394</f>
        <v>11</v>
      </c>
      <c r="F1395" t="str">
        <f t="shared" ref="F1395:F1458" si="491">+F1394</f>
        <v>Informe Interactivo 1</v>
      </c>
      <c r="G1395" t="str">
        <f t="shared" ref="G1395:G1458" si="492">+G1394</f>
        <v>Región</v>
      </c>
      <c r="H1395" t="str">
        <f t="shared" ref="H1395:H1458" si="493">+H1394</f>
        <v>Superficie cosechada (ha)</v>
      </c>
      <c r="I1395" s="2">
        <v>16</v>
      </c>
      <c r="J1395" t="s">
        <v>68</v>
      </c>
      <c r="L1395" s="1" t="str">
        <f t="shared" ref="L1395:L1458" si="494">+HYPERLINK(D1395,C1395)</f>
        <v>Informe Interactivo 1 - Ñuble</v>
      </c>
    </row>
    <row r="1396" spans="1:12" x14ac:dyDescent="0.35">
      <c r="A1396" s="2">
        <f t="shared" si="487"/>
        <v>11</v>
      </c>
      <c r="B1396" s="2">
        <f t="shared" si="488"/>
        <v>4.9000000000000004</v>
      </c>
      <c r="C1396" s="5" t="str">
        <f t="shared" si="489"/>
        <v>Informe Interactivo 1 - Resto País</v>
      </c>
      <c r="D1396" s="34" t="str">
        <f t="shared" si="486"/>
        <v>https://analytics.zoho.com/open-view/2395394000006162015?ZOHO_CRITERIA=%224.9%20Superficie%20cosechada%20Ha%22.%222019-2020%22%3E0.99%20and%20%224.9%20Superficie%20cosechada%20Ha%22.%22Codreg%22%3D17</v>
      </c>
      <c r="E1396" s="4">
        <f t="shared" si="490"/>
        <v>11</v>
      </c>
      <c r="F1396" t="str">
        <f t="shared" si="491"/>
        <v>Informe Interactivo 1</v>
      </c>
      <c r="G1396" t="str">
        <f t="shared" si="492"/>
        <v>Región</v>
      </c>
      <c r="H1396" t="str">
        <f t="shared" si="493"/>
        <v>Superficie cosechada (ha)</v>
      </c>
      <c r="I1396" s="2">
        <v>17</v>
      </c>
      <c r="J1396" t="s">
        <v>522</v>
      </c>
      <c r="L1396" s="1" t="str">
        <f t="shared" si="494"/>
        <v>Informe Interactivo 1 - Resto País</v>
      </c>
    </row>
    <row r="1397" spans="1:12" x14ac:dyDescent="0.35">
      <c r="A1397" s="61">
        <v>1</v>
      </c>
      <c r="B1397" s="61">
        <f t="shared" si="488"/>
        <v>4.9000000000000004</v>
      </c>
      <c r="C1397" s="62" t="str">
        <f t="shared" si="489"/>
        <v>Informe Interactivo 2 - Legumbres</v>
      </c>
      <c r="D1397" s="63" t="str">
        <f>+"https://analytics.zoho.com/open-view/2395394000006167438?ZOHO_CRITERIA=%224.9%20Superficie%20cosechada%20Ha%22.%222019-2020%22%3E0.99%20and%20%224.9%20Superficie%20cosechada%20Ha%22.%22Id_Producto%22%3D"&amp;I1397</f>
        <v>https://analytics.zoho.com/open-view/2395394000006167438?ZOHO_CRITERIA=%224.9%20Superficie%20cosechada%20Ha%22.%222019-2020%22%3E0.99%20and%20%224.9%20Superficie%20cosechada%20Ha%22.%22Id_Producto%22%3D100110</v>
      </c>
      <c r="E1397" s="64">
        <v>5</v>
      </c>
      <c r="F1397" s="65" t="s">
        <v>45</v>
      </c>
      <c r="G1397" s="65" t="s">
        <v>261</v>
      </c>
      <c r="H1397" s="65" t="s">
        <v>519</v>
      </c>
      <c r="I1397" s="61">
        <v>100110</v>
      </c>
      <c r="J1397" s="65" t="s">
        <v>319</v>
      </c>
      <c r="K1397" s="65"/>
      <c r="L1397" s="1" t="str">
        <f t="shared" si="494"/>
        <v>Informe Interactivo 2 - Legumbres</v>
      </c>
    </row>
    <row r="1398" spans="1:12" x14ac:dyDescent="0.35">
      <c r="A1398" s="2">
        <f t="shared" si="487"/>
        <v>2</v>
      </c>
      <c r="B1398" s="2">
        <f t="shared" si="488"/>
        <v>4.9000000000000004</v>
      </c>
      <c r="C1398" s="5" t="str">
        <f t="shared" si="489"/>
        <v>Informe Interactivo 2 - Cereales</v>
      </c>
      <c r="D1398" s="34" t="str">
        <f t="shared" ref="D1398:D1401" si="495">+"https://analytics.zoho.com/open-view/2395394000006167438?ZOHO_CRITERIA=%224.9%20Superficie%20cosechada%20Ha%22.%222019-2020%22%3E0.99%20and%20%224.9%20Superficie%20cosechada%20Ha%22.%22Id_Producto%22%3D"&amp;I1398</f>
        <v>https://analytics.zoho.com/open-view/2395394000006167438?ZOHO_CRITERIA=%224.9%20Superficie%20cosechada%20Ha%22.%222019-2020%22%3E0.99%20and%20%224.9%20Superficie%20cosechada%20Ha%22.%22Id_Producto%22%3D100111</v>
      </c>
      <c r="E1398" s="4">
        <f t="shared" si="490"/>
        <v>5</v>
      </c>
      <c r="F1398" t="str">
        <f t="shared" si="491"/>
        <v>Informe Interactivo 2</v>
      </c>
      <c r="G1398" t="str">
        <f t="shared" si="492"/>
        <v>Producto</v>
      </c>
      <c r="H1398" t="str">
        <f t="shared" si="493"/>
        <v>Superficie cosechada (ha)</v>
      </c>
      <c r="I1398" s="2">
        <v>100111</v>
      </c>
      <c r="J1398" t="s">
        <v>320</v>
      </c>
      <c r="L1398" s="1" t="str">
        <f t="shared" si="494"/>
        <v>Informe Interactivo 2 - Cereales</v>
      </c>
    </row>
    <row r="1399" spans="1:12" x14ac:dyDescent="0.35">
      <c r="A1399" s="2">
        <f t="shared" si="487"/>
        <v>3</v>
      </c>
      <c r="B1399" s="2">
        <f t="shared" si="488"/>
        <v>4.9000000000000004</v>
      </c>
      <c r="C1399" s="5" t="str">
        <f t="shared" si="489"/>
        <v>Informe Interactivo 2 - Hortalizas</v>
      </c>
      <c r="D1399" s="34" t="str">
        <f t="shared" si="495"/>
        <v>https://analytics.zoho.com/open-view/2395394000006167438?ZOHO_CRITERIA=%224.9%20Superficie%20cosechada%20Ha%22.%222019-2020%22%3E0.99%20and%20%224.9%20Superficie%20cosechada%20Ha%22.%22Id_Producto%22%3D100112</v>
      </c>
      <c r="E1399" s="4">
        <f t="shared" si="490"/>
        <v>5</v>
      </c>
      <c r="F1399" t="str">
        <f t="shared" si="491"/>
        <v>Informe Interactivo 2</v>
      </c>
      <c r="G1399" t="str">
        <f t="shared" si="492"/>
        <v>Producto</v>
      </c>
      <c r="H1399" t="str">
        <f t="shared" si="493"/>
        <v>Superficie cosechada (ha)</v>
      </c>
      <c r="I1399" s="2">
        <v>100112</v>
      </c>
      <c r="J1399" t="s">
        <v>321</v>
      </c>
      <c r="L1399" s="1" t="str">
        <f t="shared" si="494"/>
        <v>Informe Interactivo 2 - Hortalizas</v>
      </c>
    </row>
    <row r="1400" spans="1:12" x14ac:dyDescent="0.35">
      <c r="A1400" s="2">
        <f t="shared" si="487"/>
        <v>4</v>
      </c>
      <c r="B1400" s="2">
        <f t="shared" si="488"/>
        <v>4.9000000000000004</v>
      </c>
      <c r="C1400" s="5" t="str">
        <f t="shared" si="489"/>
        <v>Informe Interactivo 2 - Industriales</v>
      </c>
      <c r="D1400" s="34" t="str">
        <f t="shared" si="495"/>
        <v>https://analytics.zoho.com/open-view/2395394000006167438?ZOHO_CRITERIA=%224.9%20Superficie%20cosechada%20Ha%22.%222019-2020%22%3E0.99%20and%20%224.9%20Superficie%20cosechada%20Ha%22.%22Id_Producto%22%3D100113</v>
      </c>
      <c r="E1400" s="4">
        <f t="shared" si="490"/>
        <v>5</v>
      </c>
      <c r="F1400" t="str">
        <f t="shared" si="491"/>
        <v>Informe Interactivo 2</v>
      </c>
      <c r="G1400" t="str">
        <f t="shared" si="492"/>
        <v>Producto</v>
      </c>
      <c r="H1400" t="str">
        <f t="shared" si="493"/>
        <v>Superficie cosechada (ha)</v>
      </c>
      <c r="I1400" s="2">
        <v>100113</v>
      </c>
      <c r="J1400" t="s">
        <v>322</v>
      </c>
      <c r="L1400" s="1" t="str">
        <f t="shared" si="494"/>
        <v>Informe Interactivo 2 - Industriales</v>
      </c>
    </row>
    <row r="1401" spans="1:12" x14ac:dyDescent="0.35">
      <c r="A1401" s="2">
        <f t="shared" si="487"/>
        <v>5</v>
      </c>
      <c r="B1401" s="2">
        <f t="shared" si="488"/>
        <v>4.9000000000000004</v>
      </c>
      <c r="C1401" s="5" t="str">
        <f t="shared" si="489"/>
        <v>Informe Interactivo 2 - Tubérculos</v>
      </c>
      <c r="D1401" s="34" t="str">
        <f t="shared" si="495"/>
        <v>https://analytics.zoho.com/open-view/2395394000006167438?ZOHO_CRITERIA=%224.9%20Superficie%20cosechada%20Ha%22.%222019-2020%22%3E0.99%20and%20%224.9%20Superficie%20cosechada%20Ha%22.%22Id_Producto%22%3D100114</v>
      </c>
      <c r="E1401" s="4">
        <f t="shared" si="490"/>
        <v>5</v>
      </c>
      <c r="F1401" t="str">
        <f t="shared" si="491"/>
        <v>Informe Interactivo 2</v>
      </c>
      <c r="G1401" t="str">
        <f t="shared" si="492"/>
        <v>Producto</v>
      </c>
      <c r="H1401" t="str">
        <f t="shared" si="493"/>
        <v>Superficie cosechada (ha)</v>
      </c>
      <c r="I1401" s="2">
        <v>100114</v>
      </c>
      <c r="J1401" t="s">
        <v>323</v>
      </c>
      <c r="L1401" s="1" t="str">
        <f t="shared" si="494"/>
        <v>Informe Interactivo 2 - Tubérculos</v>
      </c>
    </row>
    <row r="1402" spans="1:12" x14ac:dyDescent="0.35">
      <c r="A1402" s="61">
        <v>1</v>
      </c>
      <c r="B1402" s="61">
        <f t="shared" si="488"/>
        <v>4.9000000000000004</v>
      </c>
      <c r="C1402" s="62" t="str">
        <f t="shared" si="489"/>
        <v>Informe Interactivo 3 - Coquimbo</v>
      </c>
      <c r="D1402" s="99" t="str">
        <f>+"https://analytics.zoho.com/open-view/2395394000006174897?ZOHO_CRITERIA=%22Trasposicion_4.9%22.%22Superficie%20Cosechada%20Ha%22%3E0.99%20and%20%22Trasposicion_4.9%22.%22Regi%C3%B3n%22%3D"&amp;I1402</f>
        <v>https://analytics.zoho.com/open-view/2395394000006174897?ZOHO_CRITERIA=%22Trasposicion_4.9%22.%22Superficie%20Cosechada%20Ha%22%3E0.99%20and%20%22Trasposicion_4.9%22.%22Regi%C3%B3n%22%3D4</v>
      </c>
      <c r="E1402" s="64">
        <v>11</v>
      </c>
      <c r="F1402" s="65" t="s">
        <v>71</v>
      </c>
      <c r="G1402" s="65" t="s">
        <v>257</v>
      </c>
      <c r="H1402" s="65" t="s">
        <v>519</v>
      </c>
      <c r="I1402" s="61">
        <v>4</v>
      </c>
      <c r="J1402" s="65" t="s">
        <v>56</v>
      </c>
      <c r="K1402" s="65"/>
      <c r="L1402" s="1" t="str">
        <f t="shared" si="494"/>
        <v>Informe Interactivo 3 - Coquimbo</v>
      </c>
    </row>
    <row r="1403" spans="1:12" x14ac:dyDescent="0.35">
      <c r="A1403" s="2">
        <f t="shared" si="487"/>
        <v>2</v>
      </c>
      <c r="B1403" s="2">
        <f t="shared" si="488"/>
        <v>4.9000000000000004</v>
      </c>
      <c r="C1403" s="5" t="str">
        <f t="shared" si="489"/>
        <v>Informe Interactivo 3 - Valparaíso</v>
      </c>
      <c r="D1403" s="99" t="str">
        <f t="shared" ref="D1403:D1412" si="496">+"https://analytics.zoho.com/open-view/2395394000006174897?ZOHO_CRITERIA=%22Trasposicion_4.9%22.%22Superficie%20Cosechada%20Ha%22%3E0.99%20and%20%22Trasposicion_4.9%22.%22Regi%C3%B3n%22%3D"&amp;I1403</f>
        <v>https://analytics.zoho.com/open-view/2395394000006174897?ZOHO_CRITERIA=%22Trasposicion_4.9%22.%22Superficie%20Cosechada%20Ha%22%3E0.99%20and%20%22Trasposicion_4.9%22.%22Regi%C3%B3n%22%3D5</v>
      </c>
      <c r="E1403" s="4">
        <f t="shared" si="490"/>
        <v>11</v>
      </c>
      <c r="F1403" t="str">
        <f t="shared" si="491"/>
        <v>Informe Interactivo 3</v>
      </c>
      <c r="G1403" t="str">
        <f t="shared" si="492"/>
        <v>Región</v>
      </c>
      <c r="H1403" t="str">
        <f t="shared" si="493"/>
        <v>Superficie cosechada (ha)</v>
      </c>
      <c r="I1403" s="2">
        <v>5</v>
      </c>
      <c r="J1403" t="s">
        <v>57</v>
      </c>
      <c r="L1403" s="1" t="str">
        <f t="shared" si="494"/>
        <v>Informe Interactivo 3 - Valparaíso</v>
      </c>
    </row>
    <row r="1404" spans="1:12" x14ac:dyDescent="0.35">
      <c r="A1404" s="2">
        <f t="shared" si="487"/>
        <v>3</v>
      </c>
      <c r="B1404" s="2">
        <f t="shared" si="488"/>
        <v>4.9000000000000004</v>
      </c>
      <c r="C1404" s="5" t="str">
        <f t="shared" si="489"/>
        <v xml:space="preserve">Informe Interactivo 3 - O'Higgins </v>
      </c>
      <c r="D1404" s="99" t="str">
        <f t="shared" si="496"/>
        <v>https://analytics.zoho.com/open-view/2395394000006174897?ZOHO_CRITERIA=%22Trasposicion_4.9%22.%22Superficie%20Cosechada%20Ha%22%3E0.99%20and%20%22Trasposicion_4.9%22.%22Regi%C3%B3n%22%3D6</v>
      </c>
      <c r="E1404" s="4">
        <f t="shared" si="490"/>
        <v>11</v>
      </c>
      <c r="F1404" t="str">
        <f t="shared" si="491"/>
        <v>Informe Interactivo 3</v>
      </c>
      <c r="G1404" t="str">
        <f t="shared" si="492"/>
        <v>Región</v>
      </c>
      <c r="H1404" t="str">
        <f t="shared" si="493"/>
        <v>Superficie cosechada (ha)</v>
      </c>
      <c r="I1404" s="2">
        <v>6</v>
      </c>
      <c r="J1404" t="s">
        <v>520</v>
      </c>
      <c r="L1404" s="1" t="str">
        <f t="shared" si="494"/>
        <v xml:space="preserve">Informe Interactivo 3 - O'Higgins </v>
      </c>
    </row>
    <row r="1405" spans="1:12" x14ac:dyDescent="0.35">
      <c r="A1405" s="2">
        <f t="shared" si="487"/>
        <v>4</v>
      </c>
      <c r="B1405" s="2">
        <f t="shared" si="488"/>
        <v>4.9000000000000004</v>
      </c>
      <c r="C1405" s="5" t="str">
        <f t="shared" si="489"/>
        <v>Informe Interactivo 3 - Maule</v>
      </c>
      <c r="D1405" s="99" t="str">
        <f t="shared" si="496"/>
        <v>https://analytics.zoho.com/open-view/2395394000006174897?ZOHO_CRITERIA=%22Trasposicion_4.9%22.%22Superficie%20Cosechada%20Ha%22%3E0.99%20and%20%22Trasposicion_4.9%22.%22Regi%C3%B3n%22%3D7</v>
      </c>
      <c r="E1405" s="4">
        <f t="shared" si="490"/>
        <v>11</v>
      </c>
      <c r="F1405" t="str">
        <f t="shared" si="491"/>
        <v>Informe Interactivo 3</v>
      </c>
      <c r="G1405" t="str">
        <f t="shared" si="492"/>
        <v>Región</v>
      </c>
      <c r="H1405" t="str">
        <f t="shared" si="493"/>
        <v>Superficie cosechada (ha)</v>
      </c>
      <c r="I1405" s="2">
        <v>7</v>
      </c>
      <c r="J1405" t="s">
        <v>59</v>
      </c>
      <c r="L1405" s="1" t="str">
        <f t="shared" si="494"/>
        <v>Informe Interactivo 3 - Maule</v>
      </c>
    </row>
    <row r="1406" spans="1:12" x14ac:dyDescent="0.35">
      <c r="A1406" s="2">
        <f t="shared" si="487"/>
        <v>5</v>
      </c>
      <c r="B1406" s="2">
        <f t="shared" si="488"/>
        <v>4.9000000000000004</v>
      </c>
      <c r="C1406" s="5" t="str">
        <f t="shared" si="489"/>
        <v xml:space="preserve">Informe Interactivo 3 - Biobío </v>
      </c>
      <c r="D1406" s="99" t="str">
        <f t="shared" si="496"/>
        <v>https://analytics.zoho.com/open-view/2395394000006174897?ZOHO_CRITERIA=%22Trasposicion_4.9%22.%22Superficie%20Cosechada%20Ha%22%3E0.99%20and%20%22Trasposicion_4.9%22.%22Regi%C3%B3n%22%3D8</v>
      </c>
      <c r="E1406" s="4">
        <f t="shared" si="490"/>
        <v>11</v>
      </c>
      <c r="F1406" t="str">
        <f t="shared" si="491"/>
        <v>Informe Interactivo 3</v>
      </c>
      <c r="G1406" t="str">
        <f t="shared" si="492"/>
        <v>Región</v>
      </c>
      <c r="H1406" t="str">
        <f t="shared" si="493"/>
        <v>Superficie cosechada (ha)</v>
      </c>
      <c r="I1406" s="2">
        <v>8</v>
      </c>
      <c r="J1406" t="s">
        <v>521</v>
      </c>
      <c r="L1406" s="1" t="str">
        <f t="shared" si="494"/>
        <v xml:space="preserve">Informe Interactivo 3 - Biobío </v>
      </c>
    </row>
    <row r="1407" spans="1:12" x14ac:dyDescent="0.35">
      <c r="A1407" s="2">
        <f t="shared" si="487"/>
        <v>6</v>
      </c>
      <c r="B1407" s="2">
        <f t="shared" si="488"/>
        <v>4.9000000000000004</v>
      </c>
      <c r="C1407" s="5" t="str">
        <f t="shared" si="489"/>
        <v>Informe Interactivo 3 - Araucanía</v>
      </c>
      <c r="D1407" s="99" t="str">
        <f t="shared" si="496"/>
        <v>https://analytics.zoho.com/open-view/2395394000006174897?ZOHO_CRITERIA=%22Trasposicion_4.9%22.%22Superficie%20Cosechada%20Ha%22%3E0.99%20and%20%22Trasposicion_4.9%22.%22Regi%C3%B3n%22%3D9</v>
      </c>
      <c r="E1407" s="4">
        <f t="shared" si="490"/>
        <v>11</v>
      </c>
      <c r="F1407" t="str">
        <f t="shared" si="491"/>
        <v>Informe Interactivo 3</v>
      </c>
      <c r="G1407" t="str">
        <f t="shared" si="492"/>
        <v>Región</v>
      </c>
      <c r="H1407" t="str">
        <f t="shared" si="493"/>
        <v>Superficie cosechada (ha)</v>
      </c>
      <c r="I1407" s="2">
        <v>9</v>
      </c>
      <c r="J1407" t="s">
        <v>61</v>
      </c>
      <c r="L1407" s="1" t="str">
        <f t="shared" si="494"/>
        <v>Informe Interactivo 3 - Araucanía</v>
      </c>
    </row>
    <row r="1408" spans="1:12" x14ac:dyDescent="0.35">
      <c r="A1408" s="2">
        <f t="shared" si="487"/>
        <v>7</v>
      </c>
      <c r="B1408" s="2">
        <f t="shared" si="488"/>
        <v>4.9000000000000004</v>
      </c>
      <c r="C1408" s="5" t="str">
        <f t="shared" si="489"/>
        <v>Informe Interactivo 3 - Los Lagos</v>
      </c>
      <c r="D1408" s="99" t="str">
        <f t="shared" si="496"/>
        <v>https://analytics.zoho.com/open-view/2395394000006174897?ZOHO_CRITERIA=%22Trasposicion_4.9%22.%22Superficie%20Cosechada%20Ha%22%3E0.99%20and%20%22Trasposicion_4.9%22.%22Regi%C3%B3n%22%3D10</v>
      </c>
      <c r="E1408" s="4">
        <f t="shared" si="490"/>
        <v>11</v>
      </c>
      <c r="F1408" t="str">
        <f t="shared" si="491"/>
        <v>Informe Interactivo 3</v>
      </c>
      <c r="G1408" t="str">
        <f t="shared" si="492"/>
        <v>Región</v>
      </c>
      <c r="H1408" t="str">
        <f t="shared" si="493"/>
        <v>Superficie cosechada (ha)</v>
      </c>
      <c r="I1408" s="2">
        <v>10</v>
      </c>
      <c r="J1408" t="s">
        <v>62</v>
      </c>
      <c r="L1408" s="1" t="str">
        <f t="shared" si="494"/>
        <v>Informe Interactivo 3 - Los Lagos</v>
      </c>
    </row>
    <row r="1409" spans="1:12" x14ac:dyDescent="0.35">
      <c r="A1409" s="2">
        <f t="shared" si="487"/>
        <v>8</v>
      </c>
      <c r="B1409" s="2">
        <f t="shared" si="488"/>
        <v>4.9000000000000004</v>
      </c>
      <c r="C1409" s="5" t="str">
        <f t="shared" si="489"/>
        <v>Informe Interactivo 3 - Metropolitana</v>
      </c>
      <c r="D1409" s="99" t="str">
        <f t="shared" si="496"/>
        <v>https://analytics.zoho.com/open-view/2395394000006174897?ZOHO_CRITERIA=%22Trasposicion_4.9%22.%22Superficie%20Cosechada%20Ha%22%3E0.99%20and%20%22Trasposicion_4.9%22.%22Regi%C3%B3n%22%3D13</v>
      </c>
      <c r="E1409" s="4">
        <f t="shared" si="490"/>
        <v>11</v>
      </c>
      <c r="F1409" t="str">
        <f t="shared" si="491"/>
        <v>Informe Interactivo 3</v>
      </c>
      <c r="G1409" t="str">
        <f t="shared" si="492"/>
        <v>Región</v>
      </c>
      <c r="H1409" t="str">
        <f t="shared" si="493"/>
        <v>Superficie cosechada (ha)</v>
      </c>
      <c r="I1409" s="2">
        <v>13</v>
      </c>
      <c r="J1409" t="s">
        <v>65</v>
      </c>
      <c r="L1409" s="1" t="str">
        <f t="shared" si="494"/>
        <v>Informe Interactivo 3 - Metropolitana</v>
      </c>
    </row>
    <row r="1410" spans="1:12" x14ac:dyDescent="0.35">
      <c r="A1410" s="2">
        <f t="shared" si="487"/>
        <v>9</v>
      </c>
      <c r="B1410" s="2">
        <f t="shared" si="488"/>
        <v>4.9000000000000004</v>
      </c>
      <c r="C1410" s="5" t="str">
        <f t="shared" si="489"/>
        <v>Informe Interactivo 3 - Los Ríos</v>
      </c>
      <c r="D1410" s="99" t="str">
        <f t="shared" si="496"/>
        <v>https://analytics.zoho.com/open-view/2395394000006174897?ZOHO_CRITERIA=%22Trasposicion_4.9%22.%22Superficie%20Cosechada%20Ha%22%3E0.99%20and%20%22Trasposicion_4.9%22.%22Regi%C3%B3n%22%3D14</v>
      </c>
      <c r="E1410" s="4">
        <f t="shared" si="490"/>
        <v>11</v>
      </c>
      <c r="F1410" t="str">
        <f t="shared" si="491"/>
        <v>Informe Interactivo 3</v>
      </c>
      <c r="G1410" t="str">
        <f t="shared" si="492"/>
        <v>Región</v>
      </c>
      <c r="H1410" t="str">
        <f t="shared" si="493"/>
        <v>Superficie cosechada (ha)</v>
      </c>
      <c r="I1410" s="2">
        <v>14</v>
      </c>
      <c r="J1410" t="s">
        <v>66</v>
      </c>
      <c r="L1410" s="1" t="str">
        <f t="shared" si="494"/>
        <v>Informe Interactivo 3 - Los Ríos</v>
      </c>
    </row>
    <row r="1411" spans="1:12" x14ac:dyDescent="0.35">
      <c r="A1411" s="2">
        <f t="shared" si="487"/>
        <v>10</v>
      </c>
      <c r="B1411" s="2">
        <f t="shared" si="488"/>
        <v>4.9000000000000004</v>
      </c>
      <c r="C1411" s="5" t="str">
        <f t="shared" si="489"/>
        <v>Informe Interactivo 3 - Ñuble</v>
      </c>
      <c r="D1411" s="99" t="str">
        <f t="shared" si="496"/>
        <v>https://analytics.zoho.com/open-view/2395394000006174897?ZOHO_CRITERIA=%22Trasposicion_4.9%22.%22Superficie%20Cosechada%20Ha%22%3E0.99%20and%20%22Trasposicion_4.9%22.%22Regi%C3%B3n%22%3D16</v>
      </c>
      <c r="E1411" s="4">
        <f t="shared" si="490"/>
        <v>11</v>
      </c>
      <c r="F1411" t="str">
        <f t="shared" si="491"/>
        <v>Informe Interactivo 3</v>
      </c>
      <c r="G1411" t="str">
        <f t="shared" si="492"/>
        <v>Región</v>
      </c>
      <c r="H1411" t="str">
        <f t="shared" si="493"/>
        <v>Superficie cosechada (ha)</v>
      </c>
      <c r="I1411" s="2">
        <v>16</v>
      </c>
      <c r="J1411" t="s">
        <v>68</v>
      </c>
      <c r="L1411" s="1" t="str">
        <f t="shared" si="494"/>
        <v>Informe Interactivo 3 - Ñuble</v>
      </c>
    </row>
    <row r="1412" spans="1:12" x14ac:dyDescent="0.35">
      <c r="A1412" s="2">
        <f t="shared" si="487"/>
        <v>11</v>
      </c>
      <c r="B1412" s="2">
        <f t="shared" si="488"/>
        <v>4.9000000000000004</v>
      </c>
      <c r="C1412" s="5" t="str">
        <f t="shared" si="489"/>
        <v>Informe Interactivo 3 - Resto País</v>
      </c>
      <c r="D1412" s="99" t="str">
        <f t="shared" si="496"/>
        <v>https://analytics.zoho.com/open-view/2395394000006174897?ZOHO_CRITERIA=%22Trasposicion_4.9%22.%22Superficie%20Cosechada%20Ha%22%3E0.99%20and%20%22Trasposicion_4.9%22.%22Regi%C3%B3n%22%3D17</v>
      </c>
      <c r="E1412" s="4">
        <f t="shared" si="490"/>
        <v>11</v>
      </c>
      <c r="F1412" t="str">
        <f t="shared" si="491"/>
        <v>Informe Interactivo 3</v>
      </c>
      <c r="G1412" t="str">
        <f t="shared" si="492"/>
        <v>Región</v>
      </c>
      <c r="H1412" t="str">
        <f t="shared" si="493"/>
        <v>Superficie cosechada (ha)</v>
      </c>
      <c r="I1412" s="2">
        <v>17</v>
      </c>
      <c r="J1412" t="s">
        <v>522</v>
      </c>
      <c r="L1412" s="1" t="str">
        <f t="shared" si="494"/>
        <v>Informe Interactivo 3 - Resto País</v>
      </c>
    </row>
    <row r="1413" spans="1:12" x14ac:dyDescent="0.35">
      <c r="A1413" s="61">
        <v>1</v>
      </c>
      <c r="B1413" s="61">
        <f t="shared" si="488"/>
        <v>4.9000000000000004</v>
      </c>
      <c r="C1413" s="62" t="str">
        <f t="shared" si="489"/>
        <v>Informe Interactivo 4 - Legumbres</v>
      </c>
      <c r="D1413" s="63" t="str">
        <f>+"https://analytics.zoho.com/open-view/2395394000006183719?ZOHO_CRITERIA=%22Trasposicion_4.9%22.%22Superficie%20Cosechada%20Ha%22%3E0.99%20and%20%22Trasposicion_4.9%22.%22Id_producto%22%3D"&amp;I1413</f>
        <v>https://analytics.zoho.com/open-view/2395394000006183719?ZOHO_CRITERIA=%22Trasposicion_4.9%22.%22Superficie%20Cosechada%20Ha%22%3E0.99%20and%20%22Trasposicion_4.9%22.%22Id_producto%22%3D100110</v>
      </c>
      <c r="E1413" s="64">
        <v>5</v>
      </c>
      <c r="F1413" s="65" t="s">
        <v>0</v>
      </c>
      <c r="G1413" s="65" t="s">
        <v>261</v>
      </c>
      <c r="H1413" s="65" t="s">
        <v>519</v>
      </c>
      <c r="I1413" s="61">
        <v>100110</v>
      </c>
      <c r="J1413" s="65" t="s">
        <v>319</v>
      </c>
      <c r="K1413" s="65"/>
      <c r="L1413" s="1" t="str">
        <f t="shared" si="494"/>
        <v>Informe Interactivo 4 - Legumbres</v>
      </c>
    </row>
    <row r="1414" spans="1:12" x14ac:dyDescent="0.35">
      <c r="A1414" s="2">
        <f t="shared" si="487"/>
        <v>2</v>
      </c>
      <c r="B1414" s="2">
        <f t="shared" si="488"/>
        <v>4.9000000000000004</v>
      </c>
      <c r="C1414" s="5" t="str">
        <f t="shared" si="489"/>
        <v>Informe Interactivo 4 - Cereales</v>
      </c>
      <c r="D1414" s="34" t="str">
        <f t="shared" ref="D1414:D1417" si="497">+"https://analytics.zoho.com/open-view/2395394000006183719?ZOHO_CRITERIA=%22Trasposicion_4.9%22.%22Superficie%20Cosechada%20Ha%22%3E0.99%20and%20%22Trasposicion_4.9%22.%22Id_producto%22%3D"&amp;I1414</f>
        <v>https://analytics.zoho.com/open-view/2395394000006183719?ZOHO_CRITERIA=%22Trasposicion_4.9%22.%22Superficie%20Cosechada%20Ha%22%3E0.99%20and%20%22Trasposicion_4.9%22.%22Id_producto%22%3D100111</v>
      </c>
      <c r="E1414" s="4">
        <f t="shared" si="490"/>
        <v>5</v>
      </c>
      <c r="F1414" t="str">
        <f t="shared" si="491"/>
        <v>Informe Interactivo 4</v>
      </c>
      <c r="G1414" t="str">
        <f t="shared" si="492"/>
        <v>Producto</v>
      </c>
      <c r="H1414" t="str">
        <f t="shared" si="493"/>
        <v>Superficie cosechada (ha)</v>
      </c>
      <c r="I1414" s="2">
        <v>100111</v>
      </c>
      <c r="J1414" t="s">
        <v>320</v>
      </c>
      <c r="L1414" s="1" t="str">
        <f t="shared" si="494"/>
        <v>Informe Interactivo 4 - Cereales</v>
      </c>
    </row>
    <row r="1415" spans="1:12" x14ac:dyDescent="0.35">
      <c r="A1415" s="2">
        <f t="shared" si="487"/>
        <v>3</v>
      </c>
      <c r="B1415" s="2">
        <f t="shared" si="488"/>
        <v>4.9000000000000004</v>
      </c>
      <c r="C1415" s="5" t="str">
        <f t="shared" si="489"/>
        <v>Informe Interactivo 4 - Hortalizas</v>
      </c>
      <c r="D1415" s="34" t="str">
        <f t="shared" si="497"/>
        <v>https://analytics.zoho.com/open-view/2395394000006183719?ZOHO_CRITERIA=%22Trasposicion_4.9%22.%22Superficie%20Cosechada%20Ha%22%3E0.99%20and%20%22Trasposicion_4.9%22.%22Id_producto%22%3D100112</v>
      </c>
      <c r="E1415" s="4">
        <f t="shared" si="490"/>
        <v>5</v>
      </c>
      <c r="F1415" t="str">
        <f t="shared" si="491"/>
        <v>Informe Interactivo 4</v>
      </c>
      <c r="G1415" t="str">
        <f t="shared" si="492"/>
        <v>Producto</v>
      </c>
      <c r="H1415" t="str">
        <f t="shared" si="493"/>
        <v>Superficie cosechada (ha)</v>
      </c>
      <c r="I1415" s="2">
        <v>100112</v>
      </c>
      <c r="J1415" t="s">
        <v>321</v>
      </c>
      <c r="L1415" s="1" t="str">
        <f t="shared" si="494"/>
        <v>Informe Interactivo 4 - Hortalizas</v>
      </c>
    </row>
    <row r="1416" spans="1:12" x14ac:dyDescent="0.35">
      <c r="A1416" s="2">
        <f t="shared" si="487"/>
        <v>4</v>
      </c>
      <c r="B1416" s="2">
        <f t="shared" si="488"/>
        <v>4.9000000000000004</v>
      </c>
      <c r="C1416" s="5" t="str">
        <f t="shared" si="489"/>
        <v>Informe Interactivo 4 - Industriales</v>
      </c>
      <c r="D1416" s="34" t="str">
        <f t="shared" si="497"/>
        <v>https://analytics.zoho.com/open-view/2395394000006183719?ZOHO_CRITERIA=%22Trasposicion_4.9%22.%22Superficie%20Cosechada%20Ha%22%3E0.99%20and%20%22Trasposicion_4.9%22.%22Id_producto%22%3D100113</v>
      </c>
      <c r="E1416" s="4">
        <f t="shared" si="490"/>
        <v>5</v>
      </c>
      <c r="F1416" t="str">
        <f t="shared" si="491"/>
        <v>Informe Interactivo 4</v>
      </c>
      <c r="G1416" t="str">
        <f t="shared" si="492"/>
        <v>Producto</v>
      </c>
      <c r="H1416" t="str">
        <f t="shared" si="493"/>
        <v>Superficie cosechada (ha)</v>
      </c>
      <c r="I1416" s="2">
        <v>100113</v>
      </c>
      <c r="J1416" t="s">
        <v>322</v>
      </c>
      <c r="L1416" s="1" t="str">
        <f t="shared" si="494"/>
        <v>Informe Interactivo 4 - Industriales</v>
      </c>
    </row>
    <row r="1417" spans="1:12" x14ac:dyDescent="0.35">
      <c r="A1417" s="2">
        <f t="shared" si="487"/>
        <v>5</v>
      </c>
      <c r="B1417" s="2">
        <f t="shared" si="488"/>
        <v>4.9000000000000004</v>
      </c>
      <c r="C1417" s="5" t="str">
        <f t="shared" si="489"/>
        <v>Informe Interactivo 4 - Tubérculos</v>
      </c>
      <c r="D1417" s="34" t="str">
        <f t="shared" si="497"/>
        <v>https://analytics.zoho.com/open-view/2395394000006183719?ZOHO_CRITERIA=%22Trasposicion_4.9%22.%22Superficie%20Cosechada%20Ha%22%3E0.99%20and%20%22Trasposicion_4.9%22.%22Id_producto%22%3D100114</v>
      </c>
      <c r="E1417" s="4">
        <f t="shared" si="490"/>
        <v>5</v>
      </c>
      <c r="F1417" t="str">
        <f t="shared" si="491"/>
        <v>Informe Interactivo 4</v>
      </c>
      <c r="G1417" t="str">
        <f t="shared" si="492"/>
        <v>Producto</v>
      </c>
      <c r="H1417" t="str">
        <f t="shared" si="493"/>
        <v>Superficie cosechada (ha)</v>
      </c>
      <c r="I1417" s="2">
        <v>100114</v>
      </c>
      <c r="J1417" t="s">
        <v>323</v>
      </c>
      <c r="L1417" s="1" t="str">
        <f t="shared" si="494"/>
        <v>Informe Interactivo 4 - Tubérculos</v>
      </c>
    </row>
    <row r="1418" spans="1:12" hidden="1" x14ac:dyDescent="0.35">
      <c r="A1418" s="66">
        <v>1</v>
      </c>
      <c r="B1418" s="67" t="s">
        <v>523</v>
      </c>
      <c r="C1418" s="68" t="str">
        <f t="shared" si="489"/>
        <v>Informe Interactivo 1 - Coquimbo</v>
      </c>
      <c r="D1418" s="69" t="str">
        <f>+"https://analytics.zoho.com/open-view/2395394000006426989?ZOHO_CRITERIA=%22Trasposicion_4.10%22.%22Cod_regi%C3%B3n%22%20%3D%20"&amp;I1418</f>
        <v>https://analytics.zoho.com/open-view/2395394000006426989?ZOHO_CRITERIA=%22Trasposicion_4.10%22.%22Cod_regi%C3%B3n%22%20%3D%204</v>
      </c>
      <c r="E1418" s="70">
        <v>10</v>
      </c>
      <c r="F1418" s="71" t="s">
        <v>49</v>
      </c>
      <c r="G1418" s="71" t="s">
        <v>257</v>
      </c>
      <c r="H1418" s="71" t="s">
        <v>524</v>
      </c>
      <c r="I1418" s="66">
        <v>4</v>
      </c>
      <c r="J1418" s="71" t="s">
        <v>56</v>
      </c>
      <c r="K1418" s="71"/>
      <c r="L1418" s="1" t="str">
        <f t="shared" si="494"/>
        <v>Informe Interactivo 1 - Coquimbo</v>
      </c>
    </row>
    <row r="1419" spans="1:12" hidden="1" x14ac:dyDescent="0.35">
      <c r="A1419" s="2">
        <f t="shared" si="487"/>
        <v>2</v>
      </c>
      <c r="B1419" s="2" t="str">
        <f t="shared" si="488"/>
        <v>4.10</v>
      </c>
      <c r="C1419" s="5" t="str">
        <f t="shared" si="489"/>
        <v>Informe Interactivo 1 - Valparaíso</v>
      </c>
      <c r="D1419" s="34" t="str">
        <f t="shared" ref="D1419:D1427" si="498">+"https://analytics.zoho.com/open-view/2395394000006426989?ZOHO_CRITERIA=%22Trasposicion_4.10%22.%22Cod_regi%C3%B3n%22%20%3D%20"&amp;I1419</f>
        <v>https://analytics.zoho.com/open-view/2395394000006426989?ZOHO_CRITERIA=%22Trasposicion_4.10%22.%22Cod_regi%C3%B3n%22%20%3D%205</v>
      </c>
      <c r="E1419" s="4">
        <f t="shared" si="490"/>
        <v>10</v>
      </c>
      <c r="F1419" t="str">
        <f t="shared" si="491"/>
        <v>Informe Interactivo 1</v>
      </c>
      <c r="G1419" t="str">
        <f t="shared" si="492"/>
        <v>Región</v>
      </c>
      <c r="H1419" t="str">
        <f t="shared" si="493"/>
        <v>Producción (t) periodo 2019-2020</v>
      </c>
      <c r="I1419" s="2">
        <v>5</v>
      </c>
      <c r="J1419" t="s">
        <v>57</v>
      </c>
      <c r="L1419" s="1" t="str">
        <f t="shared" si="494"/>
        <v>Informe Interactivo 1 - Valparaíso</v>
      </c>
    </row>
    <row r="1420" spans="1:12" hidden="1" x14ac:dyDescent="0.35">
      <c r="A1420" s="2">
        <f t="shared" si="487"/>
        <v>3</v>
      </c>
      <c r="B1420" s="2" t="str">
        <f t="shared" si="488"/>
        <v>4.10</v>
      </c>
      <c r="C1420" s="5" t="str">
        <f t="shared" si="489"/>
        <v>Informe Interactivo 1 - O'Higgins</v>
      </c>
      <c r="D1420" s="34" t="str">
        <f t="shared" si="498"/>
        <v>https://analytics.zoho.com/open-view/2395394000006426989?ZOHO_CRITERIA=%22Trasposicion_4.10%22.%22Cod_regi%C3%B3n%22%20%3D%206</v>
      </c>
      <c r="E1420" s="4">
        <f t="shared" si="490"/>
        <v>10</v>
      </c>
      <c r="F1420" t="str">
        <f t="shared" si="491"/>
        <v>Informe Interactivo 1</v>
      </c>
      <c r="G1420" t="str">
        <f t="shared" si="492"/>
        <v>Región</v>
      </c>
      <c r="H1420" t="str">
        <f t="shared" si="493"/>
        <v>Producción (t) periodo 2019-2020</v>
      </c>
      <c r="I1420" s="2">
        <v>6</v>
      </c>
      <c r="J1420" t="s">
        <v>58</v>
      </c>
      <c r="L1420" s="1" t="str">
        <f t="shared" si="494"/>
        <v>Informe Interactivo 1 - O'Higgins</v>
      </c>
    </row>
    <row r="1421" spans="1:12" hidden="1" x14ac:dyDescent="0.35">
      <c r="A1421" s="2">
        <f t="shared" si="487"/>
        <v>4</v>
      </c>
      <c r="B1421" s="2" t="str">
        <f t="shared" si="488"/>
        <v>4.10</v>
      </c>
      <c r="C1421" s="5" t="str">
        <f t="shared" si="489"/>
        <v>Informe Interactivo 1 - Maule</v>
      </c>
      <c r="D1421" s="34" t="str">
        <f t="shared" si="498"/>
        <v>https://analytics.zoho.com/open-view/2395394000006426989?ZOHO_CRITERIA=%22Trasposicion_4.10%22.%22Cod_regi%C3%B3n%22%20%3D%207</v>
      </c>
      <c r="E1421" s="4">
        <f t="shared" si="490"/>
        <v>10</v>
      </c>
      <c r="F1421" t="str">
        <f t="shared" si="491"/>
        <v>Informe Interactivo 1</v>
      </c>
      <c r="G1421" t="str">
        <f t="shared" si="492"/>
        <v>Región</v>
      </c>
      <c r="H1421" t="str">
        <f t="shared" si="493"/>
        <v>Producción (t) periodo 2019-2020</v>
      </c>
      <c r="I1421" s="2">
        <v>7</v>
      </c>
      <c r="J1421" t="s">
        <v>59</v>
      </c>
      <c r="L1421" s="1" t="str">
        <f t="shared" si="494"/>
        <v>Informe Interactivo 1 - Maule</v>
      </c>
    </row>
    <row r="1422" spans="1:12" hidden="1" x14ac:dyDescent="0.35">
      <c r="A1422" s="2">
        <f t="shared" si="487"/>
        <v>5</v>
      </c>
      <c r="B1422" s="2" t="str">
        <f t="shared" si="488"/>
        <v>4.10</v>
      </c>
      <c r="C1422" s="5" t="str">
        <f t="shared" si="489"/>
        <v>Informe Interactivo 1 - Bíobío</v>
      </c>
      <c r="D1422" s="34" t="str">
        <f t="shared" si="498"/>
        <v>https://analytics.zoho.com/open-view/2395394000006426989?ZOHO_CRITERIA=%22Trasposicion_4.10%22.%22Cod_regi%C3%B3n%22%20%3D%208</v>
      </c>
      <c r="E1422" s="4">
        <f t="shared" si="490"/>
        <v>10</v>
      </c>
      <c r="F1422" t="str">
        <f t="shared" si="491"/>
        <v>Informe Interactivo 1</v>
      </c>
      <c r="G1422" t="str">
        <f t="shared" si="492"/>
        <v>Región</v>
      </c>
      <c r="H1422" t="str">
        <f t="shared" si="493"/>
        <v>Producción (t) periodo 2019-2020</v>
      </c>
      <c r="I1422" s="2">
        <v>8</v>
      </c>
      <c r="J1422" t="s">
        <v>525</v>
      </c>
      <c r="L1422" s="1" t="str">
        <f t="shared" si="494"/>
        <v>Informe Interactivo 1 - Bíobío</v>
      </c>
    </row>
    <row r="1423" spans="1:12" hidden="1" x14ac:dyDescent="0.35">
      <c r="A1423" s="2">
        <f t="shared" si="487"/>
        <v>6</v>
      </c>
      <c r="B1423" s="2" t="str">
        <f t="shared" si="488"/>
        <v>4.10</v>
      </c>
      <c r="C1423" s="5" t="str">
        <f t="shared" si="489"/>
        <v>Informe Interactivo 1 - Araucanía</v>
      </c>
      <c r="D1423" s="34" t="str">
        <f t="shared" si="498"/>
        <v>https://analytics.zoho.com/open-view/2395394000006426989?ZOHO_CRITERIA=%22Trasposicion_4.10%22.%22Cod_regi%C3%B3n%22%20%3D%209</v>
      </c>
      <c r="E1423" s="4">
        <f t="shared" si="490"/>
        <v>10</v>
      </c>
      <c r="F1423" t="str">
        <f t="shared" si="491"/>
        <v>Informe Interactivo 1</v>
      </c>
      <c r="G1423" t="str">
        <f t="shared" si="492"/>
        <v>Región</v>
      </c>
      <c r="H1423" t="str">
        <f t="shared" si="493"/>
        <v>Producción (t) periodo 2019-2020</v>
      </c>
      <c r="I1423" s="2">
        <v>9</v>
      </c>
      <c r="J1423" t="s">
        <v>61</v>
      </c>
      <c r="L1423" s="1" t="str">
        <f t="shared" si="494"/>
        <v>Informe Interactivo 1 - Araucanía</v>
      </c>
    </row>
    <row r="1424" spans="1:12" hidden="1" x14ac:dyDescent="0.35">
      <c r="A1424" s="2">
        <f t="shared" si="487"/>
        <v>7</v>
      </c>
      <c r="B1424" s="2" t="str">
        <f t="shared" si="488"/>
        <v>4.10</v>
      </c>
      <c r="C1424" s="5" t="str">
        <f t="shared" si="489"/>
        <v>Informe Interactivo 1 - Los Lagos</v>
      </c>
      <c r="D1424" s="34" t="str">
        <f t="shared" si="498"/>
        <v>https://analytics.zoho.com/open-view/2395394000006426989?ZOHO_CRITERIA=%22Trasposicion_4.10%22.%22Cod_regi%C3%B3n%22%20%3D%2010</v>
      </c>
      <c r="E1424" s="4">
        <f t="shared" si="490"/>
        <v>10</v>
      </c>
      <c r="F1424" t="str">
        <f t="shared" si="491"/>
        <v>Informe Interactivo 1</v>
      </c>
      <c r="G1424" t="str">
        <f t="shared" si="492"/>
        <v>Región</v>
      </c>
      <c r="H1424" t="str">
        <f t="shared" si="493"/>
        <v>Producción (t) periodo 2019-2020</v>
      </c>
      <c r="I1424" s="2">
        <v>10</v>
      </c>
      <c r="J1424" t="s">
        <v>62</v>
      </c>
      <c r="L1424" s="1" t="str">
        <f t="shared" si="494"/>
        <v>Informe Interactivo 1 - Los Lagos</v>
      </c>
    </row>
    <row r="1425" spans="1:12" hidden="1" x14ac:dyDescent="0.35">
      <c r="A1425" s="2">
        <f t="shared" si="487"/>
        <v>8</v>
      </c>
      <c r="B1425" s="2" t="str">
        <f t="shared" si="488"/>
        <v>4.10</v>
      </c>
      <c r="C1425" s="5" t="str">
        <f t="shared" si="489"/>
        <v>Informe Interactivo 1 - Metropolitana</v>
      </c>
      <c r="D1425" s="34" t="str">
        <f t="shared" si="498"/>
        <v>https://analytics.zoho.com/open-view/2395394000006426989?ZOHO_CRITERIA=%22Trasposicion_4.10%22.%22Cod_regi%C3%B3n%22%20%3D%2013</v>
      </c>
      <c r="E1425" s="4">
        <f t="shared" si="490"/>
        <v>10</v>
      </c>
      <c r="F1425" t="str">
        <f t="shared" si="491"/>
        <v>Informe Interactivo 1</v>
      </c>
      <c r="G1425" t="str">
        <f t="shared" si="492"/>
        <v>Región</v>
      </c>
      <c r="H1425" t="str">
        <f t="shared" si="493"/>
        <v>Producción (t) periodo 2019-2020</v>
      </c>
      <c r="I1425" s="2">
        <v>13</v>
      </c>
      <c r="J1425" t="s">
        <v>65</v>
      </c>
      <c r="L1425" s="1" t="str">
        <f t="shared" si="494"/>
        <v>Informe Interactivo 1 - Metropolitana</v>
      </c>
    </row>
    <row r="1426" spans="1:12" hidden="1" x14ac:dyDescent="0.35">
      <c r="A1426" s="2">
        <f t="shared" si="487"/>
        <v>9</v>
      </c>
      <c r="B1426" s="2" t="str">
        <f t="shared" si="488"/>
        <v>4.10</v>
      </c>
      <c r="C1426" s="5" t="str">
        <f t="shared" si="489"/>
        <v>Informe Interactivo 1 - Los Ríos</v>
      </c>
      <c r="D1426" s="34" t="str">
        <f t="shared" si="498"/>
        <v>https://analytics.zoho.com/open-view/2395394000006426989?ZOHO_CRITERIA=%22Trasposicion_4.10%22.%22Cod_regi%C3%B3n%22%20%3D%2014</v>
      </c>
      <c r="E1426" s="4">
        <f t="shared" si="490"/>
        <v>10</v>
      </c>
      <c r="F1426" t="str">
        <f t="shared" si="491"/>
        <v>Informe Interactivo 1</v>
      </c>
      <c r="G1426" t="str">
        <f t="shared" si="492"/>
        <v>Región</v>
      </c>
      <c r="H1426" t="str">
        <f t="shared" si="493"/>
        <v>Producción (t) periodo 2019-2020</v>
      </c>
      <c r="I1426" s="2">
        <v>14</v>
      </c>
      <c r="J1426" t="s">
        <v>66</v>
      </c>
      <c r="L1426" s="1" t="str">
        <f t="shared" si="494"/>
        <v>Informe Interactivo 1 - Los Ríos</v>
      </c>
    </row>
    <row r="1427" spans="1:12" hidden="1" x14ac:dyDescent="0.35">
      <c r="A1427" s="2">
        <f t="shared" si="487"/>
        <v>10</v>
      </c>
      <c r="B1427" s="2" t="str">
        <f t="shared" si="488"/>
        <v>4.10</v>
      </c>
      <c r="C1427" s="5" t="str">
        <f t="shared" si="489"/>
        <v>Informe Interactivo 1 - Ñuble</v>
      </c>
      <c r="D1427" s="34" t="str">
        <f t="shared" si="498"/>
        <v>https://analytics.zoho.com/open-view/2395394000006426989?ZOHO_CRITERIA=%22Trasposicion_4.10%22.%22Cod_regi%C3%B3n%22%20%3D%2016</v>
      </c>
      <c r="E1427" s="4">
        <f t="shared" si="490"/>
        <v>10</v>
      </c>
      <c r="F1427" t="str">
        <f t="shared" si="491"/>
        <v>Informe Interactivo 1</v>
      </c>
      <c r="G1427" t="str">
        <f t="shared" si="492"/>
        <v>Región</v>
      </c>
      <c r="H1427" t="str">
        <f t="shared" si="493"/>
        <v>Producción (t) periodo 2019-2020</v>
      </c>
      <c r="I1427" s="2">
        <v>16</v>
      </c>
      <c r="J1427" t="s">
        <v>68</v>
      </c>
      <c r="L1427" s="1" t="str">
        <f t="shared" si="494"/>
        <v>Informe Interactivo 1 - Ñuble</v>
      </c>
    </row>
    <row r="1428" spans="1:12" hidden="1" x14ac:dyDescent="0.35">
      <c r="A1428" s="66">
        <v>1</v>
      </c>
      <c r="B1428" s="66" t="str">
        <f t="shared" si="488"/>
        <v>4.10</v>
      </c>
      <c r="C1428" s="68" t="str">
        <f t="shared" si="489"/>
        <v>Informe Interactivo 2 - Legumbres</v>
      </c>
      <c r="D1428" s="69" t="str">
        <f>+"https://analytics.zoho.com/open-view/2395394000006435851?ZOHO_CRITERIA=%22Trasposicion_4.10%22.%22Id_producto%22%20%3D%20"&amp;I1428</f>
        <v>https://analytics.zoho.com/open-view/2395394000006435851?ZOHO_CRITERIA=%22Trasposicion_4.10%22.%22Id_producto%22%20%3D%20100110</v>
      </c>
      <c r="E1428" s="70">
        <v>5</v>
      </c>
      <c r="F1428" s="71" t="s">
        <v>45</v>
      </c>
      <c r="G1428" s="71" t="s">
        <v>261</v>
      </c>
      <c r="H1428" s="71" t="s">
        <v>524</v>
      </c>
      <c r="I1428" s="66">
        <v>100110</v>
      </c>
      <c r="J1428" s="71" t="s">
        <v>319</v>
      </c>
      <c r="K1428" s="71"/>
      <c r="L1428" s="1" t="str">
        <f t="shared" si="494"/>
        <v>Informe Interactivo 2 - Legumbres</v>
      </c>
    </row>
    <row r="1429" spans="1:12" hidden="1" x14ac:dyDescent="0.35">
      <c r="A1429" s="2">
        <f t="shared" si="487"/>
        <v>2</v>
      </c>
      <c r="B1429" s="2" t="str">
        <f t="shared" si="488"/>
        <v>4.10</v>
      </c>
      <c r="C1429" s="5" t="str">
        <f t="shared" si="489"/>
        <v>Informe Interactivo 2 - Cereales</v>
      </c>
      <c r="D1429" s="34" t="str">
        <f t="shared" ref="D1429:D1432" si="499">+"https://analytics.zoho.com/open-view/2395394000006435851?ZOHO_CRITERIA=%22Trasposicion_4.10%22.%22Id_producto%22%20%3D%20"&amp;I1429</f>
        <v>https://analytics.zoho.com/open-view/2395394000006435851?ZOHO_CRITERIA=%22Trasposicion_4.10%22.%22Id_producto%22%20%3D%20100111</v>
      </c>
      <c r="E1429" s="4">
        <f t="shared" si="490"/>
        <v>5</v>
      </c>
      <c r="F1429" t="str">
        <f t="shared" si="491"/>
        <v>Informe Interactivo 2</v>
      </c>
      <c r="G1429" t="str">
        <f t="shared" si="492"/>
        <v>Producto</v>
      </c>
      <c r="H1429" t="str">
        <f t="shared" si="493"/>
        <v>Producción (t) periodo 2019-2020</v>
      </c>
      <c r="I1429" s="2">
        <v>100111</v>
      </c>
      <c r="J1429" t="s">
        <v>320</v>
      </c>
      <c r="L1429" s="1" t="str">
        <f t="shared" si="494"/>
        <v>Informe Interactivo 2 - Cereales</v>
      </c>
    </row>
    <row r="1430" spans="1:12" hidden="1" x14ac:dyDescent="0.35">
      <c r="A1430" s="2">
        <f t="shared" si="487"/>
        <v>3</v>
      </c>
      <c r="B1430" s="2" t="str">
        <f t="shared" si="488"/>
        <v>4.10</v>
      </c>
      <c r="C1430" s="5" t="str">
        <f t="shared" si="489"/>
        <v>Informe Interactivo 2 - Hortalizas</v>
      </c>
      <c r="D1430" s="34" t="str">
        <f t="shared" si="499"/>
        <v>https://analytics.zoho.com/open-view/2395394000006435851?ZOHO_CRITERIA=%22Trasposicion_4.10%22.%22Id_producto%22%20%3D%20100112</v>
      </c>
      <c r="E1430" s="4">
        <f t="shared" si="490"/>
        <v>5</v>
      </c>
      <c r="F1430" t="str">
        <f t="shared" si="491"/>
        <v>Informe Interactivo 2</v>
      </c>
      <c r="G1430" t="str">
        <f t="shared" si="492"/>
        <v>Producto</v>
      </c>
      <c r="H1430" t="str">
        <f t="shared" si="493"/>
        <v>Producción (t) periodo 2019-2020</v>
      </c>
      <c r="I1430" s="2">
        <v>100112</v>
      </c>
      <c r="J1430" t="s">
        <v>321</v>
      </c>
      <c r="L1430" s="1" t="str">
        <f t="shared" si="494"/>
        <v>Informe Interactivo 2 - Hortalizas</v>
      </c>
    </row>
    <row r="1431" spans="1:12" hidden="1" x14ac:dyDescent="0.35">
      <c r="A1431" s="2">
        <f t="shared" si="487"/>
        <v>4</v>
      </c>
      <c r="B1431" s="2" t="str">
        <f t="shared" si="488"/>
        <v>4.10</v>
      </c>
      <c r="C1431" s="5" t="str">
        <f t="shared" si="489"/>
        <v>Informe Interactivo 2 - Industriales</v>
      </c>
      <c r="D1431" s="34" t="str">
        <f t="shared" si="499"/>
        <v>https://analytics.zoho.com/open-view/2395394000006435851?ZOHO_CRITERIA=%22Trasposicion_4.10%22.%22Id_producto%22%20%3D%20100113</v>
      </c>
      <c r="E1431" s="4">
        <f t="shared" si="490"/>
        <v>5</v>
      </c>
      <c r="F1431" t="str">
        <f t="shared" si="491"/>
        <v>Informe Interactivo 2</v>
      </c>
      <c r="G1431" t="str">
        <f t="shared" si="492"/>
        <v>Producto</v>
      </c>
      <c r="H1431" t="str">
        <f t="shared" si="493"/>
        <v>Producción (t) periodo 2019-2020</v>
      </c>
      <c r="I1431" s="2">
        <v>100113</v>
      </c>
      <c r="J1431" t="s">
        <v>322</v>
      </c>
      <c r="L1431" s="1" t="str">
        <f t="shared" si="494"/>
        <v>Informe Interactivo 2 - Industriales</v>
      </c>
    </row>
    <row r="1432" spans="1:12" hidden="1" x14ac:dyDescent="0.35">
      <c r="A1432" s="2">
        <f t="shared" si="487"/>
        <v>5</v>
      </c>
      <c r="B1432" s="2" t="str">
        <f t="shared" si="488"/>
        <v>4.10</v>
      </c>
      <c r="C1432" s="5" t="str">
        <f t="shared" si="489"/>
        <v>Informe Interactivo 2 - Tubérculos</v>
      </c>
      <c r="D1432" s="34" t="str">
        <f t="shared" si="499"/>
        <v>https://analytics.zoho.com/open-view/2395394000006435851?ZOHO_CRITERIA=%22Trasposicion_4.10%22.%22Id_producto%22%20%3D%20100114</v>
      </c>
      <c r="E1432" s="4">
        <f t="shared" si="490"/>
        <v>5</v>
      </c>
      <c r="F1432" t="str">
        <f t="shared" si="491"/>
        <v>Informe Interactivo 2</v>
      </c>
      <c r="G1432" t="str">
        <f t="shared" si="492"/>
        <v>Producto</v>
      </c>
      <c r="H1432" t="str">
        <f t="shared" si="493"/>
        <v>Producción (t) periodo 2019-2020</v>
      </c>
      <c r="I1432" s="2">
        <v>100114</v>
      </c>
      <c r="J1432" t="s">
        <v>323</v>
      </c>
      <c r="L1432" s="1" t="str">
        <f t="shared" si="494"/>
        <v>Informe Interactivo 2 - Tubérculos</v>
      </c>
    </row>
    <row r="1433" spans="1:12" hidden="1" x14ac:dyDescent="0.35">
      <c r="A1433" s="66">
        <v>1</v>
      </c>
      <c r="B1433" s="66" t="str">
        <f t="shared" si="488"/>
        <v>4.10</v>
      </c>
      <c r="C1433" s="68" t="str">
        <f t="shared" si="489"/>
        <v>Informe Interactivo 3 - Coquimbo</v>
      </c>
      <c r="D1433" s="69" t="str">
        <f>+"https://analytics.zoho.com/open-view/2395394000006440165?ZOHO_CRITERIA=%22Trasposicion_4.10%22.%22Cod_regi%C3%B3n%22%20%3D%20"&amp;I1433</f>
        <v>https://analytics.zoho.com/open-view/2395394000006440165?ZOHO_CRITERIA=%22Trasposicion_4.10%22.%22Cod_regi%C3%B3n%22%20%3D%204</v>
      </c>
      <c r="E1433" s="70">
        <v>10</v>
      </c>
      <c r="F1433" s="71" t="s">
        <v>71</v>
      </c>
      <c r="G1433" s="71" t="s">
        <v>257</v>
      </c>
      <c r="H1433" s="71" t="s">
        <v>526</v>
      </c>
      <c r="I1433" s="66">
        <v>4</v>
      </c>
      <c r="J1433" s="71" t="s">
        <v>56</v>
      </c>
      <c r="K1433" s="71"/>
      <c r="L1433" s="1" t="str">
        <f t="shared" si="494"/>
        <v>Informe Interactivo 3 - Coquimbo</v>
      </c>
    </row>
    <row r="1434" spans="1:12" hidden="1" x14ac:dyDescent="0.35">
      <c r="A1434" s="2">
        <f t="shared" si="487"/>
        <v>2</v>
      </c>
      <c r="B1434" s="2" t="str">
        <f t="shared" si="488"/>
        <v>4.10</v>
      </c>
      <c r="C1434" s="5" t="str">
        <f t="shared" si="489"/>
        <v>Informe Interactivo 3 - Valparaíso</v>
      </c>
      <c r="D1434" s="34" t="str">
        <f t="shared" ref="D1434:D1442" si="500">+"https://analytics.zoho.com/open-view/2395394000006440165?ZOHO_CRITERIA=%22Trasposicion_4.10%22.%22Cod_regi%C3%B3n%22%20%3D%20"&amp;I1434</f>
        <v>https://analytics.zoho.com/open-view/2395394000006440165?ZOHO_CRITERIA=%22Trasposicion_4.10%22.%22Cod_regi%C3%B3n%22%20%3D%205</v>
      </c>
      <c r="E1434" s="4">
        <f t="shared" si="490"/>
        <v>10</v>
      </c>
      <c r="F1434" t="str">
        <f t="shared" si="491"/>
        <v>Informe Interactivo 3</v>
      </c>
      <c r="G1434" t="str">
        <f t="shared" si="492"/>
        <v>Región</v>
      </c>
      <c r="H1434" t="str">
        <f t="shared" si="493"/>
        <v>Producción (t) periodo 1979-2020</v>
      </c>
      <c r="I1434" s="2">
        <v>5</v>
      </c>
      <c r="J1434" t="s">
        <v>57</v>
      </c>
      <c r="L1434" s="1" t="str">
        <f t="shared" si="494"/>
        <v>Informe Interactivo 3 - Valparaíso</v>
      </c>
    </row>
    <row r="1435" spans="1:12" hidden="1" x14ac:dyDescent="0.35">
      <c r="A1435" s="2">
        <f t="shared" si="487"/>
        <v>3</v>
      </c>
      <c r="B1435" s="2" t="str">
        <f t="shared" si="488"/>
        <v>4.10</v>
      </c>
      <c r="C1435" s="5" t="str">
        <f t="shared" si="489"/>
        <v>Informe Interactivo 3 - O'Higgins</v>
      </c>
      <c r="D1435" s="34" t="str">
        <f t="shared" si="500"/>
        <v>https://analytics.zoho.com/open-view/2395394000006440165?ZOHO_CRITERIA=%22Trasposicion_4.10%22.%22Cod_regi%C3%B3n%22%20%3D%206</v>
      </c>
      <c r="E1435" s="4">
        <f t="shared" si="490"/>
        <v>10</v>
      </c>
      <c r="F1435" t="str">
        <f t="shared" si="491"/>
        <v>Informe Interactivo 3</v>
      </c>
      <c r="G1435" t="str">
        <f t="shared" si="492"/>
        <v>Región</v>
      </c>
      <c r="H1435" t="str">
        <f t="shared" si="493"/>
        <v>Producción (t) periodo 1979-2020</v>
      </c>
      <c r="I1435" s="2">
        <v>6</v>
      </c>
      <c r="J1435" t="s">
        <v>58</v>
      </c>
      <c r="L1435" s="1" t="str">
        <f t="shared" si="494"/>
        <v>Informe Interactivo 3 - O'Higgins</v>
      </c>
    </row>
    <row r="1436" spans="1:12" hidden="1" x14ac:dyDescent="0.35">
      <c r="A1436" s="2">
        <f t="shared" si="487"/>
        <v>4</v>
      </c>
      <c r="B1436" s="2" t="str">
        <f t="shared" si="488"/>
        <v>4.10</v>
      </c>
      <c r="C1436" s="5" t="str">
        <f t="shared" si="489"/>
        <v>Informe Interactivo 3 - Maule</v>
      </c>
      <c r="D1436" s="34" t="str">
        <f t="shared" si="500"/>
        <v>https://analytics.zoho.com/open-view/2395394000006440165?ZOHO_CRITERIA=%22Trasposicion_4.10%22.%22Cod_regi%C3%B3n%22%20%3D%207</v>
      </c>
      <c r="E1436" s="4">
        <f t="shared" si="490"/>
        <v>10</v>
      </c>
      <c r="F1436" t="str">
        <f t="shared" si="491"/>
        <v>Informe Interactivo 3</v>
      </c>
      <c r="G1436" t="str">
        <f t="shared" si="492"/>
        <v>Región</v>
      </c>
      <c r="H1436" t="str">
        <f t="shared" si="493"/>
        <v>Producción (t) periodo 1979-2020</v>
      </c>
      <c r="I1436" s="2">
        <v>7</v>
      </c>
      <c r="J1436" t="s">
        <v>59</v>
      </c>
      <c r="L1436" s="1" t="str">
        <f t="shared" si="494"/>
        <v>Informe Interactivo 3 - Maule</v>
      </c>
    </row>
    <row r="1437" spans="1:12" hidden="1" x14ac:dyDescent="0.35">
      <c r="A1437" s="2">
        <f t="shared" si="487"/>
        <v>5</v>
      </c>
      <c r="B1437" s="2" t="str">
        <f t="shared" si="488"/>
        <v>4.10</v>
      </c>
      <c r="C1437" s="5" t="str">
        <f t="shared" si="489"/>
        <v>Informe Interactivo 3 - Bíobío</v>
      </c>
      <c r="D1437" s="34" t="str">
        <f t="shared" si="500"/>
        <v>https://analytics.zoho.com/open-view/2395394000006440165?ZOHO_CRITERIA=%22Trasposicion_4.10%22.%22Cod_regi%C3%B3n%22%20%3D%208</v>
      </c>
      <c r="E1437" s="4">
        <f t="shared" si="490"/>
        <v>10</v>
      </c>
      <c r="F1437" t="str">
        <f t="shared" si="491"/>
        <v>Informe Interactivo 3</v>
      </c>
      <c r="G1437" t="str">
        <f t="shared" si="492"/>
        <v>Región</v>
      </c>
      <c r="H1437" t="str">
        <f t="shared" si="493"/>
        <v>Producción (t) periodo 1979-2020</v>
      </c>
      <c r="I1437" s="2">
        <v>8</v>
      </c>
      <c r="J1437" t="s">
        <v>525</v>
      </c>
      <c r="L1437" s="1" t="str">
        <f t="shared" si="494"/>
        <v>Informe Interactivo 3 - Bíobío</v>
      </c>
    </row>
    <row r="1438" spans="1:12" hidden="1" x14ac:dyDescent="0.35">
      <c r="A1438" s="2">
        <f t="shared" si="487"/>
        <v>6</v>
      </c>
      <c r="B1438" s="2" t="str">
        <f t="shared" si="488"/>
        <v>4.10</v>
      </c>
      <c r="C1438" s="5" t="str">
        <f t="shared" si="489"/>
        <v>Informe Interactivo 3 - Araucanía</v>
      </c>
      <c r="D1438" s="34" t="str">
        <f t="shared" si="500"/>
        <v>https://analytics.zoho.com/open-view/2395394000006440165?ZOHO_CRITERIA=%22Trasposicion_4.10%22.%22Cod_regi%C3%B3n%22%20%3D%209</v>
      </c>
      <c r="E1438" s="4">
        <f t="shared" si="490"/>
        <v>10</v>
      </c>
      <c r="F1438" t="str">
        <f t="shared" si="491"/>
        <v>Informe Interactivo 3</v>
      </c>
      <c r="G1438" t="str">
        <f t="shared" si="492"/>
        <v>Región</v>
      </c>
      <c r="H1438" t="str">
        <f t="shared" si="493"/>
        <v>Producción (t) periodo 1979-2020</v>
      </c>
      <c r="I1438" s="2">
        <v>9</v>
      </c>
      <c r="J1438" t="s">
        <v>61</v>
      </c>
      <c r="L1438" s="1" t="str">
        <f t="shared" si="494"/>
        <v>Informe Interactivo 3 - Araucanía</v>
      </c>
    </row>
    <row r="1439" spans="1:12" hidden="1" x14ac:dyDescent="0.35">
      <c r="A1439" s="2">
        <f t="shared" si="487"/>
        <v>7</v>
      </c>
      <c r="B1439" s="2" t="str">
        <f t="shared" si="488"/>
        <v>4.10</v>
      </c>
      <c r="C1439" s="5" t="str">
        <f t="shared" si="489"/>
        <v>Informe Interactivo 3 - Los Lagos</v>
      </c>
      <c r="D1439" s="34" t="str">
        <f t="shared" si="500"/>
        <v>https://analytics.zoho.com/open-view/2395394000006440165?ZOHO_CRITERIA=%22Trasposicion_4.10%22.%22Cod_regi%C3%B3n%22%20%3D%2010</v>
      </c>
      <c r="E1439" s="4">
        <f t="shared" si="490"/>
        <v>10</v>
      </c>
      <c r="F1439" t="str">
        <f t="shared" si="491"/>
        <v>Informe Interactivo 3</v>
      </c>
      <c r="G1439" t="str">
        <f t="shared" si="492"/>
        <v>Región</v>
      </c>
      <c r="H1439" t="str">
        <f t="shared" si="493"/>
        <v>Producción (t) periodo 1979-2020</v>
      </c>
      <c r="I1439" s="2">
        <v>10</v>
      </c>
      <c r="J1439" t="s">
        <v>62</v>
      </c>
      <c r="L1439" s="1" t="str">
        <f t="shared" si="494"/>
        <v>Informe Interactivo 3 - Los Lagos</v>
      </c>
    </row>
    <row r="1440" spans="1:12" hidden="1" x14ac:dyDescent="0.35">
      <c r="A1440" s="2">
        <f t="shared" si="487"/>
        <v>8</v>
      </c>
      <c r="B1440" s="2" t="str">
        <f t="shared" si="488"/>
        <v>4.10</v>
      </c>
      <c r="C1440" s="5" t="str">
        <f t="shared" si="489"/>
        <v>Informe Interactivo 3 - Metropolitana</v>
      </c>
      <c r="D1440" s="34" t="str">
        <f t="shared" si="500"/>
        <v>https://analytics.zoho.com/open-view/2395394000006440165?ZOHO_CRITERIA=%22Trasposicion_4.10%22.%22Cod_regi%C3%B3n%22%20%3D%2013</v>
      </c>
      <c r="E1440" s="4">
        <f t="shared" si="490"/>
        <v>10</v>
      </c>
      <c r="F1440" t="str">
        <f t="shared" si="491"/>
        <v>Informe Interactivo 3</v>
      </c>
      <c r="G1440" t="str">
        <f t="shared" si="492"/>
        <v>Región</v>
      </c>
      <c r="H1440" t="str">
        <f t="shared" si="493"/>
        <v>Producción (t) periodo 1979-2020</v>
      </c>
      <c r="I1440" s="2">
        <v>13</v>
      </c>
      <c r="J1440" t="s">
        <v>65</v>
      </c>
      <c r="L1440" s="1" t="str">
        <f t="shared" si="494"/>
        <v>Informe Interactivo 3 - Metropolitana</v>
      </c>
    </row>
    <row r="1441" spans="1:12" hidden="1" x14ac:dyDescent="0.35">
      <c r="A1441" s="2">
        <f t="shared" si="487"/>
        <v>9</v>
      </c>
      <c r="B1441" s="2" t="str">
        <f t="shared" si="488"/>
        <v>4.10</v>
      </c>
      <c r="C1441" s="5" t="str">
        <f t="shared" si="489"/>
        <v>Informe Interactivo 3 - Los Ríos</v>
      </c>
      <c r="D1441" s="34" t="str">
        <f t="shared" si="500"/>
        <v>https://analytics.zoho.com/open-view/2395394000006440165?ZOHO_CRITERIA=%22Trasposicion_4.10%22.%22Cod_regi%C3%B3n%22%20%3D%2014</v>
      </c>
      <c r="E1441" s="4">
        <f t="shared" si="490"/>
        <v>10</v>
      </c>
      <c r="F1441" t="str">
        <f t="shared" si="491"/>
        <v>Informe Interactivo 3</v>
      </c>
      <c r="G1441" t="str">
        <f t="shared" si="492"/>
        <v>Región</v>
      </c>
      <c r="H1441" t="str">
        <f t="shared" si="493"/>
        <v>Producción (t) periodo 1979-2020</v>
      </c>
      <c r="I1441" s="2">
        <v>14</v>
      </c>
      <c r="J1441" t="s">
        <v>66</v>
      </c>
      <c r="L1441" s="1" t="str">
        <f t="shared" si="494"/>
        <v>Informe Interactivo 3 - Los Ríos</v>
      </c>
    </row>
    <row r="1442" spans="1:12" hidden="1" x14ac:dyDescent="0.35">
      <c r="A1442" s="2">
        <f t="shared" si="487"/>
        <v>10</v>
      </c>
      <c r="B1442" s="2" t="str">
        <f t="shared" si="488"/>
        <v>4.10</v>
      </c>
      <c r="C1442" s="5" t="str">
        <f t="shared" si="489"/>
        <v>Informe Interactivo 3 - Ñuble</v>
      </c>
      <c r="D1442" s="34" t="str">
        <f t="shared" si="500"/>
        <v>https://analytics.zoho.com/open-view/2395394000006440165?ZOHO_CRITERIA=%22Trasposicion_4.10%22.%22Cod_regi%C3%B3n%22%20%3D%2016</v>
      </c>
      <c r="E1442" s="4">
        <f t="shared" si="490"/>
        <v>10</v>
      </c>
      <c r="F1442" t="str">
        <f t="shared" si="491"/>
        <v>Informe Interactivo 3</v>
      </c>
      <c r="G1442" t="str">
        <f t="shared" si="492"/>
        <v>Región</v>
      </c>
      <c r="H1442" t="str">
        <f t="shared" si="493"/>
        <v>Producción (t) periodo 1979-2020</v>
      </c>
      <c r="I1442" s="2">
        <v>16</v>
      </c>
      <c r="J1442" t="s">
        <v>68</v>
      </c>
      <c r="L1442" s="1" t="str">
        <f t="shared" si="494"/>
        <v>Informe Interactivo 3 - Ñuble</v>
      </c>
    </row>
    <row r="1443" spans="1:12" hidden="1" x14ac:dyDescent="0.35">
      <c r="A1443" s="66">
        <v>1</v>
      </c>
      <c r="B1443" s="66" t="str">
        <f t="shared" si="488"/>
        <v>4.10</v>
      </c>
      <c r="C1443" s="68" t="str">
        <f t="shared" si="489"/>
        <v>Informe Interactivo 4 - Legumbres</v>
      </c>
      <c r="D1443" s="69" t="str">
        <f>+"https://analytics.zoho.com/open-view/2395394000006441718?ZOHO_CRITERIA=%22Trasposicion_4.10%22.%22Id_producto%22%20%3D%20"&amp;I1443</f>
        <v>https://analytics.zoho.com/open-view/2395394000006441718?ZOHO_CRITERIA=%22Trasposicion_4.10%22.%22Id_producto%22%20%3D%20100110</v>
      </c>
      <c r="E1443" s="70">
        <v>5</v>
      </c>
      <c r="F1443" s="71" t="s">
        <v>0</v>
      </c>
      <c r="G1443" s="71" t="s">
        <v>261</v>
      </c>
      <c r="H1443" s="71" t="s">
        <v>526</v>
      </c>
      <c r="I1443" s="66">
        <v>100110</v>
      </c>
      <c r="J1443" s="71" t="s">
        <v>319</v>
      </c>
      <c r="K1443" s="71"/>
      <c r="L1443" s="1" t="str">
        <f t="shared" si="494"/>
        <v>Informe Interactivo 4 - Legumbres</v>
      </c>
    </row>
    <row r="1444" spans="1:12" hidden="1" x14ac:dyDescent="0.35">
      <c r="A1444" s="2">
        <f t="shared" si="487"/>
        <v>2</v>
      </c>
      <c r="B1444" s="2" t="str">
        <f t="shared" si="488"/>
        <v>4.10</v>
      </c>
      <c r="C1444" s="5" t="str">
        <f t="shared" si="489"/>
        <v>Informe Interactivo 4 - Cereales</v>
      </c>
      <c r="D1444" s="34" t="str">
        <f t="shared" ref="D1444:D1447" si="501">+"https://analytics.zoho.com/open-view/2395394000006441718?ZOHO_CRITERIA=%22Trasposicion_4.10%22.%22Id_producto%22%20%3D%20"&amp;I1444</f>
        <v>https://analytics.zoho.com/open-view/2395394000006441718?ZOHO_CRITERIA=%22Trasposicion_4.10%22.%22Id_producto%22%20%3D%20100111</v>
      </c>
      <c r="E1444" s="4">
        <f t="shared" si="490"/>
        <v>5</v>
      </c>
      <c r="F1444" t="str">
        <f t="shared" si="491"/>
        <v>Informe Interactivo 4</v>
      </c>
      <c r="G1444" t="str">
        <f t="shared" si="492"/>
        <v>Producto</v>
      </c>
      <c r="H1444" t="str">
        <f t="shared" si="493"/>
        <v>Producción (t) periodo 1979-2020</v>
      </c>
      <c r="I1444" s="2">
        <v>100111</v>
      </c>
      <c r="J1444" t="s">
        <v>320</v>
      </c>
      <c r="L1444" s="1" t="str">
        <f t="shared" si="494"/>
        <v>Informe Interactivo 4 - Cereales</v>
      </c>
    </row>
    <row r="1445" spans="1:12" hidden="1" x14ac:dyDescent="0.35">
      <c r="A1445" s="2">
        <f t="shared" si="487"/>
        <v>3</v>
      </c>
      <c r="B1445" s="2" t="str">
        <f t="shared" si="488"/>
        <v>4.10</v>
      </c>
      <c r="C1445" s="5" t="str">
        <f t="shared" si="489"/>
        <v>Informe Interactivo 4 - Hortalizas</v>
      </c>
      <c r="D1445" s="34" t="str">
        <f t="shared" si="501"/>
        <v>https://analytics.zoho.com/open-view/2395394000006441718?ZOHO_CRITERIA=%22Trasposicion_4.10%22.%22Id_producto%22%20%3D%20100112</v>
      </c>
      <c r="E1445" s="4">
        <f t="shared" si="490"/>
        <v>5</v>
      </c>
      <c r="F1445" t="str">
        <f t="shared" si="491"/>
        <v>Informe Interactivo 4</v>
      </c>
      <c r="G1445" t="str">
        <f t="shared" si="492"/>
        <v>Producto</v>
      </c>
      <c r="H1445" t="str">
        <f t="shared" si="493"/>
        <v>Producción (t) periodo 1979-2020</v>
      </c>
      <c r="I1445" s="2">
        <v>100112</v>
      </c>
      <c r="J1445" t="s">
        <v>321</v>
      </c>
      <c r="L1445" s="1" t="str">
        <f t="shared" si="494"/>
        <v>Informe Interactivo 4 - Hortalizas</v>
      </c>
    </row>
    <row r="1446" spans="1:12" hidden="1" x14ac:dyDescent="0.35">
      <c r="A1446" s="2">
        <f t="shared" si="487"/>
        <v>4</v>
      </c>
      <c r="B1446" s="2" t="str">
        <f t="shared" si="488"/>
        <v>4.10</v>
      </c>
      <c r="C1446" s="5" t="str">
        <f t="shared" si="489"/>
        <v>Informe Interactivo 4 - Industriales</v>
      </c>
      <c r="D1446" s="34" t="str">
        <f t="shared" si="501"/>
        <v>https://analytics.zoho.com/open-view/2395394000006441718?ZOHO_CRITERIA=%22Trasposicion_4.10%22.%22Id_producto%22%20%3D%20100113</v>
      </c>
      <c r="E1446" s="4">
        <f t="shared" si="490"/>
        <v>5</v>
      </c>
      <c r="F1446" t="str">
        <f t="shared" si="491"/>
        <v>Informe Interactivo 4</v>
      </c>
      <c r="G1446" t="str">
        <f t="shared" si="492"/>
        <v>Producto</v>
      </c>
      <c r="H1446" t="str">
        <f t="shared" si="493"/>
        <v>Producción (t) periodo 1979-2020</v>
      </c>
      <c r="I1446" s="2">
        <v>100113</v>
      </c>
      <c r="J1446" t="s">
        <v>322</v>
      </c>
      <c r="L1446" s="1" t="str">
        <f t="shared" si="494"/>
        <v>Informe Interactivo 4 - Industriales</v>
      </c>
    </row>
    <row r="1447" spans="1:12" hidden="1" x14ac:dyDescent="0.35">
      <c r="A1447" s="2">
        <f t="shared" si="487"/>
        <v>5</v>
      </c>
      <c r="B1447" s="2" t="str">
        <f t="shared" si="488"/>
        <v>4.10</v>
      </c>
      <c r="C1447" s="5" t="str">
        <f t="shared" si="489"/>
        <v>Informe Interactivo 4 - Tubérculos</v>
      </c>
      <c r="D1447" s="34" t="str">
        <f t="shared" si="501"/>
        <v>https://analytics.zoho.com/open-view/2395394000006441718?ZOHO_CRITERIA=%22Trasposicion_4.10%22.%22Id_producto%22%20%3D%20100114</v>
      </c>
      <c r="E1447" s="4">
        <f t="shared" si="490"/>
        <v>5</v>
      </c>
      <c r="F1447" t="str">
        <f t="shared" si="491"/>
        <v>Informe Interactivo 4</v>
      </c>
      <c r="G1447" t="str">
        <f t="shared" si="492"/>
        <v>Producto</v>
      </c>
      <c r="H1447" t="str">
        <f t="shared" si="493"/>
        <v>Producción (t) periodo 1979-2020</v>
      </c>
      <c r="I1447" s="2">
        <v>100114</v>
      </c>
      <c r="J1447" t="s">
        <v>323</v>
      </c>
      <c r="L1447" s="1" t="str">
        <f t="shared" si="494"/>
        <v>Informe Interactivo 4 - Tubérculos</v>
      </c>
    </row>
    <row r="1448" spans="1:12" hidden="1" x14ac:dyDescent="0.35">
      <c r="A1448" s="72">
        <v>1</v>
      </c>
      <c r="B1448" s="72">
        <v>4.13</v>
      </c>
      <c r="C1448" s="73" t="str">
        <f t="shared" si="489"/>
        <v>Informe Interactivo 1 - Tarapacá</v>
      </c>
      <c r="D1448" s="74" t="str">
        <f>+"https://analytics.zoho.com/open-view/2395394000005705297?ZOHO_CRITERIA=%224.13%20Directorio%20Agroindustria%202020%22.%22C%C3%B3digo_Regi%C3%B3n%22%3D"&amp;I1448</f>
        <v>https://analytics.zoho.com/open-view/2395394000005705297?ZOHO_CRITERIA=%224.13%20Directorio%20Agroindustria%202020%22.%22C%C3%B3digo_Regi%C3%B3n%22%3D1</v>
      </c>
      <c r="E1448" s="75">
        <v>13</v>
      </c>
      <c r="F1448" s="76" t="s">
        <v>49</v>
      </c>
      <c r="G1448" s="76" t="s">
        <v>257</v>
      </c>
      <c r="H1448" s="76" t="s">
        <v>527</v>
      </c>
      <c r="I1448" s="72">
        <v>1</v>
      </c>
      <c r="J1448" s="76" t="s">
        <v>53</v>
      </c>
      <c r="K1448" s="76"/>
      <c r="L1448" s="1" t="str">
        <f t="shared" si="494"/>
        <v>Informe Interactivo 1 - Tarapacá</v>
      </c>
    </row>
    <row r="1449" spans="1:12" hidden="1" x14ac:dyDescent="0.35">
      <c r="A1449" s="2">
        <f t="shared" si="487"/>
        <v>2</v>
      </c>
      <c r="B1449" s="2">
        <f t="shared" si="488"/>
        <v>4.13</v>
      </c>
      <c r="C1449" s="5" t="str">
        <f t="shared" si="489"/>
        <v>Informe Interactivo 1 - Atacama</v>
      </c>
      <c r="D1449" s="34" t="str">
        <f t="shared" ref="D1449:D1460" si="502">+"https://analytics.zoho.com/open-view/2395394000005705297?ZOHO_CRITERIA=%224.13%20Directorio%20Agroindustria%202020%22.%22C%C3%B3digo_Regi%C3%B3n%22%3D"&amp;I1449</f>
        <v>https://analytics.zoho.com/open-view/2395394000005705297?ZOHO_CRITERIA=%224.13%20Directorio%20Agroindustria%202020%22.%22C%C3%B3digo_Regi%C3%B3n%22%3D3</v>
      </c>
      <c r="E1449" s="4">
        <f t="shared" si="490"/>
        <v>13</v>
      </c>
      <c r="F1449" t="str">
        <f t="shared" si="491"/>
        <v>Informe Interactivo 1</v>
      </c>
      <c r="G1449" t="str">
        <f t="shared" si="492"/>
        <v>Región</v>
      </c>
      <c r="H1449" t="str">
        <f t="shared" si="493"/>
        <v>Número de empresas</v>
      </c>
      <c r="I1449" s="2">
        <v>3</v>
      </c>
      <c r="J1449" t="s">
        <v>55</v>
      </c>
      <c r="L1449" s="1" t="str">
        <f t="shared" si="494"/>
        <v>Informe Interactivo 1 - Atacama</v>
      </c>
    </row>
    <row r="1450" spans="1:12" hidden="1" x14ac:dyDescent="0.35">
      <c r="A1450" s="2">
        <f t="shared" si="487"/>
        <v>3</v>
      </c>
      <c r="B1450" s="2">
        <f t="shared" si="488"/>
        <v>4.13</v>
      </c>
      <c r="C1450" s="5" t="str">
        <f t="shared" si="489"/>
        <v>Informe Interactivo 1 - Coquimbo</v>
      </c>
      <c r="D1450" s="34" t="str">
        <f t="shared" si="502"/>
        <v>https://analytics.zoho.com/open-view/2395394000005705297?ZOHO_CRITERIA=%224.13%20Directorio%20Agroindustria%202020%22.%22C%C3%B3digo_Regi%C3%B3n%22%3D4</v>
      </c>
      <c r="E1450" s="4">
        <f t="shared" si="490"/>
        <v>13</v>
      </c>
      <c r="F1450" t="str">
        <f t="shared" si="491"/>
        <v>Informe Interactivo 1</v>
      </c>
      <c r="G1450" t="str">
        <f t="shared" si="492"/>
        <v>Región</v>
      </c>
      <c r="H1450" t="str">
        <f t="shared" si="493"/>
        <v>Número de empresas</v>
      </c>
      <c r="I1450" s="2">
        <v>4</v>
      </c>
      <c r="J1450" t="s">
        <v>56</v>
      </c>
      <c r="L1450" s="1" t="str">
        <f t="shared" si="494"/>
        <v>Informe Interactivo 1 - Coquimbo</v>
      </c>
    </row>
    <row r="1451" spans="1:12" hidden="1" x14ac:dyDescent="0.35">
      <c r="A1451" s="2">
        <f t="shared" si="487"/>
        <v>4</v>
      </c>
      <c r="B1451" s="2">
        <f t="shared" si="488"/>
        <v>4.13</v>
      </c>
      <c r="C1451" s="5" t="str">
        <f t="shared" si="489"/>
        <v>Informe Interactivo 1 - Valparaíso</v>
      </c>
      <c r="D1451" s="34" t="str">
        <f t="shared" si="502"/>
        <v>https://analytics.zoho.com/open-view/2395394000005705297?ZOHO_CRITERIA=%224.13%20Directorio%20Agroindustria%202020%22.%22C%C3%B3digo_Regi%C3%B3n%22%3D5</v>
      </c>
      <c r="E1451" s="4">
        <f t="shared" si="490"/>
        <v>13</v>
      </c>
      <c r="F1451" t="str">
        <f t="shared" si="491"/>
        <v>Informe Interactivo 1</v>
      </c>
      <c r="G1451" t="str">
        <f t="shared" si="492"/>
        <v>Región</v>
      </c>
      <c r="H1451" t="str">
        <f t="shared" si="493"/>
        <v>Número de empresas</v>
      </c>
      <c r="I1451" s="2">
        <v>5</v>
      </c>
      <c r="J1451" t="s">
        <v>57</v>
      </c>
      <c r="L1451" s="1" t="str">
        <f t="shared" si="494"/>
        <v>Informe Interactivo 1 - Valparaíso</v>
      </c>
    </row>
    <row r="1452" spans="1:12" hidden="1" x14ac:dyDescent="0.35">
      <c r="A1452" s="2">
        <f t="shared" si="487"/>
        <v>5</v>
      </c>
      <c r="B1452" s="2">
        <f t="shared" si="488"/>
        <v>4.13</v>
      </c>
      <c r="C1452" s="5" t="str">
        <f t="shared" si="489"/>
        <v>Informe Interactivo 1 - O'Higgins</v>
      </c>
      <c r="D1452" s="34" t="str">
        <f t="shared" si="502"/>
        <v>https://analytics.zoho.com/open-view/2395394000005705297?ZOHO_CRITERIA=%224.13%20Directorio%20Agroindustria%202020%22.%22C%C3%B3digo_Regi%C3%B3n%22%3D6</v>
      </c>
      <c r="E1452" s="4">
        <f t="shared" si="490"/>
        <v>13</v>
      </c>
      <c r="F1452" t="str">
        <f t="shared" si="491"/>
        <v>Informe Interactivo 1</v>
      </c>
      <c r="G1452" t="str">
        <f t="shared" si="492"/>
        <v>Región</v>
      </c>
      <c r="H1452" t="str">
        <f t="shared" si="493"/>
        <v>Número de empresas</v>
      </c>
      <c r="I1452" s="2">
        <v>6</v>
      </c>
      <c r="J1452" t="s">
        <v>58</v>
      </c>
      <c r="L1452" s="1" t="str">
        <f t="shared" si="494"/>
        <v>Informe Interactivo 1 - O'Higgins</v>
      </c>
    </row>
    <row r="1453" spans="1:12" hidden="1" x14ac:dyDescent="0.35">
      <c r="A1453" s="2">
        <f t="shared" si="487"/>
        <v>6</v>
      </c>
      <c r="B1453" s="2">
        <f t="shared" si="488"/>
        <v>4.13</v>
      </c>
      <c r="C1453" s="5" t="str">
        <f t="shared" si="489"/>
        <v>Informe Interactivo 1 - Maule</v>
      </c>
      <c r="D1453" s="34" t="str">
        <f t="shared" si="502"/>
        <v>https://analytics.zoho.com/open-view/2395394000005705297?ZOHO_CRITERIA=%224.13%20Directorio%20Agroindustria%202020%22.%22C%C3%B3digo_Regi%C3%B3n%22%3D7</v>
      </c>
      <c r="E1453" s="4">
        <f t="shared" si="490"/>
        <v>13</v>
      </c>
      <c r="F1453" t="str">
        <f t="shared" si="491"/>
        <v>Informe Interactivo 1</v>
      </c>
      <c r="G1453" t="str">
        <f t="shared" si="492"/>
        <v>Región</v>
      </c>
      <c r="H1453" t="str">
        <f t="shared" si="493"/>
        <v>Número de empresas</v>
      </c>
      <c r="I1453" s="2">
        <v>7</v>
      </c>
      <c r="J1453" t="s">
        <v>59</v>
      </c>
      <c r="L1453" s="1" t="str">
        <f t="shared" si="494"/>
        <v>Informe Interactivo 1 - Maule</v>
      </c>
    </row>
    <row r="1454" spans="1:12" hidden="1" x14ac:dyDescent="0.35">
      <c r="A1454" s="2">
        <f t="shared" si="487"/>
        <v>7</v>
      </c>
      <c r="B1454" s="2">
        <f t="shared" si="488"/>
        <v>4.13</v>
      </c>
      <c r="C1454" s="5" t="str">
        <f t="shared" si="489"/>
        <v>Informe Interactivo 1 - Biobío</v>
      </c>
      <c r="D1454" s="34" t="str">
        <f t="shared" si="502"/>
        <v>https://analytics.zoho.com/open-view/2395394000005705297?ZOHO_CRITERIA=%224.13%20Directorio%20Agroindustria%202020%22.%22C%C3%B3digo_Regi%C3%B3n%22%3D8</v>
      </c>
      <c r="E1454" s="4">
        <f t="shared" si="490"/>
        <v>13</v>
      </c>
      <c r="F1454" t="str">
        <f t="shared" si="491"/>
        <v>Informe Interactivo 1</v>
      </c>
      <c r="G1454" t="str">
        <f t="shared" si="492"/>
        <v>Región</v>
      </c>
      <c r="H1454" t="str">
        <f t="shared" si="493"/>
        <v>Número de empresas</v>
      </c>
      <c r="I1454" s="2">
        <v>8</v>
      </c>
      <c r="J1454" t="s">
        <v>60</v>
      </c>
      <c r="L1454" s="1" t="str">
        <f t="shared" si="494"/>
        <v>Informe Interactivo 1 - Biobío</v>
      </c>
    </row>
    <row r="1455" spans="1:12" hidden="1" x14ac:dyDescent="0.35">
      <c r="A1455" s="2">
        <f t="shared" si="487"/>
        <v>8</v>
      </c>
      <c r="B1455" s="2">
        <f t="shared" si="488"/>
        <v>4.13</v>
      </c>
      <c r="C1455" s="5" t="str">
        <f t="shared" si="489"/>
        <v>Informe Interactivo 1 - Araucanía</v>
      </c>
      <c r="D1455" s="34" t="str">
        <f t="shared" si="502"/>
        <v>https://analytics.zoho.com/open-view/2395394000005705297?ZOHO_CRITERIA=%224.13%20Directorio%20Agroindustria%202020%22.%22C%C3%B3digo_Regi%C3%B3n%22%3D9</v>
      </c>
      <c r="E1455" s="4">
        <f t="shared" si="490"/>
        <v>13</v>
      </c>
      <c r="F1455" t="str">
        <f t="shared" si="491"/>
        <v>Informe Interactivo 1</v>
      </c>
      <c r="G1455" t="str">
        <f t="shared" si="492"/>
        <v>Región</v>
      </c>
      <c r="H1455" t="str">
        <f t="shared" si="493"/>
        <v>Número de empresas</v>
      </c>
      <c r="I1455" s="2">
        <v>9</v>
      </c>
      <c r="J1455" t="s">
        <v>61</v>
      </c>
      <c r="L1455" s="1" t="str">
        <f t="shared" si="494"/>
        <v>Informe Interactivo 1 - Araucanía</v>
      </c>
    </row>
    <row r="1456" spans="1:12" hidden="1" x14ac:dyDescent="0.35">
      <c r="A1456" s="2">
        <f t="shared" si="487"/>
        <v>9</v>
      </c>
      <c r="B1456" s="2">
        <f t="shared" si="488"/>
        <v>4.13</v>
      </c>
      <c r="C1456" s="5" t="str">
        <f t="shared" si="489"/>
        <v>Informe Interactivo 1 - Los Lagos</v>
      </c>
      <c r="D1456" s="34" t="str">
        <f t="shared" si="502"/>
        <v>https://analytics.zoho.com/open-view/2395394000005705297?ZOHO_CRITERIA=%224.13%20Directorio%20Agroindustria%202020%22.%22C%C3%B3digo_Regi%C3%B3n%22%3D10</v>
      </c>
      <c r="E1456" s="4">
        <f t="shared" si="490"/>
        <v>13</v>
      </c>
      <c r="F1456" t="str">
        <f t="shared" si="491"/>
        <v>Informe Interactivo 1</v>
      </c>
      <c r="G1456" t="str">
        <f t="shared" si="492"/>
        <v>Región</v>
      </c>
      <c r="H1456" t="str">
        <f t="shared" si="493"/>
        <v>Número de empresas</v>
      </c>
      <c r="I1456" s="2">
        <v>10</v>
      </c>
      <c r="J1456" t="s">
        <v>62</v>
      </c>
      <c r="L1456" s="1" t="str">
        <f t="shared" si="494"/>
        <v>Informe Interactivo 1 - Los Lagos</v>
      </c>
    </row>
    <row r="1457" spans="1:12" hidden="1" x14ac:dyDescent="0.35">
      <c r="A1457" s="2">
        <f t="shared" si="487"/>
        <v>10</v>
      </c>
      <c r="B1457" s="2">
        <f t="shared" si="488"/>
        <v>4.13</v>
      </c>
      <c r="C1457" s="5" t="str">
        <f t="shared" si="489"/>
        <v>Informe Interactivo 1 - Metropolitana</v>
      </c>
      <c r="D1457" s="34" t="str">
        <f t="shared" si="502"/>
        <v>https://analytics.zoho.com/open-view/2395394000005705297?ZOHO_CRITERIA=%224.13%20Directorio%20Agroindustria%202020%22.%22C%C3%B3digo_Regi%C3%B3n%22%3D13</v>
      </c>
      <c r="E1457" s="4">
        <f t="shared" si="490"/>
        <v>13</v>
      </c>
      <c r="F1457" t="str">
        <f t="shared" si="491"/>
        <v>Informe Interactivo 1</v>
      </c>
      <c r="G1457" t="str">
        <f t="shared" si="492"/>
        <v>Región</v>
      </c>
      <c r="H1457" t="str">
        <f t="shared" si="493"/>
        <v>Número de empresas</v>
      </c>
      <c r="I1457" s="2">
        <v>13</v>
      </c>
      <c r="J1457" t="s">
        <v>65</v>
      </c>
      <c r="L1457" s="1" t="str">
        <f t="shared" si="494"/>
        <v>Informe Interactivo 1 - Metropolitana</v>
      </c>
    </row>
    <row r="1458" spans="1:12" hidden="1" x14ac:dyDescent="0.35">
      <c r="A1458" s="2">
        <f t="shared" si="487"/>
        <v>11</v>
      </c>
      <c r="B1458" s="2">
        <f t="shared" si="488"/>
        <v>4.13</v>
      </c>
      <c r="C1458" s="5" t="str">
        <f t="shared" si="489"/>
        <v>Informe Interactivo 1 - Los Ríos</v>
      </c>
      <c r="D1458" s="34" t="str">
        <f t="shared" si="502"/>
        <v>https://analytics.zoho.com/open-view/2395394000005705297?ZOHO_CRITERIA=%224.13%20Directorio%20Agroindustria%202020%22.%22C%C3%B3digo_Regi%C3%B3n%22%3D14</v>
      </c>
      <c r="E1458" s="4">
        <f t="shared" si="490"/>
        <v>13</v>
      </c>
      <c r="F1458" t="str">
        <f t="shared" si="491"/>
        <v>Informe Interactivo 1</v>
      </c>
      <c r="G1458" t="str">
        <f t="shared" si="492"/>
        <v>Región</v>
      </c>
      <c r="H1458" t="str">
        <f t="shared" si="493"/>
        <v>Número de empresas</v>
      </c>
      <c r="I1458" s="2">
        <v>14</v>
      </c>
      <c r="J1458" t="s">
        <v>66</v>
      </c>
      <c r="L1458" s="1" t="str">
        <f t="shared" si="494"/>
        <v>Informe Interactivo 1 - Los Ríos</v>
      </c>
    </row>
    <row r="1459" spans="1:12" hidden="1" x14ac:dyDescent="0.35">
      <c r="A1459" s="2">
        <f t="shared" ref="A1459:A1521" si="503">+A1458+1</f>
        <v>12</v>
      </c>
      <c r="B1459" s="2">
        <f t="shared" ref="B1459:B1521" si="504">+B1458</f>
        <v>4.13</v>
      </c>
      <c r="C1459" s="5" t="str">
        <f t="shared" ref="C1459:C1521" si="505">+F1459&amp;" - "&amp;J1459</f>
        <v>Informe Interactivo 1 - Arica y Parinacota</v>
      </c>
      <c r="D1459" s="34" t="str">
        <f t="shared" si="502"/>
        <v>https://analytics.zoho.com/open-view/2395394000005705297?ZOHO_CRITERIA=%224.13%20Directorio%20Agroindustria%202020%22.%22C%C3%B3digo_Regi%C3%B3n%22%3D15</v>
      </c>
      <c r="E1459" s="4">
        <f t="shared" ref="E1459:E1521" si="506">+E1458</f>
        <v>13</v>
      </c>
      <c r="F1459" t="str">
        <f t="shared" ref="F1459:F1521" si="507">+F1458</f>
        <v>Informe Interactivo 1</v>
      </c>
      <c r="G1459" t="str">
        <f t="shared" ref="G1459:G1521" si="508">+G1458</f>
        <v>Región</v>
      </c>
      <c r="H1459" t="str">
        <f t="shared" ref="H1459:H1521" si="509">+H1458</f>
        <v>Número de empresas</v>
      </c>
      <c r="I1459" s="2">
        <v>15</v>
      </c>
      <c r="J1459" t="s">
        <v>67</v>
      </c>
      <c r="L1459" s="1" t="str">
        <f t="shared" ref="L1459:L1521" si="510">+HYPERLINK(D1459,C1459)</f>
        <v>Informe Interactivo 1 - Arica y Parinacota</v>
      </c>
    </row>
    <row r="1460" spans="1:12" hidden="1" x14ac:dyDescent="0.35">
      <c r="A1460" s="2">
        <f t="shared" si="503"/>
        <v>13</v>
      </c>
      <c r="B1460" s="2">
        <f t="shared" si="504"/>
        <v>4.13</v>
      </c>
      <c r="C1460" s="5" t="str">
        <f t="shared" si="505"/>
        <v>Informe Interactivo 1 - Ñuble</v>
      </c>
      <c r="D1460" s="34" t="str">
        <f t="shared" si="502"/>
        <v>https://analytics.zoho.com/open-view/2395394000005705297?ZOHO_CRITERIA=%224.13%20Directorio%20Agroindustria%202020%22.%22C%C3%B3digo_Regi%C3%B3n%22%3D16</v>
      </c>
      <c r="E1460" s="4">
        <f t="shared" si="506"/>
        <v>13</v>
      </c>
      <c r="F1460" t="str">
        <f t="shared" si="507"/>
        <v>Informe Interactivo 1</v>
      </c>
      <c r="G1460" t="str">
        <f t="shared" si="508"/>
        <v>Región</v>
      </c>
      <c r="H1460" t="str">
        <f t="shared" si="509"/>
        <v>Número de empresas</v>
      </c>
      <c r="I1460" s="2">
        <v>16</v>
      </c>
      <c r="J1460" t="s">
        <v>68</v>
      </c>
      <c r="L1460" s="1" t="str">
        <f t="shared" si="510"/>
        <v>Informe Interactivo 1 - Ñuble</v>
      </c>
    </row>
    <row r="1461" spans="1:12" hidden="1" x14ac:dyDescent="0.35">
      <c r="A1461" s="72">
        <v>1</v>
      </c>
      <c r="B1461" s="72">
        <f t="shared" si="504"/>
        <v>4.13</v>
      </c>
      <c r="C1461" s="73" t="str">
        <f t="shared" si="505"/>
        <v>Informe Interactivo 2 - Aceite</v>
      </c>
      <c r="D1461" s="74" t="str">
        <f>+"https://analytics.zoho.com/open-view/2395394000005756548?ZOHO_CRITERIA=%224.13%20Directorio%20Agroindustria%202020%22.%22Id_Procesamiento%22%3D"&amp;I1461</f>
        <v>https://analytics.zoho.com/open-view/2395394000005756548?ZOHO_CRITERIA=%224.13%20Directorio%20Agroindustria%202020%22.%22Id_Procesamiento%22%3D1</v>
      </c>
      <c r="E1461" s="75">
        <v>10</v>
      </c>
      <c r="F1461" s="76" t="s">
        <v>45</v>
      </c>
      <c r="G1461" s="76" t="s">
        <v>245</v>
      </c>
      <c r="H1461" s="76" t="s">
        <v>527</v>
      </c>
      <c r="I1461" s="72">
        <v>1</v>
      </c>
      <c r="J1461" s="76" t="s">
        <v>528</v>
      </c>
      <c r="K1461" s="76"/>
      <c r="L1461" s="1" t="str">
        <f t="shared" si="510"/>
        <v>Informe Interactivo 2 - Aceite</v>
      </c>
    </row>
    <row r="1462" spans="1:12" hidden="1" x14ac:dyDescent="0.35">
      <c r="A1462" s="2">
        <f t="shared" si="503"/>
        <v>2</v>
      </c>
      <c r="B1462" s="2">
        <f t="shared" si="504"/>
        <v>4.13</v>
      </c>
      <c r="C1462" s="5" t="str">
        <f t="shared" si="505"/>
        <v>Informe Interactivo 2 - Congelados</v>
      </c>
      <c r="D1462" s="34" t="str">
        <f t="shared" ref="D1462:D1469" si="511">+"https://analytics.zoho.com/open-view/2395394000005756548?ZOHO_CRITERIA=%224.13%20Directorio%20Agroindustria%202020%22.%22Id_Procesamiento%22%3D"&amp;I1462</f>
        <v>https://analytics.zoho.com/open-view/2395394000005756548?ZOHO_CRITERIA=%224.13%20Directorio%20Agroindustria%202020%22.%22Id_Procesamiento%22%3D2</v>
      </c>
      <c r="E1462" s="4">
        <f t="shared" si="506"/>
        <v>10</v>
      </c>
      <c r="F1462" t="str">
        <f t="shared" si="507"/>
        <v>Informe Interactivo 2</v>
      </c>
      <c r="G1462" t="str">
        <f t="shared" si="508"/>
        <v>Procesamiento</v>
      </c>
      <c r="H1462" t="str">
        <f t="shared" si="509"/>
        <v>Número de empresas</v>
      </c>
      <c r="I1462" s="2">
        <v>2</v>
      </c>
      <c r="J1462" t="s">
        <v>247</v>
      </c>
      <c r="L1462" s="1" t="str">
        <f t="shared" si="510"/>
        <v>Informe Interactivo 2 - Congelados</v>
      </c>
    </row>
    <row r="1463" spans="1:12" hidden="1" x14ac:dyDescent="0.35">
      <c r="A1463" s="2">
        <f t="shared" si="503"/>
        <v>3</v>
      </c>
      <c r="B1463" s="2">
        <f t="shared" si="504"/>
        <v>4.13</v>
      </c>
      <c r="C1463" s="5" t="str">
        <f t="shared" si="505"/>
        <v>Informe Interactivo 2 - Conservas</v>
      </c>
      <c r="D1463" s="34" t="str">
        <f t="shared" si="511"/>
        <v>https://analytics.zoho.com/open-view/2395394000005756548?ZOHO_CRITERIA=%224.13%20Directorio%20Agroindustria%202020%22.%22Id_Procesamiento%22%3D3</v>
      </c>
      <c r="E1463" s="4">
        <f t="shared" si="506"/>
        <v>10</v>
      </c>
      <c r="F1463" t="str">
        <f t="shared" si="507"/>
        <v>Informe Interactivo 2</v>
      </c>
      <c r="G1463" t="str">
        <f t="shared" si="508"/>
        <v>Procesamiento</v>
      </c>
      <c r="H1463" t="str">
        <f t="shared" si="509"/>
        <v>Número de empresas</v>
      </c>
      <c r="I1463" s="2">
        <v>3</v>
      </c>
      <c r="J1463" t="s">
        <v>248</v>
      </c>
      <c r="L1463" s="1" t="str">
        <f t="shared" si="510"/>
        <v>Informe Interactivo 2 - Conservas</v>
      </c>
    </row>
    <row r="1464" spans="1:12" hidden="1" x14ac:dyDescent="0.35">
      <c r="A1464" s="2">
        <f t="shared" si="503"/>
        <v>4</v>
      </c>
      <c r="B1464" s="2">
        <f t="shared" si="504"/>
        <v>4.13</v>
      </c>
      <c r="C1464" s="5" t="str">
        <f t="shared" si="505"/>
        <v>Informe Interactivo 2 - Deshidratados</v>
      </c>
      <c r="D1464" s="34" t="str">
        <f t="shared" si="511"/>
        <v>https://analytics.zoho.com/open-view/2395394000005756548?ZOHO_CRITERIA=%224.13%20Directorio%20Agroindustria%202020%22.%22Id_Procesamiento%22%3D4</v>
      </c>
      <c r="E1464" s="4">
        <f t="shared" si="506"/>
        <v>10</v>
      </c>
      <c r="F1464" t="str">
        <f t="shared" si="507"/>
        <v>Informe Interactivo 2</v>
      </c>
      <c r="G1464" t="str">
        <f t="shared" si="508"/>
        <v>Procesamiento</v>
      </c>
      <c r="H1464" t="str">
        <f t="shared" si="509"/>
        <v>Número de empresas</v>
      </c>
      <c r="I1464" s="2">
        <v>4</v>
      </c>
      <c r="J1464" t="s">
        <v>249</v>
      </c>
      <c r="L1464" s="1" t="str">
        <f t="shared" si="510"/>
        <v>Informe Interactivo 2 - Deshidratados</v>
      </c>
    </row>
    <row r="1465" spans="1:12" hidden="1" x14ac:dyDescent="0.35">
      <c r="A1465" s="2">
        <f t="shared" si="503"/>
        <v>5</v>
      </c>
      <c r="B1465" s="2">
        <f t="shared" si="504"/>
        <v>4.13</v>
      </c>
      <c r="C1465" s="5" t="str">
        <f t="shared" si="505"/>
        <v>Informe Interactivo 2 - Jugos</v>
      </c>
      <c r="D1465" s="34" t="str">
        <f t="shared" si="511"/>
        <v>https://analytics.zoho.com/open-view/2395394000005756548?ZOHO_CRITERIA=%224.13%20Directorio%20Agroindustria%202020%22.%22Id_Procesamiento%22%3D5</v>
      </c>
      <c r="E1465" s="4">
        <f t="shared" si="506"/>
        <v>10</v>
      </c>
      <c r="F1465" t="str">
        <f t="shared" si="507"/>
        <v>Informe Interactivo 2</v>
      </c>
      <c r="G1465" t="str">
        <f t="shared" si="508"/>
        <v>Procesamiento</v>
      </c>
      <c r="H1465" t="str">
        <f t="shared" si="509"/>
        <v>Número de empresas</v>
      </c>
      <c r="I1465" s="2">
        <v>5</v>
      </c>
      <c r="J1465" t="s">
        <v>252</v>
      </c>
      <c r="L1465" s="1" t="str">
        <f t="shared" si="510"/>
        <v>Informe Interactivo 2 - Jugos</v>
      </c>
    </row>
    <row r="1466" spans="1:12" hidden="1" x14ac:dyDescent="0.35">
      <c r="A1466" s="2">
        <f t="shared" si="503"/>
        <v>6</v>
      </c>
      <c r="B1466" s="2">
        <f t="shared" si="504"/>
        <v>4.13</v>
      </c>
      <c r="C1466" s="5" t="str">
        <f t="shared" si="505"/>
        <v>Informe Interactivo 2 - Pulpa</v>
      </c>
      <c r="D1466" s="34" t="str">
        <f t="shared" si="511"/>
        <v>https://analytics.zoho.com/open-view/2395394000005756548?ZOHO_CRITERIA=%224.13%20Directorio%20Agroindustria%202020%22.%22Id_Procesamiento%22%3D6</v>
      </c>
      <c r="E1466" s="4">
        <f t="shared" si="506"/>
        <v>10</v>
      </c>
      <c r="F1466" t="str">
        <f t="shared" si="507"/>
        <v>Informe Interactivo 2</v>
      </c>
      <c r="G1466" t="str">
        <f t="shared" si="508"/>
        <v>Procesamiento</v>
      </c>
      <c r="H1466" t="str">
        <f t="shared" si="509"/>
        <v>Número de empresas</v>
      </c>
      <c r="I1466" s="2">
        <v>6</v>
      </c>
      <c r="J1466" t="s">
        <v>532</v>
      </c>
      <c r="L1466" s="1" t="str">
        <f t="shared" si="510"/>
        <v>Informe Interactivo 2 - Pulpa</v>
      </c>
    </row>
    <row r="1467" spans="1:12" hidden="1" x14ac:dyDescent="0.35">
      <c r="A1467" s="2">
        <f t="shared" si="503"/>
        <v>7</v>
      </c>
      <c r="B1467" s="2">
        <f t="shared" si="504"/>
        <v>4.13</v>
      </c>
      <c r="C1467" s="5" t="str">
        <f t="shared" si="505"/>
        <v>Informe Interactivo 2 - Pasta</v>
      </c>
      <c r="D1467" s="34" t="str">
        <f t="shared" si="511"/>
        <v>https://analytics.zoho.com/open-view/2395394000005756548?ZOHO_CRITERIA=%224.13%20Directorio%20Agroindustria%202020%22.%22Id_Procesamiento%22%3D7</v>
      </c>
      <c r="E1467" s="4">
        <f t="shared" si="506"/>
        <v>10</v>
      </c>
      <c r="F1467" t="str">
        <f t="shared" si="507"/>
        <v>Informe Interactivo 2</v>
      </c>
      <c r="G1467" t="str">
        <f t="shared" si="508"/>
        <v>Procesamiento</v>
      </c>
      <c r="H1467" t="str">
        <f t="shared" si="509"/>
        <v>Número de empresas</v>
      </c>
      <c r="I1467" s="2">
        <v>7</v>
      </c>
      <c r="J1467" t="s">
        <v>530</v>
      </c>
      <c r="L1467" s="1" t="str">
        <f t="shared" si="510"/>
        <v>Informe Interactivo 2 - Pasta</v>
      </c>
    </row>
    <row r="1468" spans="1:12" hidden="1" x14ac:dyDescent="0.35">
      <c r="A1468" s="2">
        <f t="shared" si="503"/>
        <v>8</v>
      </c>
      <c r="B1468" s="2">
        <f t="shared" si="504"/>
        <v>4.13</v>
      </c>
      <c r="C1468" s="5" t="str">
        <f t="shared" si="505"/>
        <v>Informe Interactivo 2 - Mermelada</v>
      </c>
      <c r="D1468" s="34" t="str">
        <f t="shared" si="511"/>
        <v>https://analytics.zoho.com/open-view/2395394000005756548?ZOHO_CRITERIA=%224.13%20Directorio%20Agroindustria%202020%22.%22Id_Procesamiento%22%3D8</v>
      </c>
      <c r="E1468" s="4">
        <f t="shared" si="506"/>
        <v>10</v>
      </c>
      <c r="F1468" t="str">
        <f t="shared" si="507"/>
        <v>Informe Interactivo 2</v>
      </c>
      <c r="G1468" t="str">
        <f t="shared" si="508"/>
        <v>Procesamiento</v>
      </c>
      <c r="H1468" t="str">
        <f t="shared" si="509"/>
        <v>Número de empresas</v>
      </c>
      <c r="I1468" s="2">
        <v>8</v>
      </c>
      <c r="J1468" t="s">
        <v>531</v>
      </c>
      <c r="L1468" s="1" t="str">
        <f t="shared" si="510"/>
        <v>Informe Interactivo 2 - Mermelada</v>
      </c>
    </row>
    <row r="1469" spans="1:12" hidden="1" x14ac:dyDescent="0.35">
      <c r="A1469" s="2">
        <f t="shared" si="503"/>
        <v>9</v>
      </c>
      <c r="B1469" s="2">
        <f t="shared" si="504"/>
        <v>4.13</v>
      </c>
      <c r="C1469" s="5" t="str">
        <f t="shared" si="505"/>
        <v>Informe Interactivo 2 - Descascarado</v>
      </c>
      <c r="D1469" s="34" t="str">
        <f t="shared" si="511"/>
        <v>https://analytics.zoho.com/open-view/2395394000005756548?ZOHO_CRITERIA=%224.13%20Directorio%20Agroindustria%202020%22.%22Id_Procesamiento%22%3D9</v>
      </c>
      <c r="E1469" s="4">
        <f t="shared" si="506"/>
        <v>10</v>
      </c>
      <c r="F1469" t="str">
        <f t="shared" si="507"/>
        <v>Informe Interactivo 2</v>
      </c>
      <c r="G1469" t="str">
        <f t="shared" si="508"/>
        <v>Procesamiento</v>
      </c>
      <c r="H1469" t="str">
        <f t="shared" si="509"/>
        <v>Número de empresas</v>
      </c>
      <c r="I1469" s="2">
        <v>9</v>
      </c>
      <c r="J1469" t="s">
        <v>529</v>
      </c>
      <c r="L1469" s="1" t="str">
        <f t="shared" si="510"/>
        <v>Informe Interactivo 2 - Descascarado</v>
      </c>
    </row>
    <row r="1470" spans="1:12" hidden="1" x14ac:dyDescent="0.35">
      <c r="A1470" s="77">
        <v>1</v>
      </c>
      <c r="B1470" s="77">
        <v>4.1399999999999997</v>
      </c>
      <c r="C1470" s="78" t="str">
        <f t="shared" si="505"/>
        <v>Informe Interactivo 1 - Agrícola del Norte S.A. de Arica</v>
      </c>
      <c r="D1470" s="79" t="str">
        <f>+"https://analytics.zoho.com/open-view/2395394000003207385?ZOHO_CRITERIA=%22Fruta%20Consolidado%22.%22Mercado%20ID%22%3D"&amp;I1470</f>
        <v>https://analytics.zoho.com/open-view/2395394000003207385?ZOHO_CRITERIA=%22Fruta%20Consolidado%22.%22Mercado%20ID%22%3D1</v>
      </c>
      <c r="E1470" s="80">
        <v>11</v>
      </c>
      <c r="F1470" s="81" t="s">
        <v>49</v>
      </c>
      <c r="G1470" s="81" t="s">
        <v>533</v>
      </c>
      <c r="H1470" s="81" t="s">
        <v>534</v>
      </c>
      <c r="I1470" s="77">
        <v>1</v>
      </c>
      <c r="J1470" s="81" t="s">
        <v>535</v>
      </c>
      <c r="K1470" s="81"/>
      <c r="L1470" s="1" t="str">
        <f t="shared" si="510"/>
        <v>Informe Interactivo 1 - Agrícola del Norte S.A. de Arica</v>
      </c>
    </row>
    <row r="1471" spans="1:12" hidden="1" x14ac:dyDescent="0.35">
      <c r="A1471" s="2">
        <f t="shared" si="503"/>
        <v>2</v>
      </c>
      <c r="B1471" s="2">
        <f t="shared" si="504"/>
        <v>4.1399999999999997</v>
      </c>
      <c r="C1471" s="5" t="str">
        <f t="shared" si="505"/>
        <v>Informe Interactivo 1 - Comercializadora del Agro de Limarí</v>
      </c>
      <c r="D1471" s="34" t="str">
        <f t="shared" ref="D1471:D1480" si="512">+"https://analytics.zoho.com/open-view/2395394000003207385?ZOHO_CRITERIA=%22Fruta%20Consolidado%22.%22Mercado%20ID%22%3D"&amp;I1471</f>
        <v>https://analytics.zoho.com/open-view/2395394000003207385?ZOHO_CRITERIA=%22Fruta%20Consolidado%22.%22Mercado%20ID%22%3D2</v>
      </c>
      <c r="E1471" s="4">
        <f t="shared" si="506"/>
        <v>11</v>
      </c>
      <c r="F1471" t="str">
        <f t="shared" si="507"/>
        <v>Informe Interactivo 1</v>
      </c>
      <c r="G1471" t="str">
        <f t="shared" si="508"/>
        <v>Mercado</v>
      </c>
      <c r="H1471" t="str">
        <f t="shared" si="509"/>
        <v>Precios</v>
      </c>
      <c r="I1471" s="2">
        <v>2</v>
      </c>
      <c r="J1471" t="s">
        <v>536</v>
      </c>
      <c r="L1471" s="1" t="str">
        <f t="shared" si="510"/>
        <v>Informe Interactivo 1 - Comercializadora del Agro de Limarí</v>
      </c>
    </row>
    <row r="1472" spans="1:12" hidden="1" x14ac:dyDescent="0.35">
      <c r="A1472" s="2">
        <f t="shared" si="503"/>
        <v>3</v>
      </c>
      <c r="B1472" s="2">
        <f t="shared" si="504"/>
        <v>4.1399999999999997</v>
      </c>
      <c r="C1472" s="5" t="str">
        <f t="shared" si="505"/>
        <v>Informe Interactivo 1 - Femacal de La Calera</v>
      </c>
      <c r="D1472" s="34" t="str">
        <f t="shared" si="512"/>
        <v>https://analytics.zoho.com/open-view/2395394000003207385?ZOHO_CRITERIA=%22Fruta%20Consolidado%22.%22Mercado%20ID%22%3D3</v>
      </c>
      <c r="E1472" s="4">
        <f t="shared" si="506"/>
        <v>11</v>
      </c>
      <c r="F1472" t="str">
        <f t="shared" si="507"/>
        <v>Informe Interactivo 1</v>
      </c>
      <c r="G1472" t="str">
        <f t="shared" si="508"/>
        <v>Mercado</v>
      </c>
      <c r="H1472" t="str">
        <f t="shared" si="509"/>
        <v>Precios</v>
      </c>
      <c r="I1472" s="2">
        <v>3</v>
      </c>
      <c r="J1472" t="s">
        <v>537</v>
      </c>
      <c r="L1472" s="1" t="str">
        <f t="shared" si="510"/>
        <v>Informe Interactivo 1 - Femacal de La Calera</v>
      </c>
    </row>
    <row r="1473" spans="1:12" hidden="1" x14ac:dyDescent="0.35">
      <c r="A1473" s="2">
        <f t="shared" si="503"/>
        <v>4</v>
      </c>
      <c r="B1473" s="2">
        <f t="shared" si="504"/>
        <v>4.1399999999999997</v>
      </c>
      <c r="C1473" s="5" t="str">
        <f t="shared" si="505"/>
        <v>Informe Interactivo 1 - Feria Lagunitas de Puerto Montt</v>
      </c>
      <c r="D1473" s="34" t="str">
        <f t="shared" si="512"/>
        <v>https://analytics.zoho.com/open-view/2395394000003207385?ZOHO_CRITERIA=%22Fruta%20Consolidado%22.%22Mercado%20ID%22%3D4</v>
      </c>
      <c r="E1473" s="4">
        <f t="shared" si="506"/>
        <v>11</v>
      </c>
      <c r="F1473" t="str">
        <f t="shared" si="507"/>
        <v>Informe Interactivo 1</v>
      </c>
      <c r="G1473" t="str">
        <f t="shared" si="508"/>
        <v>Mercado</v>
      </c>
      <c r="H1473" t="str">
        <f t="shared" si="509"/>
        <v>Precios</v>
      </c>
      <c r="I1473" s="2">
        <v>4</v>
      </c>
      <c r="J1473" t="s">
        <v>538</v>
      </c>
      <c r="L1473" s="1" t="str">
        <f t="shared" si="510"/>
        <v>Informe Interactivo 1 - Feria Lagunitas de Puerto Montt</v>
      </c>
    </row>
    <row r="1474" spans="1:12" hidden="1" x14ac:dyDescent="0.35">
      <c r="A1474" s="2">
        <f t="shared" si="503"/>
        <v>5</v>
      </c>
      <c r="B1474" s="2">
        <f t="shared" si="504"/>
        <v>4.1399999999999997</v>
      </c>
      <c r="C1474" s="5" t="str">
        <f t="shared" si="505"/>
        <v>Informe Interactivo 1 - Macroferia Regional de Talca</v>
      </c>
      <c r="D1474" s="34" t="str">
        <f t="shared" si="512"/>
        <v>https://analytics.zoho.com/open-view/2395394000003207385?ZOHO_CRITERIA=%22Fruta%20Consolidado%22.%22Mercado%20ID%22%3D5</v>
      </c>
      <c r="E1474" s="4">
        <f t="shared" si="506"/>
        <v>11</v>
      </c>
      <c r="F1474" t="str">
        <f t="shared" si="507"/>
        <v>Informe Interactivo 1</v>
      </c>
      <c r="G1474" t="str">
        <f t="shared" si="508"/>
        <v>Mercado</v>
      </c>
      <c r="H1474" t="str">
        <f t="shared" si="509"/>
        <v>Precios</v>
      </c>
      <c r="I1474" s="2">
        <v>5</v>
      </c>
      <c r="J1474" t="s">
        <v>539</v>
      </c>
      <c r="L1474" s="1" t="str">
        <f t="shared" si="510"/>
        <v>Informe Interactivo 1 - Macroferia Regional de Talca</v>
      </c>
    </row>
    <row r="1475" spans="1:12" hidden="1" x14ac:dyDescent="0.35">
      <c r="A1475" s="2">
        <f t="shared" si="503"/>
        <v>6</v>
      </c>
      <c r="B1475" s="2">
        <f t="shared" si="504"/>
        <v>4.1399999999999997</v>
      </c>
      <c r="C1475" s="5" t="str">
        <f t="shared" si="505"/>
        <v>Informe Interactivo 1 - Mercado Mayorista Lo Valledor de Santiago</v>
      </c>
      <c r="D1475" s="34" t="str">
        <f t="shared" si="512"/>
        <v>https://analytics.zoho.com/open-view/2395394000003207385?ZOHO_CRITERIA=%22Fruta%20Consolidado%22.%22Mercado%20ID%22%3D6</v>
      </c>
      <c r="E1475" s="4">
        <f t="shared" si="506"/>
        <v>11</v>
      </c>
      <c r="F1475" t="str">
        <f t="shared" si="507"/>
        <v>Informe Interactivo 1</v>
      </c>
      <c r="G1475" t="str">
        <f t="shared" si="508"/>
        <v>Mercado</v>
      </c>
      <c r="H1475" t="str">
        <f t="shared" si="509"/>
        <v>Precios</v>
      </c>
      <c r="I1475" s="2">
        <v>6</v>
      </c>
      <c r="J1475" t="s">
        <v>540</v>
      </c>
      <c r="L1475" s="1" t="str">
        <f t="shared" si="510"/>
        <v>Informe Interactivo 1 - Mercado Mayorista Lo Valledor de Santiago</v>
      </c>
    </row>
    <row r="1476" spans="1:12" hidden="1" x14ac:dyDescent="0.35">
      <c r="A1476" s="2">
        <f t="shared" si="503"/>
        <v>7</v>
      </c>
      <c r="B1476" s="2">
        <f t="shared" si="504"/>
        <v>4.1399999999999997</v>
      </c>
      <c r="C1476" s="5" t="str">
        <f t="shared" si="505"/>
        <v>Informe Interactivo 1 - Terminal Hortofrutícola Agro Chillán</v>
      </c>
      <c r="D1476" s="34" t="str">
        <f t="shared" si="512"/>
        <v>https://analytics.zoho.com/open-view/2395394000003207385?ZOHO_CRITERIA=%22Fruta%20Consolidado%22.%22Mercado%20ID%22%3D7</v>
      </c>
      <c r="E1476" s="4">
        <f t="shared" si="506"/>
        <v>11</v>
      </c>
      <c r="F1476" t="str">
        <f t="shared" si="507"/>
        <v>Informe Interactivo 1</v>
      </c>
      <c r="G1476" t="str">
        <f t="shared" si="508"/>
        <v>Mercado</v>
      </c>
      <c r="H1476" t="str">
        <f t="shared" si="509"/>
        <v>Precios</v>
      </c>
      <c r="I1476" s="2">
        <v>7</v>
      </c>
      <c r="J1476" t="s">
        <v>541</v>
      </c>
      <c r="L1476" s="1" t="str">
        <f t="shared" si="510"/>
        <v>Informe Interactivo 1 - Terminal Hortofrutícola Agro Chillán</v>
      </c>
    </row>
    <row r="1477" spans="1:12" hidden="1" x14ac:dyDescent="0.35">
      <c r="A1477" s="2">
        <f t="shared" si="503"/>
        <v>8</v>
      </c>
      <c r="B1477" s="2">
        <f t="shared" si="504"/>
        <v>4.1399999999999997</v>
      </c>
      <c r="C1477" s="5" t="str">
        <f t="shared" si="505"/>
        <v>Informe Interactivo 1 - Terminal La Palmera de La Serena</v>
      </c>
      <c r="D1477" s="34" t="str">
        <f t="shared" si="512"/>
        <v>https://analytics.zoho.com/open-view/2395394000003207385?ZOHO_CRITERIA=%22Fruta%20Consolidado%22.%22Mercado%20ID%22%3D8</v>
      </c>
      <c r="E1477" s="4">
        <f t="shared" si="506"/>
        <v>11</v>
      </c>
      <c r="F1477" t="str">
        <f t="shared" si="507"/>
        <v>Informe Interactivo 1</v>
      </c>
      <c r="G1477" t="str">
        <f t="shared" si="508"/>
        <v>Mercado</v>
      </c>
      <c r="H1477" t="str">
        <f t="shared" si="509"/>
        <v>Precios</v>
      </c>
      <c r="I1477" s="2">
        <v>8</v>
      </c>
      <c r="J1477" t="s">
        <v>542</v>
      </c>
      <c r="L1477" s="1" t="str">
        <f t="shared" si="510"/>
        <v>Informe Interactivo 1 - Terminal La Palmera de La Serena</v>
      </c>
    </row>
    <row r="1478" spans="1:12" hidden="1" x14ac:dyDescent="0.35">
      <c r="A1478" s="2">
        <f t="shared" si="503"/>
        <v>9</v>
      </c>
      <c r="B1478" s="2">
        <f t="shared" si="504"/>
        <v>4.1399999999999997</v>
      </c>
      <c r="C1478" s="5" t="str">
        <f t="shared" si="505"/>
        <v>Informe Interactivo 1 - Vega Central Mapocho de Santiago</v>
      </c>
      <c r="D1478" s="34" t="str">
        <f t="shared" si="512"/>
        <v>https://analytics.zoho.com/open-view/2395394000003207385?ZOHO_CRITERIA=%22Fruta%20Consolidado%22.%22Mercado%20ID%22%3D9</v>
      </c>
      <c r="E1478" s="4">
        <f t="shared" si="506"/>
        <v>11</v>
      </c>
      <c r="F1478" t="str">
        <f t="shared" si="507"/>
        <v>Informe Interactivo 1</v>
      </c>
      <c r="G1478" t="str">
        <f t="shared" si="508"/>
        <v>Mercado</v>
      </c>
      <c r="H1478" t="str">
        <f t="shared" si="509"/>
        <v>Precios</v>
      </c>
      <c r="I1478" s="2">
        <v>9</v>
      </c>
      <c r="J1478" t="s">
        <v>543</v>
      </c>
      <c r="L1478" s="1" t="str">
        <f t="shared" si="510"/>
        <v>Informe Interactivo 1 - Vega Central Mapocho de Santiago</v>
      </c>
    </row>
    <row r="1479" spans="1:12" hidden="1" x14ac:dyDescent="0.35">
      <c r="A1479" s="2">
        <f t="shared" si="503"/>
        <v>10</v>
      </c>
      <c r="B1479" s="2">
        <f t="shared" si="504"/>
        <v>4.1399999999999997</v>
      </c>
      <c r="C1479" s="5" t="str">
        <f t="shared" si="505"/>
        <v>Informe Interactivo 1 - Vega Modelo de Temuco</v>
      </c>
      <c r="D1479" s="34" t="str">
        <f t="shared" si="512"/>
        <v>https://analytics.zoho.com/open-view/2395394000003207385?ZOHO_CRITERIA=%22Fruta%20Consolidado%22.%22Mercado%20ID%22%3D10</v>
      </c>
      <c r="E1479" s="4">
        <f t="shared" si="506"/>
        <v>11</v>
      </c>
      <c r="F1479" t="str">
        <f t="shared" si="507"/>
        <v>Informe Interactivo 1</v>
      </c>
      <c r="G1479" t="str">
        <f t="shared" si="508"/>
        <v>Mercado</v>
      </c>
      <c r="H1479" t="str">
        <f t="shared" si="509"/>
        <v>Precios</v>
      </c>
      <c r="I1479" s="2">
        <v>10</v>
      </c>
      <c r="J1479" t="s">
        <v>544</v>
      </c>
      <c r="L1479" s="1" t="str">
        <f t="shared" si="510"/>
        <v>Informe Interactivo 1 - Vega Modelo de Temuco</v>
      </c>
    </row>
    <row r="1480" spans="1:12" hidden="1" x14ac:dyDescent="0.35">
      <c r="A1480" s="2">
        <f t="shared" si="503"/>
        <v>11</v>
      </c>
      <c r="B1480" s="2">
        <f t="shared" si="504"/>
        <v>4.1399999999999997</v>
      </c>
      <c r="C1480" s="5" t="str">
        <f t="shared" si="505"/>
        <v>Informe Interactivo 1 - Vega Monumental Concepción</v>
      </c>
      <c r="D1480" s="34" t="str">
        <f t="shared" si="512"/>
        <v>https://analytics.zoho.com/open-view/2395394000003207385?ZOHO_CRITERIA=%22Fruta%20Consolidado%22.%22Mercado%20ID%22%3D11</v>
      </c>
      <c r="E1480" s="4">
        <f t="shared" si="506"/>
        <v>11</v>
      </c>
      <c r="F1480" t="str">
        <f t="shared" si="507"/>
        <v>Informe Interactivo 1</v>
      </c>
      <c r="G1480" t="str">
        <f t="shared" si="508"/>
        <v>Mercado</v>
      </c>
      <c r="H1480" t="str">
        <f t="shared" si="509"/>
        <v>Precios</v>
      </c>
      <c r="I1480" s="2">
        <v>11</v>
      </c>
      <c r="J1480" t="s">
        <v>545</v>
      </c>
      <c r="L1480" s="1" t="str">
        <f t="shared" si="510"/>
        <v>Informe Interactivo 1 - Vega Monumental Concepción</v>
      </c>
    </row>
    <row r="1481" spans="1:12" hidden="1" x14ac:dyDescent="0.35">
      <c r="A1481" s="77">
        <v>1</v>
      </c>
      <c r="B1481" s="77">
        <f t="shared" si="504"/>
        <v>4.1399999999999997</v>
      </c>
      <c r="C1481" s="78" t="str">
        <f t="shared" si="505"/>
        <v>Informe Interactivo 2 - Frambuesa</v>
      </c>
      <c r="D1481" s="79" t="str">
        <f>+"https://analytics.zoho.com/open-view/2395394000003239128?ZOHO_CRITERIA=%22Fruta%20Consolidado%22.%22Categor%C3%ADa%20ID%22%3D"&amp;I1481</f>
        <v>https://analytics.zoho.com/open-view/2395394000003239128?ZOHO_CRITERIA=%22Fruta%20Consolidado%22.%22Categor%C3%ADa%20ID%22%3D100101004</v>
      </c>
      <c r="E1481" s="80">
        <v>35</v>
      </c>
      <c r="F1481" s="81" t="s">
        <v>45</v>
      </c>
      <c r="G1481" s="81" t="s">
        <v>17</v>
      </c>
      <c r="H1481" s="81" t="s">
        <v>534</v>
      </c>
      <c r="I1481" s="77">
        <v>100101004</v>
      </c>
      <c r="J1481" s="81" t="s">
        <v>12</v>
      </c>
      <c r="K1481" s="81"/>
      <c r="L1481" s="1" t="str">
        <f t="shared" si="510"/>
        <v>Informe Interactivo 2 - Frambuesa</v>
      </c>
    </row>
    <row r="1482" spans="1:12" hidden="1" x14ac:dyDescent="0.35">
      <c r="A1482" s="2">
        <f t="shared" si="503"/>
        <v>2</v>
      </c>
      <c r="B1482" s="2">
        <f t="shared" si="504"/>
        <v>4.1399999999999997</v>
      </c>
      <c r="C1482" s="5" t="str">
        <f t="shared" si="505"/>
        <v>Informe Interactivo 2 - Higo</v>
      </c>
      <c r="D1482" s="34" t="str">
        <f t="shared" ref="D1482:D1515" si="513">+"https://analytics.zoho.com/open-view/2395394000003239128?ZOHO_CRITERIA=%22Fruta%20Consolidado%22.%22Categor%C3%ADa%20ID%22%3D"&amp;I1482</f>
        <v>https://analytics.zoho.com/open-view/2395394000003239128?ZOHO_CRITERIA=%22Fruta%20Consolidado%22.%22Categor%C3%ADa%20ID%22%3D100101006</v>
      </c>
      <c r="E1482" s="4">
        <f t="shared" si="506"/>
        <v>35</v>
      </c>
      <c r="F1482" t="str">
        <f t="shared" si="507"/>
        <v>Informe Interactivo 2</v>
      </c>
      <c r="G1482" t="str">
        <f t="shared" si="508"/>
        <v>Categoría</v>
      </c>
      <c r="H1482" t="str">
        <f t="shared" si="509"/>
        <v>Precios</v>
      </c>
      <c r="I1482" s="2">
        <v>100101006</v>
      </c>
      <c r="J1482" t="s">
        <v>19</v>
      </c>
      <c r="L1482" s="1" t="str">
        <f t="shared" si="510"/>
        <v>Informe Interactivo 2 - Higo</v>
      </c>
    </row>
    <row r="1483" spans="1:12" hidden="1" x14ac:dyDescent="0.35">
      <c r="A1483" s="2">
        <f t="shared" si="503"/>
        <v>3</v>
      </c>
      <c r="B1483" s="2">
        <f t="shared" si="504"/>
        <v>4.1399999999999997</v>
      </c>
      <c r="C1483" s="5" t="str">
        <f t="shared" si="505"/>
        <v>Informe Interactivo 2 - Kiwi</v>
      </c>
      <c r="D1483" s="34" t="str">
        <f t="shared" si="513"/>
        <v>https://analytics.zoho.com/open-view/2395394000003239128?ZOHO_CRITERIA=%22Fruta%20Consolidado%22.%22Categor%C3%ADa%20ID%22%3D100101007</v>
      </c>
      <c r="E1483" s="4">
        <f t="shared" si="506"/>
        <v>35</v>
      </c>
      <c r="F1483" t="str">
        <f t="shared" si="507"/>
        <v>Informe Interactivo 2</v>
      </c>
      <c r="G1483" t="str">
        <f t="shared" si="508"/>
        <v>Categoría</v>
      </c>
      <c r="H1483" t="str">
        <f t="shared" si="509"/>
        <v>Precios</v>
      </c>
      <c r="I1483" s="2">
        <v>100101007</v>
      </c>
      <c r="J1483" t="s">
        <v>7</v>
      </c>
      <c r="L1483" s="1" t="str">
        <f t="shared" si="510"/>
        <v>Informe Interactivo 2 - Kiwi</v>
      </c>
    </row>
    <row r="1484" spans="1:12" hidden="1" x14ac:dyDescent="0.35">
      <c r="A1484" s="2">
        <f t="shared" si="503"/>
        <v>4</v>
      </c>
      <c r="B1484" s="2">
        <f t="shared" si="504"/>
        <v>4.1399999999999997</v>
      </c>
      <c r="C1484" s="5" t="str">
        <f t="shared" si="505"/>
        <v>Informe Interactivo 2 - Mora</v>
      </c>
      <c r="D1484" s="34" t="str">
        <f t="shared" si="513"/>
        <v>https://analytics.zoho.com/open-view/2395394000003239128?ZOHO_CRITERIA=%22Fruta%20Consolidado%22.%22Categor%C3%ADa%20ID%22%3D100101008</v>
      </c>
      <c r="E1484" s="4">
        <f t="shared" si="506"/>
        <v>35</v>
      </c>
      <c r="F1484" t="str">
        <f t="shared" si="507"/>
        <v>Informe Interactivo 2</v>
      </c>
      <c r="G1484" t="str">
        <f t="shared" si="508"/>
        <v>Categoría</v>
      </c>
      <c r="H1484" t="str">
        <f t="shared" si="509"/>
        <v>Precios</v>
      </c>
      <c r="I1484" s="2">
        <v>100101008</v>
      </c>
      <c r="J1484" t="s">
        <v>20</v>
      </c>
      <c r="L1484" s="1" t="str">
        <f t="shared" si="510"/>
        <v>Informe Interactivo 2 - Mora</v>
      </c>
    </row>
    <row r="1485" spans="1:12" hidden="1" x14ac:dyDescent="0.35">
      <c r="A1485" s="2">
        <f t="shared" si="503"/>
        <v>5</v>
      </c>
      <c r="B1485" s="2">
        <f t="shared" si="504"/>
        <v>4.1399999999999997</v>
      </c>
      <c r="C1485" s="5" t="str">
        <f t="shared" si="505"/>
        <v>Informe Interactivo 2 - Limón</v>
      </c>
      <c r="D1485" s="34" t="str">
        <f t="shared" si="513"/>
        <v>https://analytics.zoho.com/open-view/2395394000003239128?ZOHO_CRITERIA=%22Fruta%20Consolidado%22.%22Categor%C3%ADa%20ID%22%3D100102003</v>
      </c>
      <c r="E1485" s="4">
        <f t="shared" si="506"/>
        <v>35</v>
      </c>
      <c r="F1485" t="str">
        <f t="shared" si="507"/>
        <v>Informe Interactivo 2</v>
      </c>
      <c r="G1485" t="str">
        <f t="shared" si="508"/>
        <v>Categoría</v>
      </c>
      <c r="H1485" t="str">
        <f t="shared" si="509"/>
        <v>Precios</v>
      </c>
      <c r="I1485" s="2">
        <v>100102003</v>
      </c>
      <c r="J1485" t="s">
        <v>22</v>
      </c>
      <c r="L1485" s="1" t="str">
        <f t="shared" si="510"/>
        <v>Informe Interactivo 2 - Limón</v>
      </c>
    </row>
    <row r="1486" spans="1:12" hidden="1" x14ac:dyDescent="0.35">
      <c r="A1486" s="2">
        <f t="shared" si="503"/>
        <v>6</v>
      </c>
      <c r="B1486" s="2">
        <f t="shared" si="504"/>
        <v>4.1399999999999997</v>
      </c>
      <c r="C1486" s="5" t="str">
        <f t="shared" si="505"/>
        <v>Informe Interactivo 2 - Mandarina</v>
      </c>
      <c r="D1486" s="34" t="str">
        <f t="shared" si="513"/>
        <v>https://analytics.zoho.com/open-view/2395394000003239128?ZOHO_CRITERIA=%22Fruta%20Consolidado%22.%22Categor%C3%ADa%20ID%22%3D100102004</v>
      </c>
      <c r="E1486" s="4">
        <f t="shared" si="506"/>
        <v>35</v>
      </c>
      <c r="F1486" t="str">
        <f t="shared" si="507"/>
        <v>Informe Interactivo 2</v>
      </c>
      <c r="G1486" t="str">
        <f t="shared" si="508"/>
        <v>Categoría</v>
      </c>
      <c r="H1486" t="str">
        <f t="shared" si="509"/>
        <v>Precios</v>
      </c>
      <c r="I1486" s="2">
        <v>100102004</v>
      </c>
      <c r="J1486" t="s">
        <v>23</v>
      </c>
      <c r="L1486" s="1" t="str">
        <f t="shared" si="510"/>
        <v>Informe Interactivo 2 - Mandarina</v>
      </c>
    </row>
    <row r="1487" spans="1:12" hidden="1" x14ac:dyDescent="0.35">
      <c r="A1487" s="2">
        <f t="shared" si="503"/>
        <v>7</v>
      </c>
      <c r="B1487" s="2">
        <f t="shared" si="504"/>
        <v>4.1399999999999997</v>
      </c>
      <c r="C1487" s="5" t="str">
        <f t="shared" si="505"/>
        <v>Informe Interactivo 2 - Naranja</v>
      </c>
      <c r="D1487" s="34" t="str">
        <f t="shared" si="513"/>
        <v>https://analytics.zoho.com/open-view/2395394000003239128?ZOHO_CRITERIA=%22Fruta%20Consolidado%22.%22Categor%C3%ADa%20ID%22%3D100102005</v>
      </c>
      <c r="E1487" s="4">
        <f t="shared" si="506"/>
        <v>35</v>
      </c>
      <c r="F1487" t="str">
        <f t="shared" si="507"/>
        <v>Informe Interactivo 2</v>
      </c>
      <c r="G1487" t="str">
        <f t="shared" si="508"/>
        <v>Categoría</v>
      </c>
      <c r="H1487" t="str">
        <f t="shared" si="509"/>
        <v>Precios</v>
      </c>
      <c r="I1487" s="2">
        <v>100102005</v>
      </c>
      <c r="J1487" t="s">
        <v>24</v>
      </c>
      <c r="L1487" s="1" t="str">
        <f t="shared" si="510"/>
        <v>Informe Interactivo 2 - Naranja</v>
      </c>
    </row>
    <row r="1488" spans="1:12" hidden="1" x14ac:dyDescent="0.35">
      <c r="A1488" s="2">
        <f t="shared" si="503"/>
        <v>8</v>
      </c>
      <c r="B1488" s="2">
        <f t="shared" si="504"/>
        <v>4.1399999999999997</v>
      </c>
      <c r="C1488" s="5" t="str">
        <f t="shared" si="505"/>
        <v>Informe Interactivo 2 - Pomelo</v>
      </c>
      <c r="D1488" s="34" t="str">
        <f t="shared" si="513"/>
        <v>https://analytics.zoho.com/open-view/2395394000003239128?ZOHO_CRITERIA=%22Fruta%20Consolidado%22.%22Categor%C3%ADa%20ID%22%3D100102006</v>
      </c>
      <c r="E1488" s="4">
        <f t="shared" si="506"/>
        <v>35</v>
      </c>
      <c r="F1488" t="str">
        <f t="shared" si="507"/>
        <v>Informe Interactivo 2</v>
      </c>
      <c r="G1488" t="str">
        <f t="shared" si="508"/>
        <v>Categoría</v>
      </c>
      <c r="H1488" t="str">
        <f t="shared" si="509"/>
        <v>Precios</v>
      </c>
      <c r="I1488" s="2">
        <v>100102006</v>
      </c>
      <c r="J1488" t="s">
        <v>9</v>
      </c>
      <c r="L1488" s="1" t="str">
        <f t="shared" si="510"/>
        <v>Informe Interactivo 2 - Pomelo</v>
      </c>
    </row>
    <row r="1489" spans="1:12" hidden="1" x14ac:dyDescent="0.35">
      <c r="A1489" s="2">
        <f t="shared" si="503"/>
        <v>9</v>
      </c>
      <c r="B1489" s="2">
        <f t="shared" si="504"/>
        <v>4.1399999999999997</v>
      </c>
      <c r="C1489" s="5" t="str">
        <f t="shared" si="505"/>
        <v>Informe Interactivo 2 - Cereza</v>
      </c>
      <c r="D1489" s="34" t="str">
        <f t="shared" si="513"/>
        <v>https://analytics.zoho.com/open-view/2395394000003239128?ZOHO_CRITERIA=%22Fruta%20Consolidado%22.%22Categor%C3%ADa%20ID%22%3D100103001</v>
      </c>
      <c r="E1489" s="4">
        <f t="shared" si="506"/>
        <v>35</v>
      </c>
      <c r="F1489" t="str">
        <f t="shared" si="507"/>
        <v>Informe Interactivo 2</v>
      </c>
      <c r="G1489" t="str">
        <f t="shared" si="508"/>
        <v>Categoría</v>
      </c>
      <c r="H1489" t="str">
        <f t="shared" si="509"/>
        <v>Precios</v>
      </c>
      <c r="I1489" s="2">
        <v>100103001</v>
      </c>
      <c r="J1489" t="s">
        <v>26</v>
      </c>
      <c r="L1489" s="1" t="str">
        <f t="shared" si="510"/>
        <v>Informe Interactivo 2 - Cereza</v>
      </c>
    </row>
    <row r="1490" spans="1:12" hidden="1" x14ac:dyDescent="0.35">
      <c r="A1490" s="2">
        <f t="shared" si="503"/>
        <v>10</v>
      </c>
      <c r="B1490" s="2">
        <f t="shared" si="504"/>
        <v>4.1399999999999997</v>
      </c>
      <c r="C1490" s="5" t="str">
        <f t="shared" si="505"/>
        <v>Informe Interactivo 2 - Ciruela</v>
      </c>
      <c r="D1490" s="34" t="str">
        <f t="shared" si="513"/>
        <v>https://analytics.zoho.com/open-view/2395394000003239128?ZOHO_CRITERIA=%22Fruta%20Consolidado%22.%22Categor%C3%ADa%20ID%22%3D100103002</v>
      </c>
      <c r="E1490" s="4">
        <f t="shared" si="506"/>
        <v>35</v>
      </c>
      <c r="F1490" t="str">
        <f t="shared" si="507"/>
        <v>Informe Interactivo 2</v>
      </c>
      <c r="G1490" t="str">
        <f t="shared" si="508"/>
        <v>Categoría</v>
      </c>
      <c r="H1490" t="str">
        <f t="shared" si="509"/>
        <v>Precios</v>
      </c>
      <c r="I1490" s="2">
        <v>100103002</v>
      </c>
      <c r="J1490" t="s">
        <v>27</v>
      </c>
      <c r="L1490" s="1" t="str">
        <f t="shared" si="510"/>
        <v>Informe Interactivo 2 - Ciruela</v>
      </c>
    </row>
    <row r="1491" spans="1:12" hidden="1" x14ac:dyDescent="0.35">
      <c r="A1491" s="2">
        <f t="shared" si="503"/>
        <v>11</v>
      </c>
      <c r="B1491" s="2">
        <f t="shared" si="504"/>
        <v>4.1399999999999997</v>
      </c>
      <c r="C1491" s="5" t="str">
        <f t="shared" si="505"/>
        <v>Informe Interactivo 2 - Damasco</v>
      </c>
      <c r="D1491" s="34" t="str">
        <f t="shared" si="513"/>
        <v>https://analytics.zoho.com/open-view/2395394000003239128?ZOHO_CRITERIA=%22Fruta%20Consolidado%22.%22Categor%C3%ADa%20ID%22%3D100103003</v>
      </c>
      <c r="E1491" s="4">
        <f t="shared" si="506"/>
        <v>35</v>
      </c>
      <c r="F1491" t="str">
        <f t="shared" si="507"/>
        <v>Informe Interactivo 2</v>
      </c>
      <c r="G1491" t="str">
        <f t="shared" si="508"/>
        <v>Categoría</v>
      </c>
      <c r="H1491" t="str">
        <f t="shared" si="509"/>
        <v>Precios</v>
      </c>
      <c r="I1491" s="2">
        <v>100103003</v>
      </c>
      <c r="J1491" t="s">
        <v>11</v>
      </c>
      <c r="L1491" s="1" t="str">
        <f t="shared" si="510"/>
        <v>Informe Interactivo 2 - Damasco</v>
      </c>
    </row>
    <row r="1492" spans="1:12" hidden="1" x14ac:dyDescent="0.35">
      <c r="A1492" s="2">
        <f t="shared" si="503"/>
        <v>12</v>
      </c>
      <c r="B1492" s="2">
        <f t="shared" si="504"/>
        <v>4.1399999999999997</v>
      </c>
      <c r="C1492" s="5" t="str">
        <f t="shared" si="505"/>
        <v>Informe Interactivo 2 - Durazno</v>
      </c>
      <c r="D1492" s="34" t="str">
        <f t="shared" si="513"/>
        <v>https://analytics.zoho.com/open-view/2395394000003239128?ZOHO_CRITERIA=%22Fruta%20Consolidado%22.%22Categor%C3%ADa%20ID%22%3D100103004</v>
      </c>
      <c r="E1492" s="4">
        <f t="shared" si="506"/>
        <v>35</v>
      </c>
      <c r="F1492" t="str">
        <f t="shared" si="507"/>
        <v>Informe Interactivo 2</v>
      </c>
      <c r="G1492" t="str">
        <f t="shared" si="508"/>
        <v>Categoría</v>
      </c>
      <c r="H1492" t="str">
        <f t="shared" si="509"/>
        <v>Precios</v>
      </c>
      <c r="I1492" s="2">
        <v>100103004</v>
      </c>
      <c r="J1492" t="s">
        <v>28</v>
      </c>
      <c r="L1492" s="1" t="str">
        <f t="shared" si="510"/>
        <v>Informe Interactivo 2 - Durazno</v>
      </c>
    </row>
    <row r="1493" spans="1:12" hidden="1" x14ac:dyDescent="0.35">
      <c r="A1493" s="2">
        <f t="shared" si="503"/>
        <v>13</v>
      </c>
      <c r="B1493" s="2">
        <f t="shared" si="504"/>
        <v>4.1399999999999997</v>
      </c>
      <c r="C1493" s="5" t="str">
        <f t="shared" si="505"/>
        <v>Informe Interactivo 2 - Nectarín</v>
      </c>
      <c r="D1493" s="34" t="str">
        <f t="shared" si="513"/>
        <v>https://analytics.zoho.com/open-view/2395394000003239128?ZOHO_CRITERIA=%22Fruta%20Consolidado%22.%22Categor%C3%ADa%20ID%22%3D100103006</v>
      </c>
      <c r="E1493" s="4">
        <f t="shared" si="506"/>
        <v>35</v>
      </c>
      <c r="F1493" t="str">
        <f t="shared" si="507"/>
        <v>Informe Interactivo 2</v>
      </c>
      <c r="G1493" t="str">
        <f t="shared" si="508"/>
        <v>Categoría</v>
      </c>
      <c r="H1493" t="str">
        <f t="shared" si="509"/>
        <v>Precios</v>
      </c>
      <c r="I1493" s="2">
        <v>100103006</v>
      </c>
      <c r="J1493" t="s">
        <v>29</v>
      </c>
      <c r="L1493" s="1" t="str">
        <f t="shared" si="510"/>
        <v>Informe Interactivo 2 - Nectarín</v>
      </c>
    </row>
    <row r="1494" spans="1:12" hidden="1" x14ac:dyDescent="0.35">
      <c r="A1494" s="2">
        <f t="shared" si="503"/>
        <v>14</v>
      </c>
      <c r="B1494" s="2">
        <f t="shared" si="504"/>
        <v>4.1399999999999997</v>
      </c>
      <c r="C1494" s="5" t="str">
        <f t="shared" si="505"/>
        <v>Informe Interactivo 2 - Granada</v>
      </c>
      <c r="D1494" s="34" t="str">
        <f t="shared" si="513"/>
        <v>https://analytics.zoho.com/open-view/2395394000003239128?ZOHO_CRITERIA=%22Fruta%20Consolidado%22.%22Categor%C3%ADa%20ID%22%3D100104001</v>
      </c>
      <c r="E1494" s="4">
        <f t="shared" si="506"/>
        <v>35</v>
      </c>
      <c r="F1494" t="str">
        <f t="shared" si="507"/>
        <v>Informe Interactivo 2</v>
      </c>
      <c r="G1494" t="str">
        <f t="shared" si="508"/>
        <v>Categoría</v>
      </c>
      <c r="H1494" t="str">
        <f t="shared" si="509"/>
        <v>Precios</v>
      </c>
      <c r="I1494" s="2">
        <v>100104001</v>
      </c>
      <c r="J1494" t="s">
        <v>506</v>
      </c>
      <c r="L1494" s="1" t="str">
        <f t="shared" si="510"/>
        <v>Informe Interactivo 2 - Granada</v>
      </c>
    </row>
    <row r="1495" spans="1:12" hidden="1" x14ac:dyDescent="0.35">
      <c r="A1495" s="2">
        <f t="shared" si="503"/>
        <v>15</v>
      </c>
      <c r="B1495" s="2">
        <f t="shared" si="504"/>
        <v>4.1399999999999997</v>
      </c>
      <c r="C1495" s="5" t="str">
        <f t="shared" si="505"/>
        <v>Informe Interactivo 2 - Manzana</v>
      </c>
      <c r="D1495" s="34" t="str">
        <f t="shared" si="513"/>
        <v>https://analytics.zoho.com/open-view/2395394000003239128?ZOHO_CRITERIA=%22Fruta%20Consolidado%22.%22Categor%C3%ADa%20ID%22%3D100104002</v>
      </c>
      <c r="E1495" s="4">
        <f t="shared" si="506"/>
        <v>35</v>
      </c>
      <c r="F1495" t="str">
        <f t="shared" si="507"/>
        <v>Informe Interactivo 2</v>
      </c>
      <c r="G1495" t="str">
        <f t="shared" si="508"/>
        <v>Categoría</v>
      </c>
      <c r="H1495" t="str">
        <f t="shared" si="509"/>
        <v>Precios</v>
      </c>
      <c r="I1495" s="2">
        <v>100104002</v>
      </c>
      <c r="J1495" t="s">
        <v>30</v>
      </c>
      <c r="L1495" s="1" t="str">
        <f t="shared" si="510"/>
        <v>Informe Interactivo 2 - Manzana</v>
      </c>
    </row>
    <row r="1496" spans="1:12" hidden="1" x14ac:dyDescent="0.35">
      <c r="A1496" s="2">
        <f t="shared" si="503"/>
        <v>16</v>
      </c>
      <c r="B1496" s="2">
        <f t="shared" si="504"/>
        <v>4.1399999999999997</v>
      </c>
      <c r="C1496" s="5" t="str">
        <f t="shared" si="505"/>
        <v>Informe Interactivo 2 - Membrillo</v>
      </c>
      <c r="D1496" s="34" t="str">
        <f t="shared" si="513"/>
        <v>https://analytics.zoho.com/open-view/2395394000003239128?ZOHO_CRITERIA=%22Fruta%20Consolidado%22.%22Categor%C3%ADa%20ID%22%3D100104003</v>
      </c>
      <c r="E1496" s="4">
        <f t="shared" si="506"/>
        <v>35</v>
      </c>
      <c r="F1496" t="str">
        <f t="shared" si="507"/>
        <v>Informe Interactivo 2</v>
      </c>
      <c r="G1496" t="str">
        <f t="shared" si="508"/>
        <v>Categoría</v>
      </c>
      <c r="H1496" t="str">
        <f t="shared" si="509"/>
        <v>Precios</v>
      </c>
      <c r="I1496" s="2">
        <v>100104003</v>
      </c>
      <c r="J1496" t="s">
        <v>5</v>
      </c>
      <c r="L1496" s="1" t="str">
        <f t="shared" si="510"/>
        <v>Informe Interactivo 2 - Membrillo</v>
      </c>
    </row>
    <row r="1497" spans="1:12" hidden="1" x14ac:dyDescent="0.35">
      <c r="A1497" s="2">
        <f t="shared" si="503"/>
        <v>17</v>
      </c>
      <c r="B1497" s="2">
        <f t="shared" si="504"/>
        <v>4.1399999999999997</v>
      </c>
      <c r="C1497" s="5" t="str">
        <f t="shared" si="505"/>
        <v>Informe Interactivo 2 - Níspero</v>
      </c>
      <c r="D1497" s="34" t="str">
        <f t="shared" si="513"/>
        <v>https://analytics.zoho.com/open-view/2395394000003239128?ZOHO_CRITERIA=%22Fruta%20Consolidado%22.%22Categor%C3%ADa%20ID%22%3D100104004</v>
      </c>
      <c r="E1497" s="4">
        <f t="shared" si="506"/>
        <v>35</v>
      </c>
      <c r="F1497" t="str">
        <f t="shared" si="507"/>
        <v>Informe Interactivo 2</v>
      </c>
      <c r="G1497" t="str">
        <f t="shared" si="508"/>
        <v>Categoría</v>
      </c>
      <c r="H1497" t="str">
        <f t="shared" si="509"/>
        <v>Precios</v>
      </c>
      <c r="I1497" s="2">
        <v>100104004</v>
      </c>
      <c r="J1497" t="s">
        <v>507</v>
      </c>
      <c r="L1497" s="1" t="str">
        <f t="shared" si="510"/>
        <v>Informe Interactivo 2 - Níspero</v>
      </c>
    </row>
    <row r="1498" spans="1:12" hidden="1" x14ac:dyDescent="0.35">
      <c r="A1498" s="2">
        <f t="shared" si="503"/>
        <v>18</v>
      </c>
      <c r="B1498" s="2">
        <f t="shared" si="504"/>
        <v>4.1399999999999997</v>
      </c>
      <c r="C1498" s="5" t="str">
        <f t="shared" si="505"/>
        <v>Informe Interactivo 2 - Pera</v>
      </c>
      <c r="D1498" s="34" t="str">
        <f t="shared" si="513"/>
        <v>https://analytics.zoho.com/open-view/2395394000003239128?ZOHO_CRITERIA=%22Fruta%20Consolidado%22.%22Categor%C3%ADa%20ID%22%3D100104005</v>
      </c>
      <c r="E1498" s="4">
        <f t="shared" si="506"/>
        <v>35</v>
      </c>
      <c r="F1498" t="str">
        <f t="shared" si="507"/>
        <v>Informe Interactivo 2</v>
      </c>
      <c r="G1498" t="str">
        <f t="shared" si="508"/>
        <v>Categoría</v>
      </c>
      <c r="H1498" t="str">
        <f t="shared" si="509"/>
        <v>Precios</v>
      </c>
      <c r="I1498" s="2">
        <v>100104005</v>
      </c>
      <c r="J1498" t="s">
        <v>31</v>
      </c>
      <c r="L1498" s="1" t="str">
        <f t="shared" si="510"/>
        <v>Informe Interactivo 2 - Pera</v>
      </c>
    </row>
    <row r="1499" spans="1:12" hidden="1" x14ac:dyDescent="0.35">
      <c r="A1499" s="2">
        <f t="shared" si="503"/>
        <v>19</v>
      </c>
      <c r="B1499" s="2">
        <f t="shared" si="504"/>
        <v>4.1399999999999997</v>
      </c>
      <c r="C1499" s="5" t="str">
        <f t="shared" si="505"/>
        <v>Informe Interactivo 2 - Palta</v>
      </c>
      <c r="D1499" s="34" t="str">
        <f t="shared" si="513"/>
        <v>https://analytics.zoho.com/open-view/2395394000003239128?ZOHO_CRITERIA=%22Fruta%20Consolidado%22.%22Categor%C3%ADa%20ID%22%3D100106002</v>
      </c>
      <c r="E1499" s="4">
        <f t="shared" si="506"/>
        <v>35</v>
      </c>
      <c r="F1499" t="str">
        <f t="shared" si="507"/>
        <v>Informe Interactivo 2</v>
      </c>
      <c r="G1499" t="str">
        <f t="shared" si="508"/>
        <v>Categoría</v>
      </c>
      <c r="H1499" t="str">
        <f t="shared" si="509"/>
        <v>Precios</v>
      </c>
      <c r="I1499" s="2">
        <v>100106002</v>
      </c>
      <c r="J1499" t="s">
        <v>37</v>
      </c>
      <c r="L1499" s="1" t="str">
        <f t="shared" si="510"/>
        <v>Informe Interactivo 2 - Palta</v>
      </c>
    </row>
    <row r="1500" spans="1:12" hidden="1" x14ac:dyDescent="0.35">
      <c r="A1500" s="2">
        <f t="shared" si="503"/>
        <v>20</v>
      </c>
      <c r="B1500" s="2">
        <f t="shared" si="504"/>
        <v>4.1399999999999997</v>
      </c>
      <c r="C1500" s="5" t="str">
        <f t="shared" si="505"/>
        <v>Informe Interactivo 2 - Caqui</v>
      </c>
      <c r="D1500" s="34" t="str">
        <f t="shared" si="513"/>
        <v>https://analytics.zoho.com/open-view/2395394000003239128?ZOHO_CRITERIA=%22Fruta%20Consolidado%22.%22Categor%C3%ADa%20ID%22%3D100107001</v>
      </c>
      <c r="E1500" s="4">
        <f t="shared" si="506"/>
        <v>35</v>
      </c>
      <c r="F1500" t="str">
        <f t="shared" si="507"/>
        <v>Informe Interactivo 2</v>
      </c>
      <c r="G1500" t="str">
        <f t="shared" si="508"/>
        <v>Categoría</v>
      </c>
      <c r="H1500" t="str">
        <f t="shared" si="509"/>
        <v>Precios</v>
      </c>
      <c r="I1500" s="2">
        <v>100107001</v>
      </c>
      <c r="J1500" t="s">
        <v>546</v>
      </c>
      <c r="L1500" s="1" t="str">
        <f t="shared" si="510"/>
        <v>Informe Interactivo 2 - Caqui</v>
      </c>
    </row>
    <row r="1501" spans="1:12" hidden="1" x14ac:dyDescent="0.35">
      <c r="A1501" s="2">
        <f t="shared" si="503"/>
        <v>21</v>
      </c>
      <c r="B1501" s="2">
        <f t="shared" si="504"/>
        <v>4.1399999999999997</v>
      </c>
      <c r="C1501" s="5" t="str">
        <f t="shared" si="505"/>
        <v>Informe Interactivo 2 - Chirimoya</v>
      </c>
      <c r="D1501" s="34" t="str">
        <f t="shared" si="513"/>
        <v>https://analytics.zoho.com/open-view/2395394000003239128?ZOHO_CRITERIA=%22Fruta%20Consolidado%22.%22Categor%C3%ADa%20ID%22%3D100107002</v>
      </c>
      <c r="E1501" s="4">
        <f t="shared" si="506"/>
        <v>35</v>
      </c>
      <c r="F1501" t="str">
        <f t="shared" si="507"/>
        <v>Informe Interactivo 2</v>
      </c>
      <c r="G1501" t="str">
        <f t="shared" si="508"/>
        <v>Categoría</v>
      </c>
      <c r="H1501" t="str">
        <f t="shared" si="509"/>
        <v>Precios</v>
      </c>
      <c r="I1501" s="2">
        <v>100107002</v>
      </c>
      <c r="J1501" t="s">
        <v>38</v>
      </c>
      <c r="L1501" s="1" t="str">
        <f t="shared" si="510"/>
        <v>Informe Interactivo 2 - Chirimoya</v>
      </c>
    </row>
    <row r="1502" spans="1:12" hidden="1" x14ac:dyDescent="0.35">
      <c r="A1502" s="2">
        <f t="shared" si="503"/>
        <v>22</v>
      </c>
      <c r="B1502" s="2">
        <f t="shared" si="504"/>
        <v>4.1399999999999997</v>
      </c>
      <c r="C1502" s="5" t="str">
        <f t="shared" si="505"/>
        <v>Informe Interactivo 2 - Tuna</v>
      </c>
      <c r="D1502" s="34" t="str">
        <f t="shared" si="513"/>
        <v>https://analytics.zoho.com/open-view/2395394000003239128?ZOHO_CRITERIA=%22Fruta%20Consolidado%22.%22Categor%C3%ADa%20ID%22%3D100107011</v>
      </c>
      <c r="E1502" s="4">
        <f t="shared" si="506"/>
        <v>35</v>
      </c>
      <c r="F1502" t="str">
        <f t="shared" si="507"/>
        <v>Informe Interactivo 2</v>
      </c>
      <c r="G1502" t="str">
        <f t="shared" si="508"/>
        <v>Categoría</v>
      </c>
      <c r="H1502" t="str">
        <f t="shared" si="509"/>
        <v>Precios</v>
      </c>
      <c r="I1502" s="2">
        <v>100107011</v>
      </c>
      <c r="J1502" t="s">
        <v>511</v>
      </c>
      <c r="L1502" s="1" t="str">
        <f t="shared" si="510"/>
        <v>Informe Interactivo 2 - Tuna</v>
      </c>
    </row>
    <row r="1503" spans="1:12" hidden="1" x14ac:dyDescent="0.35">
      <c r="A1503" s="2">
        <f t="shared" si="503"/>
        <v>23</v>
      </c>
      <c r="B1503" s="2">
        <f t="shared" si="504"/>
        <v>4.1399999999999997</v>
      </c>
      <c r="C1503" s="5" t="str">
        <f t="shared" si="505"/>
        <v>Informe Interactivo 2 - Guayaba</v>
      </c>
      <c r="D1503" s="34" t="str">
        <f t="shared" si="513"/>
        <v>https://analytics.zoho.com/open-view/2395394000003239128?ZOHO_CRITERIA=%22Fruta%20Consolidado%22.%22Categor%C3%ADa%20ID%22%3D100108001</v>
      </c>
      <c r="E1503" s="4">
        <f t="shared" si="506"/>
        <v>35</v>
      </c>
      <c r="F1503" t="str">
        <f t="shared" si="507"/>
        <v>Informe Interactivo 2</v>
      </c>
      <c r="G1503" t="str">
        <f t="shared" si="508"/>
        <v>Categoría</v>
      </c>
      <c r="H1503" t="str">
        <f t="shared" si="509"/>
        <v>Precios</v>
      </c>
      <c r="I1503" s="2">
        <v>100108001</v>
      </c>
      <c r="J1503" t="s">
        <v>512</v>
      </c>
      <c r="L1503" s="1" t="str">
        <f t="shared" si="510"/>
        <v>Informe Interactivo 2 - Guayaba</v>
      </c>
    </row>
    <row r="1504" spans="1:12" hidden="1" x14ac:dyDescent="0.35">
      <c r="A1504" s="2">
        <f t="shared" si="503"/>
        <v>24</v>
      </c>
      <c r="B1504" s="2">
        <f t="shared" si="504"/>
        <v>4.1399999999999997</v>
      </c>
      <c r="C1504" s="5" t="str">
        <f t="shared" si="505"/>
        <v>Informe Interactivo 2 - Mango</v>
      </c>
      <c r="D1504" s="34" t="str">
        <f t="shared" si="513"/>
        <v>https://analytics.zoho.com/open-view/2395394000003239128?ZOHO_CRITERIA=%22Fruta%20Consolidado%22.%22Categor%C3%ADa%20ID%22%3D100108002</v>
      </c>
      <c r="E1504" s="4">
        <f t="shared" si="506"/>
        <v>35</v>
      </c>
      <c r="F1504" t="str">
        <f t="shared" si="507"/>
        <v>Informe Interactivo 2</v>
      </c>
      <c r="G1504" t="str">
        <f t="shared" si="508"/>
        <v>Categoría</v>
      </c>
      <c r="H1504" t="str">
        <f t="shared" si="509"/>
        <v>Precios</v>
      </c>
      <c r="I1504" s="2">
        <v>100108002</v>
      </c>
      <c r="J1504" t="s">
        <v>10</v>
      </c>
      <c r="L1504" s="1" t="str">
        <f t="shared" si="510"/>
        <v>Informe Interactivo 2 - Mango</v>
      </c>
    </row>
    <row r="1505" spans="1:12" hidden="1" x14ac:dyDescent="0.35">
      <c r="A1505" s="2">
        <f t="shared" si="503"/>
        <v>25</v>
      </c>
      <c r="B1505" s="2">
        <f t="shared" si="504"/>
        <v>4.1399999999999997</v>
      </c>
      <c r="C1505" s="5" t="str">
        <f t="shared" si="505"/>
        <v>Informe Interactivo 2 - Maracuyá</v>
      </c>
      <c r="D1505" s="34" t="str">
        <f t="shared" si="513"/>
        <v>https://analytics.zoho.com/open-view/2395394000003239128?ZOHO_CRITERIA=%22Fruta%20Consolidado%22.%22Categor%C3%ADa%20ID%22%3D100108003</v>
      </c>
      <c r="E1505" s="4">
        <f t="shared" si="506"/>
        <v>35</v>
      </c>
      <c r="F1505" t="str">
        <f t="shared" si="507"/>
        <v>Informe Interactivo 2</v>
      </c>
      <c r="G1505" t="str">
        <f t="shared" si="508"/>
        <v>Categoría</v>
      </c>
      <c r="H1505" t="str">
        <f t="shared" si="509"/>
        <v>Precios</v>
      </c>
      <c r="I1505" s="2">
        <v>100108003</v>
      </c>
      <c r="J1505" t="s">
        <v>513</v>
      </c>
      <c r="L1505" s="1" t="str">
        <f t="shared" si="510"/>
        <v>Informe Interactivo 2 - Maracuyá</v>
      </c>
    </row>
    <row r="1506" spans="1:12" hidden="1" x14ac:dyDescent="0.35">
      <c r="A1506" s="2">
        <f t="shared" si="503"/>
        <v>26</v>
      </c>
      <c r="B1506" s="2">
        <f t="shared" si="504"/>
        <v>4.1399999999999997</v>
      </c>
      <c r="C1506" s="5" t="str">
        <f t="shared" si="505"/>
        <v>Informe Interactivo 2 - Papaya</v>
      </c>
      <c r="D1506" s="34" t="str">
        <f t="shared" si="513"/>
        <v>https://analytics.zoho.com/open-view/2395394000003239128?ZOHO_CRITERIA=%22Fruta%20Consolidado%22.%22Categor%C3%ADa%20ID%22%3D100108004</v>
      </c>
      <c r="E1506" s="4">
        <f t="shared" si="506"/>
        <v>35</v>
      </c>
      <c r="F1506" t="str">
        <f t="shared" si="507"/>
        <v>Informe Interactivo 2</v>
      </c>
      <c r="G1506" t="str">
        <f t="shared" si="508"/>
        <v>Categoría</v>
      </c>
      <c r="H1506" t="str">
        <f t="shared" si="509"/>
        <v>Precios</v>
      </c>
      <c r="I1506" s="2">
        <v>100108004</v>
      </c>
      <c r="J1506" t="s">
        <v>41</v>
      </c>
      <c r="L1506" s="1" t="str">
        <f t="shared" si="510"/>
        <v>Informe Interactivo 2 - Papaya</v>
      </c>
    </row>
    <row r="1507" spans="1:12" hidden="1" x14ac:dyDescent="0.35">
      <c r="A1507" s="2">
        <f t="shared" si="503"/>
        <v>27</v>
      </c>
      <c r="B1507" s="2">
        <f t="shared" si="504"/>
        <v>4.1399999999999997</v>
      </c>
      <c r="C1507" s="5" t="str">
        <f t="shared" si="505"/>
        <v>Informe Interactivo 2 - Piña</v>
      </c>
      <c r="D1507" s="34" t="str">
        <f t="shared" si="513"/>
        <v>https://analytics.zoho.com/open-view/2395394000003239128?ZOHO_CRITERIA=%22Fruta%20Consolidado%22.%22Categor%C3%ADa%20ID%22%3D100108005</v>
      </c>
      <c r="E1507" s="4">
        <f t="shared" si="506"/>
        <v>35</v>
      </c>
      <c r="F1507" t="str">
        <f t="shared" si="507"/>
        <v>Informe Interactivo 2</v>
      </c>
      <c r="G1507" t="str">
        <f t="shared" si="508"/>
        <v>Categoría</v>
      </c>
      <c r="H1507" t="str">
        <f t="shared" si="509"/>
        <v>Precios</v>
      </c>
      <c r="I1507" s="2">
        <v>100108005</v>
      </c>
      <c r="J1507" t="s">
        <v>42</v>
      </c>
      <c r="L1507" s="1" t="str">
        <f t="shared" si="510"/>
        <v>Informe Interactivo 2 - Piña</v>
      </c>
    </row>
    <row r="1508" spans="1:12" hidden="1" x14ac:dyDescent="0.35">
      <c r="A1508" s="2">
        <f t="shared" si="503"/>
        <v>28</v>
      </c>
      <c r="B1508" s="2">
        <f t="shared" si="504"/>
        <v>4.1399999999999997</v>
      </c>
      <c r="C1508" s="5" t="str">
        <f t="shared" si="505"/>
        <v>Informe Interactivo 2 - Plátano</v>
      </c>
      <c r="D1508" s="34" t="str">
        <f t="shared" si="513"/>
        <v>https://analytics.zoho.com/open-view/2395394000003239128?ZOHO_CRITERIA=%22Fruta%20Consolidado%22.%22Categor%C3%ADa%20ID%22%3D100108006</v>
      </c>
      <c r="E1508" s="4">
        <f t="shared" si="506"/>
        <v>35</v>
      </c>
      <c r="F1508" t="str">
        <f t="shared" si="507"/>
        <v>Informe Interactivo 2</v>
      </c>
      <c r="G1508" t="str">
        <f t="shared" si="508"/>
        <v>Categoría</v>
      </c>
      <c r="H1508" t="str">
        <f t="shared" si="509"/>
        <v>Precios</v>
      </c>
      <c r="I1508" s="2">
        <v>100108006</v>
      </c>
      <c r="J1508" t="s">
        <v>14</v>
      </c>
      <c r="L1508" s="1" t="str">
        <f t="shared" si="510"/>
        <v>Informe Interactivo 2 - Plátano</v>
      </c>
    </row>
    <row r="1509" spans="1:12" hidden="1" x14ac:dyDescent="0.35">
      <c r="A1509" s="2">
        <f t="shared" si="503"/>
        <v>29</v>
      </c>
      <c r="B1509" s="2">
        <f t="shared" si="504"/>
        <v>4.1399999999999997</v>
      </c>
      <c r="C1509" s="5" t="str">
        <f t="shared" si="505"/>
        <v>Informe Interactivo 2 - Coco</v>
      </c>
      <c r="D1509" s="34" t="str">
        <f t="shared" si="513"/>
        <v>https://analytics.zoho.com/open-view/2395394000003239128?ZOHO_CRITERIA=%22Fruta%20Consolidado%22.%22Categor%C3%ADa%20ID%22%3D100108007</v>
      </c>
      <c r="E1509" s="4">
        <f t="shared" si="506"/>
        <v>35</v>
      </c>
      <c r="F1509" t="str">
        <f t="shared" si="507"/>
        <v>Informe Interactivo 2</v>
      </c>
      <c r="G1509" t="str">
        <f t="shared" si="508"/>
        <v>Categoría</v>
      </c>
      <c r="H1509" t="str">
        <f t="shared" si="509"/>
        <v>Precios</v>
      </c>
      <c r="I1509" s="2">
        <v>100108007</v>
      </c>
      <c r="J1509" t="s">
        <v>43</v>
      </c>
      <c r="L1509" s="1" t="str">
        <f t="shared" si="510"/>
        <v>Informe Interactivo 2 - Coco</v>
      </c>
    </row>
    <row r="1510" spans="1:12" hidden="1" x14ac:dyDescent="0.35">
      <c r="A1510" s="2">
        <f t="shared" si="503"/>
        <v>30</v>
      </c>
      <c r="B1510" s="2">
        <f t="shared" si="504"/>
        <v>4.1399999999999997</v>
      </c>
      <c r="C1510" s="5" t="str">
        <f t="shared" si="505"/>
        <v>Informe Interactivo 2 - Tumbo</v>
      </c>
      <c r="D1510" s="34" t="str">
        <f t="shared" si="513"/>
        <v>https://analytics.zoho.com/open-view/2395394000003239128?ZOHO_CRITERIA=%22Fruta%20Consolidado%22.%22Categor%C3%ADa%20ID%22%3D100108011</v>
      </c>
      <c r="E1510" s="4">
        <f t="shared" si="506"/>
        <v>35</v>
      </c>
      <c r="F1510" t="str">
        <f t="shared" si="507"/>
        <v>Informe Interactivo 2</v>
      </c>
      <c r="G1510" t="str">
        <f t="shared" si="508"/>
        <v>Categoría</v>
      </c>
      <c r="H1510" t="str">
        <f t="shared" si="509"/>
        <v>Precios</v>
      </c>
      <c r="I1510" s="2">
        <v>100108011</v>
      </c>
      <c r="J1510" t="s">
        <v>547</v>
      </c>
      <c r="L1510" s="1" t="str">
        <f t="shared" si="510"/>
        <v>Informe Interactivo 2 - Tumbo</v>
      </c>
    </row>
    <row r="1511" spans="1:12" hidden="1" x14ac:dyDescent="0.35">
      <c r="A1511" s="2">
        <f t="shared" si="503"/>
        <v>31</v>
      </c>
      <c r="B1511" s="2">
        <f t="shared" si="504"/>
        <v>4.1399999999999997</v>
      </c>
      <c r="C1511" s="5" t="str">
        <f t="shared" si="505"/>
        <v>Informe Interactivo 2 - Uva</v>
      </c>
      <c r="D1511" s="34" t="str">
        <f t="shared" si="513"/>
        <v>https://analytics.zoho.com/open-view/2395394000003239128?ZOHO_CRITERIA=%22Fruta%20Consolidado%22.%22Categor%C3%ADa%20ID%22%3D100109001</v>
      </c>
      <c r="E1511" s="4">
        <f t="shared" si="506"/>
        <v>35</v>
      </c>
      <c r="F1511" t="str">
        <f t="shared" si="507"/>
        <v>Informe Interactivo 2</v>
      </c>
      <c r="G1511" t="str">
        <f t="shared" si="508"/>
        <v>Categoría</v>
      </c>
      <c r="H1511" t="str">
        <f t="shared" si="509"/>
        <v>Precios</v>
      </c>
      <c r="I1511" s="2">
        <v>100109001</v>
      </c>
      <c r="J1511" t="s">
        <v>44</v>
      </c>
      <c r="L1511" s="1" t="str">
        <f t="shared" si="510"/>
        <v>Informe Interactivo 2 - Uva</v>
      </c>
    </row>
    <row r="1512" spans="1:12" hidden="1" x14ac:dyDescent="0.35">
      <c r="A1512" s="2">
        <f t="shared" si="503"/>
        <v>32</v>
      </c>
      <c r="B1512" s="2">
        <f t="shared" si="504"/>
        <v>4.1399999999999997</v>
      </c>
      <c r="C1512" s="5" t="str">
        <f t="shared" si="505"/>
        <v>Informe Interactivo 2 - Frutilla</v>
      </c>
      <c r="D1512" s="34" t="str">
        <f t="shared" si="513"/>
        <v>https://analytics.zoho.com/open-view/2395394000003239128?ZOHO_CRITERIA=%22Fruta%20Consolidado%22.%22Categor%C3%ADa%20ID%22%3D100112025</v>
      </c>
      <c r="E1512" s="4">
        <f t="shared" si="506"/>
        <v>35</v>
      </c>
      <c r="F1512" t="str">
        <f t="shared" si="507"/>
        <v>Informe Interactivo 2</v>
      </c>
      <c r="G1512" t="str">
        <f t="shared" si="508"/>
        <v>Categoría</v>
      </c>
      <c r="H1512" t="str">
        <f t="shared" si="509"/>
        <v>Precios</v>
      </c>
      <c r="I1512" s="2">
        <v>100112025</v>
      </c>
      <c r="J1512" t="s">
        <v>13</v>
      </c>
      <c r="L1512" s="1" t="str">
        <f t="shared" si="510"/>
        <v>Informe Interactivo 2 - Frutilla</v>
      </c>
    </row>
    <row r="1513" spans="1:12" hidden="1" x14ac:dyDescent="0.35">
      <c r="A1513" s="2">
        <f t="shared" si="503"/>
        <v>33</v>
      </c>
      <c r="B1513" s="2">
        <f t="shared" si="504"/>
        <v>4.1399999999999997</v>
      </c>
      <c r="C1513" s="5" t="str">
        <f t="shared" si="505"/>
        <v>Informe Interactivo 2 - Arándano (blue)</v>
      </c>
      <c r="D1513" s="34" t="str">
        <f t="shared" si="513"/>
        <v>https://analytics.zoho.com/open-view/2395394000003239128?ZOHO_CRITERIA=%22Fruta%20Consolidado%22.%22Categor%C3%ADa%20ID%22%3D100101001</v>
      </c>
      <c r="E1513" s="4">
        <f t="shared" si="506"/>
        <v>35</v>
      </c>
      <c r="F1513" t="str">
        <f t="shared" si="507"/>
        <v>Informe Interactivo 2</v>
      </c>
      <c r="G1513" t="str">
        <f t="shared" si="508"/>
        <v>Categoría</v>
      </c>
      <c r="H1513" t="str">
        <f t="shared" si="509"/>
        <v>Precios</v>
      </c>
      <c r="I1513" s="2">
        <v>100101001</v>
      </c>
      <c r="J1513" t="s">
        <v>548</v>
      </c>
      <c r="L1513" s="1" t="str">
        <f t="shared" si="510"/>
        <v>Informe Interactivo 2 - Arándano (blue)</v>
      </c>
    </row>
    <row r="1514" spans="1:12" hidden="1" x14ac:dyDescent="0.35">
      <c r="A1514" s="2">
        <f t="shared" si="503"/>
        <v>34</v>
      </c>
      <c r="B1514" s="2">
        <f t="shared" si="504"/>
        <v>4.1399999999999997</v>
      </c>
      <c r="C1514" s="5" t="str">
        <f t="shared" si="505"/>
        <v>Informe Interactivo 2 - Breva</v>
      </c>
      <c r="D1514" s="34" t="str">
        <f t="shared" si="513"/>
        <v>https://analytics.zoho.com/open-view/2395394000003239128?ZOHO_CRITERIA=%22Fruta%20Consolidado%22.%22Categor%C3%ADa%20ID%22%3D100101006</v>
      </c>
      <c r="E1514" s="4">
        <f t="shared" si="506"/>
        <v>35</v>
      </c>
      <c r="F1514" t="str">
        <f t="shared" si="507"/>
        <v>Informe Interactivo 2</v>
      </c>
      <c r="G1514" t="str">
        <f t="shared" si="508"/>
        <v>Categoría</v>
      </c>
      <c r="H1514" t="str">
        <f t="shared" si="509"/>
        <v>Precios</v>
      </c>
      <c r="I1514" s="2">
        <v>100101006</v>
      </c>
      <c r="J1514" t="s">
        <v>549</v>
      </c>
      <c r="L1514" s="1" t="str">
        <f t="shared" si="510"/>
        <v>Informe Interactivo 2 - Breva</v>
      </c>
    </row>
    <row r="1515" spans="1:12" hidden="1" x14ac:dyDescent="0.35">
      <c r="A1515" s="2">
        <f t="shared" si="503"/>
        <v>35</v>
      </c>
      <c r="B1515" s="2">
        <f t="shared" si="504"/>
        <v>4.1399999999999997</v>
      </c>
      <c r="C1515" s="5" t="str">
        <f t="shared" si="505"/>
        <v>Informe Interactivo 2 - Pera asiática</v>
      </c>
      <c r="D1515" s="34" t="str">
        <f t="shared" si="513"/>
        <v>https://analytics.zoho.com/open-view/2395394000003239128?ZOHO_CRITERIA=%22Fruta%20Consolidado%22.%22Categor%C3%ADa%20ID%22%3D100104005</v>
      </c>
      <c r="E1515" s="4">
        <f t="shared" si="506"/>
        <v>35</v>
      </c>
      <c r="F1515" t="str">
        <f t="shared" si="507"/>
        <v>Informe Interactivo 2</v>
      </c>
      <c r="G1515" t="str">
        <f t="shared" si="508"/>
        <v>Categoría</v>
      </c>
      <c r="H1515" t="str">
        <f t="shared" si="509"/>
        <v>Precios</v>
      </c>
      <c r="I1515" s="2">
        <v>100104005</v>
      </c>
      <c r="J1515" t="s">
        <v>550</v>
      </c>
      <c r="L1515" s="1" t="str">
        <f t="shared" si="510"/>
        <v>Informe Interactivo 2 - Pera asiática</v>
      </c>
    </row>
    <row r="1516" spans="1:12" hidden="1" x14ac:dyDescent="0.35">
      <c r="A1516" s="82">
        <v>1</v>
      </c>
      <c r="B1516" s="82">
        <v>4.1500000000000004</v>
      </c>
      <c r="C1516" s="83" t="str">
        <f t="shared" si="505"/>
        <v>Informe Interactivo 1 - Agrícola del Norte S.A. de Arica</v>
      </c>
      <c r="D1516" s="84" t="str">
        <f>+"https://analytics.zoho.com/open-view/2395394000004355834?ZOHO_CRITERIA=%22Hortaliza%20Consolidado%22.%22Mercado%20ID%22%3D"&amp;I1516</f>
        <v>https://analytics.zoho.com/open-view/2395394000004355834?ZOHO_CRITERIA=%22Hortaliza%20Consolidado%22.%22Mercado%20ID%22%3D1</v>
      </c>
      <c r="E1516" s="85">
        <v>12</v>
      </c>
      <c r="F1516" s="86" t="s">
        <v>49</v>
      </c>
      <c r="G1516" s="86" t="s">
        <v>533</v>
      </c>
      <c r="H1516" s="86" t="s">
        <v>534</v>
      </c>
      <c r="I1516" s="82">
        <v>1</v>
      </c>
      <c r="J1516" s="86" t="s">
        <v>535</v>
      </c>
      <c r="K1516" s="86"/>
      <c r="L1516" s="1" t="str">
        <f t="shared" si="510"/>
        <v>Informe Interactivo 1 - Agrícola del Norte S.A. de Arica</v>
      </c>
    </row>
    <row r="1517" spans="1:12" hidden="1" x14ac:dyDescent="0.35">
      <c r="A1517" s="2">
        <f t="shared" si="503"/>
        <v>2</v>
      </c>
      <c r="B1517" s="2">
        <f t="shared" si="504"/>
        <v>4.1500000000000004</v>
      </c>
      <c r="C1517" s="5" t="str">
        <f t="shared" si="505"/>
        <v>Informe Interactivo 1 - Comercializadora del Agro de Limarí</v>
      </c>
      <c r="D1517" s="34" t="str">
        <f t="shared" ref="D1517:D1527" si="514">+"https://analytics.zoho.com/open-view/2395394000004355834?ZOHO_CRITERIA=%22Hortaliza%20Consolidado%22.%22Mercado%20ID%22%3D"&amp;I1517</f>
        <v>https://analytics.zoho.com/open-view/2395394000004355834?ZOHO_CRITERIA=%22Hortaliza%20Consolidado%22.%22Mercado%20ID%22%3D2</v>
      </c>
      <c r="E1517" s="4">
        <f t="shared" si="506"/>
        <v>12</v>
      </c>
      <c r="F1517" t="str">
        <f t="shared" si="507"/>
        <v>Informe Interactivo 1</v>
      </c>
      <c r="G1517" t="str">
        <f t="shared" si="508"/>
        <v>Mercado</v>
      </c>
      <c r="H1517" t="str">
        <f t="shared" si="509"/>
        <v>Precios</v>
      </c>
      <c r="I1517" s="2">
        <v>2</v>
      </c>
      <c r="J1517" t="s">
        <v>536</v>
      </c>
      <c r="L1517" s="1" t="str">
        <f t="shared" si="510"/>
        <v>Informe Interactivo 1 - Comercializadora del Agro de Limarí</v>
      </c>
    </row>
    <row r="1518" spans="1:12" hidden="1" x14ac:dyDescent="0.35">
      <c r="A1518" s="2">
        <f t="shared" si="503"/>
        <v>3</v>
      </c>
      <c r="B1518" s="2">
        <f t="shared" si="504"/>
        <v>4.1500000000000004</v>
      </c>
      <c r="C1518" s="5" t="str">
        <f t="shared" si="505"/>
        <v>Informe Interactivo 1 - Femacal de La Calera</v>
      </c>
      <c r="D1518" s="34" t="str">
        <f t="shared" si="514"/>
        <v>https://analytics.zoho.com/open-view/2395394000004355834?ZOHO_CRITERIA=%22Hortaliza%20Consolidado%22.%22Mercado%20ID%22%3D3</v>
      </c>
      <c r="E1518" s="4">
        <f t="shared" si="506"/>
        <v>12</v>
      </c>
      <c r="F1518" t="str">
        <f t="shared" si="507"/>
        <v>Informe Interactivo 1</v>
      </c>
      <c r="G1518" t="str">
        <f t="shared" si="508"/>
        <v>Mercado</v>
      </c>
      <c r="H1518" t="str">
        <f t="shared" si="509"/>
        <v>Precios</v>
      </c>
      <c r="I1518" s="2">
        <v>3</v>
      </c>
      <c r="J1518" t="s">
        <v>537</v>
      </c>
      <c r="L1518" s="1" t="str">
        <f t="shared" si="510"/>
        <v>Informe Interactivo 1 - Femacal de La Calera</v>
      </c>
    </row>
    <row r="1519" spans="1:12" hidden="1" x14ac:dyDescent="0.35">
      <c r="A1519" s="2">
        <f t="shared" si="503"/>
        <v>4</v>
      </c>
      <c r="B1519" s="2">
        <f t="shared" si="504"/>
        <v>4.1500000000000004</v>
      </c>
      <c r="C1519" s="5" t="str">
        <f t="shared" si="505"/>
        <v>Informe Interactivo 1 - Feria Lagunitas de Puerto Montt</v>
      </c>
      <c r="D1519" s="34" t="str">
        <f t="shared" si="514"/>
        <v>https://analytics.zoho.com/open-view/2395394000004355834?ZOHO_CRITERIA=%22Hortaliza%20Consolidado%22.%22Mercado%20ID%22%3D4</v>
      </c>
      <c r="E1519" s="4">
        <f t="shared" si="506"/>
        <v>12</v>
      </c>
      <c r="F1519" t="str">
        <f t="shared" si="507"/>
        <v>Informe Interactivo 1</v>
      </c>
      <c r="G1519" t="str">
        <f t="shared" si="508"/>
        <v>Mercado</v>
      </c>
      <c r="H1519" t="str">
        <f t="shared" si="509"/>
        <v>Precios</v>
      </c>
      <c r="I1519" s="2">
        <v>4</v>
      </c>
      <c r="J1519" t="s">
        <v>538</v>
      </c>
      <c r="L1519" s="1" t="str">
        <f t="shared" si="510"/>
        <v>Informe Interactivo 1 - Feria Lagunitas de Puerto Montt</v>
      </c>
    </row>
    <row r="1520" spans="1:12" hidden="1" x14ac:dyDescent="0.35">
      <c r="A1520" s="2">
        <f t="shared" si="503"/>
        <v>5</v>
      </c>
      <c r="B1520" s="2">
        <f t="shared" si="504"/>
        <v>4.1500000000000004</v>
      </c>
      <c r="C1520" s="5" t="str">
        <f t="shared" si="505"/>
        <v>Informe Interactivo 1 - Macroferia Regional de Talca</v>
      </c>
      <c r="D1520" s="34" t="str">
        <f t="shared" si="514"/>
        <v>https://analytics.zoho.com/open-view/2395394000004355834?ZOHO_CRITERIA=%22Hortaliza%20Consolidado%22.%22Mercado%20ID%22%3D5</v>
      </c>
      <c r="E1520" s="4">
        <f t="shared" si="506"/>
        <v>12</v>
      </c>
      <c r="F1520" t="str">
        <f t="shared" si="507"/>
        <v>Informe Interactivo 1</v>
      </c>
      <c r="G1520" t="str">
        <f t="shared" si="508"/>
        <v>Mercado</v>
      </c>
      <c r="H1520" t="str">
        <f t="shared" si="509"/>
        <v>Precios</v>
      </c>
      <c r="I1520" s="2">
        <v>5</v>
      </c>
      <c r="J1520" t="s">
        <v>539</v>
      </c>
      <c r="L1520" s="1" t="str">
        <f t="shared" si="510"/>
        <v>Informe Interactivo 1 - Macroferia Regional de Talca</v>
      </c>
    </row>
    <row r="1521" spans="1:12" hidden="1" x14ac:dyDescent="0.35">
      <c r="A1521" s="2">
        <f t="shared" si="503"/>
        <v>6</v>
      </c>
      <c r="B1521" s="2">
        <f t="shared" si="504"/>
        <v>4.1500000000000004</v>
      </c>
      <c r="C1521" s="5" t="str">
        <f t="shared" si="505"/>
        <v>Informe Interactivo 1 - Mercado Mayorista Lo Valledor de Santiago</v>
      </c>
      <c r="D1521" s="34" t="str">
        <f t="shared" si="514"/>
        <v>https://analytics.zoho.com/open-view/2395394000004355834?ZOHO_CRITERIA=%22Hortaliza%20Consolidado%22.%22Mercado%20ID%22%3D6</v>
      </c>
      <c r="E1521" s="4">
        <f t="shared" si="506"/>
        <v>12</v>
      </c>
      <c r="F1521" t="str">
        <f t="shared" si="507"/>
        <v>Informe Interactivo 1</v>
      </c>
      <c r="G1521" t="str">
        <f t="shared" si="508"/>
        <v>Mercado</v>
      </c>
      <c r="H1521" t="str">
        <f t="shared" si="509"/>
        <v>Precios</v>
      </c>
      <c r="I1521" s="2">
        <v>6</v>
      </c>
      <c r="J1521" t="s">
        <v>540</v>
      </c>
      <c r="L1521" s="1" t="str">
        <f t="shared" si="510"/>
        <v>Informe Interactivo 1 - Mercado Mayorista Lo Valledor de Santiago</v>
      </c>
    </row>
    <row r="1522" spans="1:12" hidden="1" x14ac:dyDescent="0.35">
      <c r="A1522" s="2">
        <f t="shared" ref="A1522:A1585" si="515">+A1521+1</f>
        <v>7</v>
      </c>
      <c r="B1522" s="2">
        <f t="shared" ref="B1522:B1585" si="516">+B1521</f>
        <v>4.1500000000000004</v>
      </c>
      <c r="C1522" s="5" t="str">
        <f t="shared" ref="C1522:C1585" si="517">+F1522&amp;" - "&amp;J1522</f>
        <v>Informe Interactivo 1 - Terminal Hortofrutícola Agro Chillán</v>
      </c>
      <c r="D1522" s="34" t="str">
        <f t="shared" si="514"/>
        <v>https://analytics.zoho.com/open-view/2395394000004355834?ZOHO_CRITERIA=%22Hortaliza%20Consolidado%22.%22Mercado%20ID%22%3D7</v>
      </c>
      <c r="E1522" s="4">
        <f t="shared" ref="E1522:E1585" si="518">+E1521</f>
        <v>12</v>
      </c>
      <c r="F1522" t="str">
        <f t="shared" ref="F1522:F1585" si="519">+F1521</f>
        <v>Informe Interactivo 1</v>
      </c>
      <c r="G1522" t="str">
        <f t="shared" ref="G1522:G1585" si="520">+G1521</f>
        <v>Mercado</v>
      </c>
      <c r="H1522" t="str">
        <f t="shared" ref="H1522:H1585" si="521">+H1521</f>
        <v>Precios</v>
      </c>
      <c r="I1522" s="2">
        <v>7</v>
      </c>
      <c r="J1522" t="s">
        <v>541</v>
      </c>
      <c r="L1522" s="1" t="str">
        <f t="shared" ref="L1522:L1585" si="522">+HYPERLINK(D1522,C1522)</f>
        <v>Informe Interactivo 1 - Terminal Hortofrutícola Agro Chillán</v>
      </c>
    </row>
    <row r="1523" spans="1:12" hidden="1" x14ac:dyDescent="0.35">
      <c r="A1523" s="2">
        <f t="shared" si="515"/>
        <v>8</v>
      </c>
      <c r="B1523" s="2">
        <f t="shared" si="516"/>
        <v>4.1500000000000004</v>
      </c>
      <c r="C1523" s="5" t="str">
        <f t="shared" si="517"/>
        <v>Informe Interactivo 1 - Terminal La Palmera de La Serena</v>
      </c>
      <c r="D1523" s="34" t="str">
        <f t="shared" si="514"/>
        <v>https://analytics.zoho.com/open-view/2395394000004355834?ZOHO_CRITERIA=%22Hortaliza%20Consolidado%22.%22Mercado%20ID%22%3D8</v>
      </c>
      <c r="E1523" s="4">
        <f t="shared" si="518"/>
        <v>12</v>
      </c>
      <c r="F1523" t="str">
        <f t="shared" si="519"/>
        <v>Informe Interactivo 1</v>
      </c>
      <c r="G1523" t="str">
        <f t="shared" si="520"/>
        <v>Mercado</v>
      </c>
      <c r="H1523" t="str">
        <f t="shared" si="521"/>
        <v>Precios</v>
      </c>
      <c r="I1523" s="2">
        <v>8</v>
      </c>
      <c r="J1523" t="s">
        <v>542</v>
      </c>
      <c r="L1523" s="1" t="str">
        <f t="shared" si="522"/>
        <v>Informe Interactivo 1 - Terminal La Palmera de La Serena</v>
      </c>
    </row>
    <row r="1524" spans="1:12" hidden="1" x14ac:dyDescent="0.35">
      <c r="A1524" s="2">
        <f t="shared" si="515"/>
        <v>9</v>
      </c>
      <c r="B1524" s="2">
        <f t="shared" si="516"/>
        <v>4.1500000000000004</v>
      </c>
      <c r="C1524" s="5" t="str">
        <f t="shared" si="517"/>
        <v>Informe Interactivo 1 - Vega Central Mapocho de Santiago</v>
      </c>
      <c r="D1524" s="34" t="str">
        <f t="shared" si="514"/>
        <v>https://analytics.zoho.com/open-view/2395394000004355834?ZOHO_CRITERIA=%22Hortaliza%20Consolidado%22.%22Mercado%20ID%22%3D9</v>
      </c>
      <c r="E1524" s="4">
        <f t="shared" si="518"/>
        <v>12</v>
      </c>
      <c r="F1524" t="str">
        <f t="shared" si="519"/>
        <v>Informe Interactivo 1</v>
      </c>
      <c r="G1524" t="str">
        <f t="shared" si="520"/>
        <v>Mercado</v>
      </c>
      <c r="H1524" t="str">
        <f t="shared" si="521"/>
        <v>Precios</v>
      </c>
      <c r="I1524" s="2">
        <v>9</v>
      </c>
      <c r="J1524" t="s">
        <v>543</v>
      </c>
      <c r="L1524" s="1" t="str">
        <f t="shared" si="522"/>
        <v>Informe Interactivo 1 - Vega Central Mapocho de Santiago</v>
      </c>
    </row>
    <row r="1525" spans="1:12" hidden="1" x14ac:dyDescent="0.35">
      <c r="A1525" s="2">
        <f t="shared" si="515"/>
        <v>10</v>
      </c>
      <c r="B1525" s="2">
        <f t="shared" si="516"/>
        <v>4.1500000000000004</v>
      </c>
      <c r="C1525" s="5" t="str">
        <f t="shared" si="517"/>
        <v>Informe Interactivo 1 - Vega Modelo de Temuco</v>
      </c>
      <c r="D1525" s="34" t="str">
        <f t="shared" si="514"/>
        <v>https://analytics.zoho.com/open-view/2395394000004355834?ZOHO_CRITERIA=%22Hortaliza%20Consolidado%22.%22Mercado%20ID%22%3D10</v>
      </c>
      <c r="E1525" s="4">
        <f t="shared" si="518"/>
        <v>12</v>
      </c>
      <c r="F1525" t="str">
        <f t="shared" si="519"/>
        <v>Informe Interactivo 1</v>
      </c>
      <c r="G1525" t="str">
        <f t="shared" si="520"/>
        <v>Mercado</v>
      </c>
      <c r="H1525" t="str">
        <f t="shared" si="521"/>
        <v>Precios</v>
      </c>
      <c r="I1525" s="2">
        <v>10</v>
      </c>
      <c r="J1525" t="s">
        <v>544</v>
      </c>
      <c r="L1525" s="1" t="str">
        <f t="shared" si="522"/>
        <v>Informe Interactivo 1 - Vega Modelo de Temuco</v>
      </c>
    </row>
    <row r="1526" spans="1:12" hidden="1" x14ac:dyDescent="0.35">
      <c r="A1526" s="2">
        <f t="shared" si="515"/>
        <v>11</v>
      </c>
      <c r="B1526" s="2">
        <f t="shared" si="516"/>
        <v>4.1500000000000004</v>
      </c>
      <c r="C1526" s="5" t="str">
        <f t="shared" si="517"/>
        <v>Informe Interactivo 1 - Vega Monumental Concepción</v>
      </c>
      <c r="D1526" s="34" t="str">
        <f t="shared" si="514"/>
        <v>https://analytics.zoho.com/open-view/2395394000004355834?ZOHO_CRITERIA=%22Hortaliza%20Consolidado%22.%22Mercado%20ID%22%3D11</v>
      </c>
      <c r="E1526" s="4">
        <f t="shared" si="518"/>
        <v>12</v>
      </c>
      <c r="F1526" t="str">
        <f t="shared" si="519"/>
        <v>Informe Interactivo 1</v>
      </c>
      <c r="G1526" t="str">
        <f t="shared" si="520"/>
        <v>Mercado</v>
      </c>
      <c r="H1526" t="str">
        <f t="shared" si="521"/>
        <v>Precios</v>
      </c>
      <c r="I1526" s="2">
        <v>11</v>
      </c>
      <c r="J1526" t="s">
        <v>545</v>
      </c>
      <c r="L1526" s="1" t="str">
        <f t="shared" si="522"/>
        <v>Informe Interactivo 1 - Vega Monumental Concepción</v>
      </c>
    </row>
    <row r="1527" spans="1:12" hidden="1" x14ac:dyDescent="0.35">
      <c r="A1527" s="2">
        <f t="shared" si="515"/>
        <v>12</v>
      </c>
      <c r="B1527" s="2">
        <f t="shared" si="516"/>
        <v>4.1500000000000004</v>
      </c>
      <c r="C1527" s="5" t="str">
        <f t="shared" si="517"/>
        <v>Informe Interactivo 1 - Mapocho Venta Directa de Santiago</v>
      </c>
      <c r="D1527" s="34" t="str">
        <f t="shared" si="514"/>
        <v>https://analytics.zoho.com/open-view/2395394000004355834?ZOHO_CRITERIA=%22Hortaliza%20Consolidado%22.%22Mercado%20ID%22%3D12</v>
      </c>
      <c r="E1527" s="4">
        <f t="shared" si="518"/>
        <v>12</v>
      </c>
      <c r="F1527" t="str">
        <f t="shared" si="519"/>
        <v>Informe Interactivo 1</v>
      </c>
      <c r="G1527" t="str">
        <f t="shared" si="520"/>
        <v>Mercado</v>
      </c>
      <c r="H1527" t="str">
        <f t="shared" si="521"/>
        <v>Precios</v>
      </c>
      <c r="I1527" s="2">
        <v>12</v>
      </c>
      <c r="J1527" t="s">
        <v>551</v>
      </c>
      <c r="L1527" s="1" t="str">
        <f t="shared" si="522"/>
        <v>Informe Interactivo 1 - Mapocho Venta Directa de Santiago</v>
      </c>
    </row>
    <row r="1528" spans="1:12" hidden="1" x14ac:dyDescent="0.35">
      <c r="A1528" s="82">
        <v>1</v>
      </c>
      <c r="B1528" s="82">
        <f t="shared" si="516"/>
        <v>4.1500000000000004</v>
      </c>
      <c r="C1528" s="83" t="str">
        <f t="shared" si="517"/>
        <v>Informe Interactivo 2 - Berenjena</v>
      </c>
      <c r="D1528" s="84" t="str">
        <f>+"https://analytics.zoho.com/open-view/2395394000004410955?ZOHO_CRITERIA=%22Hortaliza%20Consolidado%22.%22Categor%C3%ADa%20ID%22%3D"&amp;I1528</f>
        <v>https://analytics.zoho.com/open-view/2395394000004410955?ZOHO_CRITERIA=%22Hortaliza%20Consolidado%22.%22Categor%C3%ADa%20ID%22%3D100112001</v>
      </c>
      <c r="E1528" s="85">
        <v>40</v>
      </c>
      <c r="F1528" s="86" t="s">
        <v>45</v>
      </c>
      <c r="G1528" s="86" t="s">
        <v>17</v>
      </c>
      <c r="H1528" s="86" t="s">
        <v>534</v>
      </c>
      <c r="I1528" s="82">
        <v>100112001</v>
      </c>
      <c r="J1528" s="86" t="s">
        <v>552</v>
      </c>
      <c r="K1528" s="86"/>
      <c r="L1528" s="1" t="str">
        <f t="shared" si="522"/>
        <v>Informe Interactivo 2 - Berenjena</v>
      </c>
    </row>
    <row r="1529" spans="1:12" hidden="1" x14ac:dyDescent="0.35">
      <c r="A1529" s="2">
        <f t="shared" si="515"/>
        <v>2</v>
      </c>
      <c r="B1529" s="2">
        <f t="shared" si="516"/>
        <v>4.1500000000000004</v>
      </c>
      <c r="C1529" s="5" t="str">
        <f t="shared" si="517"/>
        <v>Informe Interactivo 2 - Pimiento</v>
      </c>
      <c r="D1529" s="34" t="str">
        <f t="shared" ref="D1529:D1567" si="523">+"https://analytics.zoho.com/open-view/2395394000004410955?ZOHO_CRITERIA=%22Hortaliza%20Consolidado%22.%22Categor%C3%ADa%20ID%22%3D"&amp;I1529</f>
        <v>https://analytics.zoho.com/open-view/2395394000004410955?ZOHO_CRITERIA=%22Hortaliza%20Consolidado%22.%22Categor%C3%ADa%20ID%22%3D100112002</v>
      </c>
      <c r="E1529" s="4">
        <f t="shared" si="518"/>
        <v>40</v>
      </c>
      <c r="F1529" t="str">
        <f t="shared" si="519"/>
        <v>Informe Interactivo 2</v>
      </c>
      <c r="G1529" t="str">
        <f t="shared" si="520"/>
        <v>Categoría</v>
      </c>
      <c r="H1529" t="str">
        <f t="shared" si="521"/>
        <v>Precios</v>
      </c>
      <c r="I1529" s="2">
        <v>100112002</v>
      </c>
      <c r="J1529" t="s">
        <v>553</v>
      </c>
      <c r="L1529" s="1" t="str">
        <f t="shared" si="522"/>
        <v>Informe Interactivo 2 - Pimiento</v>
      </c>
    </row>
    <row r="1530" spans="1:12" hidden="1" x14ac:dyDescent="0.35">
      <c r="A1530" s="2">
        <f t="shared" si="515"/>
        <v>3</v>
      </c>
      <c r="B1530" s="2">
        <f t="shared" si="516"/>
        <v>4.1500000000000004</v>
      </c>
      <c r="C1530" s="5" t="str">
        <f t="shared" si="517"/>
        <v>Informe Interactivo 2 - Ajo</v>
      </c>
      <c r="D1530" s="34" t="str">
        <f t="shared" si="523"/>
        <v>https://analytics.zoho.com/open-view/2395394000004410955?ZOHO_CRITERIA=%22Hortaliza%20Consolidado%22.%22Categor%C3%ADa%20ID%22%3D100112003</v>
      </c>
      <c r="E1530" s="4">
        <f t="shared" si="518"/>
        <v>40</v>
      </c>
      <c r="F1530" t="str">
        <f t="shared" si="519"/>
        <v>Informe Interactivo 2</v>
      </c>
      <c r="G1530" t="str">
        <f t="shared" si="520"/>
        <v>Categoría</v>
      </c>
      <c r="H1530" t="str">
        <f t="shared" si="521"/>
        <v>Precios</v>
      </c>
      <c r="I1530" s="2">
        <v>100112003</v>
      </c>
      <c r="J1530" t="s">
        <v>554</v>
      </c>
      <c r="L1530" s="1" t="str">
        <f t="shared" si="522"/>
        <v>Informe Interactivo 2 - Ajo</v>
      </c>
    </row>
    <row r="1531" spans="1:12" hidden="1" x14ac:dyDescent="0.35">
      <c r="A1531" s="2">
        <f t="shared" si="515"/>
        <v>4</v>
      </c>
      <c r="B1531" s="2">
        <f t="shared" si="516"/>
        <v>4.1500000000000004</v>
      </c>
      <c r="C1531" s="5" t="str">
        <f t="shared" si="517"/>
        <v>Informe Interactivo 2 - Cebolla</v>
      </c>
      <c r="D1531" s="34" t="str">
        <f t="shared" si="523"/>
        <v>https://analytics.zoho.com/open-view/2395394000004410955?ZOHO_CRITERIA=%22Hortaliza%20Consolidado%22.%22Categor%C3%ADa%20ID%22%3D100112004</v>
      </c>
      <c r="E1531" s="4">
        <f t="shared" si="518"/>
        <v>40</v>
      </c>
      <c r="F1531" t="str">
        <f t="shared" si="519"/>
        <v>Informe Interactivo 2</v>
      </c>
      <c r="G1531" t="str">
        <f t="shared" si="520"/>
        <v>Categoría</v>
      </c>
      <c r="H1531" t="str">
        <f t="shared" si="521"/>
        <v>Precios</v>
      </c>
      <c r="I1531" s="2">
        <v>100112004</v>
      </c>
      <c r="J1531" t="s">
        <v>555</v>
      </c>
      <c r="L1531" s="1" t="str">
        <f t="shared" si="522"/>
        <v>Informe Interactivo 2 - Cebolla</v>
      </c>
    </row>
    <row r="1532" spans="1:12" hidden="1" x14ac:dyDescent="0.35">
      <c r="A1532" s="2">
        <f t="shared" si="515"/>
        <v>5</v>
      </c>
      <c r="B1532" s="2">
        <f t="shared" si="516"/>
        <v>4.1500000000000004</v>
      </c>
      <c r="C1532" s="5" t="str">
        <f t="shared" si="517"/>
        <v>Informe Interactivo 2 - Puerro</v>
      </c>
      <c r="D1532" s="34" t="str">
        <f t="shared" si="523"/>
        <v>https://analytics.zoho.com/open-view/2395394000004410955?ZOHO_CRITERIA=%22Hortaliza%20Consolidado%22.%22Categor%C3%ADa%20ID%22%3D100112005</v>
      </c>
      <c r="E1532" s="4">
        <f t="shared" si="518"/>
        <v>40</v>
      </c>
      <c r="F1532" t="str">
        <f t="shared" si="519"/>
        <v>Informe Interactivo 2</v>
      </c>
      <c r="G1532" t="str">
        <f t="shared" si="520"/>
        <v>Categoría</v>
      </c>
      <c r="H1532" t="str">
        <f t="shared" si="521"/>
        <v>Precios</v>
      </c>
      <c r="I1532" s="2">
        <v>100112005</v>
      </c>
      <c r="J1532" t="s">
        <v>556</v>
      </c>
      <c r="L1532" s="1" t="str">
        <f t="shared" si="522"/>
        <v>Informe Interactivo 2 - Puerro</v>
      </c>
    </row>
    <row r="1533" spans="1:12" hidden="1" x14ac:dyDescent="0.35">
      <c r="A1533" s="2">
        <f t="shared" si="515"/>
        <v>6</v>
      </c>
      <c r="B1533" s="2">
        <f t="shared" si="516"/>
        <v>4.1500000000000004</v>
      </c>
      <c r="C1533" s="5" t="str">
        <f t="shared" si="517"/>
        <v>Informe Interactivo 2 - Repollo</v>
      </c>
      <c r="D1533" s="34" t="str">
        <f t="shared" si="523"/>
        <v>https://analytics.zoho.com/open-view/2395394000004410955?ZOHO_CRITERIA=%22Hortaliza%20Consolidado%22.%22Categor%C3%ADa%20ID%22%3D100112006</v>
      </c>
      <c r="E1533" s="4">
        <f t="shared" si="518"/>
        <v>40</v>
      </c>
      <c r="F1533" t="str">
        <f t="shared" si="519"/>
        <v>Informe Interactivo 2</v>
      </c>
      <c r="G1533" t="str">
        <f t="shared" si="520"/>
        <v>Categoría</v>
      </c>
      <c r="H1533" t="str">
        <f t="shared" si="521"/>
        <v>Precios</v>
      </c>
      <c r="I1533" s="2">
        <v>100112006</v>
      </c>
      <c r="J1533" t="s">
        <v>557</v>
      </c>
      <c r="L1533" s="1" t="str">
        <f t="shared" si="522"/>
        <v>Informe Interactivo 2 - Repollo</v>
      </c>
    </row>
    <row r="1534" spans="1:12" hidden="1" x14ac:dyDescent="0.35">
      <c r="A1534" s="2">
        <f t="shared" si="515"/>
        <v>7</v>
      </c>
      <c r="B1534" s="2">
        <f t="shared" si="516"/>
        <v>4.1500000000000004</v>
      </c>
      <c r="C1534" s="5" t="str">
        <f t="shared" si="517"/>
        <v>Informe Interactivo 2 - Coliflor</v>
      </c>
      <c r="D1534" s="34" t="str">
        <f t="shared" si="523"/>
        <v>https://analytics.zoho.com/open-view/2395394000004410955?ZOHO_CRITERIA=%22Hortaliza%20Consolidado%22.%22Categor%C3%ADa%20ID%22%3D100112008</v>
      </c>
      <c r="E1534" s="4">
        <f t="shared" si="518"/>
        <v>40</v>
      </c>
      <c r="F1534" t="str">
        <f t="shared" si="519"/>
        <v>Informe Interactivo 2</v>
      </c>
      <c r="G1534" t="str">
        <f t="shared" si="520"/>
        <v>Categoría</v>
      </c>
      <c r="H1534" t="str">
        <f t="shared" si="521"/>
        <v>Precios</v>
      </c>
      <c r="I1534" s="2">
        <v>100112008</v>
      </c>
      <c r="J1534" t="s">
        <v>558</v>
      </c>
      <c r="L1534" s="1" t="str">
        <f t="shared" si="522"/>
        <v>Informe Interactivo 2 - Coliflor</v>
      </c>
    </row>
    <row r="1535" spans="1:12" hidden="1" x14ac:dyDescent="0.35">
      <c r="A1535" s="2">
        <f t="shared" si="515"/>
        <v>8</v>
      </c>
      <c r="B1535" s="2">
        <f t="shared" si="516"/>
        <v>4.1500000000000004</v>
      </c>
      <c r="C1535" s="5" t="str">
        <f t="shared" si="517"/>
        <v>Informe Interactivo 2 - Acelga</v>
      </c>
      <c r="D1535" s="34" t="str">
        <f t="shared" si="523"/>
        <v>https://analytics.zoho.com/open-view/2395394000004410955?ZOHO_CRITERIA=%22Hortaliza%20Consolidado%22.%22Categor%C3%ADa%20ID%22%3D100112009</v>
      </c>
      <c r="E1535" s="4">
        <f t="shared" si="518"/>
        <v>40</v>
      </c>
      <c r="F1535" t="str">
        <f t="shared" si="519"/>
        <v>Informe Interactivo 2</v>
      </c>
      <c r="G1535" t="str">
        <f t="shared" si="520"/>
        <v>Categoría</v>
      </c>
      <c r="H1535" t="str">
        <f t="shared" si="521"/>
        <v>Precios</v>
      </c>
      <c r="I1535" s="2">
        <v>100112009</v>
      </c>
      <c r="J1535" t="s">
        <v>559</v>
      </c>
      <c r="L1535" s="1" t="str">
        <f t="shared" si="522"/>
        <v>Informe Interactivo 2 - Acelga</v>
      </c>
    </row>
    <row r="1536" spans="1:12" hidden="1" x14ac:dyDescent="0.35">
      <c r="A1536" s="2">
        <f t="shared" si="515"/>
        <v>9</v>
      </c>
      <c r="B1536" s="2">
        <f t="shared" si="516"/>
        <v>4.1500000000000004</v>
      </c>
      <c r="C1536" s="5" t="str">
        <f t="shared" si="517"/>
        <v>Informe Interactivo 2 - Achicoria</v>
      </c>
      <c r="D1536" s="34" t="str">
        <f t="shared" si="523"/>
        <v>https://analytics.zoho.com/open-view/2395394000004410955?ZOHO_CRITERIA=%22Hortaliza%20Consolidado%22.%22Categor%C3%ADa%20ID%22%3D100112010</v>
      </c>
      <c r="E1536" s="4">
        <f t="shared" si="518"/>
        <v>40</v>
      </c>
      <c r="F1536" t="str">
        <f t="shared" si="519"/>
        <v>Informe Interactivo 2</v>
      </c>
      <c r="G1536" t="str">
        <f t="shared" si="520"/>
        <v>Categoría</v>
      </c>
      <c r="H1536" t="str">
        <f t="shared" si="521"/>
        <v>Precios</v>
      </c>
      <c r="I1536" s="2">
        <v>100112010</v>
      </c>
      <c r="J1536" t="s">
        <v>560</v>
      </c>
      <c r="L1536" s="1" t="str">
        <f t="shared" si="522"/>
        <v>Informe Interactivo 2 - Achicoria</v>
      </c>
    </row>
    <row r="1537" spans="1:12" hidden="1" x14ac:dyDescent="0.35">
      <c r="A1537" s="2">
        <f t="shared" si="515"/>
        <v>10</v>
      </c>
      <c r="B1537" s="2">
        <f t="shared" si="516"/>
        <v>4.1500000000000004</v>
      </c>
      <c r="C1537" s="5" t="str">
        <f t="shared" si="517"/>
        <v>Informe Interactivo 2 - Espinaca</v>
      </c>
      <c r="D1537" s="34" t="str">
        <f t="shared" si="523"/>
        <v>https://analytics.zoho.com/open-view/2395394000004410955?ZOHO_CRITERIA=%22Hortaliza%20Consolidado%22.%22Categor%C3%ADa%20ID%22%3D100112012</v>
      </c>
      <c r="E1537" s="4">
        <f t="shared" si="518"/>
        <v>40</v>
      </c>
      <c r="F1537" t="str">
        <f t="shared" si="519"/>
        <v>Informe Interactivo 2</v>
      </c>
      <c r="G1537" t="str">
        <f t="shared" si="520"/>
        <v>Categoría</v>
      </c>
      <c r="H1537" t="str">
        <f t="shared" si="521"/>
        <v>Precios</v>
      </c>
      <c r="I1537" s="2">
        <v>100112012</v>
      </c>
      <c r="J1537" t="s">
        <v>561</v>
      </c>
      <c r="L1537" s="1" t="str">
        <f t="shared" si="522"/>
        <v>Informe Interactivo 2 - Espinaca</v>
      </c>
    </row>
    <row r="1538" spans="1:12" hidden="1" x14ac:dyDescent="0.35">
      <c r="A1538" s="2">
        <f t="shared" si="515"/>
        <v>11</v>
      </c>
      <c r="B1538" s="2">
        <f t="shared" si="516"/>
        <v>4.1500000000000004</v>
      </c>
      <c r="C1538" s="5" t="str">
        <f t="shared" si="517"/>
        <v>Informe Interactivo 2 - Alcachofa</v>
      </c>
      <c r="D1538" s="34" t="str">
        <f t="shared" si="523"/>
        <v>https://analytics.zoho.com/open-view/2395394000004410955?ZOHO_CRITERIA=%22Hortaliza%20Consolidado%22.%22Categor%C3%ADa%20ID%22%3D100112013</v>
      </c>
      <c r="E1538" s="4">
        <f t="shared" si="518"/>
        <v>40</v>
      </c>
      <c r="F1538" t="str">
        <f t="shared" si="519"/>
        <v>Informe Interactivo 2</v>
      </c>
      <c r="G1538" t="str">
        <f t="shared" si="520"/>
        <v>Categoría</v>
      </c>
      <c r="H1538" t="str">
        <f t="shared" si="521"/>
        <v>Precios</v>
      </c>
      <c r="I1538" s="2">
        <v>100112013</v>
      </c>
      <c r="J1538" t="s">
        <v>562</v>
      </c>
      <c r="L1538" s="1" t="str">
        <f t="shared" si="522"/>
        <v>Informe Interactivo 2 - Alcachofa</v>
      </c>
    </row>
    <row r="1539" spans="1:12" hidden="1" x14ac:dyDescent="0.35">
      <c r="A1539" s="2">
        <f t="shared" si="515"/>
        <v>12</v>
      </c>
      <c r="B1539" s="2">
        <f t="shared" si="516"/>
        <v>4.1500000000000004</v>
      </c>
      <c r="C1539" s="5" t="str">
        <f t="shared" si="517"/>
        <v>Informe Interactivo 2 - Apio</v>
      </c>
      <c r="D1539" s="34" t="str">
        <f t="shared" si="523"/>
        <v>https://analytics.zoho.com/open-view/2395394000004410955?ZOHO_CRITERIA=%22Hortaliza%20Consolidado%22.%22Categor%C3%ADa%20ID%22%3D100112017</v>
      </c>
      <c r="E1539" s="4">
        <f t="shared" si="518"/>
        <v>40</v>
      </c>
      <c r="F1539" t="str">
        <f t="shared" si="519"/>
        <v>Informe Interactivo 2</v>
      </c>
      <c r="G1539" t="str">
        <f t="shared" si="520"/>
        <v>Categoría</v>
      </c>
      <c r="H1539" t="str">
        <f t="shared" si="521"/>
        <v>Precios</v>
      </c>
      <c r="I1539" s="2">
        <v>100112017</v>
      </c>
      <c r="J1539" t="s">
        <v>563</v>
      </c>
      <c r="L1539" s="1" t="str">
        <f t="shared" si="522"/>
        <v>Informe Interactivo 2 - Apio</v>
      </c>
    </row>
    <row r="1540" spans="1:12" hidden="1" x14ac:dyDescent="0.35">
      <c r="A1540" s="2">
        <f t="shared" si="515"/>
        <v>13</v>
      </c>
      <c r="B1540" s="2">
        <f t="shared" si="516"/>
        <v>4.1500000000000004</v>
      </c>
      <c r="C1540" s="5" t="str">
        <f t="shared" si="517"/>
        <v>Informe Interactivo 2 - Tomate</v>
      </c>
      <c r="D1540" s="34" t="str">
        <f t="shared" si="523"/>
        <v>https://analytics.zoho.com/open-view/2395394000004410955?ZOHO_CRITERIA=%22Hortaliza%20Consolidado%22.%22Categor%C3%ADa%20ID%22%3D100112020</v>
      </c>
      <c r="E1540" s="4">
        <f t="shared" si="518"/>
        <v>40</v>
      </c>
      <c r="F1540" t="str">
        <f t="shared" si="519"/>
        <v>Informe Interactivo 2</v>
      </c>
      <c r="G1540" t="str">
        <f t="shared" si="520"/>
        <v>Categoría</v>
      </c>
      <c r="H1540" t="str">
        <f t="shared" si="521"/>
        <v>Precios</v>
      </c>
      <c r="I1540" s="2">
        <v>100112020</v>
      </c>
      <c r="J1540" t="s">
        <v>564</v>
      </c>
      <c r="L1540" s="1" t="str">
        <f t="shared" si="522"/>
        <v>Informe Interactivo 2 - Tomate</v>
      </c>
    </row>
    <row r="1541" spans="1:12" hidden="1" x14ac:dyDescent="0.35">
      <c r="A1541" s="2">
        <f t="shared" si="515"/>
        <v>14</v>
      </c>
      <c r="B1541" s="2">
        <f t="shared" si="516"/>
        <v>4.1500000000000004</v>
      </c>
      <c r="C1541" s="5" t="str">
        <f t="shared" si="517"/>
        <v>Informe Interactivo 2 - Ají</v>
      </c>
      <c r="D1541" s="34" t="str">
        <f t="shared" si="523"/>
        <v>https://analytics.zoho.com/open-view/2395394000004410955?ZOHO_CRITERIA=%22Hortaliza%20Consolidado%22.%22Categor%C3%ADa%20ID%22%3D100112021</v>
      </c>
      <c r="E1541" s="4">
        <f t="shared" si="518"/>
        <v>40</v>
      </c>
      <c r="F1541" t="str">
        <f t="shared" si="519"/>
        <v>Informe Interactivo 2</v>
      </c>
      <c r="G1541" t="str">
        <f t="shared" si="520"/>
        <v>Categoría</v>
      </c>
      <c r="H1541" t="str">
        <f t="shared" si="521"/>
        <v>Precios</v>
      </c>
      <c r="I1541" s="2">
        <v>100112021</v>
      </c>
      <c r="J1541" t="s">
        <v>565</v>
      </c>
      <c r="L1541" s="1" t="str">
        <f t="shared" si="522"/>
        <v>Informe Interactivo 2 - Ají</v>
      </c>
    </row>
    <row r="1542" spans="1:12" hidden="1" x14ac:dyDescent="0.35">
      <c r="A1542" s="2">
        <f t="shared" si="515"/>
        <v>15</v>
      </c>
      <c r="B1542" s="2">
        <f t="shared" si="516"/>
        <v>4.1500000000000004</v>
      </c>
      <c r="C1542" s="5" t="str">
        <f t="shared" si="517"/>
        <v>Informe Interactivo 2 - Arveja Verde</v>
      </c>
      <c r="D1542" s="34" t="str">
        <f t="shared" si="523"/>
        <v>https://analytics.zoho.com/open-view/2395394000004410955?ZOHO_CRITERIA=%22Hortaliza%20Consolidado%22.%22Categor%C3%ADa%20ID%22%3D100112022</v>
      </c>
      <c r="E1542" s="4">
        <f t="shared" si="518"/>
        <v>40</v>
      </c>
      <c r="F1542" t="str">
        <f t="shared" si="519"/>
        <v>Informe Interactivo 2</v>
      </c>
      <c r="G1542" t="str">
        <f t="shared" si="520"/>
        <v>Categoría</v>
      </c>
      <c r="H1542" t="str">
        <f t="shared" si="521"/>
        <v>Precios</v>
      </c>
      <c r="I1542" s="2">
        <v>100112022</v>
      </c>
      <c r="J1542" t="s">
        <v>566</v>
      </c>
      <c r="L1542" s="1" t="str">
        <f t="shared" si="522"/>
        <v>Informe Interactivo 2 - Arveja Verde</v>
      </c>
    </row>
    <row r="1543" spans="1:12" hidden="1" x14ac:dyDescent="0.35">
      <c r="A1543" s="2">
        <f t="shared" si="515"/>
        <v>16</v>
      </c>
      <c r="B1543" s="2">
        <f t="shared" si="516"/>
        <v>4.1500000000000004</v>
      </c>
      <c r="C1543" s="5" t="str">
        <f t="shared" si="517"/>
        <v>Informe Interactivo 2 - Brócoli</v>
      </c>
      <c r="D1543" s="34" t="str">
        <f t="shared" si="523"/>
        <v>https://analytics.zoho.com/open-view/2395394000004410955?ZOHO_CRITERIA=%22Hortaliza%20Consolidado%22.%22Categor%C3%ADa%20ID%22%3D100112023</v>
      </c>
      <c r="E1543" s="4">
        <f t="shared" si="518"/>
        <v>40</v>
      </c>
      <c r="F1543" t="str">
        <f t="shared" si="519"/>
        <v>Informe Interactivo 2</v>
      </c>
      <c r="G1543" t="str">
        <f t="shared" si="520"/>
        <v>Categoría</v>
      </c>
      <c r="H1543" t="str">
        <f t="shared" si="521"/>
        <v>Precios</v>
      </c>
      <c r="I1543" s="2">
        <v>100112023</v>
      </c>
      <c r="J1543" t="s">
        <v>567</v>
      </c>
      <c r="L1543" s="1" t="str">
        <f t="shared" si="522"/>
        <v>Informe Interactivo 2 - Brócoli</v>
      </c>
    </row>
    <row r="1544" spans="1:12" hidden="1" x14ac:dyDescent="0.35">
      <c r="A1544" s="2">
        <f t="shared" si="515"/>
        <v>17</v>
      </c>
      <c r="B1544" s="2">
        <f t="shared" si="516"/>
        <v>4.1500000000000004</v>
      </c>
      <c r="C1544" s="5" t="str">
        <f t="shared" si="517"/>
        <v>Informe Interactivo 2 - Choclo</v>
      </c>
      <c r="D1544" s="34" t="str">
        <f t="shared" si="523"/>
        <v>https://analytics.zoho.com/open-view/2395394000004410955?ZOHO_CRITERIA=%22Hortaliza%20Consolidado%22.%22Categor%C3%ADa%20ID%22%3D100112024</v>
      </c>
      <c r="E1544" s="4">
        <f t="shared" si="518"/>
        <v>40</v>
      </c>
      <c r="F1544" t="str">
        <f t="shared" si="519"/>
        <v>Informe Interactivo 2</v>
      </c>
      <c r="G1544" t="str">
        <f t="shared" si="520"/>
        <v>Categoría</v>
      </c>
      <c r="H1544" t="str">
        <f t="shared" si="521"/>
        <v>Precios</v>
      </c>
      <c r="I1544" s="2">
        <v>100112024</v>
      </c>
      <c r="J1544" t="s">
        <v>568</v>
      </c>
      <c r="L1544" s="1" t="str">
        <f t="shared" si="522"/>
        <v>Informe Interactivo 2 - Choclo</v>
      </c>
    </row>
    <row r="1545" spans="1:12" hidden="1" x14ac:dyDescent="0.35">
      <c r="A1545" s="2">
        <f t="shared" si="515"/>
        <v>18</v>
      </c>
      <c r="B1545" s="2">
        <f t="shared" si="516"/>
        <v>4.1500000000000004</v>
      </c>
      <c r="C1545" s="5" t="str">
        <f t="shared" si="517"/>
        <v>Informe Interactivo 2 - Melón</v>
      </c>
      <c r="D1545" s="34" t="str">
        <f t="shared" si="523"/>
        <v>https://analytics.zoho.com/open-view/2395394000004410955?ZOHO_CRITERIA=%22Hortaliza%20Consolidado%22.%22Categor%C3%ADa%20ID%22%3D100112027</v>
      </c>
      <c r="E1545" s="4">
        <f t="shared" si="518"/>
        <v>40</v>
      </c>
      <c r="F1545" t="str">
        <f t="shared" si="519"/>
        <v>Informe Interactivo 2</v>
      </c>
      <c r="G1545" t="str">
        <f t="shared" si="520"/>
        <v>Categoría</v>
      </c>
      <c r="H1545" t="str">
        <f t="shared" si="521"/>
        <v>Precios</v>
      </c>
      <c r="I1545" s="2">
        <v>100112027</v>
      </c>
      <c r="J1545" t="s">
        <v>569</v>
      </c>
      <c r="L1545" s="1" t="str">
        <f t="shared" si="522"/>
        <v>Informe Interactivo 2 - Melón</v>
      </c>
    </row>
    <row r="1546" spans="1:12" hidden="1" x14ac:dyDescent="0.35">
      <c r="A1546" s="2">
        <f t="shared" si="515"/>
        <v>19</v>
      </c>
      <c r="B1546" s="2">
        <f t="shared" si="516"/>
        <v>4.1500000000000004</v>
      </c>
      <c r="C1546" s="5" t="str">
        <f t="shared" si="517"/>
        <v>Informe Interactivo 2 - Orégano</v>
      </c>
      <c r="D1546" s="34" t="str">
        <f t="shared" si="523"/>
        <v>https://analytics.zoho.com/open-view/2395394000004410955?ZOHO_CRITERIA=%22Hortaliza%20Consolidado%22.%22Categor%C3%ADa%20ID%22%3D100112029</v>
      </c>
      <c r="E1546" s="4">
        <f t="shared" si="518"/>
        <v>40</v>
      </c>
      <c r="F1546" t="str">
        <f t="shared" si="519"/>
        <v>Informe Interactivo 2</v>
      </c>
      <c r="G1546" t="str">
        <f t="shared" si="520"/>
        <v>Categoría</v>
      </c>
      <c r="H1546" t="str">
        <f t="shared" si="521"/>
        <v>Precios</v>
      </c>
      <c r="I1546" s="2">
        <v>100112029</v>
      </c>
      <c r="J1546" t="s">
        <v>570</v>
      </c>
      <c r="L1546" s="1" t="str">
        <f t="shared" si="522"/>
        <v>Informe Interactivo 2 - Orégano</v>
      </c>
    </row>
    <row r="1547" spans="1:12" hidden="1" x14ac:dyDescent="0.35">
      <c r="A1547" s="2">
        <f t="shared" si="515"/>
        <v>20</v>
      </c>
      <c r="B1547" s="2">
        <f t="shared" si="516"/>
        <v>4.1500000000000004</v>
      </c>
      <c r="C1547" s="5" t="str">
        <f t="shared" si="517"/>
        <v>Informe Interactivo 2 - Poroto granado</v>
      </c>
      <c r="D1547" s="34" t="str">
        <f t="shared" si="523"/>
        <v>https://analytics.zoho.com/open-view/2395394000004410955?ZOHO_CRITERIA=%22Hortaliza%20Consolidado%22.%22Categor%C3%ADa%20ID%22%3D100112030</v>
      </c>
      <c r="E1547" s="4">
        <f t="shared" si="518"/>
        <v>40</v>
      </c>
      <c r="F1547" t="str">
        <f t="shared" si="519"/>
        <v>Informe Interactivo 2</v>
      </c>
      <c r="G1547" t="str">
        <f t="shared" si="520"/>
        <v>Categoría</v>
      </c>
      <c r="H1547" t="str">
        <f t="shared" si="521"/>
        <v>Precios</v>
      </c>
      <c r="I1547" s="2">
        <v>100112030</v>
      </c>
      <c r="J1547" t="s">
        <v>571</v>
      </c>
      <c r="L1547" s="1" t="str">
        <f t="shared" si="522"/>
        <v>Informe Interactivo 2 - Poroto granado</v>
      </c>
    </row>
    <row r="1548" spans="1:12" hidden="1" x14ac:dyDescent="0.35">
      <c r="A1548" s="2">
        <f t="shared" si="515"/>
        <v>21</v>
      </c>
      <c r="B1548" s="2">
        <f t="shared" si="516"/>
        <v>4.1500000000000004</v>
      </c>
      <c r="C1548" s="5" t="str">
        <f t="shared" si="517"/>
        <v>Informe Interactivo 2 - Poroto verde</v>
      </c>
      <c r="D1548" s="34" t="str">
        <f t="shared" si="523"/>
        <v>https://analytics.zoho.com/open-view/2395394000004410955?ZOHO_CRITERIA=%22Hortaliza%20Consolidado%22.%22Categor%C3%ADa%20ID%22%3D100112031</v>
      </c>
      <c r="E1548" s="4">
        <f t="shared" si="518"/>
        <v>40</v>
      </c>
      <c r="F1548" t="str">
        <f t="shared" si="519"/>
        <v>Informe Interactivo 2</v>
      </c>
      <c r="G1548" t="str">
        <f t="shared" si="520"/>
        <v>Categoría</v>
      </c>
      <c r="H1548" t="str">
        <f t="shared" si="521"/>
        <v>Precios</v>
      </c>
      <c r="I1548" s="2">
        <v>100112031</v>
      </c>
      <c r="J1548" t="s">
        <v>572</v>
      </c>
      <c r="L1548" s="1" t="str">
        <f t="shared" si="522"/>
        <v>Informe Interactivo 2 - Poroto verde</v>
      </c>
    </row>
    <row r="1549" spans="1:12" hidden="1" x14ac:dyDescent="0.35">
      <c r="A1549" s="2">
        <f t="shared" si="515"/>
        <v>22</v>
      </c>
      <c r="B1549" s="2">
        <f t="shared" si="516"/>
        <v>4.1500000000000004</v>
      </c>
      <c r="C1549" s="5" t="str">
        <f t="shared" si="517"/>
        <v>Informe Interactivo 2 - Zapallo italiano</v>
      </c>
      <c r="D1549" s="34" t="str">
        <f t="shared" si="523"/>
        <v>https://analytics.zoho.com/open-view/2395394000004410955?ZOHO_CRITERIA=%22Hortaliza%20Consolidado%22.%22Categor%C3%ADa%20ID%22%3D100112032</v>
      </c>
      <c r="E1549" s="4">
        <f t="shared" si="518"/>
        <v>40</v>
      </c>
      <c r="F1549" t="str">
        <f t="shared" si="519"/>
        <v>Informe Interactivo 2</v>
      </c>
      <c r="G1549" t="str">
        <f t="shared" si="520"/>
        <v>Categoría</v>
      </c>
      <c r="H1549" t="str">
        <f t="shared" si="521"/>
        <v>Precios</v>
      </c>
      <c r="I1549" s="2">
        <v>100112032</v>
      </c>
      <c r="J1549" t="s">
        <v>573</v>
      </c>
      <c r="L1549" s="1" t="str">
        <f t="shared" si="522"/>
        <v>Informe Interactivo 2 - Zapallo italiano</v>
      </c>
    </row>
    <row r="1550" spans="1:12" hidden="1" x14ac:dyDescent="0.35">
      <c r="A1550" s="2">
        <f t="shared" si="515"/>
        <v>23</v>
      </c>
      <c r="B1550" s="2">
        <f t="shared" si="516"/>
        <v>4.1500000000000004</v>
      </c>
      <c r="C1550" s="5" t="str">
        <f t="shared" si="517"/>
        <v>Informe Interactivo 2 - Lechuga</v>
      </c>
      <c r="D1550" s="34" t="str">
        <f t="shared" si="523"/>
        <v>https://analytics.zoho.com/open-view/2395394000004410955?ZOHO_CRITERIA=%22Hortaliza%20Consolidado%22.%22Categor%C3%ADa%20ID%22%3D100112033</v>
      </c>
      <c r="E1550" s="4">
        <f t="shared" si="518"/>
        <v>40</v>
      </c>
      <c r="F1550" t="str">
        <f t="shared" si="519"/>
        <v>Informe Interactivo 2</v>
      </c>
      <c r="G1550" t="str">
        <f t="shared" si="520"/>
        <v>Categoría</v>
      </c>
      <c r="H1550" t="str">
        <f t="shared" si="521"/>
        <v>Precios</v>
      </c>
      <c r="I1550" s="2">
        <v>100112033</v>
      </c>
      <c r="J1550" t="s">
        <v>574</v>
      </c>
      <c r="L1550" s="1" t="str">
        <f t="shared" si="522"/>
        <v>Informe Interactivo 2 - Lechuga</v>
      </c>
    </row>
    <row r="1551" spans="1:12" hidden="1" x14ac:dyDescent="0.35">
      <c r="A1551" s="2">
        <f t="shared" si="515"/>
        <v>24</v>
      </c>
      <c r="B1551" s="2">
        <f t="shared" si="516"/>
        <v>4.1500000000000004</v>
      </c>
      <c r="C1551" s="5" t="str">
        <f t="shared" si="517"/>
        <v>Informe Interactivo 2 - Albahaca</v>
      </c>
      <c r="D1551" s="34" t="str">
        <f t="shared" si="523"/>
        <v>https://analytics.zoho.com/open-view/2395394000004410955?ZOHO_CRITERIA=%22Hortaliza%20Consolidado%22.%22Categor%C3%ADa%20ID%22%3D100112034</v>
      </c>
      <c r="E1551" s="4">
        <f t="shared" si="518"/>
        <v>40</v>
      </c>
      <c r="F1551" t="str">
        <f t="shared" si="519"/>
        <v>Informe Interactivo 2</v>
      </c>
      <c r="G1551" t="str">
        <f t="shared" si="520"/>
        <v>Categoría</v>
      </c>
      <c r="H1551" t="str">
        <f t="shared" si="521"/>
        <v>Precios</v>
      </c>
      <c r="I1551" s="2">
        <v>100112034</v>
      </c>
      <c r="J1551" t="s">
        <v>575</v>
      </c>
      <c r="L1551" s="1" t="str">
        <f t="shared" si="522"/>
        <v>Informe Interactivo 2 - Albahaca</v>
      </c>
    </row>
    <row r="1552" spans="1:12" hidden="1" x14ac:dyDescent="0.35">
      <c r="A1552" s="2">
        <f t="shared" si="515"/>
        <v>25</v>
      </c>
      <c r="B1552" s="2">
        <f t="shared" si="516"/>
        <v>4.1500000000000004</v>
      </c>
      <c r="C1552" s="5" t="str">
        <f t="shared" si="517"/>
        <v>Informe Interactivo 2 - Bruselas (repollito)</v>
      </c>
      <c r="D1552" s="34" t="str">
        <f t="shared" si="523"/>
        <v>https://analytics.zoho.com/open-view/2395394000004410955?ZOHO_CRITERIA=%22Hortaliza%20Consolidado%22.%22Categor%C3%ADa%20ID%22%3D100112035</v>
      </c>
      <c r="E1552" s="4">
        <f t="shared" si="518"/>
        <v>40</v>
      </c>
      <c r="F1552" t="str">
        <f t="shared" si="519"/>
        <v>Informe Interactivo 2</v>
      </c>
      <c r="G1552" t="str">
        <f t="shared" si="520"/>
        <v>Categoría</v>
      </c>
      <c r="H1552" t="str">
        <f t="shared" si="521"/>
        <v>Precios</v>
      </c>
      <c r="I1552" s="2">
        <v>100112035</v>
      </c>
      <c r="J1552" t="s">
        <v>576</v>
      </c>
      <c r="L1552" s="1" t="str">
        <f t="shared" si="522"/>
        <v>Informe Interactivo 2 - Bruselas (repollito)</v>
      </c>
    </row>
    <row r="1553" spans="1:12" hidden="1" x14ac:dyDescent="0.35">
      <c r="A1553" s="2">
        <f t="shared" si="515"/>
        <v>26</v>
      </c>
      <c r="B1553" s="2">
        <f t="shared" si="516"/>
        <v>4.1500000000000004</v>
      </c>
      <c r="C1553" s="5" t="str">
        <f t="shared" si="517"/>
        <v>Informe Interactivo 2 - Caigua</v>
      </c>
      <c r="D1553" s="34" t="str">
        <f t="shared" si="523"/>
        <v>https://analytics.zoho.com/open-view/2395394000004410955?ZOHO_CRITERIA=%22Hortaliza%20Consolidado%22.%22Categor%C3%ADa%20ID%22%3D100112036</v>
      </c>
      <c r="E1553" s="4">
        <f t="shared" si="518"/>
        <v>40</v>
      </c>
      <c r="F1553" t="str">
        <f t="shared" si="519"/>
        <v>Informe Interactivo 2</v>
      </c>
      <c r="G1553" t="str">
        <f t="shared" si="520"/>
        <v>Categoría</v>
      </c>
      <c r="H1553" t="str">
        <f t="shared" si="521"/>
        <v>Precios</v>
      </c>
      <c r="I1553" s="2">
        <v>100112036</v>
      </c>
      <c r="J1553" t="s">
        <v>577</v>
      </c>
      <c r="L1553" s="1" t="str">
        <f t="shared" si="522"/>
        <v>Informe Interactivo 2 - Caigua</v>
      </c>
    </row>
    <row r="1554" spans="1:12" hidden="1" x14ac:dyDescent="0.35">
      <c r="A1554" s="2">
        <f t="shared" si="515"/>
        <v>27</v>
      </c>
      <c r="B1554" s="2">
        <f t="shared" si="516"/>
        <v>4.1500000000000004</v>
      </c>
      <c r="C1554" s="5" t="str">
        <f t="shared" si="517"/>
        <v>Informe Interactivo 2 - Cebollín</v>
      </c>
      <c r="D1554" s="34" t="str">
        <f t="shared" si="523"/>
        <v>https://analytics.zoho.com/open-view/2395394000004410955?ZOHO_CRITERIA=%22Hortaliza%20Consolidado%22.%22Categor%C3%ADa%20ID%22%3D100112037</v>
      </c>
      <c r="E1554" s="4">
        <f t="shared" si="518"/>
        <v>40</v>
      </c>
      <c r="F1554" t="str">
        <f t="shared" si="519"/>
        <v>Informe Interactivo 2</v>
      </c>
      <c r="G1554" t="str">
        <f t="shared" si="520"/>
        <v>Categoría</v>
      </c>
      <c r="H1554" t="str">
        <f t="shared" si="521"/>
        <v>Precios</v>
      </c>
      <c r="I1554" s="2">
        <v>100112037</v>
      </c>
      <c r="J1554" t="s">
        <v>578</v>
      </c>
      <c r="L1554" s="1" t="str">
        <f t="shared" si="522"/>
        <v>Informe Interactivo 2 - Cebollín</v>
      </c>
    </row>
    <row r="1555" spans="1:12" hidden="1" x14ac:dyDescent="0.35">
      <c r="A1555" s="2">
        <f t="shared" si="515"/>
        <v>28</v>
      </c>
      <c r="B1555" s="2">
        <f t="shared" si="516"/>
        <v>4.1500000000000004</v>
      </c>
      <c r="C1555" s="5" t="str">
        <f t="shared" si="517"/>
        <v>Informe Interactivo 2 - Cebollín baby</v>
      </c>
      <c r="D1555" s="34" t="str">
        <f t="shared" si="523"/>
        <v>https://analytics.zoho.com/open-view/2395394000004410955?ZOHO_CRITERIA=%22Hortaliza%20Consolidado%22.%22Categor%C3%ADa%20ID%22%3D100112038</v>
      </c>
      <c r="E1555" s="4">
        <f t="shared" si="518"/>
        <v>40</v>
      </c>
      <c r="F1555" t="str">
        <f t="shared" si="519"/>
        <v>Informe Interactivo 2</v>
      </c>
      <c r="G1555" t="str">
        <f t="shared" si="520"/>
        <v>Categoría</v>
      </c>
      <c r="H1555" t="str">
        <f t="shared" si="521"/>
        <v>Precios</v>
      </c>
      <c r="I1555" s="2">
        <v>100112038</v>
      </c>
      <c r="J1555" t="s">
        <v>579</v>
      </c>
      <c r="L1555" s="1" t="str">
        <f t="shared" si="522"/>
        <v>Informe Interactivo 2 - Cebollín baby</v>
      </c>
    </row>
    <row r="1556" spans="1:12" hidden="1" x14ac:dyDescent="0.35">
      <c r="A1556" s="2">
        <f t="shared" si="515"/>
        <v>29</v>
      </c>
      <c r="B1556" s="2">
        <f t="shared" si="516"/>
        <v>4.1500000000000004</v>
      </c>
      <c r="C1556" s="5" t="str">
        <f t="shared" si="517"/>
        <v>Informe Interactivo 2 - Ciboulette</v>
      </c>
      <c r="D1556" s="34" t="str">
        <f t="shared" si="523"/>
        <v>https://analytics.zoho.com/open-view/2395394000004410955?ZOHO_CRITERIA=%22Hortaliza%20Consolidado%22.%22Categor%C3%ADa%20ID%22%3D100112039</v>
      </c>
      <c r="E1556" s="4">
        <f t="shared" si="518"/>
        <v>40</v>
      </c>
      <c r="F1556" t="str">
        <f t="shared" si="519"/>
        <v>Informe Interactivo 2</v>
      </c>
      <c r="G1556" t="str">
        <f t="shared" si="520"/>
        <v>Categoría</v>
      </c>
      <c r="H1556" t="str">
        <f t="shared" si="521"/>
        <v>Precios</v>
      </c>
      <c r="I1556" s="2">
        <v>100112039</v>
      </c>
      <c r="J1556" t="s">
        <v>580</v>
      </c>
      <c r="L1556" s="1" t="str">
        <f t="shared" si="522"/>
        <v>Informe Interactivo 2 - Ciboulette</v>
      </c>
    </row>
    <row r="1557" spans="1:12" hidden="1" x14ac:dyDescent="0.35">
      <c r="A1557" s="2">
        <f t="shared" si="515"/>
        <v>30</v>
      </c>
      <c r="B1557" s="2">
        <f t="shared" si="516"/>
        <v>4.1500000000000004</v>
      </c>
      <c r="C1557" s="5" t="str">
        <f t="shared" si="517"/>
        <v>Informe Interactivo 2 - Cilantro</v>
      </c>
      <c r="D1557" s="34" t="str">
        <f t="shared" si="523"/>
        <v>https://analytics.zoho.com/open-view/2395394000004410955?ZOHO_CRITERIA=%22Hortaliza%20Consolidado%22.%22Categor%C3%ADa%20ID%22%3D100112040</v>
      </c>
      <c r="E1557" s="4">
        <f t="shared" si="518"/>
        <v>40</v>
      </c>
      <c r="F1557" t="str">
        <f t="shared" si="519"/>
        <v>Informe Interactivo 2</v>
      </c>
      <c r="G1557" t="str">
        <f t="shared" si="520"/>
        <v>Categoría</v>
      </c>
      <c r="H1557" t="str">
        <f t="shared" si="521"/>
        <v>Precios</v>
      </c>
      <c r="I1557" s="2">
        <v>100112040</v>
      </c>
      <c r="J1557" t="s">
        <v>581</v>
      </c>
      <c r="L1557" s="1" t="str">
        <f t="shared" si="522"/>
        <v>Informe Interactivo 2 - Cilantro</v>
      </c>
    </row>
    <row r="1558" spans="1:12" hidden="1" x14ac:dyDescent="0.35">
      <c r="A1558" s="2">
        <f t="shared" si="515"/>
        <v>31</v>
      </c>
      <c r="B1558" s="2">
        <f t="shared" si="516"/>
        <v>4.1500000000000004</v>
      </c>
      <c r="C1558" s="5" t="str">
        <f t="shared" si="517"/>
        <v>Informe Interactivo 2 - Fruto del paraíso</v>
      </c>
      <c r="D1558" s="34" t="str">
        <f t="shared" si="523"/>
        <v>https://analytics.zoho.com/open-view/2395394000004410955?ZOHO_CRITERIA=%22Hortaliza%20Consolidado%22.%22Categor%C3%ADa%20ID%22%3D100112041</v>
      </c>
      <c r="E1558" s="4">
        <f t="shared" si="518"/>
        <v>40</v>
      </c>
      <c r="F1558" t="str">
        <f t="shared" si="519"/>
        <v>Informe Interactivo 2</v>
      </c>
      <c r="G1558" t="str">
        <f t="shared" si="520"/>
        <v>Categoría</v>
      </c>
      <c r="H1558" t="str">
        <f t="shared" si="521"/>
        <v>Precios</v>
      </c>
      <c r="I1558" s="2">
        <v>100112041</v>
      </c>
      <c r="J1558" t="s">
        <v>582</v>
      </c>
      <c r="L1558" s="1" t="str">
        <f t="shared" si="522"/>
        <v>Informe Interactivo 2 - Fruto del paraíso</v>
      </c>
    </row>
    <row r="1559" spans="1:12" hidden="1" x14ac:dyDescent="0.35">
      <c r="A1559" s="2">
        <f t="shared" si="515"/>
        <v>32</v>
      </c>
      <c r="B1559" s="2">
        <f t="shared" si="516"/>
        <v>4.1500000000000004</v>
      </c>
      <c r="C1559" s="5" t="str">
        <f t="shared" si="517"/>
        <v>Informe Interactivo 2 - Locoto</v>
      </c>
      <c r="D1559" s="34" t="str">
        <f t="shared" si="523"/>
        <v>https://analytics.zoho.com/open-view/2395394000004410955?ZOHO_CRITERIA=%22Hortaliza%20Consolidado%22.%22Categor%C3%ADa%20ID%22%3D100112042</v>
      </c>
      <c r="E1559" s="4">
        <f t="shared" si="518"/>
        <v>40</v>
      </c>
      <c r="F1559" t="str">
        <f t="shared" si="519"/>
        <v>Informe Interactivo 2</v>
      </c>
      <c r="G1559" t="str">
        <f t="shared" si="520"/>
        <v>Categoría</v>
      </c>
      <c r="H1559" t="str">
        <f t="shared" si="521"/>
        <v>Precios</v>
      </c>
      <c r="I1559" s="2">
        <v>100112042</v>
      </c>
      <c r="J1559" t="s">
        <v>583</v>
      </c>
      <c r="L1559" s="1" t="str">
        <f t="shared" si="522"/>
        <v>Informe Interactivo 2 - Locoto</v>
      </c>
    </row>
    <row r="1560" spans="1:12" hidden="1" x14ac:dyDescent="0.35">
      <c r="A1560" s="2">
        <f t="shared" si="515"/>
        <v>33</v>
      </c>
      <c r="B1560" s="2">
        <f t="shared" si="516"/>
        <v>4.1500000000000004</v>
      </c>
      <c r="C1560" s="5" t="str">
        <f t="shared" si="517"/>
        <v>Informe Interactivo 2 - Pepino dulce</v>
      </c>
      <c r="D1560" s="34" t="str">
        <f t="shared" si="523"/>
        <v>https://analytics.zoho.com/open-view/2395394000004410955?ZOHO_CRITERIA=%22Hortaliza%20Consolidado%22.%22Categor%C3%ADa%20ID%22%3D100112043</v>
      </c>
      <c r="E1560" s="4">
        <f t="shared" si="518"/>
        <v>40</v>
      </c>
      <c r="F1560" t="str">
        <f t="shared" si="519"/>
        <v>Informe Interactivo 2</v>
      </c>
      <c r="G1560" t="str">
        <f t="shared" si="520"/>
        <v>Categoría</v>
      </c>
      <c r="H1560" t="str">
        <f t="shared" si="521"/>
        <v>Precios</v>
      </c>
      <c r="I1560" s="2">
        <v>100112043</v>
      </c>
      <c r="J1560" t="s">
        <v>584</v>
      </c>
      <c r="L1560" s="1" t="str">
        <f t="shared" si="522"/>
        <v>Informe Interactivo 2 - Pepino dulce</v>
      </c>
    </row>
    <row r="1561" spans="1:12" hidden="1" x14ac:dyDescent="0.35">
      <c r="A1561" s="2">
        <f t="shared" si="515"/>
        <v>34</v>
      </c>
      <c r="B1561" s="2">
        <f t="shared" si="516"/>
        <v>4.1500000000000004</v>
      </c>
      <c r="C1561" s="5" t="str">
        <f t="shared" si="517"/>
        <v>Informe Interactivo 2 - Perejil</v>
      </c>
      <c r="D1561" s="34" t="str">
        <f t="shared" si="523"/>
        <v>https://analytics.zoho.com/open-view/2395394000004410955?ZOHO_CRITERIA=%22Hortaliza%20Consolidado%22.%22Categor%C3%ADa%20ID%22%3D100112044</v>
      </c>
      <c r="E1561" s="4">
        <f t="shared" si="518"/>
        <v>40</v>
      </c>
      <c r="F1561" t="str">
        <f t="shared" si="519"/>
        <v>Informe Interactivo 2</v>
      </c>
      <c r="G1561" t="str">
        <f t="shared" si="520"/>
        <v>Categoría</v>
      </c>
      <c r="H1561" t="str">
        <f t="shared" si="521"/>
        <v>Precios</v>
      </c>
      <c r="I1561" s="2">
        <v>100112044</v>
      </c>
      <c r="J1561" t="s">
        <v>585</v>
      </c>
      <c r="L1561" s="1" t="str">
        <f t="shared" si="522"/>
        <v>Informe Interactivo 2 - Perejil</v>
      </c>
    </row>
    <row r="1562" spans="1:12" hidden="1" x14ac:dyDescent="0.35">
      <c r="A1562" s="2">
        <f t="shared" si="515"/>
        <v>35</v>
      </c>
      <c r="B1562" s="2">
        <f t="shared" si="516"/>
        <v>4.1500000000000004</v>
      </c>
      <c r="C1562" s="5" t="str">
        <f t="shared" si="517"/>
        <v>Informe Interactivo 2 - Zapallo</v>
      </c>
      <c r="D1562" s="34" t="str">
        <f t="shared" si="523"/>
        <v>https://analytics.zoho.com/open-view/2395394000004410955?ZOHO_CRITERIA=%22Hortaliza%20Consolidado%22.%22Categor%C3%ADa%20ID%22%3D100112045</v>
      </c>
      <c r="E1562" s="4">
        <f t="shared" si="518"/>
        <v>40</v>
      </c>
      <c r="F1562" t="str">
        <f t="shared" si="519"/>
        <v>Informe Interactivo 2</v>
      </c>
      <c r="G1562" t="str">
        <f t="shared" si="520"/>
        <v>Categoría</v>
      </c>
      <c r="H1562" t="str">
        <f t="shared" si="521"/>
        <v>Precios</v>
      </c>
      <c r="I1562" s="2">
        <v>100112045</v>
      </c>
      <c r="J1562" t="s">
        <v>586</v>
      </c>
      <c r="L1562" s="1" t="str">
        <f t="shared" si="522"/>
        <v>Informe Interactivo 2 - Zapallo</v>
      </c>
    </row>
    <row r="1563" spans="1:12" hidden="1" x14ac:dyDescent="0.35">
      <c r="A1563" s="2">
        <f t="shared" si="515"/>
        <v>36</v>
      </c>
      <c r="B1563" s="2">
        <f t="shared" si="516"/>
        <v>4.1500000000000004</v>
      </c>
      <c r="C1563" s="5" t="str">
        <f t="shared" si="517"/>
        <v>Informe Interactivo 2 - Papa</v>
      </c>
      <c r="D1563" s="34" t="str">
        <f t="shared" si="523"/>
        <v>https://analytics.zoho.com/open-view/2395394000004410955?ZOHO_CRITERIA=%22Hortaliza%20Consolidado%22.%22Categor%C3%ADa%20ID%22%3D100114001</v>
      </c>
      <c r="E1563" s="4">
        <f t="shared" si="518"/>
        <v>40</v>
      </c>
      <c r="F1563" t="str">
        <f t="shared" si="519"/>
        <v>Informe Interactivo 2</v>
      </c>
      <c r="G1563" t="str">
        <f t="shared" si="520"/>
        <v>Categoría</v>
      </c>
      <c r="H1563" t="str">
        <f t="shared" si="521"/>
        <v>Precios</v>
      </c>
      <c r="I1563" s="2">
        <v>100114001</v>
      </c>
      <c r="J1563" t="s">
        <v>587</v>
      </c>
      <c r="L1563" s="1" t="str">
        <f t="shared" si="522"/>
        <v>Informe Interactivo 2 - Papa</v>
      </c>
    </row>
    <row r="1564" spans="1:12" hidden="1" x14ac:dyDescent="0.35">
      <c r="A1564" s="2">
        <f t="shared" si="515"/>
        <v>37</v>
      </c>
      <c r="B1564" s="2">
        <f t="shared" si="516"/>
        <v>4.1500000000000004</v>
      </c>
      <c r="C1564" s="5" t="str">
        <f t="shared" si="517"/>
        <v>Informe Interactivo 2 - Camote</v>
      </c>
      <c r="D1564" s="34" t="str">
        <f t="shared" si="523"/>
        <v>https://analytics.zoho.com/open-view/2395394000004410955?ZOHO_CRITERIA=%22Hortaliza%20Consolidado%22.%22Categor%C3%ADa%20ID%22%3D100114002</v>
      </c>
      <c r="E1564" s="4">
        <f t="shared" si="518"/>
        <v>40</v>
      </c>
      <c r="F1564" t="str">
        <f t="shared" si="519"/>
        <v>Informe Interactivo 2</v>
      </c>
      <c r="G1564" t="str">
        <f t="shared" si="520"/>
        <v>Categoría</v>
      </c>
      <c r="H1564" t="str">
        <f t="shared" si="521"/>
        <v>Precios</v>
      </c>
      <c r="I1564" s="2">
        <v>100114002</v>
      </c>
      <c r="J1564" t="s">
        <v>588</v>
      </c>
      <c r="L1564" s="1" t="str">
        <f t="shared" si="522"/>
        <v>Informe Interactivo 2 - Camote</v>
      </c>
    </row>
    <row r="1565" spans="1:12" hidden="1" x14ac:dyDescent="0.35">
      <c r="A1565" s="2">
        <f t="shared" si="515"/>
        <v>38</v>
      </c>
      <c r="B1565" s="2">
        <f t="shared" si="516"/>
        <v>4.1500000000000004</v>
      </c>
      <c r="C1565" s="5" t="str">
        <f t="shared" si="517"/>
        <v>Informe Interactivo 2 - Jengibre</v>
      </c>
      <c r="D1565" s="34" t="str">
        <f t="shared" si="523"/>
        <v>https://analytics.zoho.com/open-view/2395394000004410955?ZOHO_CRITERIA=%22Hortaliza%20Consolidado%22.%22Categor%C3%ADa%20ID%22%3D100114007</v>
      </c>
      <c r="E1565" s="4">
        <f t="shared" si="518"/>
        <v>40</v>
      </c>
      <c r="F1565" t="str">
        <f t="shared" si="519"/>
        <v>Informe Interactivo 2</v>
      </c>
      <c r="G1565" t="str">
        <f t="shared" si="520"/>
        <v>Categoría</v>
      </c>
      <c r="H1565" t="str">
        <f t="shared" si="521"/>
        <v>Precios</v>
      </c>
      <c r="I1565" s="2">
        <v>100114007</v>
      </c>
      <c r="J1565" t="s">
        <v>589</v>
      </c>
      <c r="L1565" s="1" t="str">
        <f t="shared" si="522"/>
        <v>Informe Interactivo 2 - Jengibre</v>
      </c>
    </row>
    <row r="1566" spans="1:12" hidden="1" x14ac:dyDescent="0.35">
      <c r="A1566" s="2">
        <f t="shared" si="515"/>
        <v>39</v>
      </c>
      <c r="B1566" s="2">
        <f t="shared" si="516"/>
        <v>4.1500000000000004</v>
      </c>
      <c r="C1566" s="5" t="str">
        <f t="shared" si="517"/>
        <v>Informe Interactivo 2 - Zanahoria</v>
      </c>
      <c r="D1566" s="34" t="str">
        <f t="shared" si="523"/>
        <v>https://analytics.zoho.com/open-view/2395394000004410955?ZOHO_CRITERIA=%22Hortaliza%20Consolidado%22.%22Categor%C3%ADa%20ID%22%3D100114013</v>
      </c>
      <c r="E1566" s="4">
        <f t="shared" si="518"/>
        <v>40</v>
      </c>
      <c r="F1566" t="str">
        <f t="shared" si="519"/>
        <v>Informe Interactivo 2</v>
      </c>
      <c r="G1566" t="str">
        <f t="shared" si="520"/>
        <v>Categoría</v>
      </c>
      <c r="H1566" t="str">
        <f t="shared" si="521"/>
        <v>Precios</v>
      </c>
      <c r="I1566" s="2">
        <v>100114013</v>
      </c>
      <c r="J1566" t="s">
        <v>590</v>
      </c>
      <c r="L1566" s="1" t="str">
        <f t="shared" si="522"/>
        <v>Informe Interactivo 2 - Zanahoria</v>
      </c>
    </row>
    <row r="1567" spans="1:12" hidden="1" x14ac:dyDescent="0.35">
      <c r="A1567" s="2">
        <f t="shared" si="515"/>
        <v>40</v>
      </c>
      <c r="B1567" s="2">
        <f t="shared" si="516"/>
        <v>4.1500000000000004</v>
      </c>
      <c r="C1567" s="5" t="str">
        <f t="shared" si="517"/>
        <v>Informe Interactivo 2 - Betarraga</v>
      </c>
      <c r="D1567" s="34" t="str">
        <f t="shared" si="523"/>
        <v>https://analytics.zoho.com/open-view/2395394000004410955?ZOHO_CRITERIA=%22Hortaliza%20Consolidado%22.%22Categor%C3%ADa%20ID%22%3D100114014</v>
      </c>
      <c r="E1567" s="4">
        <f t="shared" si="518"/>
        <v>40</v>
      </c>
      <c r="F1567" t="str">
        <f t="shared" si="519"/>
        <v>Informe Interactivo 2</v>
      </c>
      <c r="G1567" t="str">
        <f t="shared" si="520"/>
        <v>Categoría</v>
      </c>
      <c r="H1567" t="str">
        <f t="shared" si="521"/>
        <v>Precios</v>
      </c>
      <c r="I1567" s="2">
        <v>100114014</v>
      </c>
      <c r="J1567" t="s">
        <v>591</v>
      </c>
      <c r="L1567" s="1" t="str">
        <f t="shared" si="522"/>
        <v>Informe Interactivo 2 - Betarraga</v>
      </c>
    </row>
    <row r="1568" spans="1:12" hidden="1" x14ac:dyDescent="0.35">
      <c r="A1568" s="88">
        <v>1</v>
      </c>
      <c r="B1568" s="88">
        <v>4.1100000000000003</v>
      </c>
      <c r="C1568" s="89" t="str">
        <f t="shared" si="517"/>
        <v>Informe Interactivo 1 - Coquimbo</v>
      </c>
      <c r="D1568" s="90" t="str">
        <f>+"https://analytics.zoho.com/open-view/2395394000006104903?ZOHO_CRITERIA=%22Trasposicion_4.11%22.%22Cod_regi%C3%B3n%22%20%3D%20"&amp;I1568</f>
        <v>https://analytics.zoho.com/open-view/2395394000006104903?ZOHO_CRITERIA=%22Trasposicion_4.11%22.%22Cod_regi%C3%B3n%22%20%3D%204</v>
      </c>
      <c r="E1568" s="91">
        <v>10</v>
      </c>
      <c r="F1568" s="92" t="s">
        <v>49</v>
      </c>
      <c r="G1568" s="92" t="s">
        <v>257</v>
      </c>
      <c r="H1568" s="92" t="s">
        <v>627</v>
      </c>
      <c r="I1568" s="88">
        <v>4</v>
      </c>
      <c r="J1568" s="92" t="s">
        <v>56</v>
      </c>
      <c r="K1568" s="92"/>
      <c r="L1568" s="1" t="str">
        <f t="shared" si="522"/>
        <v>Informe Interactivo 1 - Coquimbo</v>
      </c>
    </row>
    <row r="1569" spans="1:12" hidden="1" x14ac:dyDescent="0.35">
      <c r="A1569" s="2">
        <f t="shared" si="515"/>
        <v>2</v>
      </c>
      <c r="B1569" s="2">
        <f t="shared" si="516"/>
        <v>4.1100000000000003</v>
      </c>
      <c r="C1569" s="5" t="str">
        <f t="shared" si="517"/>
        <v>Informe Interactivo 1 - Valparaíso</v>
      </c>
      <c r="D1569" s="34" t="str">
        <f t="shared" ref="D1569:D1577" si="524">+"https://analytics.zoho.com/open-view/2395394000006104903?ZOHO_CRITERIA=%22Trasposicion_4.11%22.%22Cod_regi%C3%B3n%22%20%3D%20"&amp;I1569</f>
        <v>https://analytics.zoho.com/open-view/2395394000006104903?ZOHO_CRITERIA=%22Trasposicion_4.11%22.%22Cod_regi%C3%B3n%22%20%3D%205</v>
      </c>
      <c r="E1569" s="4">
        <f t="shared" si="518"/>
        <v>10</v>
      </c>
      <c r="F1569" t="str">
        <f t="shared" si="519"/>
        <v>Informe Interactivo 1</v>
      </c>
      <c r="G1569" t="str">
        <f t="shared" si="520"/>
        <v>Región</v>
      </c>
      <c r="H1569" t="str">
        <f t="shared" si="521"/>
        <v>Rendimiento (qqm/ha) 2019-2020</v>
      </c>
      <c r="I1569" s="2">
        <v>5</v>
      </c>
      <c r="J1569" t="s">
        <v>57</v>
      </c>
      <c r="L1569" s="1" t="str">
        <f t="shared" si="522"/>
        <v>Informe Interactivo 1 - Valparaíso</v>
      </c>
    </row>
    <row r="1570" spans="1:12" hidden="1" x14ac:dyDescent="0.35">
      <c r="A1570" s="2">
        <f t="shared" si="515"/>
        <v>3</v>
      </c>
      <c r="B1570" s="2">
        <f t="shared" si="516"/>
        <v>4.1100000000000003</v>
      </c>
      <c r="C1570" s="5" t="str">
        <f t="shared" si="517"/>
        <v>Informe Interactivo 1 - O'Higgins</v>
      </c>
      <c r="D1570" s="34" t="str">
        <f t="shared" si="524"/>
        <v>https://analytics.zoho.com/open-view/2395394000006104903?ZOHO_CRITERIA=%22Trasposicion_4.11%22.%22Cod_regi%C3%B3n%22%20%3D%206</v>
      </c>
      <c r="E1570" s="4">
        <f t="shared" si="518"/>
        <v>10</v>
      </c>
      <c r="F1570" t="str">
        <f t="shared" si="519"/>
        <v>Informe Interactivo 1</v>
      </c>
      <c r="G1570" t="str">
        <f t="shared" si="520"/>
        <v>Región</v>
      </c>
      <c r="H1570" t="str">
        <f t="shared" si="521"/>
        <v>Rendimiento (qqm/ha) 2019-2020</v>
      </c>
      <c r="I1570" s="2">
        <v>6</v>
      </c>
      <c r="J1570" t="s">
        <v>58</v>
      </c>
      <c r="L1570" s="1" t="str">
        <f t="shared" si="522"/>
        <v>Informe Interactivo 1 - O'Higgins</v>
      </c>
    </row>
    <row r="1571" spans="1:12" hidden="1" x14ac:dyDescent="0.35">
      <c r="A1571" s="2">
        <f t="shared" si="515"/>
        <v>4</v>
      </c>
      <c r="B1571" s="2">
        <f t="shared" si="516"/>
        <v>4.1100000000000003</v>
      </c>
      <c r="C1571" s="5" t="str">
        <f t="shared" si="517"/>
        <v>Informe Interactivo 1 - Maule</v>
      </c>
      <c r="D1571" s="34" t="str">
        <f t="shared" si="524"/>
        <v>https://analytics.zoho.com/open-view/2395394000006104903?ZOHO_CRITERIA=%22Trasposicion_4.11%22.%22Cod_regi%C3%B3n%22%20%3D%207</v>
      </c>
      <c r="E1571" s="4">
        <f t="shared" si="518"/>
        <v>10</v>
      </c>
      <c r="F1571" t="str">
        <f t="shared" si="519"/>
        <v>Informe Interactivo 1</v>
      </c>
      <c r="G1571" t="str">
        <f t="shared" si="520"/>
        <v>Región</v>
      </c>
      <c r="H1571" t="str">
        <f t="shared" si="521"/>
        <v>Rendimiento (qqm/ha) 2019-2020</v>
      </c>
      <c r="I1571" s="2">
        <v>7</v>
      </c>
      <c r="J1571" t="s">
        <v>59</v>
      </c>
      <c r="L1571" s="1" t="str">
        <f t="shared" si="522"/>
        <v>Informe Interactivo 1 - Maule</v>
      </c>
    </row>
    <row r="1572" spans="1:12" hidden="1" x14ac:dyDescent="0.35">
      <c r="A1572" s="2">
        <f t="shared" si="515"/>
        <v>5</v>
      </c>
      <c r="B1572" s="2">
        <f t="shared" si="516"/>
        <v>4.1100000000000003</v>
      </c>
      <c r="C1572" s="5" t="str">
        <f t="shared" si="517"/>
        <v>Informe Interactivo 1 - Bíobío</v>
      </c>
      <c r="D1572" s="34" t="str">
        <f t="shared" si="524"/>
        <v>https://analytics.zoho.com/open-view/2395394000006104903?ZOHO_CRITERIA=%22Trasposicion_4.11%22.%22Cod_regi%C3%B3n%22%20%3D%208</v>
      </c>
      <c r="E1572" s="4">
        <f t="shared" si="518"/>
        <v>10</v>
      </c>
      <c r="F1572" t="str">
        <f t="shared" si="519"/>
        <v>Informe Interactivo 1</v>
      </c>
      <c r="G1572" t="str">
        <f t="shared" si="520"/>
        <v>Región</v>
      </c>
      <c r="H1572" t="str">
        <f t="shared" si="521"/>
        <v>Rendimiento (qqm/ha) 2019-2020</v>
      </c>
      <c r="I1572" s="2">
        <v>8</v>
      </c>
      <c r="J1572" t="s">
        <v>525</v>
      </c>
      <c r="L1572" s="1" t="str">
        <f t="shared" si="522"/>
        <v>Informe Interactivo 1 - Bíobío</v>
      </c>
    </row>
    <row r="1573" spans="1:12" hidden="1" x14ac:dyDescent="0.35">
      <c r="A1573" s="2">
        <f t="shared" si="515"/>
        <v>6</v>
      </c>
      <c r="B1573" s="2">
        <f t="shared" si="516"/>
        <v>4.1100000000000003</v>
      </c>
      <c r="C1573" s="5" t="str">
        <f t="shared" si="517"/>
        <v>Informe Interactivo 1 - Araucanía</v>
      </c>
      <c r="D1573" s="34" t="str">
        <f t="shared" si="524"/>
        <v>https://analytics.zoho.com/open-view/2395394000006104903?ZOHO_CRITERIA=%22Trasposicion_4.11%22.%22Cod_regi%C3%B3n%22%20%3D%209</v>
      </c>
      <c r="E1573" s="4">
        <f t="shared" si="518"/>
        <v>10</v>
      </c>
      <c r="F1573" t="str">
        <f t="shared" si="519"/>
        <v>Informe Interactivo 1</v>
      </c>
      <c r="G1573" t="str">
        <f t="shared" si="520"/>
        <v>Región</v>
      </c>
      <c r="H1573" t="str">
        <f t="shared" si="521"/>
        <v>Rendimiento (qqm/ha) 2019-2020</v>
      </c>
      <c r="I1573" s="2">
        <v>9</v>
      </c>
      <c r="J1573" t="s">
        <v>61</v>
      </c>
      <c r="L1573" s="1" t="str">
        <f>+HYPERLINK(D1573,C1573)</f>
        <v>Informe Interactivo 1 - Araucanía</v>
      </c>
    </row>
    <row r="1574" spans="1:12" hidden="1" x14ac:dyDescent="0.35">
      <c r="A1574" s="2">
        <f t="shared" si="515"/>
        <v>7</v>
      </c>
      <c r="B1574" s="2">
        <f t="shared" si="516"/>
        <v>4.1100000000000003</v>
      </c>
      <c r="C1574" s="5" t="str">
        <f t="shared" si="517"/>
        <v>Informe Interactivo 1 - Los Lagos</v>
      </c>
      <c r="D1574" s="34" t="str">
        <f t="shared" si="524"/>
        <v>https://analytics.zoho.com/open-view/2395394000006104903?ZOHO_CRITERIA=%22Trasposicion_4.11%22.%22Cod_regi%C3%B3n%22%20%3D%2010</v>
      </c>
      <c r="E1574" s="4">
        <f t="shared" si="518"/>
        <v>10</v>
      </c>
      <c r="F1574" t="str">
        <f t="shared" si="519"/>
        <v>Informe Interactivo 1</v>
      </c>
      <c r="G1574" t="str">
        <f t="shared" si="520"/>
        <v>Región</v>
      </c>
      <c r="H1574" t="str">
        <f t="shared" si="521"/>
        <v>Rendimiento (qqm/ha) 2019-2020</v>
      </c>
      <c r="I1574" s="2">
        <v>10</v>
      </c>
      <c r="J1574" t="s">
        <v>62</v>
      </c>
      <c r="L1574" s="1" t="str">
        <f t="shared" si="522"/>
        <v>Informe Interactivo 1 - Los Lagos</v>
      </c>
    </row>
    <row r="1575" spans="1:12" hidden="1" x14ac:dyDescent="0.35">
      <c r="A1575" s="2">
        <f t="shared" si="515"/>
        <v>8</v>
      </c>
      <c r="B1575" s="2">
        <f t="shared" si="516"/>
        <v>4.1100000000000003</v>
      </c>
      <c r="C1575" s="5" t="str">
        <f t="shared" si="517"/>
        <v>Informe Interactivo 1 - Metropolitana</v>
      </c>
      <c r="D1575" s="34" t="str">
        <f t="shared" si="524"/>
        <v>https://analytics.zoho.com/open-view/2395394000006104903?ZOHO_CRITERIA=%22Trasposicion_4.11%22.%22Cod_regi%C3%B3n%22%20%3D%2013</v>
      </c>
      <c r="E1575" s="4">
        <f t="shared" si="518"/>
        <v>10</v>
      </c>
      <c r="F1575" t="str">
        <f t="shared" si="519"/>
        <v>Informe Interactivo 1</v>
      </c>
      <c r="G1575" t="str">
        <f t="shared" si="520"/>
        <v>Región</v>
      </c>
      <c r="H1575" t="str">
        <f t="shared" si="521"/>
        <v>Rendimiento (qqm/ha) 2019-2020</v>
      </c>
      <c r="I1575" s="2">
        <v>13</v>
      </c>
      <c r="J1575" t="s">
        <v>65</v>
      </c>
      <c r="L1575" s="1" t="str">
        <f t="shared" si="522"/>
        <v>Informe Interactivo 1 - Metropolitana</v>
      </c>
    </row>
    <row r="1576" spans="1:12" hidden="1" x14ac:dyDescent="0.35">
      <c r="A1576" s="2">
        <f t="shared" si="515"/>
        <v>9</v>
      </c>
      <c r="B1576" s="2">
        <f t="shared" si="516"/>
        <v>4.1100000000000003</v>
      </c>
      <c r="C1576" s="5" t="str">
        <f t="shared" si="517"/>
        <v>Informe Interactivo 1 - Los Ríos</v>
      </c>
      <c r="D1576" s="34" t="str">
        <f t="shared" si="524"/>
        <v>https://analytics.zoho.com/open-view/2395394000006104903?ZOHO_CRITERIA=%22Trasposicion_4.11%22.%22Cod_regi%C3%B3n%22%20%3D%2014</v>
      </c>
      <c r="E1576" s="4">
        <f t="shared" si="518"/>
        <v>10</v>
      </c>
      <c r="F1576" t="str">
        <f t="shared" si="519"/>
        <v>Informe Interactivo 1</v>
      </c>
      <c r="G1576" t="str">
        <f t="shared" si="520"/>
        <v>Región</v>
      </c>
      <c r="H1576" t="str">
        <f t="shared" si="521"/>
        <v>Rendimiento (qqm/ha) 2019-2020</v>
      </c>
      <c r="I1576" s="2">
        <v>14</v>
      </c>
      <c r="J1576" t="s">
        <v>66</v>
      </c>
      <c r="L1576" s="1" t="str">
        <f t="shared" si="522"/>
        <v>Informe Interactivo 1 - Los Ríos</v>
      </c>
    </row>
    <row r="1577" spans="1:12" hidden="1" x14ac:dyDescent="0.35">
      <c r="A1577" s="2">
        <f t="shared" si="515"/>
        <v>10</v>
      </c>
      <c r="B1577" s="2">
        <f t="shared" si="516"/>
        <v>4.1100000000000003</v>
      </c>
      <c r="C1577" s="5" t="str">
        <f t="shared" si="517"/>
        <v>Informe Interactivo 1 - Ñuble</v>
      </c>
      <c r="D1577" s="34" t="str">
        <f t="shared" si="524"/>
        <v>https://analytics.zoho.com/open-view/2395394000006104903?ZOHO_CRITERIA=%22Trasposicion_4.11%22.%22Cod_regi%C3%B3n%22%20%3D%2016</v>
      </c>
      <c r="E1577" s="4">
        <f t="shared" si="518"/>
        <v>10</v>
      </c>
      <c r="F1577" t="str">
        <f t="shared" si="519"/>
        <v>Informe Interactivo 1</v>
      </c>
      <c r="G1577" t="str">
        <f t="shared" si="520"/>
        <v>Región</v>
      </c>
      <c r="H1577" t="str">
        <f t="shared" si="521"/>
        <v>Rendimiento (qqm/ha) 2019-2020</v>
      </c>
      <c r="I1577" s="2">
        <v>16</v>
      </c>
      <c r="J1577" t="s">
        <v>68</v>
      </c>
      <c r="L1577" s="1" t="str">
        <f t="shared" si="522"/>
        <v>Informe Interactivo 1 - Ñuble</v>
      </c>
    </row>
    <row r="1578" spans="1:12" hidden="1" x14ac:dyDescent="0.35">
      <c r="A1578" s="88">
        <v>1</v>
      </c>
      <c r="B1578" s="88">
        <f t="shared" si="516"/>
        <v>4.1100000000000003</v>
      </c>
      <c r="C1578" s="89" t="str">
        <f t="shared" si="517"/>
        <v>Informe Interactivo 2 - Legumbres</v>
      </c>
      <c r="D1578" s="90" t="str">
        <f>+"https://analytics.zoho.com/open-view/2395394000006104926?ZOHO_CRITERIA=%22Trasposicion_4.11%22.%22Id_producto%22%20%3D%20"&amp;I1578</f>
        <v>https://analytics.zoho.com/open-view/2395394000006104926?ZOHO_CRITERIA=%22Trasposicion_4.11%22.%22Id_producto%22%20%3D%20100110</v>
      </c>
      <c r="E1578" s="91">
        <v>5</v>
      </c>
      <c r="F1578" s="92" t="s">
        <v>45</v>
      </c>
      <c r="G1578" s="92" t="s">
        <v>261</v>
      </c>
      <c r="H1578" s="92" t="s">
        <v>627</v>
      </c>
      <c r="I1578" s="88">
        <v>100110</v>
      </c>
      <c r="J1578" s="92" t="s">
        <v>319</v>
      </c>
      <c r="K1578" s="92"/>
      <c r="L1578" s="1" t="str">
        <f t="shared" si="522"/>
        <v>Informe Interactivo 2 - Legumbres</v>
      </c>
    </row>
    <row r="1579" spans="1:12" hidden="1" x14ac:dyDescent="0.35">
      <c r="A1579" s="2">
        <f t="shared" si="515"/>
        <v>2</v>
      </c>
      <c r="B1579" s="2">
        <f t="shared" si="516"/>
        <v>4.1100000000000003</v>
      </c>
      <c r="C1579" s="5" t="str">
        <f t="shared" si="517"/>
        <v>Informe Interactivo 2 - Cereales</v>
      </c>
      <c r="D1579" s="34" t="str">
        <f t="shared" ref="D1579:D1582" si="525">+"https://analytics.zoho.com/open-view/2395394000006104926?ZOHO_CRITERIA=%22Trasposicion_4.11%22.%22Id_producto%22%20%3D%20"&amp;I1579</f>
        <v>https://analytics.zoho.com/open-view/2395394000006104926?ZOHO_CRITERIA=%22Trasposicion_4.11%22.%22Id_producto%22%20%3D%20100111</v>
      </c>
      <c r="E1579" s="4">
        <f t="shared" si="518"/>
        <v>5</v>
      </c>
      <c r="F1579" t="str">
        <f t="shared" si="519"/>
        <v>Informe Interactivo 2</v>
      </c>
      <c r="G1579" t="str">
        <f t="shared" si="520"/>
        <v>Producto</v>
      </c>
      <c r="H1579" t="str">
        <f t="shared" si="521"/>
        <v>Rendimiento (qqm/ha) 2019-2020</v>
      </c>
      <c r="I1579" s="2">
        <v>100111</v>
      </c>
      <c r="J1579" t="s">
        <v>320</v>
      </c>
      <c r="L1579" s="1" t="str">
        <f t="shared" si="522"/>
        <v>Informe Interactivo 2 - Cereales</v>
      </c>
    </row>
    <row r="1580" spans="1:12" hidden="1" x14ac:dyDescent="0.35">
      <c r="A1580" s="2">
        <f t="shared" si="515"/>
        <v>3</v>
      </c>
      <c r="B1580" s="2">
        <f t="shared" si="516"/>
        <v>4.1100000000000003</v>
      </c>
      <c r="C1580" s="5" t="str">
        <f t="shared" si="517"/>
        <v>Informe Interactivo 2 - Hortalizas</v>
      </c>
      <c r="D1580" s="34" t="str">
        <f t="shared" si="525"/>
        <v>https://analytics.zoho.com/open-view/2395394000006104926?ZOHO_CRITERIA=%22Trasposicion_4.11%22.%22Id_producto%22%20%3D%20100112</v>
      </c>
      <c r="E1580" s="4">
        <f t="shared" si="518"/>
        <v>5</v>
      </c>
      <c r="F1580" t="str">
        <f t="shared" si="519"/>
        <v>Informe Interactivo 2</v>
      </c>
      <c r="G1580" t="str">
        <f t="shared" si="520"/>
        <v>Producto</v>
      </c>
      <c r="H1580" t="str">
        <f t="shared" si="521"/>
        <v>Rendimiento (qqm/ha) 2019-2020</v>
      </c>
      <c r="I1580" s="2">
        <v>100112</v>
      </c>
      <c r="J1580" t="s">
        <v>321</v>
      </c>
      <c r="L1580" s="1" t="str">
        <f t="shared" si="522"/>
        <v>Informe Interactivo 2 - Hortalizas</v>
      </c>
    </row>
    <row r="1581" spans="1:12" hidden="1" x14ac:dyDescent="0.35">
      <c r="A1581" s="2">
        <f t="shared" si="515"/>
        <v>4</v>
      </c>
      <c r="B1581" s="2">
        <f t="shared" si="516"/>
        <v>4.1100000000000003</v>
      </c>
      <c r="C1581" s="5" t="str">
        <f t="shared" si="517"/>
        <v>Informe Interactivo 2 - Industriales</v>
      </c>
      <c r="D1581" s="34" t="str">
        <f t="shared" si="525"/>
        <v>https://analytics.zoho.com/open-view/2395394000006104926?ZOHO_CRITERIA=%22Trasposicion_4.11%22.%22Id_producto%22%20%3D%20100113</v>
      </c>
      <c r="E1581" s="4">
        <f t="shared" si="518"/>
        <v>5</v>
      </c>
      <c r="F1581" t="str">
        <f t="shared" si="519"/>
        <v>Informe Interactivo 2</v>
      </c>
      <c r="G1581" t="str">
        <f t="shared" si="520"/>
        <v>Producto</v>
      </c>
      <c r="H1581" t="str">
        <f t="shared" si="521"/>
        <v>Rendimiento (qqm/ha) 2019-2020</v>
      </c>
      <c r="I1581" s="2">
        <v>100113</v>
      </c>
      <c r="J1581" t="s">
        <v>322</v>
      </c>
      <c r="L1581" s="1" t="str">
        <f t="shared" si="522"/>
        <v>Informe Interactivo 2 - Industriales</v>
      </c>
    </row>
    <row r="1582" spans="1:12" hidden="1" x14ac:dyDescent="0.35">
      <c r="A1582" s="2">
        <f t="shared" si="515"/>
        <v>5</v>
      </c>
      <c r="B1582" s="2">
        <f t="shared" si="516"/>
        <v>4.1100000000000003</v>
      </c>
      <c r="C1582" s="5" t="str">
        <f t="shared" si="517"/>
        <v>Informe Interactivo 2 - Tubérculos</v>
      </c>
      <c r="D1582" s="34" t="str">
        <f t="shared" si="525"/>
        <v>https://analytics.zoho.com/open-view/2395394000006104926?ZOHO_CRITERIA=%22Trasposicion_4.11%22.%22Id_producto%22%20%3D%20100114</v>
      </c>
      <c r="E1582" s="4">
        <f t="shared" si="518"/>
        <v>5</v>
      </c>
      <c r="F1582" t="str">
        <f t="shared" si="519"/>
        <v>Informe Interactivo 2</v>
      </c>
      <c r="G1582" t="str">
        <f t="shared" si="520"/>
        <v>Producto</v>
      </c>
      <c r="H1582" t="str">
        <f t="shared" si="521"/>
        <v>Rendimiento (qqm/ha) 2019-2020</v>
      </c>
      <c r="I1582" s="2">
        <v>100114</v>
      </c>
      <c r="J1582" t="s">
        <v>323</v>
      </c>
      <c r="L1582" s="1" t="str">
        <f t="shared" si="522"/>
        <v>Informe Interactivo 2 - Tubérculos</v>
      </c>
    </row>
    <row r="1583" spans="1:12" hidden="1" x14ac:dyDescent="0.35">
      <c r="A1583" s="88">
        <v>1</v>
      </c>
      <c r="B1583" s="88">
        <f t="shared" si="516"/>
        <v>4.1100000000000003</v>
      </c>
      <c r="C1583" s="89" t="str">
        <f t="shared" si="517"/>
        <v>Informe Interactivo 3 - Coquimbo</v>
      </c>
      <c r="D1583" s="90" t="str">
        <f>+"https://analytics.zoho.com/open-view/2395394000006104949?ZOHO_CRITERIA=%22Trasposicion_4.11%22.%22Cod_regi%C3%B3n%22%20%3D%20"&amp;I1583</f>
        <v>https://analytics.zoho.com/open-view/2395394000006104949?ZOHO_CRITERIA=%22Trasposicion_4.11%22.%22Cod_regi%C3%B3n%22%20%3D%204</v>
      </c>
      <c r="E1583" s="91">
        <v>10</v>
      </c>
      <c r="F1583" s="92" t="s">
        <v>71</v>
      </c>
      <c r="G1583" s="92" t="s">
        <v>257</v>
      </c>
      <c r="H1583" s="92" t="s">
        <v>626</v>
      </c>
      <c r="I1583" s="88">
        <v>4</v>
      </c>
      <c r="J1583" s="92" t="s">
        <v>56</v>
      </c>
      <c r="K1583" s="92"/>
      <c r="L1583" s="1" t="str">
        <f t="shared" si="522"/>
        <v>Informe Interactivo 3 - Coquimbo</v>
      </c>
    </row>
    <row r="1584" spans="1:12" hidden="1" x14ac:dyDescent="0.35">
      <c r="A1584" s="2">
        <f t="shared" si="515"/>
        <v>2</v>
      </c>
      <c r="B1584" s="2">
        <f t="shared" si="516"/>
        <v>4.1100000000000003</v>
      </c>
      <c r="C1584" s="5" t="str">
        <f t="shared" si="517"/>
        <v>Informe Interactivo 3 - Valparaíso</v>
      </c>
      <c r="D1584" s="34" t="str">
        <f t="shared" ref="D1584:D1592" si="526">+"https://analytics.zoho.com/open-view/2395394000006104949?ZOHO_CRITERIA=%22Trasposicion_4.11%22.%22Cod_regi%C3%B3n%22%20%3D%20"&amp;I1584</f>
        <v>https://analytics.zoho.com/open-view/2395394000006104949?ZOHO_CRITERIA=%22Trasposicion_4.11%22.%22Cod_regi%C3%B3n%22%20%3D%205</v>
      </c>
      <c r="E1584" s="4">
        <f t="shared" si="518"/>
        <v>10</v>
      </c>
      <c r="F1584" t="str">
        <f t="shared" si="519"/>
        <v>Informe Interactivo 3</v>
      </c>
      <c r="G1584" t="str">
        <f t="shared" si="520"/>
        <v>Región</v>
      </c>
      <c r="H1584" t="str">
        <f t="shared" si="521"/>
        <v>Rendimiento (qqm/ha) 1979-2020</v>
      </c>
      <c r="I1584" s="2">
        <v>5</v>
      </c>
      <c r="J1584" t="s">
        <v>57</v>
      </c>
      <c r="L1584" s="1" t="str">
        <f t="shared" si="522"/>
        <v>Informe Interactivo 3 - Valparaíso</v>
      </c>
    </row>
    <row r="1585" spans="1:12" hidden="1" x14ac:dyDescent="0.35">
      <c r="A1585" s="2">
        <f t="shared" si="515"/>
        <v>3</v>
      </c>
      <c r="B1585" s="2">
        <f t="shared" si="516"/>
        <v>4.1100000000000003</v>
      </c>
      <c r="C1585" s="5" t="str">
        <f t="shared" si="517"/>
        <v>Informe Interactivo 3 - O'Higgins</v>
      </c>
      <c r="D1585" s="34" t="str">
        <f t="shared" si="526"/>
        <v>https://analytics.zoho.com/open-view/2395394000006104949?ZOHO_CRITERIA=%22Trasposicion_4.11%22.%22Cod_regi%C3%B3n%22%20%3D%206</v>
      </c>
      <c r="E1585" s="4">
        <f t="shared" si="518"/>
        <v>10</v>
      </c>
      <c r="F1585" t="str">
        <f t="shared" si="519"/>
        <v>Informe Interactivo 3</v>
      </c>
      <c r="G1585" t="str">
        <f t="shared" si="520"/>
        <v>Región</v>
      </c>
      <c r="H1585" t="str">
        <f t="shared" si="521"/>
        <v>Rendimiento (qqm/ha) 1979-2020</v>
      </c>
      <c r="I1585" s="2">
        <v>6</v>
      </c>
      <c r="J1585" t="s">
        <v>58</v>
      </c>
      <c r="L1585" s="1" t="str">
        <f t="shared" si="522"/>
        <v>Informe Interactivo 3 - O'Higgins</v>
      </c>
    </row>
    <row r="1586" spans="1:12" hidden="1" x14ac:dyDescent="0.35">
      <c r="A1586" s="2">
        <f t="shared" ref="A1586:A1649" si="527">+A1585+1</f>
        <v>4</v>
      </c>
      <c r="B1586" s="2">
        <f t="shared" ref="B1586:B1649" si="528">+B1585</f>
        <v>4.1100000000000003</v>
      </c>
      <c r="C1586" s="5" t="str">
        <f t="shared" ref="C1586:C1649" si="529">+F1586&amp;" - "&amp;J1586</f>
        <v>Informe Interactivo 3 - Maule</v>
      </c>
      <c r="D1586" s="34" t="str">
        <f t="shared" si="526"/>
        <v>https://analytics.zoho.com/open-view/2395394000006104949?ZOHO_CRITERIA=%22Trasposicion_4.11%22.%22Cod_regi%C3%B3n%22%20%3D%207</v>
      </c>
      <c r="E1586" s="4">
        <f t="shared" ref="E1586:E1649" si="530">+E1585</f>
        <v>10</v>
      </c>
      <c r="F1586" t="str">
        <f t="shared" ref="F1586:F1649" si="531">+F1585</f>
        <v>Informe Interactivo 3</v>
      </c>
      <c r="G1586" t="str">
        <f t="shared" ref="G1586:G1649" si="532">+G1585</f>
        <v>Región</v>
      </c>
      <c r="H1586" t="str">
        <f t="shared" ref="H1586:H1649" si="533">+H1585</f>
        <v>Rendimiento (qqm/ha) 1979-2020</v>
      </c>
      <c r="I1586" s="2">
        <v>7</v>
      </c>
      <c r="J1586" t="s">
        <v>59</v>
      </c>
      <c r="L1586" s="1" t="str">
        <f t="shared" ref="L1586:L1649" si="534">+HYPERLINK(D1586,C1586)</f>
        <v>Informe Interactivo 3 - Maule</v>
      </c>
    </row>
    <row r="1587" spans="1:12" hidden="1" x14ac:dyDescent="0.35">
      <c r="A1587" s="2">
        <f t="shared" si="527"/>
        <v>5</v>
      </c>
      <c r="B1587" s="2">
        <f t="shared" si="528"/>
        <v>4.1100000000000003</v>
      </c>
      <c r="C1587" s="5" t="str">
        <f t="shared" si="529"/>
        <v>Informe Interactivo 3 - Bíobío</v>
      </c>
      <c r="D1587" s="34" t="str">
        <f t="shared" si="526"/>
        <v>https://analytics.zoho.com/open-view/2395394000006104949?ZOHO_CRITERIA=%22Trasposicion_4.11%22.%22Cod_regi%C3%B3n%22%20%3D%208</v>
      </c>
      <c r="E1587" s="4">
        <f t="shared" si="530"/>
        <v>10</v>
      </c>
      <c r="F1587" t="str">
        <f t="shared" si="531"/>
        <v>Informe Interactivo 3</v>
      </c>
      <c r="G1587" t="str">
        <f t="shared" si="532"/>
        <v>Región</v>
      </c>
      <c r="H1587" t="str">
        <f t="shared" si="533"/>
        <v>Rendimiento (qqm/ha) 1979-2020</v>
      </c>
      <c r="I1587" s="2">
        <v>8</v>
      </c>
      <c r="J1587" t="s">
        <v>525</v>
      </c>
      <c r="L1587" s="1" t="str">
        <f t="shared" si="534"/>
        <v>Informe Interactivo 3 - Bíobío</v>
      </c>
    </row>
    <row r="1588" spans="1:12" hidden="1" x14ac:dyDescent="0.35">
      <c r="A1588" s="2">
        <f t="shared" si="527"/>
        <v>6</v>
      </c>
      <c r="B1588" s="2">
        <f t="shared" si="528"/>
        <v>4.1100000000000003</v>
      </c>
      <c r="C1588" s="5" t="str">
        <f t="shared" si="529"/>
        <v>Informe Interactivo 3 - Araucanía</v>
      </c>
      <c r="D1588" s="34" t="str">
        <f t="shared" si="526"/>
        <v>https://analytics.zoho.com/open-view/2395394000006104949?ZOHO_CRITERIA=%22Trasposicion_4.11%22.%22Cod_regi%C3%B3n%22%20%3D%209</v>
      </c>
      <c r="E1588" s="4">
        <f t="shared" si="530"/>
        <v>10</v>
      </c>
      <c r="F1588" t="str">
        <f t="shared" si="531"/>
        <v>Informe Interactivo 3</v>
      </c>
      <c r="G1588" t="str">
        <f t="shared" si="532"/>
        <v>Región</v>
      </c>
      <c r="H1588" t="str">
        <f t="shared" si="533"/>
        <v>Rendimiento (qqm/ha) 1979-2020</v>
      </c>
      <c r="I1588" s="2">
        <v>9</v>
      </c>
      <c r="J1588" t="s">
        <v>61</v>
      </c>
      <c r="L1588" s="1" t="str">
        <f t="shared" si="534"/>
        <v>Informe Interactivo 3 - Araucanía</v>
      </c>
    </row>
    <row r="1589" spans="1:12" hidden="1" x14ac:dyDescent="0.35">
      <c r="A1589" s="2">
        <f t="shared" si="527"/>
        <v>7</v>
      </c>
      <c r="B1589" s="2">
        <f t="shared" si="528"/>
        <v>4.1100000000000003</v>
      </c>
      <c r="C1589" s="5" t="str">
        <f t="shared" si="529"/>
        <v>Informe Interactivo 3 - Los Lagos</v>
      </c>
      <c r="D1589" s="34" t="str">
        <f t="shared" si="526"/>
        <v>https://analytics.zoho.com/open-view/2395394000006104949?ZOHO_CRITERIA=%22Trasposicion_4.11%22.%22Cod_regi%C3%B3n%22%20%3D%2010</v>
      </c>
      <c r="E1589" s="4">
        <f t="shared" si="530"/>
        <v>10</v>
      </c>
      <c r="F1589" t="str">
        <f t="shared" si="531"/>
        <v>Informe Interactivo 3</v>
      </c>
      <c r="G1589" t="str">
        <f t="shared" si="532"/>
        <v>Región</v>
      </c>
      <c r="H1589" t="str">
        <f t="shared" si="533"/>
        <v>Rendimiento (qqm/ha) 1979-2020</v>
      </c>
      <c r="I1589" s="2">
        <v>10</v>
      </c>
      <c r="J1589" t="s">
        <v>62</v>
      </c>
      <c r="L1589" s="1" t="str">
        <f t="shared" si="534"/>
        <v>Informe Interactivo 3 - Los Lagos</v>
      </c>
    </row>
    <row r="1590" spans="1:12" hidden="1" x14ac:dyDescent="0.35">
      <c r="A1590" s="2">
        <f t="shared" si="527"/>
        <v>8</v>
      </c>
      <c r="B1590" s="2">
        <f t="shared" si="528"/>
        <v>4.1100000000000003</v>
      </c>
      <c r="C1590" s="5" t="str">
        <f t="shared" si="529"/>
        <v>Informe Interactivo 3 - Metropolitana</v>
      </c>
      <c r="D1590" s="34" t="str">
        <f t="shared" si="526"/>
        <v>https://analytics.zoho.com/open-view/2395394000006104949?ZOHO_CRITERIA=%22Trasposicion_4.11%22.%22Cod_regi%C3%B3n%22%20%3D%2013</v>
      </c>
      <c r="E1590" s="4">
        <f t="shared" si="530"/>
        <v>10</v>
      </c>
      <c r="F1590" t="str">
        <f t="shared" si="531"/>
        <v>Informe Interactivo 3</v>
      </c>
      <c r="G1590" t="str">
        <f t="shared" si="532"/>
        <v>Región</v>
      </c>
      <c r="H1590" t="str">
        <f t="shared" si="533"/>
        <v>Rendimiento (qqm/ha) 1979-2020</v>
      </c>
      <c r="I1590" s="2">
        <v>13</v>
      </c>
      <c r="J1590" t="s">
        <v>65</v>
      </c>
      <c r="L1590" s="1" t="str">
        <f t="shared" si="534"/>
        <v>Informe Interactivo 3 - Metropolitana</v>
      </c>
    </row>
    <row r="1591" spans="1:12" hidden="1" x14ac:dyDescent="0.35">
      <c r="A1591" s="2">
        <f t="shared" si="527"/>
        <v>9</v>
      </c>
      <c r="B1591" s="2">
        <f t="shared" si="528"/>
        <v>4.1100000000000003</v>
      </c>
      <c r="C1591" s="5" t="str">
        <f t="shared" si="529"/>
        <v>Informe Interactivo 3 - Los Ríos</v>
      </c>
      <c r="D1591" s="34" t="str">
        <f t="shared" si="526"/>
        <v>https://analytics.zoho.com/open-view/2395394000006104949?ZOHO_CRITERIA=%22Trasposicion_4.11%22.%22Cod_regi%C3%B3n%22%20%3D%2014</v>
      </c>
      <c r="E1591" s="4">
        <f t="shared" si="530"/>
        <v>10</v>
      </c>
      <c r="F1591" t="str">
        <f t="shared" si="531"/>
        <v>Informe Interactivo 3</v>
      </c>
      <c r="G1591" t="str">
        <f t="shared" si="532"/>
        <v>Región</v>
      </c>
      <c r="H1591" t="str">
        <f t="shared" si="533"/>
        <v>Rendimiento (qqm/ha) 1979-2020</v>
      </c>
      <c r="I1591" s="2">
        <v>14</v>
      </c>
      <c r="J1591" t="s">
        <v>66</v>
      </c>
      <c r="L1591" s="1" t="str">
        <f t="shared" si="534"/>
        <v>Informe Interactivo 3 - Los Ríos</v>
      </c>
    </row>
    <row r="1592" spans="1:12" hidden="1" x14ac:dyDescent="0.35">
      <c r="A1592" s="2">
        <f t="shared" si="527"/>
        <v>10</v>
      </c>
      <c r="B1592" s="2">
        <f t="shared" si="528"/>
        <v>4.1100000000000003</v>
      </c>
      <c r="C1592" s="5" t="str">
        <f t="shared" si="529"/>
        <v>Informe Interactivo 3 - Ñuble</v>
      </c>
      <c r="D1592" s="34" t="str">
        <f t="shared" si="526"/>
        <v>https://analytics.zoho.com/open-view/2395394000006104949?ZOHO_CRITERIA=%22Trasposicion_4.11%22.%22Cod_regi%C3%B3n%22%20%3D%2016</v>
      </c>
      <c r="E1592" s="4">
        <f t="shared" si="530"/>
        <v>10</v>
      </c>
      <c r="F1592" t="str">
        <f t="shared" si="531"/>
        <v>Informe Interactivo 3</v>
      </c>
      <c r="G1592" t="str">
        <f t="shared" si="532"/>
        <v>Región</v>
      </c>
      <c r="H1592" t="str">
        <f t="shared" si="533"/>
        <v>Rendimiento (qqm/ha) 1979-2020</v>
      </c>
      <c r="I1592" s="2">
        <v>16</v>
      </c>
      <c r="J1592" t="s">
        <v>68</v>
      </c>
      <c r="L1592" s="1" t="str">
        <f t="shared" si="534"/>
        <v>Informe Interactivo 3 - Ñuble</v>
      </c>
    </row>
    <row r="1593" spans="1:12" hidden="1" x14ac:dyDescent="0.35">
      <c r="A1593" s="88">
        <v>1</v>
      </c>
      <c r="B1593" s="88">
        <f t="shared" si="528"/>
        <v>4.1100000000000003</v>
      </c>
      <c r="C1593" s="89" t="str">
        <f t="shared" si="529"/>
        <v>Informe Interactivo 4 - Legumbres</v>
      </c>
      <c r="D1593" s="90" t="str">
        <f>+"https://analytics.zoho.com/open-view/2395394000006104972?ZOHO_CRITERIA=%22Trasposicion_4.11%22.%22Id_producto%22%20%3D%20"&amp;I1593</f>
        <v>https://analytics.zoho.com/open-view/2395394000006104972?ZOHO_CRITERIA=%22Trasposicion_4.11%22.%22Id_producto%22%20%3D%20100110</v>
      </c>
      <c r="E1593" s="91">
        <f t="shared" si="530"/>
        <v>10</v>
      </c>
      <c r="F1593" s="92" t="s">
        <v>0</v>
      </c>
      <c r="G1593" s="92" t="s">
        <v>261</v>
      </c>
      <c r="H1593" s="92" t="s">
        <v>626</v>
      </c>
      <c r="I1593" s="88">
        <v>100110</v>
      </c>
      <c r="J1593" s="92" t="s">
        <v>319</v>
      </c>
      <c r="K1593" s="92"/>
      <c r="L1593" s="1" t="str">
        <f t="shared" si="534"/>
        <v>Informe Interactivo 4 - Legumbres</v>
      </c>
    </row>
    <row r="1594" spans="1:12" hidden="1" x14ac:dyDescent="0.35">
      <c r="A1594" s="2">
        <f t="shared" si="527"/>
        <v>2</v>
      </c>
      <c r="B1594" s="2">
        <f t="shared" si="528"/>
        <v>4.1100000000000003</v>
      </c>
      <c r="C1594" s="5" t="str">
        <f t="shared" si="529"/>
        <v>Informe Interactivo 4 - Cereales</v>
      </c>
      <c r="D1594" s="34" t="str">
        <f t="shared" ref="D1594:D1597" si="535">+"https://analytics.zoho.com/open-view/2395394000006104972?ZOHO_CRITERIA=%22Trasposicion_4.11%22.%22Id_producto%22%20%3D%20"&amp;I1594</f>
        <v>https://analytics.zoho.com/open-view/2395394000006104972?ZOHO_CRITERIA=%22Trasposicion_4.11%22.%22Id_producto%22%20%3D%20100111</v>
      </c>
      <c r="E1594" s="4">
        <f t="shared" si="530"/>
        <v>10</v>
      </c>
      <c r="F1594" t="str">
        <f t="shared" si="531"/>
        <v>Informe Interactivo 4</v>
      </c>
      <c r="G1594" t="str">
        <f t="shared" si="532"/>
        <v>Producto</v>
      </c>
      <c r="H1594" t="str">
        <f t="shared" si="533"/>
        <v>Rendimiento (qqm/ha) 1979-2020</v>
      </c>
      <c r="I1594" s="2">
        <v>100111</v>
      </c>
      <c r="J1594" t="s">
        <v>320</v>
      </c>
      <c r="L1594" s="1" t="str">
        <f t="shared" si="534"/>
        <v>Informe Interactivo 4 - Cereales</v>
      </c>
    </row>
    <row r="1595" spans="1:12" hidden="1" x14ac:dyDescent="0.35">
      <c r="A1595" s="2">
        <f t="shared" si="527"/>
        <v>3</v>
      </c>
      <c r="B1595" s="2">
        <f t="shared" si="528"/>
        <v>4.1100000000000003</v>
      </c>
      <c r="C1595" s="5" t="str">
        <f t="shared" si="529"/>
        <v>Informe Interactivo 4 - Hortalizas</v>
      </c>
      <c r="D1595" s="34" t="str">
        <f t="shared" si="535"/>
        <v>https://analytics.zoho.com/open-view/2395394000006104972?ZOHO_CRITERIA=%22Trasposicion_4.11%22.%22Id_producto%22%20%3D%20100112</v>
      </c>
      <c r="E1595" s="4">
        <f t="shared" si="530"/>
        <v>10</v>
      </c>
      <c r="F1595" t="str">
        <f t="shared" si="531"/>
        <v>Informe Interactivo 4</v>
      </c>
      <c r="G1595" t="str">
        <f t="shared" si="532"/>
        <v>Producto</v>
      </c>
      <c r="H1595" t="str">
        <f t="shared" si="533"/>
        <v>Rendimiento (qqm/ha) 1979-2020</v>
      </c>
      <c r="I1595" s="2">
        <v>100112</v>
      </c>
      <c r="J1595" t="s">
        <v>321</v>
      </c>
      <c r="L1595" s="1" t="str">
        <f t="shared" si="534"/>
        <v>Informe Interactivo 4 - Hortalizas</v>
      </c>
    </row>
    <row r="1596" spans="1:12" hidden="1" x14ac:dyDescent="0.35">
      <c r="A1596" s="2">
        <f t="shared" si="527"/>
        <v>4</v>
      </c>
      <c r="B1596" s="2">
        <f t="shared" si="528"/>
        <v>4.1100000000000003</v>
      </c>
      <c r="C1596" s="5" t="str">
        <f t="shared" si="529"/>
        <v>Informe Interactivo 4 - Industriales</v>
      </c>
      <c r="D1596" s="34" t="str">
        <f t="shared" si="535"/>
        <v>https://analytics.zoho.com/open-view/2395394000006104972?ZOHO_CRITERIA=%22Trasposicion_4.11%22.%22Id_producto%22%20%3D%20100113</v>
      </c>
      <c r="E1596" s="4">
        <f t="shared" si="530"/>
        <v>10</v>
      </c>
      <c r="F1596" t="str">
        <f t="shared" si="531"/>
        <v>Informe Interactivo 4</v>
      </c>
      <c r="G1596" t="str">
        <f t="shared" si="532"/>
        <v>Producto</v>
      </c>
      <c r="H1596" t="str">
        <f t="shared" si="533"/>
        <v>Rendimiento (qqm/ha) 1979-2020</v>
      </c>
      <c r="I1596" s="2">
        <v>100113</v>
      </c>
      <c r="J1596" t="s">
        <v>322</v>
      </c>
      <c r="L1596" s="1" t="str">
        <f t="shared" si="534"/>
        <v>Informe Interactivo 4 - Industriales</v>
      </c>
    </row>
    <row r="1597" spans="1:12" hidden="1" x14ac:dyDescent="0.35">
      <c r="A1597" s="2">
        <f t="shared" si="527"/>
        <v>5</v>
      </c>
      <c r="B1597" s="2">
        <f t="shared" si="528"/>
        <v>4.1100000000000003</v>
      </c>
      <c r="C1597" s="5" t="str">
        <f t="shared" si="529"/>
        <v>Informe Interactivo 4 - Tubérculos</v>
      </c>
      <c r="D1597" s="34" t="str">
        <f t="shared" si="535"/>
        <v>https://analytics.zoho.com/open-view/2395394000006104972?ZOHO_CRITERIA=%22Trasposicion_4.11%22.%22Id_producto%22%20%3D%20100114</v>
      </c>
      <c r="E1597" s="4">
        <f t="shared" si="530"/>
        <v>10</v>
      </c>
      <c r="F1597" t="str">
        <f t="shared" si="531"/>
        <v>Informe Interactivo 4</v>
      </c>
      <c r="G1597" t="str">
        <f t="shared" si="532"/>
        <v>Producto</v>
      </c>
      <c r="H1597" t="str">
        <f t="shared" si="533"/>
        <v>Rendimiento (qqm/ha) 1979-2020</v>
      </c>
      <c r="I1597" s="2">
        <v>100114</v>
      </c>
      <c r="J1597" t="s">
        <v>323</v>
      </c>
      <c r="L1597" s="1" t="str">
        <f t="shared" si="534"/>
        <v>Informe Interactivo 4 - Tubérculos</v>
      </c>
    </row>
    <row r="1598" spans="1:12" hidden="1" x14ac:dyDescent="0.35">
      <c r="A1598" s="2">
        <f t="shared" si="527"/>
        <v>6</v>
      </c>
      <c r="B1598" s="2">
        <f t="shared" si="528"/>
        <v>4.1100000000000003</v>
      </c>
      <c r="C1598" s="5" t="str">
        <f t="shared" si="529"/>
        <v xml:space="preserve">Informe Interactivo 4 - </v>
      </c>
      <c r="D1598" s="6" t="str">
        <f t="shared" ref="D1598:D1649" si="536">+"AQUÍ SE COPIA EL LINK SIN EL ID DE FILTRO"&amp;I1598</f>
        <v>AQUÍ SE COPIA EL LINK SIN EL ID DE FILTRO</v>
      </c>
      <c r="E1598" s="4">
        <f t="shared" si="530"/>
        <v>10</v>
      </c>
      <c r="F1598" t="str">
        <f t="shared" si="531"/>
        <v>Informe Interactivo 4</v>
      </c>
      <c r="G1598" t="str">
        <f t="shared" si="532"/>
        <v>Producto</v>
      </c>
      <c r="H1598" t="str">
        <f t="shared" si="533"/>
        <v>Rendimiento (qqm/ha) 1979-2020</v>
      </c>
      <c r="L1598" s="1" t="str">
        <f t="shared" si="534"/>
        <v xml:space="preserve">Informe Interactivo 4 - </v>
      </c>
    </row>
    <row r="1599" spans="1:12" hidden="1" x14ac:dyDescent="0.35">
      <c r="A1599" s="2">
        <f t="shared" si="527"/>
        <v>7</v>
      </c>
      <c r="B1599" s="2">
        <f t="shared" si="528"/>
        <v>4.1100000000000003</v>
      </c>
      <c r="C1599" s="5" t="str">
        <f t="shared" si="529"/>
        <v xml:space="preserve">Informe Interactivo 4 - </v>
      </c>
      <c r="D1599" s="6" t="str">
        <f t="shared" si="536"/>
        <v>AQUÍ SE COPIA EL LINK SIN EL ID DE FILTRO</v>
      </c>
      <c r="E1599" s="4">
        <f t="shared" si="530"/>
        <v>10</v>
      </c>
      <c r="F1599" t="str">
        <f t="shared" si="531"/>
        <v>Informe Interactivo 4</v>
      </c>
      <c r="G1599" t="str">
        <f t="shared" si="532"/>
        <v>Producto</v>
      </c>
      <c r="H1599" t="str">
        <f t="shared" si="533"/>
        <v>Rendimiento (qqm/ha) 1979-2020</v>
      </c>
      <c r="L1599" s="1" t="str">
        <f t="shared" si="534"/>
        <v xml:space="preserve">Informe Interactivo 4 - </v>
      </c>
    </row>
    <row r="1600" spans="1:12" hidden="1" x14ac:dyDescent="0.35">
      <c r="A1600" s="2">
        <f t="shared" si="527"/>
        <v>8</v>
      </c>
      <c r="B1600" s="2">
        <f t="shared" si="528"/>
        <v>4.1100000000000003</v>
      </c>
      <c r="C1600" s="5" t="str">
        <f t="shared" si="529"/>
        <v xml:space="preserve">Informe Interactivo 4 - </v>
      </c>
      <c r="D1600" s="6" t="str">
        <f t="shared" si="536"/>
        <v>AQUÍ SE COPIA EL LINK SIN EL ID DE FILTRO</v>
      </c>
      <c r="E1600" s="4">
        <f t="shared" si="530"/>
        <v>10</v>
      </c>
      <c r="F1600" t="str">
        <f t="shared" si="531"/>
        <v>Informe Interactivo 4</v>
      </c>
      <c r="G1600" t="str">
        <f t="shared" si="532"/>
        <v>Producto</v>
      </c>
      <c r="H1600" t="str">
        <f t="shared" si="533"/>
        <v>Rendimiento (qqm/ha) 1979-2020</v>
      </c>
      <c r="L1600" s="1" t="str">
        <f t="shared" si="534"/>
        <v xml:space="preserve">Informe Interactivo 4 - </v>
      </c>
    </row>
    <row r="1601" spans="1:12" hidden="1" x14ac:dyDescent="0.35">
      <c r="A1601" s="2">
        <f t="shared" si="527"/>
        <v>9</v>
      </c>
      <c r="B1601" s="2">
        <f t="shared" si="528"/>
        <v>4.1100000000000003</v>
      </c>
      <c r="C1601" s="5" t="str">
        <f t="shared" si="529"/>
        <v xml:space="preserve">Informe Interactivo 4 - </v>
      </c>
      <c r="D1601" s="6" t="str">
        <f t="shared" si="536"/>
        <v>AQUÍ SE COPIA EL LINK SIN EL ID DE FILTRO</v>
      </c>
      <c r="E1601" s="4">
        <f t="shared" si="530"/>
        <v>10</v>
      </c>
      <c r="F1601" t="str">
        <f t="shared" si="531"/>
        <v>Informe Interactivo 4</v>
      </c>
      <c r="G1601" t="str">
        <f t="shared" si="532"/>
        <v>Producto</v>
      </c>
      <c r="H1601" t="str">
        <f t="shared" si="533"/>
        <v>Rendimiento (qqm/ha) 1979-2020</v>
      </c>
      <c r="L1601" s="1" t="str">
        <f t="shared" si="534"/>
        <v xml:space="preserve">Informe Interactivo 4 - </v>
      </c>
    </row>
    <row r="1602" spans="1:12" hidden="1" x14ac:dyDescent="0.35">
      <c r="A1602" s="2">
        <f t="shared" si="527"/>
        <v>10</v>
      </c>
      <c r="B1602" s="2">
        <f t="shared" si="528"/>
        <v>4.1100000000000003</v>
      </c>
      <c r="C1602" s="5" t="str">
        <f t="shared" si="529"/>
        <v xml:space="preserve">Informe Interactivo 4 - </v>
      </c>
      <c r="D1602" s="6" t="str">
        <f t="shared" si="536"/>
        <v>AQUÍ SE COPIA EL LINK SIN EL ID DE FILTRO</v>
      </c>
      <c r="E1602" s="4">
        <f t="shared" si="530"/>
        <v>10</v>
      </c>
      <c r="F1602" t="str">
        <f t="shared" si="531"/>
        <v>Informe Interactivo 4</v>
      </c>
      <c r="G1602" t="str">
        <f t="shared" si="532"/>
        <v>Producto</v>
      </c>
      <c r="H1602" t="str">
        <f t="shared" si="533"/>
        <v>Rendimiento (qqm/ha) 1979-2020</v>
      </c>
      <c r="L1602" s="1" t="str">
        <f t="shared" si="534"/>
        <v xml:space="preserve">Informe Interactivo 4 - </v>
      </c>
    </row>
    <row r="1603" spans="1:12" hidden="1" x14ac:dyDescent="0.35">
      <c r="A1603" s="2">
        <f t="shared" si="527"/>
        <v>11</v>
      </c>
      <c r="B1603" s="2">
        <f t="shared" si="528"/>
        <v>4.1100000000000003</v>
      </c>
      <c r="C1603" s="5" t="str">
        <f t="shared" si="529"/>
        <v xml:space="preserve">Informe Interactivo 4 - </v>
      </c>
      <c r="D1603" s="6" t="str">
        <f t="shared" si="536"/>
        <v>AQUÍ SE COPIA EL LINK SIN EL ID DE FILTRO</v>
      </c>
      <c r="E1603" s="4">
        <f t="shared" si="530"/>
        <v>10</v>
      </c>
      <c r="F1603" t="str">
        <f t="shared" si="531"/>
        <v>Informe Interactivo 4</v>
      </c>
      <c r="G1603" t="str">
        <f t="shared" si="532"/>
        <v>Producto</v>
      </c>
      <c r="H1603" t="str">
        <f t="shared" si="533"/>
        <v>Rendimiento (qqm/ha) 1979-2020</v>
      </c>
      <c r="L1603" s="1" t="str">
        <f t="shared" si="534"/>
        <v xml:space="preserve">Informe Interactivo 4 - </v>
      </c>
    </row>
    <row r="1604" spans="1:12" hidden="1" x14ac:dyDescent="0.35">
      <c r="A1604" s="2">
        <f t="shared" si="527"/>
        <v>12</v>
      </c>
      <c r="B1604" s="2">
        <f t="shared" si="528"/>
        <v>4.1100000000000003</v>
      </c>
      <c r="C1604" s="5" t="str">
        <f t="shared" si="529"/>
        <v xml:space="preserve">Informe Interactivo 4 - </v>
      </c>
      <c r="D1604" s="6" t="str">
        <f t="shared" si="536"/>
        <v>AQUÍ SE COPIA EL LINK SIN EL ID DE FILTRO</v>
      </c>
      <c r="E1604" s="4">
        <f t="shared" si="530"/>
        <v>10</v>
      </c>
      <c r="F1604" t="str">
        <f t="shared" si="531"/>
        <v>Informe Interactivo 4</v>
      </c>
      <c r="G1604" t="str">
        <f t="shared" si="532"/>
        <v>Producto</v>
      </c>
      <c r="H1604" t="str">
        <f t="shared" si="533"/>
        <v>Rendimiento (qqm/ha) 1979-2020</v>
      </c>
      <c r="L1604" s="1" t="str">
        <f t="shared" si="534"/>
        <v xml:space="preserve">Informe Interactivo 4 - </v>
      </c>
    </row>
    <row r="1605" spans="1:12" hidden="1" x14ac:dyDescent="0.35">
      <c r="A1605" s="2">
        <f t="shared" si="527"/>
        <v>13</v>
      </c>
      <c r="B1605" s="2">
        <f t="shared" si="528"/>
        <v>4.1100000000000003</v>
      </c>
      <c r="C1605" s="5" t="str">
        <f t="shared" si="529"/>
        <v xml:space="preserve">Informe Interactivo 4 - </v>
      </c>
      <c r="D1605" s="6" t="str">
        <f t="shared" si="536"/>
        <v>AQUÍ SE COPIA EL LINK SIN EL ID DE FILTRO</v>
      </c>
      <c r="E1605" s="4">
        <f t="shared" si="530"/>
        <v>10</v>
      </c>
      <c r="F1605" t="str">
        <f t="shared" si="531"/>
        <v>Informe Interactivo 4</v>
      </c>
      <c r="G1605" t="str">
        <f t="shared" si="532"/>
        <v>Producto</v>
      </c>
      <c r="H1605" t="str">
        <f t="shared" si="533"/>
        <v>Rendimiento (qqm/ha) 1979-2020</v>
      </c>
      <c r="L1605" s="1" t="str">
        <f t="shared" si="534"/>
        <v xml:space="preserve">Informe Interactivo 4 - </v>
      </c>
    </row>
    <row r="1606" spans="1:12" hidden="1" x14ac:dyDescent="0.35">
      <c r="A1606" s="2">
        <f t="shared" si="527"/>
        <v>14</v>
      </c>
      <c r="B1606" s="2">
        <f t="shared" si="528"/>
        <v>4.1100000000000003</v>
      </c>
      <c r="C1606" s="5" t="str">
        <f t="shared" si="529"/>
        <v xml:space="preserve">Informe Interactivo 4 - </v>
      </c>
      <c r="D1606" s="6" t="str">
        <f t="shared" si="536"/>
        <v>AQUÍ SE COPIA EL LINK SIN EL ID DE FILTRO</v>
      </c>
      <c r="E1606" s="4">
        <f t="shared" si="530"/>
        <v>10</v>
      </c>
      <c r="F1606" t="str">
        <f t="shared" si="531"/>
        <v>Informe Interactivo 4</v>
      </c>
      <c r="G1606" t="str">
        <f t="shared" si="532"/>
        <v>Producto</v>
      </c>
      <c r="H1606" t="str">
        <f t="shared" si="533"/>
        <v>Rendimiento (qqm/ha) 1979-2020</v>
      </c>
      <c r="L1606" s="1" t="str">
        <f t="shared" si="534"/>
        <v xml:space="preserve">Informe Interactivo 4 - </v>
      </c>
    </row>
    <row r="1607" spans="1:12" hidden="1" x14ac:dyDescent="0.35">
      <c r="A1607" s="2">
        <f t="shared" si="527"/>
        <v>15</v>
      </c>
      <c r="B1607" s="2">
        <f t="shared" si="528"/>
        <v>4.1100000000000003</v>
      </c>
      <c r="C1607" s="5" t="str">
        <f t="shared" si="529"/>
        <v xml:space="preserve">Informe Interactivo 4 - </v>
      </c>
      <c r="D1607" s="6" t="str">
        <f t="shared" si="536"/>
        <v>AQUÍ SE COPIA EL LINK SIN EL ID DE FILTRO</v>
      </c>
      <c r="E1607" s="4">
        <f t="shared" si="530"/>
        <v>10</v>
      </c>
      <c r="F1607" t="str">
        <f t="shared" si="531"/>
        <v>Informe Interactivo 4</v>
      </c>
      <c r="G1607" t="str">
        <f t="shared" si="532"/>
        <v>Producto</v>
      </c>
      <c r="H1607" t="str">
        <f t="shared" si="533"/>
        <v>Rendimiento (qqm/ha) 1979-2020</v>
      </c>
      <c r="L1607" s="1" t="str">
        <f t="shared" si="534"/>
        <v xml:space="preserve">Informe Interactivo 4 - </v>
      </c>
    </row>
    <row r="1608" spans="1:12" hidden="1" x14ac:dyDescent="0.35">
      <c r="A1608" s="2">
        <f t="shared" si="527"/>
        <v>16</v>
      </c>
      <c r="B1608" s="2">
        <f t="shared" si="528"/>
        <v>4.1100000000000003</v>
      </c>
      <c r="C1608" s="5" t="str">
        <f t="shared" si="529"/>
        <v xml:space="preserve">Informe Interactivo 4 - </v>
      </c>
      <c r="D1608" s="6" t="str">
        <f t="shared" si="536"/>
        <v>AQUÍ SE COPIA EL LINK SIN EL ID DE FILTRO</v>
      </c>
      <c r="E1608" s="4">
        <f t="shared" si="530"/>
        <v>10</v>
      </c>
      <c r="F1608" t="str">
        <f t="shared" si="531"/>
        <v>Informe Interactivo 4</v>
      </c>
      <c r="G1608" t="str">
        <f t="shared" si="532"/>
        <v>Producto</v>
      </c>
      <c r="H1608" t="str">
        <f t="shared" si="533"/>
        <v>Rendimiento (qqm/ha) 1979-2020</v>
      </c>
      <c r="L1608" s="1" t="str">
        <f t="shared" si="534"/>
        <v xml:space="preserve">Informe Interactivo 4 - </v>
      </c>
    </row>
    <row r="1609" spans="1:12" hidden="1" x14ac:dyDescent="0.35">
      <c r="A1609" s="2">
        <f t="shared" si="527"/>
        <v>17</v>
      </c>
      <c r="B1609" s="2">
        <f t="shared" si="528"/>
        <v>4.1100000000000003</v>
      </c>
      <c r="C1609" s="5" t="str">
        <f t="shared" si="529"/>
        <v xml:space="preserve">Informe Interactivo 4 - </v>
      </c>
      <c r="D1609" s="6" t="str">
        <f t="shared" si="536"/>
        <v>AQUÍ SE COPIA EL LINK SIN EL ID DE FILTRO</v>
      </c>
      <c r="E1609" s="4">
        <f t="shared" si="530"/>
        <v>10</v>
      </c>
      <c r="F1609" t="str">
        <f t="shared" si="531"/>
        <v>Informe Interactivo 4</v>
      </c>
      <c r="G1609" t="str">
        <f t="shared" si="532"/>
        <v>Producto</v>
      </c>
      <c r="H1609" t="str">
        <f t="shared" si="533"/>
        <v>Rendimiento (qqm/ha) 1979-2020</v>
      </c>
      <c r="L1609" s="1" t="str">
        <f t="shared" si="534"/>
        <v xml:space="preserve">Informe Interactivo 4 - </v>
      </c>
    </row>
    <row r="1610" spans="1:12" hidden="1" x14ac:dyDescent="0.35">
      <c r="A1610" s="2">
        <f t="shared" si="527"/>
        <v>18</v>
      </c>
      <c r="B1610" s="2">
        <f t="shared" si="528"/>
        <v>4.1100000000000003</v>
      </c>
      <c r="C1610" s="5" t="str">
        <f t="shared" si="529"/>
        <v xml:space="preserve">Informe Interactivo 4 - </v>
      </c>
      <c r="D1610" s="6" t="str">
        <f t="shared" si="536"/>
        <v>AQUÍ SE COPIA EL LINK SIN EL ID DE FILTRO</v>
      </c>
      <c r="E1610" s="4">
        <f t="shared" si="530"/>
        <v>10</v>
      </c>
      <c r="F1610" t="str">
        <f t="shared" si="531"/>
        <v>Informe Interactivo 4</v>
      </c>
      <c r="G1610" t="str">
        <f t="shared" si="532"/>
        <v>Producto</v>
      </c>
      <c r="H1610" t="str">
        <f t="shared" si="533"/>
        <v>Rendimiento (qqm/ha) 1979-2020</v>
      </c>
      <c r="L1610" s="1" t="str">
        <f t="shared" si="534"/>
        <v xml:space="preserve">Informe Interactivo 4 - </v>
      </c>
    </row>
    <row r="1611" spans="1:12" hidden="1" x14ac:dyDescent="0.35">
      <c r="A1611" s="2">
        <f t="shared" si="527"/>
        <v>19</v>
      </c>
      <c r="B1611" s="2">
        <f t="shared" si="528"/>
        <v>4.1100000000000003</v>
      </c>
      <c r="C1611" s="5" t="str">
        <f t="shared" si="529"/>
        <v xml:space="preserve">Informe Interactivo 4 - </v>
      </c>
      <c r="D1611" s="6" t="str">
        <f t="shared" si="536"/>
        <v>AQUÍ SE COPIA EL LINK SIN EL ID DE FILTRO</v>
      </c>
      <c r="E1611" s="4">
        <f t="shared" si="530"/>
        <v>10</v>
      </c>
      <c r="F1611" t="str">
        <f t="shared" si="531"/>
        <v>Informe Interactivo 4</v>
      </c>
      <c r="G1611" t="str">
        <f t="shared" si="532"/>
        <v>Producto</v>
      </c>
      <c r="H1611" t="str">
        <f t="shared" si="533"/>
        <v>Rendimiento (qqm/ha) 1979-2020</v>
      </c>
      <c r="L1611" s="1" t="str">
        <f t="shared" si="534"/>
        <v xml:space="preserve">Informe Interactivo 4 - </v>
      </c>
    </row>
    <row r="1612" spans="1:12" hidden="1" x14ac:dyDescent="0.35">
      <c r="A1612" s="2">
        <f t="shared" si="527"/>
        <v>20</v>
      </c>
      <c r="B1612" s="2">
        <f t="shared" si="528"/>
        <v>4.1100000000000003</v>
      </c>
      <c r="C1612" s="5" t="str">
        <f t="shared" si="529"/>
        <v xml:space="preserve">Informe Interactivo 4 - </v>
      </c>
      <c r="D1612" s="6" t="str">
        <f t="shared" si="536"/>
        <v>AQUÍ SE COPIA EL LINK SIN EL ID DE FILTRO</v>
      </c>
      <c r="E1612" s="4">
        <f t="shared" si="530"/>
        <v>10</v>
      </c>
      <c r="F1612" t="str">
        <f t="shared" si="531"/>
        <v>Informe Interactivo 4</v>
      </c>
      <c r="G1612" t="str">
        <f t="shared" si="532"/>
        <v>Producto</v>
      </c>
      <c r="H1612" t="str">
        <f t="shared" si="533"/>
        <v>Rendimiento (qqm/ha) 1979-2020</v>
      </c>
      <c r="L1612" s="1" t="str">
        <f t="shared" si="534"/>
        <v xml:space="preserve">Informe Interactivo 4 - </v>
      </c>
    </row>
    <row r="1613" spans="1:12" hidden="1" x14ac:dyDescent="0.35">
      <c r="A1613" s="2">
        <f t="shared" si="527"/>
        <v>21</v>
      </c>
      <c r="B1613" s="2">
        <f t="shared" si="528"/>
        <v>4.1100000000000003</v>
      </c>
      <c r="C1613" s="5" t="str">
        <f t="shared" si="529"/>
        <v xml:space="preserve">Informe Interactivo 4 - </v>
      </c>
      <c r="D1613" s="6" t="str">
        <f t="shared" si="536"/>
        <v>AQUÍ SE COPIA EL LINK SIN EL ID DE FILTRO</v>
      </c>
      <c r="E1613" s="4">
        <f t="shared" si="530"/>
        <v>10</v>
      </c>
      <c r="F1613" t="str">
        <f t="shared" si="531"/>
        <v>Informe Interactivo 4</v>
      </c>
      <c r="G1613" t="str">
        <f t="shared" si="532"/>
        <v>Producto</v>
      </c>
      <c r="H1613" t="str">
        <f t="shared" si="533"/>
        <v>Rendimiento (qqm/ha) 1979-2020</v>
      </c>
      <c r="L1613" s="1" t="str">
        <f t="shared" si="534"/>
        <v xml:space="preserve">Informe Interactivo 4 - </v>
      </c>
    </row>
    <row r="1614" spans="1:12" hidden="1" x14ac:dyDescent="0.35">
      <c r="A1614" s="2">
        <f t="shared" si="527"/>
        <v>22</v>
      </c>
      <c r="B1614" s="2">
        <f t="shared" si="528"/>
        <v>4.1100000000000003</v>
      </c>
      <c r="C1614" s="5" t="str">
        <f t="shared" si="529"/>
        <v xml:space="preserve">Informe Interactivo 4 - </v>
      </c>
      <c r="D1614" s="6" t="str">
        <f t="shared" si="536"/>
        <v>AQUÍ SE COPIA EL LINK SIN EL ID DE FILTRO</v>
      </c>
      <c r="E1614" s="4">
        <f t="shared" si="530"/>
        <v>10</v>
      </c>
      <c r="F1614" t="str">
        <f t="shared" si="531"/>
        <v>Informe Interactivo 4</v>
      </c>
      <c r="G1614" t="str">
        <f t="shared" si="532"/>
        <v>Producto</v>
      </c>
      <c r="H1614" t="str">
        <f t="shared" si="533"/>
        <v>Rendimiento (qqm/ha) 1979-2020</v>
      </c>
      <c r="L1614" s="1" t="str">
        <f t="shared" si="534"/>
        <v xml:space="preserve">Informe Interactivo 4 - </v>
      </c>
    </row>
    <row r="1615" spans="1:12" hidden="1" x14ac:dyDescent="0.35">
      <c r="A1615" s="2">
        <f t="shared" si="527"/>
        <v>23</v>
      </c>
      <c r="B1615" s="2">
        <f t="shared" si="528"/>
        <v>4.1100000000000003</v>
      </c>
      <c r="C1615" s="5" t="str">
        <f t="shared" si="529"/>
        <v xml:space="preserve">Informe Interactivo 4 - </v>
      </c>
      <c r="D1615" s="6" t="str">
        <f t="shared" si="536"/>
        <v>AQUÍ SE COPIA EL LINK SIN EL ID DE FILTRO</v>
      </c>
      <c r="E1615" s="4">
        <f t="shared" si="530"/>
        <v>10</v>
      </c>
      <c r="F1615" t="str">
        <f t="shared" si="531"/>
        <v>Informe Interactivo 4</v>
      </c>
      <c r="G1615" t="str">
        <f t="shared" si="532"/>
        <v>Producto</v>
      </c>
      <c r="H1615" t="str">
        <f t="shared" si="533"/>
        <v>Rendimiento (qqm/ha) 1979-2020</v>
      </c>
      <c r="L1615" s="1" t="str">
        <f t="shared" si="534"/>
        <v xml:space="preserve">Informe Interactivo 4 - </v>
      </c>
    </row>
    <row r="1616" spans="1:12" hidden="1" x14ac:dyDescent="0.35">
      <c r="A1616" s="2">
        <f t="shared" si="527"/>
        <v>24</v>
      </c>
      <c r="B1616" s="2">
        <f t="shared" si="528"/>
        <v>4.1100000000000003</v>
      </c>
      <c r="C1616" s="5" t="str">
        <f t="shared" si="529"/>
        <v xml:space="preserve">Informe Interactivo 4 - </v>
      </c>
      <c r="D1616" s="6" t="str">
        <f t="shared" si="536"/>
        <v>AQUÍ SE COPIA EL LINK SIN EL ID DE FILTRO</v>
      </c>
      <c r="E1616" s="4">
        <f t="shared" si="530"/>
        <v>10</v>
      </c>
      <c r="F1616" t="str">
        <f t="shared" si="531"/>
        <v>Informe Interactivo 4</v>
      </c>
      <c r="G1616" t="str">
        <f t="shared" si="532"/>
        <v>Producto</v>
      </c>
      <c r="H1616" t="str">
        <f t="shared" si="533"/>
        <v>Rendimiento (qqm/ha) 1979-2020</v>
      </c>
      <c r="L1616" s="1" t="str">
        <f t="shared" si="534"/>
        <v xml:space="preserve">Informe Interactivo 4 - </v>
      </c>
    </row>
    <row r="1617" spans="1:12" hidden="1" x14ac:dyDescent="0.35">
      <c r="A1617" s="2">
        <f t="shared" si="527"/>
        <v>25</v>
      </c>
      <c r="B1617" s="2">
        <f t="shared" si="528"/>
        <v>4.1100000000000003</v>
      </c>
      <c r="C1617" s="5" t="str">
        <f t="shared" si="529"/>
        <v xml:space="preserve">Informe Interactivo 4 - </v>
      </c>
      <c r="D1617" s="6" t="str">
        <f t="shared" si="536"/>
        <v>AQUÍ SE COPIA EL LINK SIN EL ID DE FILTRO</v>
      </c>
      <c r="E1617" s="4">
        <f t="shared" si="530"/>
        <v>10</v>
      </c>
      <c r="F1617" t="str">
        <f t="shared" si="531"/>
        <v>Informe Interactivo 4</v>
      </c>
      <c r="G1617" t="str">
        <f t="shared" si="532"/>
        <v>Producto</v>
      </c>
      <c r="H1617" t="str">
        <f t="shared" si="533"/>
        <v>Rendimiento (qqm/ha) 1979-2020</v>
      </c>
      <c r="L1617" s="1" t="str">
        <f t="shared" si="534"/>
        <v xml:space="preserve">Informe Interactivo 4 - </v>
      </c>
    </row>
    <row r="1618" spans="1:12" hidden="1" x14ac:dyDescent="0.35">
      <c r="A1618" s="2">
        <f t="shared" si="527"/>
        <v>26</v>
      </c>
      <c r="B1618" s="2">
        <f t="shared" si="528"/>
        <v>4.1100000000000003</v>
      </c>
      <c r="C1618" s="5" t="str">
        <f t="shared" si="529"/>
        <v xml:space="preserve">Informe Interactivo 4 - </v>
      </c>
      <c r="D1618" s="6" t="str">
        <f t="shared" si="536"/>
        <v>AQUÍ SE COPIA EL LINK SIN EL ID DE FILTRO</v>
      </c>
      <c r="E1618" s="4">
        <f t="shared" si="530"/>
        <v>10</v>
      </c>
      <c r="F1618" t="str">
        <f t="shared" si="531"/>
        <v>Informe Interactivo 4</v>
      </c>
      <c r="G1618" t="str">
        <f t="shared" si="532"/>
        <v>Producto</v>
      </c>
      <c r="H1618" t="str">
        <f t="shared" si="533"/>
        <v>Rendimiento (qqm/ha) 1979-2020</v>
      </c>
      <c r="L1618" s="1" t="str">
        <f t="shared" si="534"/>
        <v xml:space="preserve">Informe Interactivo 4 - </v>
      </c>
    </row>
    <row r="1619" spans="1:12" hidden="1" x14ac:dyDescent="0.35">
      <c r="A1619" s="2">
        <f t="shared" si="527"/>
        <v>27</v>
      </c>
      <c r="B1619" s="2">
        <f t="shared" si="528"/>
        <v>4.1100000000000003</v>
      </c>
      <c r="C1619" s="5" t="str">
        <f t="shared" si="529"/>
        <v xml:space="preserve">Informe Interactivo 4 - </v>
      </c>
      <c r="D1619" s="6" t="str">
        <f t="shared" si="536"/>
        <v>AQUÍ SE COPIA EL LINK SIN EL ID DE FILTRO</v>
      </c>
      <c r="E1619" s="4">
        <f t="shared" si="530"/>
        <v>10</v>
      </c>
      <c r="F1619" t="str">
        <f t="shared" si="531"/>
        <v>Informe Interactivo 4</v>
      </c>
      <c r="G1619" t="str">
        <f t="shared" si="532"/>
        <v>Producto</v>
      </c>
      <c r="H1619" t="str">
        <f t="shared" si="533"/>
        <v>Rendimiento (qqm/ha) 1979-2020</v>
      </c>
      <c r="L1619" s="1" t="str">
        <f t="shared" si="534"/>
        <v xml:space="preserve">Informe Interactivo 4 - </v>
      </c>
    </row>
    <row r="1620" spans="1:12" hidden="1" x14ac:dyDescent="0.35">
      <c r="A1620" s="2">
        <f t="shared" si="527"/>
        <v>28</v>
      </c>
      <c r="B1620" s="2">
        <f t="shared" si="528"/>
        <v>4.1100000000000003</v>
      </c>
      <c r="C1620" s="5" t="str">
        <f t="shared" si="529"/>
        <v xml:space="preserve">Informe Interactivo 4 - </v>
      </c>
      <c r="D1620" s="6" t="str">
        <f t="shared" si="536"/>
        <v>AQUÍ SE COPIA EL LINK SIN EL ID DE FILTRO</v>
      </c>
      <c r="E1620" s="4">
        <f t="shared" si="530"/>
        <v>10</v>
      </c>
      <c r="F1620" t="str">
        <f t="shared" si="531"/>
        <v>Informe Interactivo 4</v>
      </c>
      <c r="G1620" t="str">
        <f t="shared" si="532"/>
        <v>Producto</v>
      </c>
      <c r="H1620" t="str">
        <f t="shared" si="533"/>
        <v>Rendimiento (qqm/ha) 1979-2020</v>
      </c>
      <c r="L1620" s="1" t="str">
        <f t="shared" si="534"/>
        <v xml:space="preserve">Informe Interactivo 4 - </v>
      </c>
    </row>
    <row r="1621" spans="1:12" hidden="1" x14ac:dyDescent="0.35">
      <c r="A1621" s="2">
        <f t="shared" si="527"/>
        <v>29</v>
      </c>
      <c r="B1621" s="2">
        <f t="shared" si="528"/>
        <v>4.1100000000000003</v>
      </c>
      <c r="C1621" s="5" t="str">
        <f t="shared" si="529"/>
        <v xml:space="preserve">Informe Interactivo 4 - </v>
      </c>
      <c r="D1621" s="6" t="str">
        <f t="shared" si="536"/>
        <v>AQUÍ SE COPIA EL LINK SIN EL ID DE FILTRO</v>
      </c>
      <c r="E1621" s="4">
        <f t="shared" si="530"/>
        <v>10</v>
      </c>
      <c r="F1621" t="str">
        <f t="shared" si="531"/>
        <v>Informe Interactivo 4</v>
      </c>
      <c r="G1621" t="str">
        <f t="shared" si="532"/>
        <v>Producto</v>
      </c>
      <c r="H1621" t="str">
        <f t="shared" si="533"/>
        <v>Rendimiento (qqm/ha) 1979-2020</v>
      </c>
      <c r="L1621" s="1" t="str">
        <f t="shared" si="534"/>
        <v xml:space="preserve">Informe Interactivo 4 - </v>
      </c>
    </row>
    <row r="1622" spans="1:12" hidden="1" x14ac:dyDescent="0.35">
      <c r="A1622" s="2">
        <f t="shared" si="527"/>
        <v>30</v>
      </c>
      <c r="B1622" s="2">
        <f t="shared" si="528"/>
        <v>4.1100000000000003</v>
      </c>
      <c r="C1622" s="5" t="str">
        <f t="shared" si="529"/>
        <v xml:space="preserve">Informe Interactivo 4 - </v>
      </c>
      <c r="D1622" s="6" t="str">
        <f t="shared" si="536"/>
        <v>AQUÍ SE COPIA EL LINK SIN EL ID DE FILTRO</v>
      </c>
      <c r="E1622" s="4">
        <f t="shared" si="530"/>
        <v>10</v>
      </c>
      <c r="F1622" t="str">
        <f t="shared" si="531"/>
        <v>Informe Interactivo 4</v>
      </c>
      <c r="G1622" t="str">
        <f t="shared" si="532"/>
        <v>Producto</v>
      </c>
      <c r="H1622" t="str">
        <f t="shared" si="533"/>
        <v>Rendimiento (qqm/ha) 1979-2020</v>
      </c>
      <c r="L1622" s="1" t="str">
        <f t="shared" si="534"/>
        <v xml:space="preserve">Informe Interactivo 4 - </v>
      </c>
    </row>
    <row r="1623" spans="1:12" hidden="1" x14ac:dyDescent="0.35">
      <c r="A1623" s="2">
        <f t="shared" si="527"/>
        <v>31</v>
      </c>
      <c r="B1623" s="2">
        <f t="shared" si="528"/>
        <v>4.1100000000000003</v>
      </c>
      <c r="C1623" s="5" t="str">
        <f t="shared" si="529"/>
        <v xml:space="preserve">Informe Interactivo 4 - </v>
      </c>
      <c r="D1623" s="6" t="str">
        <f t="shared" si="536"/>
        <v>AQUÍ SE COPIA EL LINK SIN EL ID DE FILTRO</v>
      </c>
      <c r="E1623" s="4">
        <f t="shared" si="530"/>
        <v>10</v>
      </c>
      <c r="F1623" t="str">
        <f t="shared" si="531"/>
        <v>Informe Interactivo 4</v>
      </c>
      <c r="G1623" t="str">
        <f t="shared" si="532"/>
        <v>Producto</v>
      </c>
      <c r="H1623" t="str">
        <f t="shared" si="533"/>
        <v>Rendimiento (qqm/ha) 1979-2020</v>
      </c>
      <c r="L1623" s="1" t="str">
        <f t="shared" si="534"/>
        <v xml:space="preserve">Informe Interactivo 4 - </v>
      </c>
    </row>
    <row r="1624" spans="1:12" hidden="1" x14ac:dyDescent="0.35">
      <c r="A1624" s="2">
        <f t="shared" si="527"/>
        <v>32</v>
      </c>
      <c r="B1624" s="2">
        <f t="shared" si="528"/>
        <v>4.1100000000000003</v>
      </c>
      <c r="C1624" s="5" t="str">
        <f t="shared" si="529"/>
        <v xml:space="preserve">Informe Interactivo 4 - </v>
      </c>
      <c r="D1624" s="6" t="str">
        <f t="shared" si="536"/>
        <v>AQUÍ SE COPIA EL LINK SIN EL ID DE FILTRO</v>
      </c>
      <c r="E1624" s="4">
        <f t="shared" si="530"/>
        <v>10</v>
      </c>
      <c r="F1624" t="str">
        <f t="shared" si="531"/>
        <v>Informe Interactivo 4</v>
      </c>
      <c r="G1624" t="str">
        <f t="shared" si="532"/>
        <v>Producto</v>
      </c>
      <c r="H1624" t="str">
        <f t="shared" si="533"/>
        <v>Rendimiento (qqm/ha) 1979-2020</v>
      </c>
      <c r="L1624" s="1" t="str">
        <f t="shared" si="534"/>
        <v xml:space="preserve">Informe Interactivo 4 - </v>
      </c>
    </row>
    <row r="1625" spans="1:12" hidden="1" x14ac:dyDescent="0.35">
      <c r="A1625" s="2">
        <f t="shared" si="527"/>
        <v>33</v>
      </c>
      <c r="B1625" s="2">
        <f t="shared" si="528"/>
        <v>4.1100000000000003</v>
      </c>
      <c r="C1625" s="5" t="str">
        <f t="shared" si="529"/>
        <v xml:space="preserve">Informe Interactivo 4 - </v>
      </c>
      <c r="D1625" s="6" t="str">
        <f t="shared" si="536"/>
        <v>AQUÍ SE COPIA EL LINK SIN EL ID DE FILTRO</v>
      </c>
      <c r="E1625" s="4">
        <f t="shared" si="530"/>
        <v>10</v>
      </c>
      <c r="F1625" t="str">
        <f t="shared" si="531"/>
        <v>Informe Interactivo 4</v>
      </c>
      <c r="G1625" t="str">
        <f t="shared" si="532"/>
        <v>Producto</v>
      </c>
      <c r="H1625" t="str">
        <f t="shared" si="533"/>
        <v>Rendimiento (qqm/ha) 1979-2020</v>
      </c>
      <c r="L1625" s="1" t="str">
        <f t="shared" si="534"/>
        <v xml:space="preserve">Informe Interactivo 4 - </v>
      </c>
    </row>
    <row r="1626" spans="1:12" hidden="1" x14ac:dyDescent="0.35">
      <c r="A1626" s="2">
        <f t="shared" si="527"/>
        <v>34</v>
      </c>
      <c r="B1626" s="2">
        <f t="shared" si="528"/>
        <v>4.1100000000000003</v>
      </c>
      <c r="C1626" s="5" t="str">
        <f t="shared" si="529"/>
        <v xml:space="preserve">Informe Interactivo 4 - </v>
      </c>
      <c r="D1626" s="6" t="str">
        <f t="shared" si="536"/>
        <v>AQUÍ SE COPIA EL LINK SIN EL ID DE FILTRO</v>
      </c>
      <c r="E1626" s="4">
        <f t="shared" si="530"/>
        <v>10</v>
      </c>
      <c r="F1626" t="str">
        <f t="shared" si="531"/>
        <v>Informe Interactivo 4</v>
      </c>
      <c r="G1626" t="str">
        <f t="shared" si="532"/>
        <v>Producto</v>
      </c>
      <c r="H1626" t="str">
        <f t="shared" si="533"/>
        <v>Rendimiento (qqm/ha) 1979-2020</v>
      </c>
      <c r="L1626" s="1" t="str">
        <f t="shared" si="534"/>
        <v xml:space="preserve">Informe Interactivo 4 - </v>
      </c>
    </row>
    <row r="1627" spans="1:12" hidden="1" x14ac:dyDescent="0.35">
      <c r="A1627" s="2">
        <f t="shared" si="527"/>
        <v>35</v>
      </c>
      <c r="B1627" s="2">
        <f t="shared" si="528"/>
        <v>4.1100000000000003</v>
      </c>
      <c r="C1627" s="5" t="str">
        <f t="shared" si="529"/>
        <v xml:space="preserve">Informe Interactivo 4 - </v>
      </c>
      <c r="D1627" s="6" t="str">
        <f t="shared" si="536"/>
        <v>AQUÍ SE COPIA EL LINK SIN EL ID DE FILTRO</v>
      </c>
      <c r="E1627" s="4">
        <f t="shared" si="530"/>
        <v>10</v>
      </c>
      <c r="F1627" t="str">
        <f t="shared" si="531"/>
        <v>Informe Interactivo 4</v>
      </c>
      <c r="G1627" t="str">
        <f t="shared" si="532"/>
        <v>Producto</v>
      </c>
      <c r="H1627" t="str">
        <f t="shared" si="533"/>
        <v>Rendimiento (qqm/ha) 1979-2020</v>
      </c>
      <c r="L1627" s="1" t="str">
        <f t="shared" si="534"/>
        <v xml:space="preserve">Informe Interactivo 4 - </v>
      </c>
    </row>
    <row r="1628" spans="1:12" hidden="1" x14ac:dyDescent="0.35">
      <c r="A1628" s="2">
        <f t="shared" si="527"/>
        <v>36</v>
      </c>
      <c r="B1628" s="2">
        <f t="shared" si="528"/>
        <v>4.1100000000000003</v>
      </c>
      <c r="C1628" s="5" t="str">
        <f t="shared" si="529"/>
        <v xml:space="preserve">Informe Interactivo 4 - </v>
      </c>
      <c r="D1628" s="6" t="str">
        <f t="shared" si="536"/>
        <v>AQUÍ SE COPIA EL LINK SIN EL ID DE FILTRO</v>
      </c>
      <c r="E1628" s="4">
        <f t="shared" si="530"/>
        <v>10</v>
      </c>
      <c r="F1628" t="str">
        <f t="shared" si="531"/>
        <v>Informe Interactivo 4</v>
      </c>
      <c r="G1628" t="str">
        <f t="shared" si="532"/>
        <v>Producto</v>
      </c>
      <c r="H1628" t="str">
        <f t="shared" si="533"/>
        <v>Rendimiento (qqm/ha) 1979-2020</v>
      </c>
      <c r="L1628" s="1" t="str">
        <f t="shared" si="534"/>
        <v xml:space="preserve">Informe Interactivo 4 - </v>
      </c>
    </row>
    <row r="1629" spans="1:12" hidden="1" x14ac:dyDescent="0.35">
      <c r="A1629" s="2">
        <f t="shared" si="527"/>
        <v>37</v>
      </c>
      <c r="B1629" s="2">
        <f t="shared" si="528"/>
        <v>4.1100000000000003</v>
      </c>
      <c r="C1629" s="5" t="str">
        <f t="shared" si="529"/>
        <v xml:space="preserve">Informe Interactivo 4 - </v>
      </c>
      <c r="D1629" s="6" t="str">
        <f t="shared" si="536"/>
        <v>AQUÍ SE COPIA EL LINK SIN EL ID DE FILTRO</v>
      </c>
      <c r="E1629" s="4">
        <f t="shared" si="530"/>
        <v>10</v>
      </c>
      <c r="F1629" t="str">
        <f t="shared" si="531"/>
        <v>Informe Interactivo 4</v>
      </c>
      <c r="G1629" t="str">
        <f t="shared" si="532"/>
        <v>Producto</v>
      </c>
      <c r="H1629" t="str">
        <f t="shared" si="533"/>
        <v>Rendimiento (qqm/ha) 1979-2020</v>
      </c>
      <c r="L1629" s="1" t="str">
        <f t="shared" si="534"/>
        <v xml:space="preserve">Informe Interactivo 4 - </v>
      </c>
    </row>
    <row r="1630" spans="1:12" hidden="1" x14ac:dyDescent="0.35">
      <c r="A1630" s="2">
        <f t="shared" si="527"/>
        <v>38</v>
      </c>
      <c r="B1630" s="2">
        <f t="shared" si="528"/>
        <v>4.1100000000000003</v>
      </c>
      <c r="C1630" s="5" t="str">
        <f t="shared" si="529"/>
        <v xml:space="preserve">Informe Interactivo 4 - </v>
      </c>
      <c r="D1630" s="6" t="str">
        <f t="shared" si="536"/>
        <v>AQUÍ SE COPIA EL LINK SIN EL ID DE FILTRO</v>
      </c>
      <c r="E1630" s="4">
        <f t="shared" si="530"/>
        <v>10</v>
      </c>
      <c r="F1630" t="str">
        <f t="shared" si="531"/>
        <v>Informe Interactivo 4</v>
      </c>
      <c r="G1630" t="str">
        <f t="shared" si="532"/>
        <v>Producto</v>
      </c>
      <c r="H1630" t="str">
        <f t="shared" si="533"/>
        <v>Rendimiento (qqm/ha) 1979-2020</v>
      </c>
      <c r="L1630" s="1" t="str">
        <f t="shared" si="534"/>
        <v xml:space="preserve">Informe Interactivo 4 - </v>
      </c>
    </row>
    <row r="1631" spans="1:12" hidden="1" x14ac:dyDescent="0.35">
      <c r="A1631" s="2">
        <f t="shared" si="527"/>
        <v>39</v>
      </c>
      <c r="B1631" s="2">
        <f t="shared" si="528"/>
        <v>4.1100000000000003</v>
      </c>
      <c r="C1631" s="5" t="str">
        <f t="shared" si="529"/>
        <v xml:space="preserve">Informe Interactivo 4 - </v>
      </c>
      <c r="D1631" s="6" t="str">
        <f t="shared" si="536"/>
        <v>AQUÍ SE COPIA EL LINK SIN EL ID DE FILTRO</v>
      </c>
      <c r="E1631" s="4">
        <f t="shared" si="530"/>
        <v>10</v>
      </c>
      <c r="F1631" t="str">
        <f t="shared" si="531"/>
        <v>Informe Interactivo 4</v>
      </c>
      <c r="G1631" t="str">
        <f t="shared" si="532"/>
        <v>Producto</v>
      </c>
      <c r="H1631" t="str">
        <f t="shared" si="533"/>
        <v>Rendimiento (qqm/ha) 1979-2020</v>
      </c>
      <c r="L1631" s="1" t="str">
        <f t="shared" si="534"/>
        <v xml:space="preserve">Informe Interactivo 4 - </v>
      </c>
    </row>
    <row r="1632" spans="1:12" hidden="1" x14ac:dyDescent="0.35">
      <c r="A1632" s="2">
        <f t="shared" si="527"/>
        <v>40</v>
      </c>
      <c r="B1632" s="2">
        <f t="shared" si="528"/>
        <v>4.1100000000000003</v>
      </c>
      <c r="C1632" s="5" t="str">
        <f t="shared" si="529"/>
        <v xml:space="preserve">Informe Interactivo 4 - </v>
      </c>
      <c r="D1632" s="6" t="str">
        <f t="shared" si="536"/>
        <v>AQUÍ SE COPIA EL LINK SIN EL ID DE FILTRO</v>
      </c>
      <c r="E1632" s="4">
        <f t="shared" si="530"/>
        <v>10</v>
      </c>
      <c r="F1632" t="str">
        <f t="shared" si="531"/>
        <v>Informe Interactivo 4</v>
      </c>
      <c r="G1632" t="str">
        <f t="shared" si="532"/>
        <v>Producto</v>
      </c>
      <c r="H1632" t="str">
        <f t="shared" si="533"/>
        <v>Rendimiento (qqm/ha) 1979-2020</v>
      </c>
      <c r="L1632" s="1" t="str">
        <f t="shared" si="534"/>
        <v xml:space="preserve">Informe Interactivo 4 - </v>
      </c>
    </row>
    <row r="1633" spans="1:12" hidden="1" x14ac:dyDescent="0.35">
      <c r="A1633" s="2">
        <f t="shared" si="527"/>
        <v>41</v>
      </c>
      <c r="B1633" s="2">
        <f t="shared" si="528"/>
        <v>4.1100000000000003</v>
      </c>
      <c r="C1633" s="5" t="str">
        <f t="shared" si="529"/>
        <v xml:space="preserve">Informe Interactivo 4 - </v>
      </c>
      <c r="D1633" s="6" t="str">
        <f t="shared" si="536"/>
        <v>AQUÍ SE COPIA EL LINK SIN EL ID DE FILTRO</v>
      </c>
      <c r="E1633" s="4">
        <f t="shared" si="530"/>
        <v>10</v>
      </c>
      <c r="F1633" t="str">
        <f t="shared" si="531"/>
        <v>Informe Interactivo 4</v>
      </c>
      <c r="G1633" t="str">
        <f t="shared" si="532"/>
        <v>Producto</v>
      </c>
      <c r="H1633" t="str">
        <f t="shared" si="533"/>
        <v>Rendimiento (qqm/ha) 1979-2020</v>
      </c>
      <c r="L1633" s="1" t="str">
        <f t="shared" si="534"/>
        <v xml:space="preserve">Informe Interactivo 4 - </v>
      </c>
    </row>
    <row r="1634" spans="1:12" hidden="1" x14ac:dyDescent="0.35">
      <c r="A1634" s="2">
        <f t="shared" si="527"/>
        <v>42</v>
      </c>
      <c r="B1634" s="2">
        <f t="shared" si="528"/>
        <v>4.1100000000000003</v>
      </c>
      <c r="C1634" s="5" t="str">
        <f t="shared" si="529"/>
        <v xml:space="preserve">Informe Interactivo 4 - </v>
      </c>
      <c r="D1634" s="6" t="str">
        <f t="shared" si="536"/>
        <v>AQUÍ SE COPIA EL LINK SIN EL ID DE FILTRO</v>
      </c>
      <c r="E1634" s="4">
        <f t="shared" si="530"/>
        <v>10</v>
      </c>
      <c r="F1634" t="str">
        <f t="shared" si="531"/>
        <v>Informe Interactivo 4</v>
      </c>
      <c r="G1634" t="str">
        <f t="shared" si="532"/>
        <v>Producto</v>
      </c>
      <c r="H1634" t="str">
        <f t="shared" si="533"/>
        <v>Rendimiento (qqm/ha) 1979-2020</v>
      </c>
      <c r="L1634" s="1" t="str">
        <f t="shared" si="534"/>
        <v xml:space="preserve">Informe Interactivo 4 - </v>
      </c>
    </row>
    <row r="1635" spans="1:12" hidden="1" x14ac:dyDescent="0.35">
      <c r="A1635" s="2">
        <f t="shared" si="527"/>
        <v>43</v>
      </c>
      <c r="B1635" s="2">
        <f t="shared" si="528"/>
        <v>4.1100000000000003</v>
      </c>
      <c r="C1635" s="5" t="str">
        <f t="shared" si="529"/>
        <v xml:space="preserve">Informe Interactivo 4 - </v>
      </c>
      <c r="D1635" s="6" t="str">
        <f t="shared" si="536"/>
        <v>AQUÍ SE COPIA EL LINK SIN EL ID DE FILTRO</v>
      </c>
      <c r="E1635" s="4">
        <f t="shared" si="530"/>
        <v>10</v>
      </c>
      <c r="F1635" t="str">
        <f t="shared" si="531"/>
        <v>Informe Interactivo 4</v>
      </c>
      <c r="G1635" t="str">
        <f t="shared" si="532"/>
        <v>Producto</v>
      </c>
      <c r="H1635" t="str">
        <f t="shared" si="533"/>
        <v>Rendimiento (qqm/ha) 1979-2020</v>
      </c>
      <c r="L1635" s="1" t="str">
        <f t="shared" si="534"/>
        <v xml:space="preserve">Informe Interactivo 4 - </v>
      </c>
    </row>
    <row r="1636" spans="1:12" hidden="1" x14ac:dyDescent="0.35">
      <c r="A1636" s="2">
        <f t="shared" si="527"/>
        <v>44</v>
      </c>
      <c r="B1636" s="2">
        <f t="shared" si="528"/>
        <v>4.1100000000000003</v>
      </c>
      <c r="C1636" s="5" t="str">
        <f t="shared" si="529"/>
        <v xml:space="preserve">Informe Interactivo 4 - </v>
      </c>
      <c r="D1636" s="6" t="str">
        <f t="shared" si="536"/>
        <v>AQUÍ SE COPIA EL LINK SIN EL ID DE FILTRO</v>
      </c>
      <c r="E1636" s="4">
        <f t="shared" si="530"/>
        <v>10</v>
      </c>
      <c r="F1636" t="str">
        <f t="shared" si="531"/>
        <v>Informe Interactivo 4</v>
      </c>
      <c r="G1636" t="str">
        <f t="shared" si="532"/>
        <v>Producto</v>
      </c>
      <c r="H1636" t="str">
        <f t="shared" si="533"/>
        <v>Rendimiento (qqm/ha) 1979-2020</v>
      </c>
      <c r="L1636" s="1" t="str">
        <f t="shared" si="534"/>
        <v xml:space="preserve">Informe Interactivo 4 - </v>
      </c>
    </row>
    <row r="1637" spans="1:12" hidden="1" x14ac:dyDescent="0.35">
      <c r="A1637" s="2">
        <f t="shared" si="527"/>
        <v>45</v>
      </c>
      <c r="B1637" s="2">
        <f t="shared" si="528"/>
        <v>4.1100000000000003</v>
      </c>
      <c r="C1637" s="5" t="str">
        <f t="shared" si="529"/>
        <v xml:space="preserve">Informe Interactivo 4 - </v>
      </c>
      <c r="D1637" s="6" t="str">
        <f t="shared" si="536"/>
        <v>AQUÍ SE COPIA EL LINK SIN EL ID DE FILTRO</v>
      </c>
      <c r="E1637" s="4">
        <f t="shared" si="530"/>
        <v>10</v>
      </c>
      <c r="F1637" t="str">
        <f t="shared" si="531"/>
        <v>Informe Interactivo 4</v>
      </c>
      <c r="G1637" t="str">
        <f t="shared" si="532"/>
        <v>Producto</v>
      </c>
      <c r="H1637" t="str">
        <f t="shared" si="533"/>
        <v>Rendimiento (qqm/ha) 1979-2020</v>
      </c>
      <c r="L1637" s="1" t="str">
        <f t="shared" si="534"/>
        <v xml:space="preserve">Informe Interactivo 4 - </v>
      </c>
    </row>
    <row r="1638" spans="1:12" hidden="1" x14ac:dyDescent="0.35">
      <c r="A1638" s="2">
        <f t="shared" si="527"/>
        <v>46</v>
      </c>
      <c r="B1638" s="2">
        <f t="shared" si="528"/>
        <v>4.1100000000000003</v>
      </c>
      <c r="C1638" s="5" t="str">
        <f t="shared" si="529"/>
        <v xml:space="preserve">Informe Interactivo 4 - </v>
      </c>
      <c r="D1638" s="6" t="str">
        <f t="shared" si="536"/>
        <v>AQUÍ SE COPIA EL LINK SIN EL ID DE FILTRO</v>
      </c>
      <c r="E1638" s="4">
        <f t="shared" si="530"/>
        <v>10</v>
      </c>
      <c r="F1638" t="str">
        <f t="shared" si="531"/>
        <v>Informe Interactivo 4</v>
      </c>
      <c r="G1638" t="str">
        <f t="shared" si="532"/>
        <v>Producto</v>
      </c>
      <c r="H1638" t="str">
        <f t="shared" si="533"/>
        <v>Rendimiento (qqm/ha) 1979-2020</v>
      </c>
      <c r="L1638" s="1" t="str">
        <f t="shared" si="534"/>
        <v xml:space="preserve">Informe Interactivo 4 - </v>
      </c>
    </row>
    <row r="1639" spans="1:12" hidden="1" x14ac:dyDescent="0.35">
      <c r="A1639" s="2">
        <f t="shared" si="527"/>
        <v>47</v>
      </c>
      <c r="B1639" s="2">
        <f t="shared" si="528"/>
        <v>4.1100000000000003</v>
      </c>
      <c r="C1639" s="5" t="str">
        <f t="shared" si="529"/>
        <v xml:space="preserve">Informe Interactivo 4 - </v>
      </c>
      <c r="D1639" s="6" t="str">
        <f t="shared" si="536"/>
        <v>AQUÍ SE COPIA EL LINK SIN EL ID DE FILTRO</v>
      </c>
      <c r="E1639" s="4">
        <f t="shared" si="530"/>
        <v>10</v>
      </c>
      <c r="F1639" t="str">
        <f t="shared" si="531"/>
        <v>Informe Interactivo 4</v>
      </c>
      <c r="G1639" t="str">
        <f t="shared" si="532"/>
        <v>Producto</v>
      </c>
      <c r="H1639" t="str">
        <f t="shared" si="533"/>
        <v>Rendimiento (qqm/ha) 1979-2020</v>
      </c>
      <c r="L1639" s="1" t="str">
        <f t="shared" si="534"/>
        <v xml:space="preserve">Informe Interactivo 4 - </v>
      </c>
    </row>
    <row r="1640" spans="1:12" hidden="1" x14ac:dyDescent="0.35">
      <c r="A1640" s="2">
        <f t="shared" si="527"/>
        <v>48</v>
      </c>
      <c r="B1640" s="2">
        <f t="shared" si="528"/>
        <v>4.1100000000000003</v>
      </c>
      <c r="C1640" s="5" t="str">
        <f t="shared" si="529"/>
        <v xml:space="preserve">Informe Interactivo 4 - </v>
      </c>
      <c r="D1640" s="6" t="str">
        <f t="shared" si="536"/>
        <v>AQUÍ SE COPIA EL LINK SIN EL ID DE FILTRO</v>
      </c>
      <c r="E1640" s="4">
        <f t="shared" si="530"/>
        <v>10</v>
      </c>
      <c r="F1640" t="str">
        <f t="shared" si="531"/>
        <v>Informe Interactivo 4</v>
      </c>
      <c r="G1640" t="str">
        <f t="shared" si="532"/>
        <v>Producto</v>
      </c>
      <c r="H1640" t="str">
        <f t="shared" si="533"/>
        <v>Rendimiento (qqm/ha) 1979-2020</v>
      </c>
      <c r="L1640" s="1" t="str">
        <f t="shared" si="534"/>
        <v xml:space="preserve">Informe Interactivo 4 - </v>
      </c>
    </row>
    <row r="1641" spans="1:12" hidden="1" x14ac:dyDescent="0.35">
      <c r="A1641" s="2">
        <f t="shared" si="527"/>
        <v>49</v>
      </c>
      <c r="B1641" s="2">
        <f t="shared" si="528"/>
        <v>4.1100000000000003</v>
      </c>
      <c r="C1641" s="5" t="str">
        <f t="shared" si="529"/>
        <v xml:space="preserve">Informe Interactivo 4 - </v>
      </c>
      <c r="D1641" s="6" t="str">
        <f t="shared" si="536"/>
        <v>AQUÍ SE COPIA EL LINK SIN EL ID DE FILTRO</v>
      </c>
      <c r="E1641" s="4">
        <f t="shared" si="530"/>
        <v>10</v>
      </c>
      <c r="F1641" t="str">
        <f t="shared" si="531"/>
        <v>Informe Interactivo 4</v>
      </c>
      <c r="G1641" t="str">
        <f t="shared" si="532"/>
        <v>Producto</v>
      </c>
      <c r="H1641" t="str">
        <f t="shared" si="533"/>
        <v>Rendimiento (qqm/ha) 1979-2020</v>
      </c>
      <c r="L1641" s="1" t="str">
        <f t="shared" si="534"/>
        <v xml:space="preserve">Informe Interactivo 4 - </v>
      </c>
    </row>
    <row r="1642" spans="1:12" hidden="1" x14ac:dyDescent="0.35">
      <c r="A1642" s="2">
        <f t="shared" si="527"/>
        <v>50</v>
      </c>
      <c r="B1642" s="2">
        <f t="shared" si="528"/>
        <v>4.1100000000000003</v>
      </c>
      <c r="C1642" s="5" t="str">
        <f t="shared" si="529"/>
        <v xml:space="preserve">Informe Interactivo 4 - </v>
      </c>
      <c r="D1642" s="6" t="str">
        <f t="shared" si="536"/>
        <v>AQUÍ SE COPIA EL LINK SIN EL ID DE FILTRO</v>
      </c>
      <c r="E1642" s="4">
        <f t="shared" si="530"/>
        <v>10</v>
      </c>
      <c r="F1642" t="str">
        <f t="shared" si="531"/>
        <v>Informe Interactivo 4</v>
      </c>
      <c r="G1642" t="str">
        <f t="shared" si="532"/>
        <v>Producto</v>
      </c>
      <c r="H1642" t="str">
        <f t="shared" si="533"/>
        <v>Rendimiento (qqm/ha) 1979-2020</v>
      </c>
      <c r="L1642" s="1" t="str">
        <f t="shared" si="534"/>
        <v xml:space="preserve">Informe Interactivo 4 - </v>
      </c>
    </row>
    <row r="1643" spans="1:12" hidden="1" x14ac:dyDescent="0.35">
      <c r="A1643" s="2">
        <f t="shared" si="527"/>
        <v>51</v>
      </c>
      <c r="B1643" s="2">
        <f t="shared" si="528"/>
        <v>4.1100000000000003</v>
      </c>
      <c r="C1643" s="5" t="str">
        <f t="shared" si="529"/>
        <v xml:space="preserve">Informe Interactivo 4 - </v>
      </c>
      <c r="D1643" s="6" t="str">
        <f t="shared" si="536"/>
        <v>AQUÍ SE COPIA EL LINK SIN EL ID DE FILTRO</v>
      </c>
      <c r="E1643" s="4">
        <f t="shared" si="530"/>
        <v>10</v>
      </c>
      <c r="F1643" t="str">
        <f t="shared" si="531"/>
        <v>Informe Interactivo 4</v>
      </c>
      <c r="G1643" t="str">
        <f t="shared" si="532"/>
        <v>Producto</v>
      </c>
      <c r="H1643" t="str">
        <f t="shared" si="533"/>
        <v>Rendimiento (qqm/ha) 1979-2020</v>
      </c>
      <c r="L1643" s="1" t="str">
        <f t="shared" si="534"/>
        <v xml:space="preserve">Informe Interactivo 4 - </v>
      </c>
    </row>
    <row r="1644" spans="1:12" hidden="1" x14ac:dyDescent="0.35">
      <c r="A1644" s="2">
        <f t="shared" si="527"/>
        <v>52</v>
      </c>
      <c r="B1644" s="2">
        <f t="shared" si="528"/>
        <v>4.1100000000000003</v>
      </c>
      <c r="C1644" s="5" t="str">
        <f t="shared" si="529"/>
        <v xml:space="preserve">Informe Interactivo 4 - </v>
      </c>
      <c r="D1644" s="6" t="str">
        <f t="shared" si="536"/>
        <v>AQUÍ SE COPIA EL LINK SIN EL ID DE FILTRO</v>
      </c>
      <c r="E1644" s="4">
        <f t="shared" si="530"/>
        <v>10</v>
      </c>
      <c r="F1644" t="str">
        <f t="shared" si="531"/>
        <v>Informe Interactivo 4</v>
      </c>
      <c r="G1644" t="str">
        <f t="shared" si="532"/>
        <v>Producto</v>
      </c>
      <c r="H1644" t="str">
        <f t="shared" si="533"/>
        <v>Rendimiento (qqm/ha) 1979-2020</v>
      </c>
      <c r="L1644" s="1" t="str">
        <f t="shared" si="534"/>
        <v xml:space="preserve">Informe Interactivo 4 - </v>
      </c>
    </row>
    <row r="1645" spans="1:12" hidden="1" x14ac:dyDescent="0.35">
      <c r="A1645" s="2">
        <f t="shared" si="527"/>
        <v>53</v>
      </c>
      <c r="B1645" s="2">
        <f t="shared" si="528"/>
        <v>4.1100000000000003</v>
      </c>
      <c r="C1645" s="5" t="str">
        <f t="shared" si="529"/>
        <v xml:space="preserve">Informe Interactivo 4 - </v>
      </c>
      <c r="D1645" s="6" t="str">
        <f t="shared" si="536"/>
        <v>AQUÍ SE COPIA EL LINK SIN EL ID DE FILTRO</v>
      </c>
      <c r="E1645" s="4">
        <f t="shared" si="530"/>
        <v>10</v>
      </c>
      <c r="F1645" t="str">
        <f t="shared" si="531"/>
        <v>Informe Interactivo 4</v>
      </c>
      <c r="G1645" t="str">
        <f t="shared" si="532"/>
        <v>Producto</v>
      </c>
      <c r="H1645" t="str">
        <f t="shared" si="533"/>
        <v>Rendimiento (qqm/ha) 1979-2020</v>
      </c>
      <c r="L1645" s="1" t="str">
        <f t="shared" si="534"/>
        <v xml:space="preserve">Informe Interactivo 4 - </v>
      </c>
    </row>
    <row r="1646" spans="1:12" hidden="1" x14ac:dyDescent="0.35">
      <c r="A1646" s="2">
        <f t="shared" si="527"/>
        <v>54</v>
      </c>
      <c r="B1646" s="2">
        <f t="shared" si="528"/>
        <v>4.1100000000000003</v>
      </c>
      <c r="C1646" s="5" t="str">
        <f t="shared" si="529"/>
        <v xml:space="preserve">Informe Interactivo 4 - </v>
      </c>
      <c r="D1646" s="6" t="str">
        <f t="shared" si="536"/>
        <v>AQUÍ SE COPIA EL LINK SIN EL ID DE FILTRO</v>
      </c>
      <c r="E1646" s="4">
        <f t="shared" si="530"/>
        <v>10</v>
      </c>
      <c r="F1646" t="str">
        <f t="shared" si="531"/>
        <v>Informe Interactivo 4</v>
      </c>
      <c r="G1646" t="str">
        <f t="shared" si="532"/>
        <v>Producto</v>
      </c>
      <c r="H1646" t="str">
        <f t="shared" si="533"/>
        <v>Rendimiento (qqm/ha) 1979-2020</v>
      </c>
      <c r="L1646" s="1" t="str">
        <f t="shared" si="534"/>
        <v xml:space="preserve">Informe Interactivo 4 - </v>
      </c>
    </row>
    <row r="1647" spans="1:12" hidden="1" x14ac:dyDescent="0.35">
      <c r="A1647" s="2">
        <f t="shared" si="527"/>
        <v>55</v>
      </c>
      <c r="B1647" s="2">
        <f t="shared" si="528"/>
        <v>4.1100000000000003</v>
      </c>
      <c r="C1647" s="5" t="str">
        <f t="shared" si="529"/>
        <v xml:space="preserve">Informe Interactivo 4 - </v>
      </c>
      <c r="D1647" s="6" t="str">
        <f t="shared" si="536"/>
        <v>AQUÍ SE COPIA EL LINK SIN EL ID DE FILTRO</v>
      </c>
      <c r="E1647" s="4">
        <f t="shared" si="530"/>
        <v>10</v>
      </c>
      <c r="F1647" t="str">
        <f t="shared" si="531"/>
        <v>Informe Interactivo 4</v>
      </c>
      <c r="G1647" t="str">
        <f t="shared" si="532"/>
        <v>Producto</v>
      </c>
      <c r="H1647" t="str">
        <f t="shared" si="533"/>
        <v>Rendimiento (qqm/ha) 1979-2020</v>
      </c>
      <c r="L1647" s="1" t="str">
        <f t="shared" si="534"/>
        <v xml:space="preserve">Informe Interactivo 4 - </v>
      </c>
    </row>
    <row r="1648" spans="1:12" hidden="1" x14ac:dyDescent="0.35">
      <c r="A1648" s="2">
        <f t="shared" si="527"/>
        <v>56</v>
      </c>
      <c r="B1648" s="2">
        <f t="shared" si="528"/>
        <v>4.1100000000000003</v>
      </c>
      <c r="C1648" s="5" t="str">
        <f t="shared" si="529"/>
        <v xml:space="preserve">Informe Interactivo 4 - </v>
      </c>
      <c r="D1648" s="6" t="str">
        <f t="shared" si="536"/>
        <v>AQUÍ SE COPIA EL LINK SIN EL ID DE FILTRO</v>
      </c>
      <c r="E1648" s="4">
        <f t="shared" si="530"/>
        <v>10</v>
      </c>
      <c r="F1648" t="str">
        <f t="shared" si="531"/>
        <v>Informe Interactivo 4</v>
      </c>
      <c r="G1648" t="str">
        <f t="shared" si="532"/>
        <v>Producto</v>
      </c>
      <c r="H1648" t="str">
        <f t="shared" si="533"/>
        <v>Rendimiento (qqm/ha) 1979-2020</v>
      </c>
      <c r="L1648" s="1" t="str">
        <f t="shared" si="534"/>
        <v xml:space="preserve">Informe Interactivo 4 - </v>
      </c>
    </row>
    <row r="1649" spans="1:12" hidden="1" x14ac:dyDescent="0.35">
      <c r="A1649" s="2">
        <f t="shared" si="527"/>
        <v>57</v>
      </c>
      <c r="B1649" s="2">
        <f t="shared" si="528"/>
        <v>4.1100000000000003</v>
      </c>
      <c r="C1649" s="5" t="str">
        <f t="shared" si="529"/>
        <v xml:space="preserve">Informe Interactivo 4 - </v>
      </c>
      <c r="D1649" s="6" t="str">
        <f t="shared" si="536"/>
        <v>AQUÍ SE COPIA EL LINK SIN EL ID DE FILTRO</v>
      </c>
      <c r="E1649" s="4">
        <f t="shared" si="530"/>
        <v>10</v>
      </c>
      <c r="F1649" t="str">
        <f t="shared" si="531"/>
        <v>Informe Interactivo 4</v>
      </c>
      <c r="G1649" t="str">
        <f t="shared" si="532"/>
        <v>Producto</v>
      </c>
      <c r="H1649" t="str">
        <f t="shared" si="533"/>
        <v>Rendimiento (qqm/ha) 1979-2020</v>
      </c>
      <c r="L1649" s="1" t="str">
        <f t="shared" si="534"/>
        <v xml:space="preserve">Informe Interactivo 4 - </v>
      </c>
    </row>
    <row r="1650" spans="1:12" hidden="1" x14ac:dyDescent="0.35">
      <c r="A1650" s="2">
        <f t="shared" ref="A1650:A1713" si="537">+A1649+1</f>
        <v>58</v>
      </c>
      <c r="B1650" s="2">
        <f t="shared" ref="B1650:B1713" si="538">+B1649</f>
        <v>4.1100000000000003</v>
      </c>
      <c r="C1650" s="5" t="str">
        <f t="shared" ref="C1650:C1713" si="539">+F1650&amp;" - "&amp;J1650</f>
        <v xml:space="preserve">Informe Interactivo 4 - </v>
      </c>
      <c r="D1650" s="6" t="str">
        <f t="shared" ref="D1650:D1713" si="540">+"AQUÍ SE COPIA EL LINK SIN EL ID DE FILTRO"&amp;I1650</f>
        <v>AQUÍ SE COPIA EL LINK SIN EL ID DE FILTRO</v>
      </c>
      <c r="E1650" s="4">
        <f t="shared" ref="E1650:E1713" si="541">+E1649</f>
        <v>10</v>
      </c>
      <c r="F1650" t="str">
        <f t="shared" ref="F1650:F1713" si="542">+F1649</f>
        <v>Informe Interactivo 4</v>
      </c>
      <c r="G1650" t="str">
        <f t="shared" ref="G1650:G1713" si="543">+G1649</f>
        <v>Producto</v>
      </c>
      <c r="H1650" t="str">
        <f t="shared" ref="H1650:H1713" si="544">+H1649</f>
        <v>Rendimiento (qqm/ha) 1979-2020</v>
      </c>
      <c r="L1650" s="1" t="str">
        <f t="shared" ref="L1650:L1713" si="545">+HYPERLINK(D1650,C1650)</f>
        <v xml:space="preserve">Informe Interactivo 4 - </v>
      </c>
    </row>
    <row r="1651" spans="1:12" hidden="1" x14ac:dyDescent="0.35">
      <c r="A1651" s="2">
        <f t="shared" si="537"/>
        <v>59</v>
      </c>
      <c r="B1651" s="2">
        <f t="shared" si="538"/>
        <v>4.1100000000000003</v>
      </c>
      <c r="C1651" s="5" t="str">
        <f t="shared" si="539"/>
        <v xml:space="preserve">Informe Interactivo 4 - </v>
      </c>
      <c r="D1651" s="6" t="str">
        <f t="shared" si="540"/>
        <v>AQUÍ SE COPIA EL LINK SIN EL ID DE FILTRO</v>
      </c>
      <c r="E1651" s="4">
        <f t="shared" si="541"/>
        <v>10</v>
      </c>
      <c r="F1651" t="str">
        <f t="shared" si="542"/>
        <v>Informe Interactivo 4</v>
      </c>
      <c r="G1651" t="str">
        <f t="shared" si="543"/>
        <v>Producto</v>
      </c>
      <c r="H1651" t="str">
        <f t="shared" si="544"/>
        <v>Rendimiento (qqm/ha) 1979-2020</v>
      </c>
      <c r="L1651" s="1" t="str">
        <f t="shared" si="545"/>
        <v xml:space="preserve">Informe Interactivo 4 - </v>
      </c>
    </row>
    <row r="1652" spans="1:12" hidden="1" x14ac:dyDescent="0.35">
      <c r="A1652" s="2">
        <f t="shared" si="537"/>
        <v>60</v>
      </c>
      <c r="B1652" s="2">
        <f t="shared" si="538"/>
        <v>4.1100000000000003</v>
      </c>
      <c r="C1652" s="5" t="str">
        <f t="shared" si="539"/>
        <v xml:space="preserve">Informe Interactivo 4 - </v>
      </c>
      <c r="D1652" s="6" t="str">
        <f t="shared" si="540"/>
        <v>AQUÍ SE COPIA EL LINK SIN EL ID DE FILTRO</v>
      </c>
      <c r="E1652" s="4">
        <f t="shared" si="541"/>
        <v>10</v>
      </c>
      <c r="F1652" t="str">
        <f t="shared" si="542"/>
        <v>Informe Interactivo 4</v>
      </c>
      <c r="G1652" t="str">
        <f t="shared" si="543"/>
        <v>Producto</v>
      </c>
      <c r="H1652" t="str">
        <f t="shared" si="544"/>
        <v>Rendimiento (qqm/ha) 1979-2020</v>
      </c>
      <c r="L1652" s="1" t="str">
        <f t="shared" si="545"/>
        <v xml:space="preserve">Informe Interactivo 4 - </v>
      </c>
    </row>
    <row r="1653" spans="1:12" hidden="1" x14ac:dyDescent="0.35">
      <c r="A1653" s="2">
        <f t="shared" si="537"/>
        <v>61</v>
      </c>
      <c r="B1653" s="2">
        <f t="shared" si="538"/>
        <v>4.1100000000000003</v>
      </c>
      <c r="C1653" s="5" t="str">
        <f t="shared" si="539"/>
        <v xml:space="preserve">Informe Interactivo 4 - </v>
      </c>
      <c r="D1653" s="6" t="str">
        <f t="shared" si="540"/>
        <v>AQUÍ SE COPIA EL LINK SIN EL ID DE FILTRO</v>
      </c>
      <c r="E1653" s="4">
        <f t="shared" si="541"/>
        <v>10</v>
      </c>
      <c r="F1653" t="str">
        <f t="shared" si="542"/>
        <v>Informe Interactivo 4</v>
      </c>
      <c r="G1653" t="str">
        <f t="shared" si="543"/>
        <v>Producto</v>
      </c>
      <c r="H1653" t="str">
        <f t="shared" si="544"/>
        <v>Rendimiento (qqm/ha) 1979-2020</v>
      </c>
      <c r="L1653" s="1" t="str">
        <f t="shared" si="545"/>
        <v xml:space="preserve">Informe Interactivo 4 - </v>
      </c>
    </row>
    <row r="1654" spans="1:12" hidden="1" x14ac:dyDescent="0.35">
      <c r="A1654" s="2">
        <f t="shared" si="537"/>
        <v>62</v>
      </c>
      <c r="B1654" s="2">
        <f t="shared" si="538"/>
        <v>4.1100000000000003</v>
      </c>
      <c r="C1654" s="5" t="str">
        <f t="shared" si="539"/>
        <v xml:space="preserve">Informe Interactivo 4 - </v>
      </c>
      <c r="D1654" s="6" t="str">
        <f t="shared" si="540"/>
        <v>AQUÍ SE COPIA EL LINK SIN EL ID DE FILTRO</v>
      </c>
      <c r="E1654" s="4">
        <f t="shared" si="541"/>
        <v>10</v>
      </c>
      <c r="F1654" t="str">
        <f t="shared" si="542"/>
        <v>Informe Interactivo 4</v>
      </c>
      <c r="G1654" t="str">
        <f t="shared" si="543"/>
        <v>Producto</v>
      </c>
      <c r="H1654" t="str">
        <f t="shared" si="544"/>
        <v>Rendimiento (qqm/ha) 1979-2020</v>
      </c>
      <c r="L1654" s="1" t="str">
        <f t="shared" si="545"/>
        <v xml:space="preserve">Informe Interactivo 4 - </v>
      </c>
    </row>
    <row r="1655" spans="1:12" hidden="1" x14ac:dyDescent="0.35">
      <c r="A1655" s="2">
        <f t="shared" si="537"/>
        <v>63</v>
      </c>
      <c r="B1655" s="2">
        <f t="shared" si="538"/>
        <v>4.1100000000000003</v>
      </c>
      <c r="C1655" s="5" t="str">
        <f t="shared" si="539"/>
        <v xml:space="preserve">Informe Interactivo 4 - </v>
      </c>
      <c r="D1655" s="6" t="str">
        <f t="shared" si="540"/>
        <v>AQUÍ SE COPIA EL LINK SIN EL ID DE FILTRO</v>
      </c>
      <c r="E1655" s="4">
        <f t="shared" si="541"/>
        <v>10</v>
      </c>
      <c r="F1655" t="str">
        <f t="shared" si="542"/>
        <v>Informe Interactivo 4</v>
      </c>
      <c r="G1655" t="str">
        <f t="shared" si="543"/>
        <v>Producto</v>
      </c>
      <c r="H1655" t="str">
        <f t="shared" si="544"/>
        <v>Rendimiento (qqm/ha) 1979-2020</v>
      </c>
      <c r="L1655" s="1" t="str">
        <f t="shared" si="545"/>
        <v xml:space="preserve">Informe Interactivo 4 - </v>
      </c>
    </row>
    <row r="1656" spans="1:12" hidden="1" x14ac:dyDescent="0.35">
      <c r="A1656" s="2">
        <f t="shared" si="537"/>
        <v>64</v>
      </c>
      <c r="B1656" s="2">
        <f t="shared" si="538"/>
        <v>4.1100000000000003</v>
      </c>
      <c r="C1656" s="5" t="str">
        <f t="shared" si="539"/>
        <v xml:space="preserve">Informe Interactivo 4 - </v>
      </c>
      <c r="D1656" s="6" t="str">
        <f t="shared" si="540"/>
        <v>AQUÍ SE COPIA EL LINK SIN EL ID DE FILTRO</v>
      </c>
      <c r="E1656" s="4">
        <f t="shared" si="541"/>
        <v>10</v>
      </c>
      <c r="F1656" t="str">
        <f t="shared" si="542"/>
        <v>Informe Interactivo 4</v>
      </c>
      <c r="G1656" t="str">
        <f t="shared" si="543"/>
        <v>Producto</v>
      </c>
      <c r="H1656" t="str">
        <f t="shared" si="544"/>
        <v>Rendimiento (qqm/ha) 1979-2020</v>
      </c>
      <c r="L1656" s="1" t="str">
        <f t="shared" si="545"/>
        <v xml:space="preserve">Informe Interactivo 4 - </v>
      </c>
    </row>
    <row r="1657" spans="1:12" hidden="1" x14ac:dyDescent="0.35">
      <c r="A1657" s="2">
        <f t="shared" si="537"/>
        <v>65</v>
      </c>
      <c r="B1657" s="2">
        <f t="shared" si="538"/>
        <v>4.1100000000000003</v>
      </c>
      <c r="C1657" s="5" t="str">
        <f t="shared" si="539"/>
        <v xml:space="preserve">Informe Interactivo 4 - </v>
      </c>
      <c r="D1657" s="6" t="str">
        <f t="shared" si="540"/>
        <v>AQUÍ SE COPIA EL LINK SIN EL ID DE FILTRO</v>
      </c>
      <c r="E1657" s="4">
        <f t="shared" si="541"/>
        <v>10</v>
      </c>
      <c r="F1657" t="str">
        <f t="shared" si="542"/>
        <v>Informe Interactivo 4</v>
      </c>
      <c r="G1657" t="str">
        <f t="shared" si="543"/>
        <v>Producto</v>
      </c>
      <c r="H1657" t="str">
        <f t="shared" si="544"/>
        <v>Rendimiento (qqm/ha) 1979-2020</v>
      </c>
      <c r="L1657" s="1" t="str">
        <f t="shared" si="545"/>
        <v xml:space="preserve">Informe Interactivo 4 - </v>
      </c>
    </row>
    <row r="1658" spans="1:12" hidden="1" x14ac:dyDescent="0.35">
      <c r="A1658" s="2">
        <f t="shared" si="537"/>
        <v>66</v>
      </c>
      <c r="B1658" s="2">
        <f t="shared" si="538"/>
        <v>4.1100000000000003</v>
      </c>
      <c r="C1658" s="5" t="str">
        <f t="shared" si="539"/>
        <v xml:space="preserve">Informe Interactivo 4 - </v>
      </c>
      <c r="D1658" s="6" t="str">
        <f t="shared" si="540"/>
        <v>AQUÍ SE COPIA EL LINK SIN EL ID DE FILTRO</v>
      </c>
      <c r="E1658" s="4">
        <f t="shared" si="541"/>
        <v>10</v>
      </c>
      <c r="F1658" t="str">
        <f t="shared" si="542"/>
        <v>Informe Interactivo 4</v>
      </c>
      <c r="G1658" t="str">
        <f t="shared" si="543"/>
        <v>Producto</v>
      </c>
      <c r="H1658" t="str">
        <f t="shared" si="544"/>
        <v>Rendimiento (qqm/ha) 1979-2020</v>
      </c>
      <c r="L1658" s="1" t="str">
        <f t="shared" si="545"/>
        <v xml:space="preserve">Informe Interactivo 4 - </v>
      </c>
    </row>
    <row r="1659" spans="1:12" hidden="1" x14ac:dyDescent="0.35">
      <c r="A1659" s="2">
        <f t="shared" si="537"/>
        <v>67</v>
      </c>
      <c r="B1659" s="2">
        <f t="shared" si="538"/>
        <v>4.1100000000000003</v>
      </c>
      <c r="C1659" s="5" t="str">
        <f t="shared" si="539"/>
        <v xml:space="preserve">Informe Interactivo 4 - </v>
      </c>
      <c r="D1659" s="6" t="str">
        <f t="shared" si="540"/>
        <v>AQUÍ SE COPIA EL LINK SIN EL ID DE FILTRO</v>
      </c>
      <c r="E1659" s="4">
        <f t="shared" si="541"/>
        <v>10</v>
      </c>
      <c r="F1659" t="str">
        <f t="shared" si="542"/>
        <v>Informe Interactivo 4</v>
      </c>
      <c r="G1659" t="str">
        <f t="shared" si="543"/>
        <v>Producto</v>
      </c>
      <c r="H1659" t="str">
        <f t="shared" si="544"/>
        <v>Rendimiento (qqm/ha) 1979-2020</v>
      </c>
      <c r="L1659" s="1" t="str">
        <f t="shared" si="545"/>
        <v xml:space="preserve">Informe Interactivo 4 - </v>
      </c>
    </row>
    <row r="1660" spans="1:12" hidden="1" x14ac:dyDescent="0.35">
      <c r="A1660" s="2">
        <f t="shared" si="537"/>
        <v>68</v>
      </c>
      <c r="B1660" s="2">
        <f t="shared" si="538"/>
        <v>4.1100000000000003</v>
      </c>
      <c r="C1660" s="5" t="str">
        <f t="shared" si="539"/>
        <v xml:space="preserve">Informe Interactivo 4 - </v>
      </c>
      <c r="D1660" s="6" t="str">
        <f t="shared" si="540"/>
        <v>AQUÍ SE COPIA EL LINK SIN EL ID DE FILTRO</v>
      </c>
      <c r="E1660" s="4">
        <f t="shared" si="541"/>
        <v>10</v>
      </c>
      <c r="F1660" t="str">
        <f t="shared" si="542"/>
        <v>Informe Interactivo 4</v>
      </c>
      <c r="G1660" t="str">
        <f t="shared" si="543"/>
        <v>Producto</v>
      </c>
      <c r="H1660" t="str">
        <f t="shared" si="544"/>
        <v>Rendimiento (qqm/ha) 1979-2020</v>
      </c>
      <c r="L1660" s="1" t="str">
        <f t="shared" si="545"/>
        <v xml:space="preserve">Informe Interactivo 4 - </v>
      </c>
    </row>
    <row r="1661" spans="1:12" hidden="1" x14ac:dyDescent="0.35">
      <c r="A1661" s="2">
        <f t="shared" si="537"/>
        <v>69</v>
      </c>
      <c r="B1661" s="2">
        <f t="shared" si="538"/>
        <v>4.1100000000000003</v>
      </c>
      <c r="C1661" s="5" t="str">
        <f t="shared" si="539"/>
        <v xml:space="preserve">Informe Interactivo 4 - </v>
      </c>
      <c r="D1661" s="6" t="str">
        <f t="shared" si="540"/>
        <v>AQUÍ SE COPIA EL LINK SIN EL ID DE FILTRO</v>
      </c>
      <c r="E1661" s="4">
        <f t="shared" si="541"/>
        <v>10</v>
      </c>
      <c r="F1661" t="str">
        <f t="shared" si="542"/>
        <v>Informe Interactivo 4</v>
      </c>
      <c r="G1661" t="str">
        <f t="shared" si="543"/>
        <v>Producto</v>
      </c>
      <c r="H1661" t="str">
        <f t="shared" si="544"/>
        <v>Rendimiento (qqm/ha) 1979-2020</v>
      </c>
      <c r="L1661" s="1" t="str">
        <f t="shared" si="545"/>
        <v xml:space="preserve">Informe Interactivo 4 - </v>
      </c>
    </row>
    <row r="1662" spans="1:12" hidden="1" x14ac:dyDescent="0.35">
      <c r="A1662" s="2">
        <f t="shared" si="537"/>
        <v>70</v>
      </c>
      <c r="B1662" s="2">
        <f t="shared" si="538"/>
        <v>4.1100000000000003</v>
      </c>
      <c r="C1662" s="5" t="str">
        <f t="shared" si="539"/>
        <v xml:space="preserve">Informe Interactivo 4 - </v>
      </c>
      <c r="D1662" s="6" t="str">
        <f t="shared" si="540"/>
        <v>AQUÍ SE COPIA EL LINK SIN EL ID DE FILTRO</v>
      </c>
      <c r="E1662" s="4">
        <f t="shared" si="541"/>
        <v>10</v>
      </c>
      <c r="F1662" t="str">
        <f t="shared" si="542"/>
        <v>Informe Interactivo 4</v>
      </c>
      <c r="G1662" t="str">
        <f t="shared" si="543"/>
        <v>Producto</v>
      </c>
      <c r="H1662" t="str">
        <f t="shared" si="544"/>
        <v>Rendimiento (qqm/ha) 1979-2020</v>
      </c>
      <c r="L1662" s="1" t="str">
        <f t="shared" si="545"/>
        <v xml:space="preserve">Informe Interactivo 4 - </v>
      </c>
    </row>
    <row r="1663" spans="1:12" hidden="1" x14ac:dyDescent="0.35">
      <c r="A1663" s="2">
        <f t="shared" si="537"/>
        <v>71</v>
      </c>
      <c r="B1663" s="2">
        <f t="shared" si="538"/>
        <v>4.1100000000000003</v>
      </c>
      <c r="C1663" s="5" t="str">
        <f t="shared" si="539"/>
        <v xml:space="preserve">Informe Interactivo 4 - </v>
      </c>
      <c r="D1663" s="6" t="str">
        <f t="shared" si="540"/>
        <v>AQUÍ SE COPIA EL LINK SIN EL ID DE FILTRO</v>
      </c>
      <c r="E1663" s="4">
        <f t="shared" si="541"/>
        <v>10</v>
      </c>
      <c r="F1663" t="str">
        <f t="shared" si="542"/>
        <v>Informe Interactivo 4</v>
      </c>
      <c r="G1663" t="str">
        <f t="shared" si="543"/>
        <v>Producto</v>
      </c>
      <c r="H1663" t="str">
        <f t="shared" si="544"/>
        <v>Rendimiento (qqm/ha) 1979-2020</v>
      </c>
      <c r="L1663" s="1" t="str">
        <f t="shared" si="545"/>
        <v xml:space="preserve">Informe Interactivo 4 - </v>
      </c>
    </row>
    <row r="1664" spans="1:12" hidden="1" x14ac:dyDescent="0.35">
      <c r="A1664" s="2">
        <f t="shared" si="537"/>
        <v>72</v>
      </c>
      <c r="B1664" s="2">
        <f t="shared" si="538"/>
        <v>4.1100000000000003</v>
      </c>
      <c r="C1664" s="5" t="str">
        <f t="shared" si="539"/>
        <v xml:space="preserve">Informe Interactivo 4 - </v>
      </c>
      <c r="D1664" s="6" t="str">
        <f t="shared" si="540"/>
        <v>AQUÍ SE COPIA EL LINK SIN EL ID DE FILTRO</v>
      </c>
      <c r="E1664" s="4">
        <f t="shared" si="541"/>
        <v>10</v>
      </c>
      <c r="F1664" t="str">
        <f t="shared" si="542"/>
        <v>Informe Interactivo 4</v>
      </c>
      <c r="G1664" t="str">
        <f t="shared" si="543"/>
        <v>Producto</v>
      </c>
      <c r="H1664" t="str">
        <f t="shared" si="544"/>
        <v>Rendimiento (qqm/ha) 1979-2020</v>
      </c>
      <c r="L1664" s="1" t="str">
        <f t="shared" si="545"/>
        <v xml:space="preserve">Informe Interactivo 4 - </v>
      </c>
    </row>
    <row r="1665" spans="1:12" hidden="1" x14ac:dyDescent="0.35">
      <c r="A1665" s="2">
        <f t="shared" si="537"/>
        <v>73</v>
      </c>
      <c r="B1665" s="2">
        <f t="shared" si="538"/>
        <v>4.1100000000000003</v>
      </c>
      <c r="C1665" s="5" t="str">
        <f t="shared" si="539"/>
        <v xml:space="preserve">Informe Interactivo 4 - </v>
      </c>
      <c r="D1665" s="6" t="str">
        <f t="shared" si="540"/>
        <v>AQUÍ SE COPIA EL LINK SIN EL ID DE FILTRO</v>
      </c>
      <c r="E1665" s="4">
        <f t="shared" si="541"/>
        <v>10</v>
      </c>
      <c r="F1665" t="str">
        <f t="shared" si="542"/>
        <v>Informe Interactivo 4</v>
      </c>
      <c r="G1665" t="str">
        <f t="shared" si="543"/>
        <v>Producto</v>
      </c>
      <c r="H1665" t="str">
        <f t="shared" si="544"/>
        <v>Rendimiento (qqm/ha) 1979-2020</v>
      </c>
      <c r="L1665" s="1" t="str">
        <f t="shared" si="545"/>
        <v xml:space="preserve">Informe Interactivo 4 - </v>
      </c>
    </row>
    <row r="1666" spans="1:12" hidden="1" x14ac:dyDescent="0.35">
      <c r="A1666" s="2">
        <f t="shared" si="537"/>
        <v>74</v>
      </c>
      <c r="B1666" s="2">
        <f t="shared" si="538"/>
        <v>4.1100000000000003</v>
      </c>
      <c r="C1666" s="5" t="str">
        <f t="shared" si="539"/>
        <v xml:space="preserve">Informe Interactivo 4 - </v>
      </c>
      <c r="D1666" s="6" t="str">
        <f t="shared" si="540"/>
        <v>AQUÍ SE COPIA EL LINK SIN EL ID DE FILTRO</v>
      </c>
      <c r="E1666" s="4">
        <f t="shared" si="541"/>
        <v>10</v>
      </c>
      <c r="F1666" t="str">
        <f t="shared" si="542"/>
        <v>Informe Interactivo 4</v>
      </c>
      <c r="G1666" t="str">
        <f t="shared" si="543"/>
        <v>Producto</v>
      </c>
      <c r="H1666" t="str">
        <f t="shared" si="544"/>
        <v>Rendimiento (qqm/ha) 1979-2020</v>
      </c>
      <c r="L1666" s="1" t="str">
        <f t="shared" si="545"/>
        <v xml:space="preserve">Informe Interactivo 4 - </v>
      </c>
    </row>
    <row r="1667" spans="1:12" hidden="1" x14ac:dyDescent="0.35">
      <c r="A1667" s="2">
        <f t="shared" si="537"/>
        <v>75</v>
      </c>
      <c r="B1667" s="2">
        <f t="shared" si="538"/>
        <v>4.1100000000000003</v>
      </c>
      <c r="C1667" s="5" t="str">
        <f t="shared" si="539"/>
        <v xml:space="preserve">Informe Interactivo 4 - </v>
      </c>
      <c r="D1667" s="6" t="str">
        <f t="shared" si="540"/>
        <v>AQUÍ SE COPIA EL LINK SIN EL ID DE FILTRO</v>
      </c>
      <c r="E1667" s="4">
        <f t="shared" si="541"/>
        <v>10</v>
      </c>
      <c r="F1667" t="str">
        <f t="shared" si="542"/>
        <v>Informe Interactivo 4</v>
      </c>
      <c r="G1667" t="str">
        <f t="shared" si="543"/>
        <v>Producto</v>
      </c>
      <c r="H1667" t="str">
        <f t="shared" si="544"/>
        <v>Rendimiento (qqm/ha) 1979-2020</v>
      </c>
      <c r="L1667" s="1" t="str">
        <f t="shared" si="545"/>
        <v xml:space="preserve">Informe Interactivo 4 - </v>
      </c>
    </row>
    <row r="1668" spans="1:12" hidden="1" x14ac:dyDescent="0.35">
      <c r="A1668" s="2">
        <f t="shared" si="537"/>
        <v>76</v>
      </c>
      <c r="B1668" s="2">
        <f t="shared" si="538"/>
        <v>4.1100000000000003</v>
      </c>
      <c r="C1668" s="5" t="str">
        <f t="shared" si="539"/>
        <v xml:space="preserve">Informe Interactivo 4 - </v>
      </c>
      <c r="D1668" s="6" t="str">
        <f t="shared" si="540"/>
        <v>AQUÍ SE COPIA EL LINK SIN EL ID DE FILTRO</v>
      </c>
      <c r="E1668" s="4">
        <f t="shared" si="541"/>
        <v>10</v>
      </c>
      <c r="F1668" t="str">
        <f t="shared" si="542"/>
        <v>Informe Interactivo 4</v>
      </c>
      <c r="G1668" t="str">
        <f t="shared" si="543"/>
        <v>Producto</v>
      </c>
      <c r="H1668" t="str">
        <f t="shared" si="544"/>
        <v>Rendimiento (qqm/ha) 1979-2020</v>
      </c>
      <c r="L1668" s="1" t="str">
        <f t="shared" si="545"/>
        <v xml:space="preserve">Informe Interactivo 4 - </v>
      </c>
    </row>
    <row r="1669" spans="1:12" hidden="1" x14ac:dyDescent="0.35">
      <c r="A1669" s="2">
        <f t="shared" si="537"/>
        <v>77</v>
      </c>
      <c r="B1669" s="2">
        <f t="shared" si="538"/>
        <v>4.1100000000000003</v>
      </c>
      <c r="C1669" s="5" t="str">
        <f t="shared" si="539"/>
        <v xml:space="preserve">Informe Interactivo 4 - </v>
      </c>
      <c r="D1669" s="6" t="str">
        <f t="shared" si="540"/>
        <v>AQUÍ SE COPIA EL LINK SIN EL ID DE FILTRO</v>
      </c>
      <c r="E1669" s="4">
        <f t="shared" si="541"/>
        <v>10</v>
      </c>
      <c r="F1669" t="str">
        <f t="shared" si="542"/>
        <v>Informe Interactivo 4</v>
      </c>
      <c r="G1669" t="str">
        <f t="shared" si="543"/>
        <v>Producto</v>
      </c>
      <c r="H1669" t="str">
        <f t="shared" si="544"/>
        <v>Rendimiento (qqm/ha) 1979-2020</v>
      </c>
      <c r="L1669" s="1" t="str">
        <f t="shared" si="545"/>
        <v xml:space="preserve">Informe Interactivo 4 - </v>
      </c>
    </row>
    <row r="1670" spans="1:12" hidden="1" x14ac:dyDescent="0.35">
      <c r="A1670" s="2">
        <f t="shared" si="537"/>
        <v>78</v>
      </c>
      <c r="B1670" s="2">
        <f t="shared" si="538"/>
        <v>4.1100000000000003</v>
      </c>
      <c r="C1670" s="5" t="str">
        <f t="shared" si="539"/>
        <v xml:space="preserve">Informe Interactivo 4 - </v>
      </c>
      <c r="D1670" s="6" t="str">
        <f t="shared" si="540"/>
        <v>AQUÍ SE COPIA EL LINK SIN EL ID DE FILTRO</v>
      </c>
      <c r="E1670" s="4">
        <f t="shared" si="541"/>
        <v>10</v>
      </c>
      <c r="F1670" t="str">
        <f t="shared" si="542"/>
        <v>Informe Interactivo 4</v>
      </c>
      <c r="G1670" t="str">
        <f t="shared" si="543"/>
        <v>Producto</v>
      </c>
      <c r="H1670" t="str">
        <f t="shared" si="544"/>
        <v>Rendimiento (qqm/ha) 1979-2020</v>
      </c>
      <c r="L1670" s="1" t="str">
        <f t="shared" si="545"/>
        <v xml:space="preserve">Informe Interactivo 4 - </v>
      </c>
    </row>
    <row r="1671" spans="1:12" hidden="1" x14ac:dyDescent="0.35">
      <c r="A1671" s="2">
        <f t="shared" si="537"/>
        <v>79</v>
      </c>
      <c r="B1671" s="2">
        <f t="shared" si="538"/>
        <v>4.1100000000000003</v>
      </c>
      <c r="C1671" s="5" t="str">
        <f t="shared" si="539"/>
        <v xml:space="preserve">Informe Interactivo 4 - </v>
      </c>
      <c r="D1671" s="6" t="str">
        <f t="shared" si="540"/>
        <v>AQUÍ SE COPIA EL LINK SIN EL ID DE FILTRO</v>
      </c>
      <c r="E1671" s="4">
        <f t="shared" si="541"/>
        <v>10</v>
      </c>
      <c r="F1671" t="str">
        <f t="shared" si="542"/>
        <v>Informe Interactivo 4</v>
      </c>
      <c r="G1671" t="str">
        <f t="shared" si="543"/>
        <v>Producto</v>
      </c>
      <c r="H1671" t="str">
        <f t="shared" si="544"/>
        <v>Rendimiento (qqm/ha) 1979-2020</v>
      </c>
      <c r="L1671" s="1" t="str">
        <f t="shared" si="545"/>
        <v xml:space="preserve">Informe Interactivo 4 - </v>
      </c>
    </row>
    <row r="1672" spans="1:12" hidden="1" x14ac:dyDescent="0.35">
      <c r="A1672" s="2">
        <f t="shared" si="537"/>
        <v>80</v>
      </c>
      <c r="B1672" s="2">
        <f t="shared" si="538"/>
        <v>4.1100000000000003</v>
      </c>
      <c r="C1672" s="5" t="str">
        <f t="shared" si="539"/>
        <v xml:space="preserve">Informe Interactivo 4 - </v>
      </c>
      <c r="D1672" s="6" t="str">
        <f t="shared" si="540"/>
        <v>AQUÍ SE COPIA EL LINK SIN EL ID DE FILTRO</v>
      </c>
      <c r="E1672" s="4">
        <f t="shared" si="541"/>
        <v>10</v>
      </c>
      <c r="F1672" t="str">
        <f t="shared" si="542"/>
        <v>Informe Interactivo 4</v>
      </c>
      <c r="G1672" t="str">
        <f t="shared" si="543"/>
        <v>Producto</v>
      </c>
      <c r="H1672" t="str">
        <f t="shared" si="544"/>
        <v>Rendimiento (qqm/ha) 1979-2020</v>
      </c>
      <c r="L1672" s="1" t="str">
        <f t="shared" si="545"/>
        <v xml:space="preserve">Informe Interactivo 4 - </v>
      </c>
    </row>
    <row r="1673" spans="1:12" hidden="1" x14ac:dyDescent="0.35">
      <c r="A1673" s="2">
        <f t="shared" si="537"/>
        <v>81</v>
      </c>
      <c r="B1673" s="2">
        <f t="shared" si="538"/>
        <v>4.1100000000000003</v>
      </c>
      <c r="C1673" s="5" t="str">
        <f t="shared" si="539"/>
        <v xml:space="preserve">Informe Interactivo 4 - </v>
      </c>
      <c r="D1673" s="6" t="str">
        <f t="shared" si="540"/>
        <v>AQUÍ SE COPIA EL LINK SIN EL ID DE FILTRO</v>
      </c>
      <c r="E1673" s="4">
        <f t="shared" si="541"/>
        <v>10</v>
      </c>
      <c r="F1673" t="str">
        <f t="shared" si="542"/>
        <v>Informe Interactivo 4</v>
      </c>
      <c r="G1673" t="str">
        <f t="shared" si="543"/>
        <v>Producto</v>
      </c>
      <c r="H1673" t="str">
        <f t="shared" si="544"/>
        <v>Rendimiento (qqm/ha) 1979-2020</v>
      </c>
      <c r="L1673" s="1" t="str">
        <f t="shared" si="545"/>
        <v xml:space="preserve">Informe Interactivo 4 - </v>
      </c>
    </row>
    <row r="1674" spans="1:12" hidden="1" x14ac:dyDescent="0.35">
      <c r="A1674" s="2">
        <f t="shared" si="537"/>
        <v>82</v>
      </c>
      <c r="B1674" s="2">
        <f t="shared" si="538"/>
        <v>4.1100000000000003</v>
      </c>
      <c r="C1674" s="5" t="str">
        <f t="shared" si="539"/>
        <v xml:space="preserve">Informe Interactivo 4 - </v>
      </c>
      <c r="D1674" s="6" t="str">
        <f t="shared" si="540"/>
        <v>AQUÍ SE COPIA EL LINK SIN EL ID DE FILTRO</v>
      </c>
      <c r="E1674" s="4">
        <f t="shared" si="541"/>
        <v>10</v>
      </c>
      <c r="F1674" t="str">
        <f t="shared" si="542"/>
        <v>Informe Interactivo 4</v>
      </c>
      <c r="G1674" t="str">
        <f t="shared" si="543"/>
        <v>Producto</v>
      </c>
      <c r="H1674" t="str">
        <f t="shared" si="544"/>
        <v>Rendimiento (qqm/ha) 1979-2020</v>
      </c>
      <c r="L1674" s="1" t="str">
        <f t="shared" si="545"/>
        <v xml:space="preserve">Informe Interactivo 4 - </v>
      </c>
    </row>
    <row r="1675" spans="1:12" hidden="1" x14ac:dyDescent="0.35">
      <c r="A1675" s="2">
        <f t="shared" si="537"/>
        <v>83</v>
      </c>
      <c r="B1675" s="2">
        <f t="shared" si="538"/>
        <v>4.1100000000000003</v>
      </c>
      <c r="C1675" s="5" t="str">
        <f t="shared" si="539"/>
        <v xml:space="preserve">Informe Interactivo 4 - </v>
      </c>
      <c r="D1675" s="6" t="str">
        <f t="shared" si="540"/>
        <v>AQUÍ SE COPIA EL LINK SIN EL ID DE FILTRO</v>
      </c>
      <c r="E1675" s="4">
        <f t="shared" si="541"/>
        <v>10</v>
      </c>
      <c r="F1675" t="str">
        <f t="shared" si="542"/>
        <v>Informe Interactivo 4</v>
      </c>
      <c r="G1675" t="str">
        <f t="shared" si="543"/>
        <v>Producto</v>
      </c>
      <c r="H1675" t="str">
        <f t="shared" si="544"/>
        <v>Rendimiento (qqm/ha) 1979-2020</v>
      </c>
      <c r="L1675" s="1" t="str">
        <f t="shared" si="545"/>
        <v xml:space="preserve">Informe Interactivo 4 - </v>
      </c>
    </row>
    <row r="1676" spans="1:12" hidden="1" x14ac:dyDescent="0.35">
      <c r="A1676" s="2">
        <f t="shared" si="537"/>
        <v>84</v>
      </c>
      <c r="B1676" s="2">
        <f t="shared" si="538"/>
        <v>4.1100000000000003</v>
      </c>
      <c r="C1676" s="5" t="str">
        <f t="shared" si="539"/>
        <v xml:space="preserve">Informe Interactivo 4 - </v>
      </c>
      <c r="D1676" s="6" t="str">
        <f t="shared" si="540"/>
        <v>AQUÍ SE COPIA EL LINK SIN EL ID DE FILTRO</v>
      </c>
      <c r="E1676" s="4">
        <f t="shared" si="541"/>
        <v>10</v>
      </c>
      <c r="F1676" t="str">
        <f t="shared" si="542"/>
        <v>Informe Interactivo 4</v>
      </c>
      <c r="G1676" t="str">
        <f t="shared" si="543"/>
        <v>Producto</v>
      </c>
      <c r="H1676" t="str">
        <f t="shared" si="544"/>
        <v>Rendimiento (qqm/ha) 1979-2020</v>
      </c>
      <c r="L1676" s="1" t="str">
        <f t="shared" si="545"/>
        <v xml:space="preserve">Informe Interactivo 4 - </v>
      </c>
    </row>
    <row r="1677" spans="1:12" hidden="1" x14ac:dyDescent="0.35">
      <c r="A1677" s="2">
        <f t="shared" si="537"/>
        <v>85</v>
      </c>
      <c r="B1677" s="2">
        <f t="shared" si="538"/>
        <v>4.1100000000000003</v>
      </c>
      <c r="C1677" s="5" t="str">
        <f t="shared" si="539"/>
        <v xml:space="preserve">Informe Interactivo 4 - </v>
      </c>
      <c r="D1677" s="6" t="str">
        <f t="shared" si="540"/>
        <v>AQUÍ SE COPIA EL LINK SIN EL ID DE FILTRO</v>
      </c>
      <c r="E1677" s="4">
        <f t="shared" si="541"/>
        <v>10</v>
      </c>
      <c r="F1677" t="str">
        <f t="shared" si="542"/>
        <v>Informe Interactivo 4</v>
      </c>
      <c r="G1677" t="str">
        <f t="shared" si="543"/>
        <v>Producto</v>
      </c>
      <c r="H1677" t="str">
        <f t="shared" si="544"/>
        <v>Rendimiento (qqm/ha) 1979-2020</v>
      </c>
      <c r="L1677" s="1" t="str">
        <f t="shared" si="545"/>
        <v xml:space="preserve">Informe Interactivo 4 - </v>
      </c>
    </row>
    <row r="1678" spans="1:12" hidden="1" x14ac:dyDescent="0.35">
      <c r="A1678" s="2">
        <f t="shared" si="537"/>
        <v>86</v>
      </c>
      <c r="B1678" s="2">
        <f t="shared" si="538"/>
        <v>4.1100000000000003</v>
      </c>
      <c r="C1678" s="5" t="str">
        <f t="shared" si="539"/>
        <v xml:space="preserve">Informe Interactivo 4 - </v>
      </c>
      <c r="D1678" s="6" t="str">
        <f t="shared" si="540"/>
        <v>AQUÍ SE COPIA EL LINK SIN EL ID DE FILTRO</v>
      </c>
      <c r="E1678" s="4">
        <f t="shared" si="541"/>
        <v>10</v>
      </c>
      <c r="F1678" t="str">
        <f t="shared" si="542"/>
        <v>Informe Interactivo 4</v>
      </c>
      <c r="G1678" t="str">
        <f t="shared" si="543"/>
        <v>Producto</v>
      </c>
      <c r="H1678" t="str">
        <f t="shared" si="544"/>
        <v>Rendimiento (qqm/ha) 1979-2020</v>
      </c>
      <c r="L1678" s="1" t="str">
        <f t="shared" si="545"/>
        <v xml:space="preserve">Informe Interactivo 4 - </v>
      </c>
    </row>
    <row r="1679" spans="1:12" hidden="1" x14ac:dyDescent="0.35">
      <c r="A1679" s="2">
        <f t="shared" si="537"/>
        <v>87</v>
      </c>
      <c r="B1679" s="2">
        <f t="shared" si="538"/>
        <v>4.1100000000000003</v>
      </c>
      <c r="C1679" s="5" t="str">
        <f t="shared" si="539"/>
        <v xml:space="preserve">Informe Interactivo 4 - </v>
      </c>
      <c r="D1679" s="6" t="str">
        <f t="shared" si="540"/>
        <v>AQUÍ SE COPIA EL LINK SIN EL ID DE FILTRO</v>
      </c>
      <c r="E1679" s="4">
        <f t="shared" si="541"/>
        <v>10</v>
      </c>
      <c r="F1679" t="str">
        <f t="shared" si="542"/>
        <v>Informe Interactivo 4</v>
      </c>
      <c r="G1679" t="str">
        <f t="shared" si="543"/>
        <v>Producto</v>
      </c>
      <c r="H1679" t="str">
        <f t="shared" si="544"/>
        <v>Rendimiento (qqm/ha) 1979-2020</v>
      </c>
      <c r="L1679" s="1" t="str">
        <f t="shared" si="545"/>
        <v xml:space="preserve">Informe Interactivo 4 - </v>
      </c>
    </row>
    <row r="1680" spans="1:12" hidden="1" x14ac:dyDescent="0.35">
      <c r="A1680" s="2">
        <f t="shared" si="537"/>
        <v>88</v>
      </c>
      <c r="B1680" s="2">
        <f t="shared" si="538"/>
        <v>4.1100000000000003</v>
      </c>
      <c r="C1680" s="5" t="str">
        <f t="shared" si="539"/>
        <v xml:space="preserve">Informe Interactivo 4 - </v>
      </c>
      <c r="D1680" s="6" t="str">
        <f t="shared" si="540"/>
        <v>AQUÍ SE COPIA EL LINK SIN EL ID DE FILTRO</v>
      </c>
      <c r="E1680" s="4">
        <f t="shared" si="541"/>
        <v>10</v>
      </c>
      <c r="F1680" t="str">
        <f t="shared" si="542"/>
        <v>Informe Interactivo 4</v>
      </c>
      <c r="G1680" t="str">
        <f t="shared" si="543"/>
        <v>Producto</v>
      </c>
      <c r="H1680" t="str">
        <f t="shared" si="544"/>
        <v>Rendimiento (qqm/ha) 1979-2020</v>
      </c>
      <c r="L1680" s="1" t="str">
        <f t="shared" si="545"/>
        <v xml:space="preserve">Informe Interactivo 4 - </v>
      </c>
    </row>
    <row r="1681" spans="1:12" hidden="1" x14ac:dyDescent="0.35">
      <c r="A1681" s="2">
        <f t="shared" si="537"/>
        <v>89</v>
      </c>
      <c r="B1681" s="2">
        <f t="shared" si="538"/>
        <v>4.1100000000000003</v>
      </c>
      <c r="C1681" s="5" t="str">
        <f t="shared" si="539"/>
        <v xml:space="preserve">Informe Interactivo 4 - </v>
      </c>
      <c r="D1681" s="6" t="str">
        <f t="shared" si="540"/>
        <v>AQUÍ SE COPIA EL LINK SIN EL ID DE FILTRO</v>
      </c>
      <c r="E1681" s="4">
        <f t="shared" si="541"/>
        <v>10</v>
      </c>
      <c r="F1681" t="str">
        <f t="shared" si="542"/>
        <v>Informe Interactivo 4</v>
      </c>
      <c r="G1681" t="str">
        <f t="shared" si="543"/>
        <v>Producto</v>
      </c>
      <c r="H1681" t="str">
        <f t="shared" si="544"/>
        <v>Rendimiento (qqm/ha) 1979-2020</v>
      </c>
      <c r="L1681" s="1" t="str">
        <f t="shared" si="545"/>
        <v xml:space="preserve">Informe Interactivo 4 - </v>
      </c>
    </row>
    <row r="1682" spans="1:12" hidden="1" x14ac:dyDescent="0.35">
      <c r="A1682" s="2">
        <f t="shared" si="537"/>
        <v>90</v>
      </c>
      <c r="B1682" s="2">
        <f t="shared" si="538"/>
        <v>4.1100000000000003</v>
      </c>
      <c r="C1682" s="5" t="str">
        <f t="shared" si="539"/>
        <v xml:space="preserve">Informe Interactivo 4 - </v>
      </c>
      <c r="D1682" s="6" t="str">
        <f t="shared" si="540"/>
        <v>AQUÍ SE COPIA EL LINK SIN EL ID DE FILTRO</v>
      </c>
      <c r="E1682" s="4">
        <f t="shared" si="541"/>
        <v>10</v>
      </c>
      <c r="F1682" t="str">
        <f t="shared" si="542"/>
        <v>Informe Interactivo 4</v>
      </c>
      <c r="G1682" t="str">
        <f t="shared" si="543"/>
        <v>Producto</v>
      </c>
      <c r="H1682" t="str">
        <f t="shared" si="544"/>
        <v>Rendimiento (qqm/ha) 1979-2020</v>
      </c>
      <c r="L1682" s="1" t="str">
        <f t="shared" si="545"/>
        <v xml:space="preserve">Informe Interactivo 4 - </v>
      </c>
    </row>
    <row r="1683" spans="1:12" hidden="1" x14ac:dyDescent="0.35">
      <c r="A1683" s="2">
        <f t="shared" si="537"/>
        <v>91</v>
      </c>
      <c r="B1683" s="2">
        <f t="shared" si="538"/>
        <v>4.1100000000000003</v>
      </c>
      <c r="C1683" s="5" t="str">
        <f t="shared" si="539"/>
        <v xml:space="preserve">Informe Interactivo 4 - </v>
      </c>
      <c r="D1683" s="6" t="str">
        <f t="shared" si="540"/>
        <v>AQUÍ SE COPIA EL LINK SIN EL ID DE FILTRO</v>
      </c>
      <c r="E1683" s="4">
        <f t="shared" si="541"/>
        <v>10</v>
      </c>
      <c r="F1683" t="str">
        <f t="shared" si="542"/>
        <v>Informe Interactivo 4</v>
      </c>
      <c r="G1683" t="str">
        <f t="shared" si="543"/>
        <v>Producto</v>
      </c>
      <c r="H1683" t="str">
        <f t="shared" si="544"/>
        <v>Rendimiento (qqm/ha) 1979-2020</v>
      </c>
      <c r="L1683" s="1" t="str">
        <f t="shared" si="545"/>
        <v xml:space="preserve">Informe Interactivo 4 - </v>
      </c>
    </row>
    <row r="1684" spans="1:12" hidden="1" x14ac:dyDescent="0.35">
      <c r="A1684" s="2">
        <f t="shared" si="537"/>
        <v>92</v>
      </c>
      <c r="B1684" s="2">
        <f t="shared" si="538"/>
        <v>4.1100000000000003</v>
      </c>
      <c r="C1684" s="5" t="str">
        <f t="shared" si="539"/>
        <v xml:space="preserve">Informe Interactivo 4 - </v>
      </c>
      <c r="D1684" s="6" t="str">
        <f t="shared" si="540"/>
        <v>AQUÍ SE COPIA EL LINK SIN EL ID DE FILTRO</v>
      </c>
      <c r="E1684" s="4">
        <f t="shared" si="541"/>
        <v>10</v>
      </c>
      <c r="F1684" t="str">
        <f t="shared" si="542"/>
        <v>Informe Interactivo 4</v>
      </c>
      <c r="G1684" t="str">
        <f t="shared" si="543"/>
        <v>Producto</v>
      </c>
      <c r="H1684" t="str">
        <f t="shared" si="544"/>
        <v>Rendimiento (qqm/ha) 1979-2020</v>
      </c>
      <c r="L1684" s="1" t="str">
        <f t="shared" si="545"/>
        <v xml:space="preserve">Informe Interactivo 4 - </v>
      </c>
    </row>
    <row r="1685" spans="1:12" hidden="1" x14ac:dyDescent="0.35">
      <c r="A1685" s="2">
        <f t="shared" si="537"/>
        <v>93</v>
      </c>
      <c r="B1685" s="2">
        <f t="shared" si="538"/>
        <v>4.1100000000000003</v>
      </c>
      <c r="C1685" s="5" t="str">
        <f t="shared" si="539"/>
        <v xml:space="preserve">Informe Interactivo 4 - </v>
      </c>
      <c r="D1685" s="6" t="str">
        <f t="shared" si="540"/>
        <v>AQUÍ SE COPIA EL LINK SIN EL ID DE FILTRO</v>
      </c>
      <c r="E1685" s="4">
        <f t="shared" si="541"/>
        <v>10</v>
      </c>
      <c r="F1685" t="str">
        <f t="shared" si="542"/>
        <v>Informe Interactivo 4</v>
      </c>
      <c r="G1685" t="str">
        <f t="shared" si="543"/>
        <v>Producto</v>
      </c>
      <c r="H1685" t="str">
        <f t="shared" si="544"/>
        <v>Rendimiento (qqm/ha) 1979-2020</v>
      </c>
      <c r="L1685" s="1" t="str">
        <f t="shared" si="545"/>
        <v xml:space="preserve">Informe Interactivo 4 - </v>
      </c>
    </row>
    <row r="1686" spans="1:12" hidden="1" x14ac:dyDescent="0.35">
      <c r="A1686" s="2">
        <f t="shared" si="537"/>
        <v>94</v>
      </c>
      <c r="B1686" s="2">
        <f t="shared" si="538"/>
        <v>4.1100000000000003</v>
      </c>
      <c r="C1686" s="5" t="str">
        <f t="shared" si="539"/>
        <v xml:space="preserve">Informe Interactivo 4 - </v>
      </c>
      <c r="D1686" s="6" t="str">
        <f t="shared" si="540"/>
        <v>AQUÍ SE COPIA EL LINK SIN EL ID DE FILTRO</v>
      </c>
      <c r="E1686" s="4">
        <f t="shared" si="541"/>
        <v>10</v>
      </c>
      <c r="F1686" t="str">
        <f t="shared" si="542"/>
        <v>Informe Interactivo 4</v>
      </c>
      <c r="G1686" t="str">
        <f t="shared" si="543"/>
        <v>Producto</v>
      </c>
      <c r="H1686" t="str">
        <f t="shared" si="544"/>
        <v>Rendimiento (qqm/ha) 1979-2020</v>
      </c>
      <c r="L1686" s="1" t="str">
        <f t="shared" si="545"/>
        <v xml:space="preserve">Informe Interactivo 4 - </v>
      </c>
    </row>
    <row r="1687" spans="1:12" hidden="1" x14ac:dyDescent="0.35">
      <c r="A1687" s="2">
        <f t="shared" si="537"/>
        <v>95</v>
      </c>
      <c r="B1687" s="2">
        <f t="shared" si="538"/>
        <v>4.1100000000000003</v>
      </c>
      <c r="C1687" s="5" t="str">
        <f t="shared" si="539"/>
        <v xml:space="preserve">Informe Interactivo 4 - </v>
      </c>
      <c r="D1687" s="6" t="str">
        <f t="shared" si="540"/>
        <v>AQUÍ SE COPIA EL LINK SIN EL ID DE FILTRO</v>
      </c>
      <c r="E1687" s="4">
        <f t="shared" si="541"/>
        <v>10</v>
      </c>
      <c r="F1687" t="str">
        <f t="shared" si="542"/>
        <v>Informe Interactivo 4</v>
      </c>
      <c r="G1687" t="str">
        <f t="shared" si="543"/>
        <v>Producto</v>
      </c>
      <c r="H1687" t="str">
        <f t="shared" si="544"/>
        <v>Rendimiento (qqm/ha) 1979-2020</v>
      </c>
      <c r="L1687" s="1" t="str">
        <f t="shared" si="545"/>
        <v xml:space="preserve">Informe Interactivo 4 - </v>
      </c>
    </row>
    <row r="1688" spans="1:12" hidden="1" x14ac:dyDescent="0.35">
      <c r="A1688" s="2">
        <f t="shared" si="537"/>
        <v>96</v>
      </c>
      <c r="B1688" s="2">
        <f t="shared" si="538"/>
        <v>4.1100000000000003</v>
      </c>
      <c r="C1688" s="5" t="str">
        <f t="shared" si="539"/>
        <v xml:space="preserve">Informe Interactivo 4 - </v>
      </c>
      <c r="D1688" s="6" t="str">
        <f t="shared" si="540"/>
        <v>AQUÍ SE COPIA EL LINK SIN EL ID DE FILTRO</v>
      </c>
      <c r="E1688" s="4">
        <f t="shared" si="541"/>
        <v>10</v>
      </c>
      <c r="F1688" t="str">
        <f t="shared" si="542"/>
        <v>Informe Interactivo 4</v>
      </c>
      <c r="G1688" t="str">
        <f t="shared" si="543"/>
        <v>Producto</v>
      </c>
      <c r="H1688" t="str">
        <f t="shared" si="544"/>
        <v>Rendimiento (qqm/ha) 1979-2020</v>
      </c>
      <c r="L1688" s="1" t="str">
        <f t="shared" si="545"/>
        <v xml:space="preserve">Informe Interactivo 4 - </v>
      </c>
    </row>
    <row r="1689" spans="1:12" hidden="1" x14ac:dyDescent="0.35">
      <c r="A1689" s="2">
        <f t="shared" si="537"/>
        <v>97</v>
      </c>
      <c r="B1689" s="2">
        <f t="shared" si="538"/>
        <v>4.1100000000000003</v>
      </c>
      <c r="C1689" s="5" t="str">
        <f t="shared" si="539"/>
        <v xml:space="preserve">Informe Interactivo 4 - </v>
      </c>
      <c r="D1689" s="6" t="str">
        <f t="shared" si="540"/>
        <v>AQUÍ SE COPIA EL LINK SIN EL ID DE FILTRO</v>
      </c>
      <c r="E1689" s="4">
        <f t="shared" si="541"/>
        <v>10</v>
      </c>
      <c r="F1689" t="str">
        <f t="shared" si="542"/>
        <v>Informe Interactivo 4</v>
      </c>
      <c r="G1689" t="str">
        <f t="shared" si="543"/>
        <v>Producto</v>
      </c>
      <c r="H1689" t="str">
        <f t="shared" si="544"/>
        <v>Rendimiento (qqm/ha) 1979-2020</v>
      </c>
      <c r="L1689" s="1" t="str">
        <f t="shared" si="545"/>
        <v xml:space="preserve">Informe Interactivo 4 - </v>
      </c>
    </row>
    <row r="1690" spans="1:12" hidden="1" x14ac:dyDescent="0.35">
      <c r="A1690" s="2">
        <f t="shared" si="537"/>
        <v>98</v>
      </c>
      <c r="B1690" s="2">
        <f t="shared" si="538"/>
        <v>4.1100000000000003</v>
      </c>
      <c r="C1690" s="5" t="str">
        <f t="shared" si="539"/>
        <v xml:space="preserve">Informe Interactivo 4 - </v>
      </c>
      <c r="D1690" s="6" t="str">
        <f t="shared" si="540"/>
        <v>AQUÍ SE COPIA EL LINK SIN EL ID DE FILTRO</v>
      </c>
      <c r="E1690" s="4">
        <f t="shared" si="541"/>
        <v>10</v>
      </c>
      <c r="F1690" t="str">
        <f t="shared" si="542"/>
        <v>Informe Interactivo 4</v>
      </c>
      <c r="G1690" t="str">
        <f t="shared" si="543"/>
        <v>Producto</v>
      </c>
      <c r="H1690" t="str">
        <f t="shared" si="544"/>
        <v>Rendimiento (qqm/ha) 1979-2020</v>
      </c>
      <c r="L1690" s="1" t="str">
        <f t="shared" si="545"/>
        <v xml:space="preserve">Informe Interactivo 4 - </v>
      </c>
    </row>
    <row r="1691" spans="1:12" hidden="1" x14ac:dyDescent="0.35">
      <c r="A1691" s="2">
        <f t="shared" si="537"/>
        <v>99</v>
      </c>
      <c r="B1691" s="2">
        <f t="shared" si="538"/>
        <v>4.1100000000000003</v>
      </c>
      <c r="C1691" s="5" t="str">
        <f t="shared" si="539"/>
        <v xml:space="preserve">Informe Interactivo 4 - </v>
      </c>
      <c r="D1691" s="6" t="str">
        <f t="shared" si="540"/>
        <v>AQUÍ SE COPIA EL LINK SIN EL ID DE FILTRO</v>
      </c>
      <c r="E1691" s="4">
        <f t="shared" si="541"/>
        <v>10</v>
      </c>
      <c r="F1691" t="str">
        <f t="shared" si="542"/>
        <v>Informe Interactivo 4</v>
      </c>
      <c r="G1691" t="str">
        <f t="shared" si="543"/>
        <v>Producto</v>
      </c>
      <c r="H1691" t="str">
        <f t="shared" si="544"/>
        <v>Rendimiento (qqm/ha) 1979-2020</v>
      </c>
      <c r="L1691" s="1" t="str">
        <f t="shared" si="545"/>
        <v xml:space="preserve">Informe Interactivo 4 - </v>
      </c>
    </row>
    <row r="1692" spans="1:12" hidden="1" x14ac:dyDescent="0.35">
      <c r="A1692" s="2">
        <f t="shared" si="537"/>
        <v>100</v>
      </c>
      <c r="B1692" s="2">
        <f t="shared" si="538"/>
        <v>4.1100000000000003</v>
      </c>
      <c r="C1692" s="5" t="str">
        <f t="shared" si="539"/>
        <v xml:space="preserve">Informe Interactivo 4 - </v>
      </c>
      <c r="D1692" s="6" t="str">
        <f t="shared" si="540"/>
        <v>AQUÍ SE COPIA EL LINK SIN EL ID DE FILTRO</v>
      </c>
      <c r="E1692" s="4">
        <f t="shared" si="541"/>
        <v>10</v>
      </c>
      <c r="F1692" t="str">
        <f t="shared" si="542"/>
        <v>Informe Interactivo 4</v>
      </c>
      <c r="G1692" t="str">
        <f t="shared" si="543"/>
        <v>Producto</v>
      </c>
      <c r="H1692" t="str">
        <f t="shared" si="544"/>
        <v>Rendimiento (qqm/ha) 1979-2020</v>
      </c>
      <c r="L1692" s="1" t="str">
        <f t="shared" si="545"/>
        <v xml:space="preserve">Informe Interactivo 4 - </v>
      </c>
    </row>
    <row r="1693" spans="1:12" hidden="1" x14ac:dyDescent="0.35">
      <c r="A1693" s="2">
        <f t="shared" si="537"/>
        <v>101</v>
      </c>
      <c r="B1693" s="2">
        <f t="shared" si="538"/>
        <v>4.1100000000000003</v>
      </c>
      <c r="C1693" s="5" t="str">
        <f t="shared" si="539"/>
        <v xml:space="preserve">Informe Interactivo 4 - </v>
      </c>
      <c r="D1693" s="6" t="str">
        <f t="shared" si="540"/>
        <v>AQUÍ SE COPIA EL LINK SIN EL ID DE FILTRO</v>
      </c>
      <c r="E1693" s="4">
        <f t="shared" si="541"/>
        <v>10</v>
      </c>
      <c r="F1693" t="str">
        <f t="shared" si="542"/>
        <v>Informe Interactivo 4</v>
      </c>
      <c r="G1693" t="str">
        <f t="shared" si="543"/>
        <v>Producto</v>
      </c>
      <c r="H1693" t="str">
        <f t="shared" si="544"/>
        <v>Rendimiento (qqm/ha) 1979-2020</v>
      </c>
      <c r="L1693" s="1" t="str">
        <f t="shared" si="545"/>
        <v xml:space="preserve">Informe Interactivo 4 - </v>
      </c>
    </row>
    <row r="1694" spans="1:12" hidden="1" x14ac:dyDescent="0.35">
      <c r="A1694" s="2">
        <f t="shared" si="537"/>
        <v>102</v>
      </c>
      <c r="B1694" s="2">
        <f t="shared" si="538"/>
        <v>4.1100000000000003</v>
      </c>
      <c r="C1694" s="5" t="str">
        <f t="shared" si="539"/>
        <v xml:space="preserve">Informe Interactivo 4 - </v>
      </c>
      <c r="D1694" s="6" t="str">
        <f t="shared" si="540"/>
        <v>AQUÍ SE COPIA EL LINK SIN EL ID DE FILTRO</v>
      </c>
      <c r="E1694" s="4">
        <f t="shared" si="541"/>
        <v>10</v>
      </c>
      <c r="F1694" t="str">
        <f t="shared" si="542"/>
        <v>Informe Interactivo 4</v>
      </c>
      <c r="G1694" t="str">
        <f t="shared" si="543"/>
        <v>Producto</v>
      </c>
      <c r="H1694" t="str">
        <f t="shared" si="544"/>
        <v>Rendimiento (qqm/ha) 1979-2020</v>
      </c>
      <c r="L1694" s="1" t="str">
        <f t="shared" si="545"/>
        <v xml:space="preserve">Informe Interactivo 4 - </v>
      </c>
    </row>
    <row r="1695" spans="1:12" hidden="1" x14ac:dyDescent="0.35">
      <c r="A1695" s="2">
        <f t="shared" si="537"/>
        <v>103</v>
      </c>
      <c r="B1695" s="2">
        <f t="shared" si="538"/>
        <v>4.1100000000000003</v>
      </c>
      <c r="C1695" s="5" t="str">
        <f t="shared" si="539"/>
        <v xml:space="preserve">Informe Interactivo 4 - </v>
      </c>
      <c r="D1695" s="6" t="str">
        <f t="shared" si="540"/>
        <v>AQUÍ SE COPIA EL LINK SIN EL ID DE FILTRO</v>
      </c>
      <c r="E1695" s="4">
        <f t="shared" si="541"/>
        <v>10</v>
      </c>
      <c r="F1695" t="str">
        <f t="shared" si="542"/>
        <v>Informe Interactivo 4</v>
      </c>
      <c r="G1695" t="str">
        <f t="shared" si="543"/>
        <v>Producto</v>
      </c>
      <c r="H1695" t="str">
        <f t="shared" si="544"/>
        <v>Rendimiento (qqm/ha) 1979-2020</v>
      </c>
      <c r="L1695" s="1" t="str">
        <f t="shared" si="545"/>
        <v xml:space="preserve">Informe Interactivo 4 - </v>
      </c>
    </row>
    <row r="1696" spans="1:12" hidden="1" x14ac:dyDescent="0.35">
      <c r="A1696" s="2">
        <f t="shared" si="537"/>
        <v>104</v>
      </c>
      <c r="B1696" s="2">
        <f t="shared" si="538"/>
        <v>4.1100000000000003</v>
      </c>
      <c r="C1696" s="5" t="str">
        <f t="shared" si="539"/>
        <v xml:space="preserve">Informe Interactivo 4 - </v>
      </c>
      <c r="D1696" s="6" t="str">
        <f t="shared" si="540"/>
        <v>AQUÍ SE COPIA EL LINK SIN EL ID DE FILTRO</v>
      </c>
      <c r="E1696" s="4">
        <f t="shared" si="541"/>
        <v>10</v>
      </c>
      <c r="F1696" t="str">
        <f t="shared" si="542"/>
        <v>Informe Interactivo 4</v>
      </c>
      <c r="G1696" t="str">
        <f t="shared" si="543"/>
        <v>Producto</v>
      </c>
      <c r="H1696" t="str">
        <f t="shared" si="544"/>
        <v>Rendimiento (qqm/ha) 1979-2020</v>
      </c>
      <c r="L1696" s="1" t="str">
        <f t="shared" si="545"/>
        <v xml:space="preserve">Informe Interactivo 4 - </v>
      </c>
    </row>
    <row r="1697" spans="1:12" hidden="1" x14ac:dyDescent="0.35">
      <c r="A1697" s="2">
        <f t="shared" si="537"/>
        <v>105</v>
      </c>
      <c r="B1697" s="2">
        <f t="shared" si="538"/>
        <v>4.1100000000000003</v>
      </c>
      <c r="C1697" s="5" t="str">
        <f t="shared" si="539"/>
        <v xml:space="preserve">Informe Interactivo 4 - </v>
      </c>
      <c r="D1697" s="6" t="str">
        <f t="shared" si="540"/>
        <v>AQUÍ SE COPIA EL LINK SIN EL ID DE FILTRO</v>
      </c>
      <c r="E1697" s="4">
        <f t="shared" si="541"/>
        <v>10</v>
      </c>
      <c r="F1697" t="str">
        <f t="shared" si="542"/>
        <v>Informe Interactivo 4</v>
      </c>
      <c r="G1697" t="str">
        <f t="shared" si="543"/>
        <v>Producto</v>
      </c>
      <c r="H1697" t="str">
        <f t="shared" si="544"/>
        <v>Rendimiento (qqm/ha) 1979-2020</v>
      </c>
      <c r="L1697" s="1" t="str">
        <f t="shared" si="545"/>
        <v xml:space="preserve">Informe Interactivo 4 - </v>
      </c>
    </row>
    <row r="1698" spans="1:12" hidden="1" x14ac:dyDescent="0.35">
      <c r="A1698" s="2">
        <f t="shared" si="537"/>
        <v>106</v>
      </c>
      <c r="B1698" s="2">
        <f t="shared" si="538"/>
        <v>4.1100000000000003</v>
      </c>
      <c r="C1698" s="5" t="str">
        <f t="shared" si="539"/>
        <v xml:space="preserve">Informe Interactivo 4 - </v>
      </c>
      <c r="D1698" s="6" t="str">
        <f t="shared" si="540"/>
        <v>AQUÍ SE COPIA EL LINK SIN EL ID DE FILTRO</v>
      </c>
      <c r="E1698" s="4">
        <f t="shared" si="541"/>
        <v>10</v>
      </c>
      <c r="F1698" t="str">
        <f t="shared" si="542"/>
        <v>Informe Interactivo 4</v>
      </c>
      <c r="G1698" t="str">
        <f t="shared" si="543"/>
        <v>Producto</v>
      </c>
      <c r="H1698" t="str">
        <f t="shared" si="544"/>
        <v>Rendimiento (qqm/ha) 1979-2020</v>
      </c>
      <c r="L1698" s="1" t="str">
        <f t="shared" si="545"/>
        <v xml:space="preserve">Informe Interactivo 4 - </v>
      </c>
    </row>
    <row r="1699" spans="1:12" hidden="1" x14ac:dyDescent="0.35">
      <c r="A1699" s="2">
        <f t="shared" si="537"/>
        <v>107</v>
      </c>
      <c r="B1699" s="2">
        <f t="shared" si="538"/>
        <v>4.1100000000000003</v>
      </c>
      <c r="C1699" s="5" t="str">
        <f t="shared" si="539"/>
        <v xml:space="preserve">Informe Interactivo 4 - </v>
      </c>
      <c r="D1699" s="6" t="str">
        <f t="shared" si="540"/>
        <v>AQUÍ SE COPIA EL LINK SIN EL ID DE FILTRO</v>
      </c>
      <c r="E1699" s="4">
        <f t="shared" si="541"/>
        <v>10</v>
      </c>
      <c r="F1699" t="str">
        <f t="shared" si="542"/>
        <v>Informe Interactivo 4</v>
      </c>
      <c r="G1699" t="str">
        <f t="shared" si="543"/>
        <v>Producto</v>
      </c>
      <c r="H1699" t="str">
        <f t="shared" si="544"/>
        <v>Rendimiento (qqm/ha) 1979-2020</v>
      </c>
      <c r="L1699" s="1" t="str">
        <f t="shared" si="545"/>
        <v xml:space="preserve">Informe Interactivo 4 - </v>
      </c>
    </row>
    <row r="1700" spans="1:12" hidden="1" x14ac:dyDescent="0.35">
      <c r="A1700" s="2">
        <f t="shared" si="537"/>
        <v>108</v>
      </c>
      <c r="B1700" s="2">
        <f t="shared" si="538"/>
        <v>4.1100000000000003</v>
      </c>
      <c r="C1700" s="5" t="str">
        <f t="shared" si="539"/>
        <v xml:space="preserve">Informe Interactivo 4 - </v>
      </c>
      <c r="D1700" s="6" t="str">
        <f t="shared" si="540"/>
        <v>AQUÍ SE COPIA EL LINK SIN EL ID DE FILTRO</v>
      </c>
      <c r="E1700" s="4">
        <f t="shared" si="541"/>
        <v>10</v>
      </c>
      <c r="F1700" t="str">
        <f t="shared" si="542"/>
        <v>Informe Interactivo 4</v>
      </c>
      <c r="G1700" t="str">
        <f t="shared" si="543"/>
        <v>Producto</v>
      </c>
      <c r="H1700" t="str">
        <f t="shared" si="544"/>
        <v>Rendimiento (qqm/ha) 1979-2020</v>
      </c>
      <c r="L1700" s="1" t="str">
        <f t="shared" si="545"/>
        <v xml:space="preserve">Informe Interactivo 4 - </v>
      </c>
    </row>
    <row r="1701" spans="1:12" hidden="1" x14ac:dyDescent="0.35">
      <c r="A1701" s="2">
        <f t="shared" si="537"/>
        <v>109</v>
      </c>
      <c r="B1701" s="2">
        <f t="shared" si="538"/>
        <v>4.1100000000000003</v>
      </c>
      <c r="C1701" s="5" t="str">
        <f t="shared" si="539"/>
        <v xml:space="preserve">Informe Interactivo 4 - </v>
      </c>
      <c r="D1701" s="6" t="str">
        <f t="shared" si="540"/>
        <v>AQUÍ SE COPIA EL LINK SIN EL ID DE FILTRO</v>
      </c>
      <c r="E1701" s="4">
        <f t="shared" si="541"/>
        <v>10</v>
      </c>
      <c r="F1701" t="str">
        <f t="shared" si="542"/>
        <v>Informe Interactivo 4</v>
      </c>
      <c r="G1701" t="str">
        <f t="shared" si="543"/>
        <v>Producto</v>
      </c>
      <c r="H1701" t="str">
        <f t="shared" si="544"/>
        <v>Rendimiento (qqm/ha) 1979-2020</v>
      </c>
      <c r="L1701" s="1" t="str">
        <f t="shared" si="545"/>
        <v xml:space="preserve">Informe Interactivo 4 - </v>
      </c>
    </row>
    <row r="1702" spans="1:12" hidden="1" x14ac:dyDescent="0.35">
      <c r="A1702" s="2">
        <f t="shared" si="537"/>
        <v>110</v>
      </c>
      <c r="B1702" s="2">
        <f t="shared" si="538"/>
        <v>4.1100000000000003</v>
      </c>
      <c r="C1702" s="5" t="str">
        <f t="shared" si="539"/>
        <v xml:space="preserve">Informe Interactivo 4 - </v>
      </c>
      <c r="D1702" s="6" t="str">
        <f t="shared" si="540"/>
        <v>AQUÍ SE COPIA EL LINK SIN EL ID DE FILTRO</v>
      </c>
      <c r="E1702" s="4">
        <f t="shared" si="541"/>
        <v>10</v>
      </c>
      <c r="F1702" t="str">
        <f t="shared" si="542"/>
        <v>Informe Interactivo 4</v>
      </c>
      <c r="G1702" t="str">
        <f t="shared" si="543"/>
        <v>Producto</v>
      </c>
      <c r="H1702" t="str">
        <f t="shared" si="544"/>
        <v>Rendimiento (qqm/ha) 1979-2020</v>
      </c>
      <c r="L1702" s="1" t="str">
        <f t="shared" si="545"/>
        <v xml:space="preserve">Informe Interactivo 4 - </v>
      </c>
    </row>
    <row r="1703" spans="1:12" hidden="1" x14ac:dyDescent="0.35">
      <c r="A1703" s="2">
        <f t="shared" si="537"/>
        <v>111</v>
      </c>
      <c r="B1703" s="2">
        <f t="shared" si="538"/>
        <v>4.1100000000000003</v>
      </c>
      <c r="C1703" s="5" t="str">
        <f t="shared" si="539"/>
        <v xml:space="preserve">Informe Interactivo 4 - </v>
      </c>
      <c r="D1703" s="6" t="str">
        <f t="shared" si="540"/>
        <v>AQUÍ SE COPIA EL LINK SIN EL ID DE FILTRO</v>
      </c>
      <c r="E1703" s="4">
        <f t="shared" si="541"/>
        <v>10</v>
      </c>
      <c r="F1703" t="str">
        <f t="shared" si="542"/>
        <v>Informe Interactivo 4</v>
      </c>
      <c r="G1703" t="str">
        <f t="shared" si="543"/>
        <v>Producto</v>
      </c>
      <c r="H1703" t="str">
        <f t="shared" si="544"/>
        <v>Rendimiento (qqm/ha) 1979-2020</v>
      </c>
      <c r="L1703" s="1" t="str">
        <f t="shared" si="545"/>
        <v xml:space="preserve">Informe Interactivo 4 - </v>
      </c>
    </row>
    <row r="1704" spans="1:12" hidden="1" x14ac:dyDescent="0.35">
      <c r="A1704" s="2">
        <f t="shared" si="537"/>
        <v>112</v>
      </c>
      <c r="B1704" s="2">
        <f t="shared" si="538"/>
        <v>4.1100000000000003</v>
      </c>
      <c r="C1704" s="5" t="str">
        <f t="shared" si="539"/>
        <v xml:space="preserve">Informe Interactivo 4 - </v>
      </c>
      <c r="D1704" s="6" t="str">
        <f t="shared" si="540"/>
        <v>AQUÍ SE COPIA EL LINK SIN EL ID DE FILTRO</v>
      </c>
      <c r="E1704" s="4">
        <f t="shared" si="541"/>
        <v>10</v>
      </c>
      <c r="F1704" t="str">
        <f t="shared" si="542"/>
        <v>Informe Interactivo 4</v>
      </c>
      <c r="G1704" t="str">
        <f t="shared" si="543"/>
        <v>Producto</v>
      </c>
      <c r="H1704" t="str">
        <f t="shared" si="544"/>
        <v>Rendimiento (qqm/ha) 1979-2020</v>
      </c>
      <c r="L1704" s="1" t="str">
        <f t="shared" si="545"/>
        <v xml:space="preserve">Informe Interactivo 4 - </v>
      </c>
    </row>
    <row r="1705" spans="1:12" hidden="1" x14ac:dyDescent="0.35">
      <c r="A1705" s="2">
        <f t="shared" si="537"/>
        <v>113</v>
      </c>
      <c r="B1705" s="2">
        <f t="shared" si="538"/>
        <v>4.1100000000000003</v>
      </c>
      <c r="C1705" s="5" t="str">
        <f t="shared" si="539"/>
        <v xml:space="preserve">Informe Interactivo 4 - </v>
      </c>
      <c r="D1705" s="6" t="str">
        <f t="shared" si="540"/>
        <v>AQUÍ SE COPIA EL LINK SIN EL ID DE FILTRO</v>
      </c>
      <c r="E1705" s="4">
        <f t="shared" si="541"/>
        <v>10</v>
      </c>
      <c r="F1705" t="str">
        <f t="shared" si="542"/>
        <v>Informe Interactivo 4</v>
      </c>
      <c r="G1705" t="str">
        <f t="shared" si="543"/>
        <v>Producto</v>
      </c>
      <c r="H1705" t="str">
        <f t="shared" si="544"/>
        <v>Rendimiento (qqm/ha) 1979-2020</v>
      </c>
      <c r="L1705" s="1" t="str">
        <f t="shared" si="545"/>
        <v xml:space="preserve">Informe Interactivo 4 - </v>
      </c>
    </row>
    <row r="1706" spans="1:12" hidden="1" x14ac:dyDescent="0.35">
      <c r="A1706" s="2">
        <f t="shared" si="537"/>
        <v>114</v>
      </c>
      <c r="B1706" s="2">
        <f t="shared" si="538"/>
        <v>4.1100000000000003</v>
      </c>
      <c r="C1706" s="5" t="str">
        <f t="shared" si="539"/>
        <v xml:space="preserve">Informe Interactivo 4 - </v>
      </c>
      <c r="D1706" s="6" t="str">
        <f t="shared" si="540"/>
        <v>AQUÍ SE COPIA EL LINK SIN EL ID DE FILTRO</v>
      </c>
      <c r="E1706" s="4">
        <f t="shared" si="541"/>
        <v>10</v>
      </c>
      <c r="F1706" t="str">
        <f t="shared" si="542"/>
        <v>Informe Interactivo 4</v>
      </c>
      <c r="G1706" t="str">
        <f t="shared" si="543"/>
        <v>Producto</v>
      </c>
      <c r="H1706" t="str">
        <f t="shared" si="544"/>
        <v>Rendimiento (qqm/ha) 1979-2020</v>
      </c>
      <c r="L1706" s="1" t="str">
        <f t="shared" si="545"/>
        <v xml:space="preserve">Informe Interactivo 4 - </v>
      </c>
    </row>
    <row r="1707" spans="1:12" hidden="1" x14ac:dyDescent="0.35">
      <c r="A1707" s="2">
        <f t="shared" si="537"/>
        <v>115</v>
      </c>
      <c r="B1707" s="2">
        <f t="shared" si="538"/>
        <v>4.1100000000000003</v>
      </c>
      <c r="C1707" s="5" t="str">
        <f t="shared" si="539"/>
        <v xml:space="preserve">Informe Interactivo 4 - </v>
      </c>
      <c r="D1707" s="6" t="str">
        <f t="shared" si="540"/>
        <v>AQUÍ SE COPIA EL LINK SIN EL ID DE FILTRO</v>
      </c>
      <c r="E1707" s="4">
        <f t="shared" si="541"/>
        <v>10</v>
      </c>
      <c r="F1707" t="str">
        <f t="shared" si="542"/>
        <v>Informe Interactivo 4</v>
      </c>
      <c r="G1707" t="str">
        <f t="shared" si="543"/>
        <v>Producto</v>
      </c>
      <c r="H1707" t="str">
        <f t="shared" si="544"/>
        <v>Rendimiento (qqm/ha) 1979-2020</v>
      </c>
      <c r="L1707" s="1" t="str">
        <f t="shared" si="545"/>
        <v xml:space="preserve">Informe Interactivo 4 - </v>
      </c>
    </row>
    <row r="1708" spans="1:12" hidden="1" x14ac:dyDescent="0.35">
      <c r="A1708" s="2">
        <f t="shared" si="537"/>
        <v>116</v>
      </c>
      <c r="B1708" s="2">
        <f t="shared" si="538"/>
        <v>4.1100000000000003</v>
      </c>
      <c r="C1708" s="5" t="str">
        <f t="shared" si="539"/>
        <v xml:space="preserve">Informe Interactivo 4 - </v>
      </c>
      <c r="D1708" s="6" t="str">
        <f t="shared" si="540"/>
        <v>AQUÍ SE COPIA EL LINK SIN EL ID DE FILTRO</v>
      </c>
      <c r="E1708" s="4">
        <f t="shared" si="541"/>
        <v>10</v>
      </c>
      <c r="F1708" t="str">
        <f t="shared" si="542"/>
        <v>Informe Interactivo 4</v>
      </c>
      <c r="G1708" t="str">
        <f t="shared" si="543"/>
        <v>Producto</v>
      </c>
      <c r="H1708" t="str">
        <f t="shared" si="544"/>
        <v>Rendimiento (qqm/ha) 1979-2020</v>
      </c>
      <c r="L1708" s="1" t="str">
        <f t="shared" si="545"/>
        <v xml:space="preserve">Informe Interactivo 4 - </v>
      </c>
    </row>
    <row r="1709" spans="1:12" hidden="1" x14ac:dyDescent="0.35">
      <c r="A1709" s="2">
        <f t="shared" si="537"/>
        <v>117</v>
      </c>
      <c r="B1709" s="2">
        <f t="shared" si="538"/>
        <v>4.1100000000000003</v>
      </c>
      <c r="C1709" s="5" t="str">
        <f t="shared" si="539"/>
        <v xml:space="preserve">Informe Interactivo 4 - </v>
      </c>
      <c r="D1709" s="6" t="str">
        <f t="shared" si="540"/>
        <v>AQUÍ SE COPIA EL LINK SIN EL ID DE FILTRO</v>
      </c>
      <c r="E1709" s="4">
        <f t="shared" si="541"/>
        <v>10</v>
      </c>
      <c r="F1709" t="str">
        <f t="shared" si="542"/>
        <v>Informe Interactivo 4</v>
      </c>
      <c r="G1709" t="str">
        <f t="shared" si="543"/>
        <v>Producto</v>
      </c>
      <c r="H1709" t="str">
        <f t="shared" si="544"/>
        <v>Rendimiento (qqm/ha) 1979-2020</v>
      </c>
      <c r="L1709" s="1" t="str">
        <f t="shared" si="545"/>
        <v xml:space="preserve">Informe Interactivo 4 - </v>
      </c>
    </row>
    <row r="1710" spans="1:12" hidden="1" x14ac:dyDescent="0.35">
      <c r="A1710" s="2">
        <f t="shared" si="537"/>
        <v>118</v>
      </c>
      <c r="B1710" s="2">
        <f t="shared" si="538"/>
        <v>4.1100000000000003</v>
      </c>
      <c r="C1710" s="5" t="str">
        <f t="shared" si="539"/>
        <v xml:space="preserve">Informe Interactivo 4 - </v>
      </c>
      <c r="D1710" s="6" t="str">
        <f t="shared" si="540"/>
        <v>AQUÍ SE COPIA EL LINK SIN EL ID DE FILTRO</v>
      </c>
      <c r="E1710" s="4">
        <f t="shared" si="541"/>
        <v>10</v>
      </c>
      <c r="F1710" t="str">
        <f t="shared" si="542"/>
        <v>Informe Interactivo 4</v>
      </c>
      <c r="G1710" t="str">
        <f t="shared" si="543"/>
        <v>Producto</v>
      </c>
      <c r="H1710" t="str">
        <f t="shared" si="544"/>
        <v>Rendimiento (qqm/ha) 1979-2020</v>
      </c>
      <c r="L1710" s="1" t="str">
        <f t="shared" si="545"/>
        <v xml:space="preserve">Informe Interactivo 4 - </v>
      </c>
    </row>
    <row r="1711" spans="1:12" hidden="1" x14ac:dyDescent="0.35">
      <c r="A1711" s="2">
        <f t="shared" si="537"/>
        <v>119</v>
      </c>
      <c r="B1711" s="2">
        <f t="shared" si="538"/>
        <v>4.1100000000000003</v>
      </c>
      <c r="C1711" s="5" t="str">
        <f t="shared" si="539"/>
        <v xml:space="preserve">Informe Interactivo 4 - </v>
      </c>
      <c r="D1711" s="6" t="str">
        <f t="shared" si="540"/>
        <v>AQUÍ SE COPIA EL LINK SIN EL ID DE FILTRO</v>
      </c>
      <c r="E1711" s="4">
        <f t="shared" si="541"/>
        <v>10</v>
      </c>
      <c r="F1711" t="str">
        <f t="shared" si="542"/>
        <v>Informe Interactivo 4</v>
      </c>
      <c r="G1711" t="str">
        <f t="shared" si="543"/>
        <v>Producto</v>
      </c>
      <c r="H1711" t="str">
        <f t="shared" si="544"/>
        <v>Rendimiento (qqm/ha) 1979-2020</v>
      </c>
      <c r="L1711" s="1" t="str">
        <f t="shared" si="545"/>
        <v xml:space="preserve">Informe Interactivo 4 - </v>
      </c>
    </row>
    <row r="1712" spans="1:12" hidden="1" x14ac:dyDescent="0.35">
      <c r="A1712" s="2">
        <f t="shared" si="537"/>
        <v>120</v>
      </c>
      <c r="B1712" s="2">
        <f t="shared" si="538"/>
        <v>4.1100000000000003</v>
      </c>
      <c r="C1712" s="5" t="str">
        <f t="shared" si="539"/>
        <v xml:space="preserve">Informe Interactivo 4 - </v>
      </c>
      <c r="D1712" s="6" t="str">
        <f t="shared" si="540"/>
        <v>AQUÍ SE COPIA EL LINK SIN EL ID DE FILTRO</v>
      </c>
      <c r="E1712" s="4">
        <f t="shared" si="541"/>
        <v>10</v>
      </c>
      <c r="F1712" t="str">
        <f t="shared" si="542"/>
        <v>Informe Interactivo 4</v>
      </c>
      <c r="G1712" t="str">
        <f t="shared" si="543"/>
        <v>Producto</v>
      </c>
      <c r="H1712" t="str">
        <f t="shared" si="544"/>
        <v>Rendimiento (qqm/ha) 1979-2020</v>
      </c>
      <c r="L1712" s="1" t="str">
        <f t="shared" si="545"/>
        <v xml:space="preserve">Informe Interactivo 4 - </v>
      </c>
    </row>
    <row r="1713" spans="1:12" hidden="1" x14ac:dyDescent="0.35">
      <c r="A1713" s="2">
        <f t="shared" si="537"/>
        <v>121</v>
      </c>
      <c r="B1713" s="2">
        <f t="shared" si="538"/>
        <v>4.1100000000000003</v>
      </c>
      <c r="C1713" s="5" t="str">
        <f t="shared" si="539"/>
        <v xml:space="preserve">Informe Interactivo 4 - </v>
      </c>
      <c r="D1713" s="6" t="str">
        <f t="shared" si="540"/>
        <v>AQUÍ SE COPIA EL LINK SIN EL ID DE FILTRO</v>
      </c>
      <c r="E1713" s="4">
        <f t="shared" si="541"/>
        <v>10</v>
      </c>
      <c r="F1713" t="str">
        <f t="shared" si="542"/>
        <v>Informe Interactivo 4</v>
      </c>
      <c r="G1713" t="str">
        <f t="shared" si="543"/>
        <v>Producto</v>
      </c>
      <c r="H1713" t="str">
        <f t="shared" si="544"/>
        <v>Rendimiento (qqm/ha) 1979-2020</v>
      </c>
      <c r="L1713" s="1" t="str">
        <f t="shared" si="545"/>
        <v xml:space="preserve">Informe Interactivo 4 - </v>
      </c>
    </row>
    <row r="1714" spans="1:12" hidden="1" x14ac:dyDescent="0.35">
      <c r="A1714" s="2">
        <f t="shared" ref="A1714:A1777" si="546">+A1713+1</f>
        <v>122</v>
      </c>
      <c r="B1714" s="2">
        <f t="shared" ref="B1714:B1777" si="547">+B1713</f>
        <v>4.1100000000000003</v>
      </c>
      <c r="C1714" s="5" t="str">
        <f t="shared" ref="C1714:C1777" si="548">+F1714&amp;" - "&amp;J1714</f>
        <v xml:space="preserve">Informe Interactivo 4 - </v>
      </c>
      <c r="D1714" s="6" t="str">
        <f t="shared" ref="D1714:D1777" si="549">+"AQUÍ SE COPIA EL LINK SIN EL ID DE FILTRO"&amp;I1714</f>
        <v>AQUÍ SE COPIA EL LINK SIN EL ID DE FILTRO</v>
      </c>
      <c r="E1714" s="4">
        <f t="shared" ref="E1714:E1777" si="550">+E1713</f>
        <v>10</v>
      </c>
      <c r="F1714" t="str">
        <f t="shared" ref="F1714:F1777" si="551">+F1713</f>
        <v>Informe Interactivo 4</v>
      </c>
      <c r="G1714" t="str">
        <f t="shared" ref="G1714:G1777" si="552">+G1713</f>
        <v>Producto</v>
      </c>
      <c r="H1714" t="str">
        <f t="shared" ref="H1714:H1777" si="553">+H1713</f>
        <v>Rendimiento (qqm/ha) 1979-2020</v>
      </c>
      <c r="L1714" s="1" t="str">
        <f t="shared" ref="L1714:L1777" si="554">+HYPERLINK(D1714,C1714)</f>
        <v xml:space="preserve">Informe Interactivo 4 - </v>
      </c>
    </row>
    <row r="1715" spans="1:12" hidden="1" x14ac:dyDescent="0.35">
      <c r="A1715" s="2">
        <f t="shared" si="546"/>
        <v>123</v>
      </c>
      <c r="B1715" s="2">
        <f t="shared" si="547"/>
        <v>4.1100000000000003</v>
      </c>
      <c r="C1715" s="5" t="str">
        <f t="shared" si="548"/>
        <v xml:space="preserve">Informe Interactivo 4 - </v>
      </c>
      <c r="D1715" s="6" t="str">
        <f t="shared" si="549"/>
        <v>AQUÍ SE COPIA EL LINK SIN EL ID DE FILTRO</v>
      </c>
      <c r="E1715" s="4">
        <f t="shared" si="550"/>
        <v>10</v>
      </c>
      <c r="F1715" t="str">
        <f t="shared" si="551"/>
        <v>Informe Interactivo 4</v>
      </c>
      <c r="G1715" t="str">
        <f t="shared" si="552"/>
        <v>Producto</v>
      </c>
      <c r="H1715" t="str">
        <f t="shared" si="553"/>
        <v>Rendimiento (qqm/ha) 1979-2020</v>
      </c>
      <c r="L1715" s="1" t="str">
        <f t="shared" si="554"/>
        <v xml:space="preserve">Informe Interactivo 4 - </v>
      </c>
    </row>
    <row r="1716" spans="1:12" hidden="1" x14ac:dyDescent="0.35">
      <c r="A1716" s="2">
        <f t="shared" si="546"/>
        <v>124</v>
      </c>
      <c r="B1716" s="2">
        <f t="shared" si="547"/>
        <v>4.1100000000000003</v>
      </c>
      <c r="C1716" s="5" t="str">
        <f t="shared" si="548"/>
        <v xml:space="preserve">Informe Interactivo 4 - </v>
      </c>
      <c r="D1716" s="6" t="str">
        <f t="shared" si="549"/>
        <v>AQUÍ SE COPIA EL LINK SIN EL ID DE FILTRO</v>
      </c>
      <c r="E1716" s="4">
        <f t="shared" si="550"/>
        <v>10</v>
      </c>
      <c r="F1716" t="str">
        <f t="shared" si="551"/>
        <v>Informe Interactivo 4</v>
      </c>
      <c r="G1716" t="str">
        <f t="shared" si="552"/>
        <v>Producto</v>
      </c>
      <c r="H1716" t="str">
        <f t="shared" si="553"/>
        <v>Rendimiento (qqm/ha) 1979-2020</v>
      </c>
      <c r="L1716" s="1" t="str">
        <f t="shared" si="554"/>
        <v xml:space="preserve">Informe Interactivo 4 - </v>
      </c>
    </row>
    <row r="1717" spans="1:12" hidden="1" x14ac:dyDescent="0.35">
      <c r="A1717" s="2">
        <f t="shared" si="546"/>
        <v>125</v>
      </c>
      <c r="B1717" s="2">
        <f t="shared" si="547"/>
        <v>4.1100000000000003</v>
      </c>
      <c r="C1717" s="5" t="str">
        <f t="shared" si="548"/>
        <v xml:space="preserve">Informe Interactivo 4 - </v>
      </c>
      <c r="D1717" s="6" t="str">
        <f t="shared" si="549"/>
        <v>AQUÍ SE COPIA EL LINK SIN EL ID DE FILTRO</v>
      </c>
      <c r="E1717" s="4">
        <f t="shared" si="550"/>
        <v>10</v>
      </c>
      <c r="F1717" t="str">
        <f t="shared" si="551"/>
        <v>Informe Interactivo 4</v>
      </c>
      <c r="G1717" t="str">
        <f t="shared" si="552"/>
        <v>Producto</v>
      </c>
      <c r="H1717" t="str">
        <f t="shared" si="553"/>
        <v>Rendimiento (qqm/ha) 1979-2020</v>
      </c>
      <c r="L1717" s="1" t="str">
        <f t="shared" si="554"/>
        <v xml:space="preserve">Informe Interactivo 4 - </v>
      </c>
    </row>
    <row r="1718" spans="1:12" hidden="1" x14ac:dyDescent="0.35">
      <c r="A1718" s="2">
        <f t="shared" si="546"/>
        <v>126</v>
      </c>
      <c r="B1718" s="2">
        <f t="shared" si="547"/>
        <v>4.1100000000000003</v>
      </c>
      <c r="C1718" s="5" t="str">
        <f t="shared" si="548"/>
        <v xml:space="preserve">Informe Interactivo 4 - </v>
      </c>
      <c r="D1718" s="6" t="str">
        <f t="shared" si="549"/>
        <v>AQUÍ SE COPIA EL LINK SIN EL ID DE FILTRO</v>
      </c>
      <c r="E1718" s="4">
        <f t="shared" si="550"/>
        <v>10</v>
      </c>
      <c r="F1718" t="str">
        <f t="shared" si="551"/>
        <v>Informe Interactivo 4</v>
      </c>
      <c r="G1718" t="str">
        <f t="shared" si="552"/>
        <v>Producto</v>
      </c>
      <c r="H1718" t="str">
        <f t="shared" si="553"/>
        <v>Rendimiento (qqm/ha) 1979-2020</v>
      </c>
      <c r="L1718" s="1" t="str">
        <f t="shared" si="554"/>
        <v xml:space="preserve">Informe Interactivo 4 - </v>
      </c>
    </row>
    <row r="1719" spans="1:12" hidden="1" x14ac:dyDescent="0.35">
      <c r="A1719" s="2">
        <f t="shared" si="546"/>
        <v>127</v>
      </c>
      <c r="B1719" s="2">
        <f t="shared" si="547"/>
        <v>4.1100000000000003</v>
      </c>
      <c r="C1719" s="5" t="str">
        <f t="shared" si="548"/>
        <v xml:space="preserve">Informe Interactivo 4 - </v>
      </c>
      <c r="D1719" s="6" t="str">
        <f t="shared" si="549"/>
        <v>AQUÍ SE COPIA EL LINK SIN EL ID DE FILTRO</v>
      </c>
      <c r="E1719" s="4">
        <f t="shared" si="550"/>
        <v>10</v>
      </c>
      <c r="F1719" t="str">
        <f t="shared" si="551"/>
        <v>Informe Interactivo 4</v>
      </c>
      <c r="G1719" t="str">
        <f t="shared" si="552"/>
        <v>Producto</v>
      </c>
      <c r="H1719" t="str">
        <f t="shared" si="553"/>
        <v>Rendimiento (qqm/ha) 1979-2020</v>
      </c>
      <c r="L1719" s="1" t="str">
        <f t="shared" si="554"/>
        <v xml:space="preserve">Informe Interactivo 4 - </v>
      </c>
    </row>
    <row r="1720" spans="1:12" hidden="1" x14ac:dyDescent="0.35">
      <c r="A1720" s="2">
        <f t="shared" si="546"/>
        <v>128</v>
      </c>
      <c r="B1720" s="2">
        <f t="shared" si="547"/>
        <v>4.1100000000000003</v>
      </c>
      <c r="C1720" s="5" t="str">
        <f t="shared" si="548"/>
        <v xml:space="preserve">Informe Interactivo 4 - </v>
      </c>
      <c r="D1720" s="6" t="str">
        <f t="shared" si="549"/>
        <v>AQUÍ SE COPIA EL LINK SIN EL ID DE FILTRO</v>
      </c>
      <c r="E1720" s="4">
        <f t="shared" si="550"/>
        <v>10</v>
      </c>
      <c r="F1720" t="str">
        <f t="shared" si="551"/>
        <v>Informe Interactivo 4</v>
      </c>
      <c r="G1720" t="str">
        <f t="shared" si="552"/>
        <v>Producto</v>
      </c>
      <c r="H1720" t="str">
        <f t="shared" si="553"/>
        <v>Rendimiento (qqm/ha) 1979-2020</v>
      </c>
      <c r="L1720" s="1" t="str">
        <f t="shared" si="554"/>
        <v xml:space="preserve">Informe Interactivo 4 - </v>
      </c>
    </row>
    <row r="1721" spans="1:12" hidden="1" x14ac:dyDescent="0.35">
      <c r="A1721" s="2">
        <f t="shared" si="546"/>
        <v>129</v>
      </c>
      <c r="B1721" s="2">
        <f t="shared" si="547"/>
        <v>4.1100000000000003</v>
      </c>
      <c r="C1721" s="5" t="str">
        <f t="shared" si="548"/>
        <v xml:space="preserve">Informe Interactivo 4 - </v>
      </c>
      <c r="D1721" s="6" t="str">
        <f t="shared" si="549"/>
        <v>AQUÍ SE COPIA EL LINK SIN EL ID DE FILTRO</v>
      </c>
      <c r="E1721" s="4">
        <f t="shared" si="550"/>
        <v>10</v>
      </c>
      <c r="F1721" t="str">
        <f t="shared" si="551"/>
        <v>Informe Interactivo 4</v>
      </c>
      <c r="G1721" t="str">
        <f t="shared" si="552"/>
        <v>Producto</v>
      </c>
      <c r="H1721" t="str">
        <f t="shared" si="553"/>
        <v>Rendimiento (qqm/ha) 1979-2020</v>
      </c>
      <c r="L1721" s="1" t="str">
        <f t="shared" si="554"/>
        <v xml:space="preserve">Informe Interactivo 4 - </v>
      </c>
    </row>
    <row r="1722" spans="1:12" hidden="1" x14ac:dyDescent="0.35">
      <c r="A1722" s="2">
        <f t="shared" si="546"/>
        <v>130</v>
      </c>
      <c r="B1722" s="2">
        <f t="shared" si="547"/>
        <v>4.1100000000000003</v>
      </c>
      <c r="C1722" s="5" t="str">
        <f t="shared" si="548"/>
        <v xml:space="preserve">Informe Interactivo 4 - </v>
      </c>
      <c r="D1722" s="6" t="str">
        <f t="shared" si="549"/>
        <v>AQUÍ SE COPIA EL LINK SIN EL ID DE FILTRO</v>
      </c>
      <c r="E1722" s="4">
        <f t="shared" si="550"/>
        <v>10</v>
      </c>
      <c r="F1722" t="str">
        <f t="shared" si="551"/>
        <v>Informe Interactivo 4</v>
      </c>
      <c r="G1722" t="str">
        <f t="shared" si="552"/>
        <v>Producto</v>
      </c>
      <c r="H1722" t="str">
        <f t="shared" si="553"/>
        <v>Rendimiento (qqm/ha) 1979-2020</v>
      </c>
      <c r="L1722" s="1" t="str">
        <f t="shared" si="554"/>
        <v xml:space="preserve">Informe Interactivo 4 - </v>
      </c>
    </row>
    <row r="1723" spans="1:12" hidden="1" x14ac:dyDescent="0.35">
      <c r="A1723" s="2">
        <f t="shared" si="546"/>
        <v>131</v>
      </c>
      <c r="B1723" s="2">
        <f t="shared" si="547"/>
        <v>4.1100000000000003</v>
      </c>
      <c r="C1723" s="5" t="str">
        <f t="shared" si="548"/>
        <v xml:space="preserve">Informe Interactivo 4 - </v>
      </c>
      <c r="D1723" s="6" t="str">
        <f t="shared" si="549"/>
        <v>AQUÍ SE COPIA EL LINK SIN EL ID DE FILTRO</v>
      </c>
      <c r="E1723" s="4">
        <f t="shared" si="550"/>
        <v>10</v>
      </c>
      <c r="F1723" t="str">
        <f t="shared" si="551"/>
        <v>Informe Interactivo 4</v>
      </c>
      <c r="G1723" t="str">
        <f t="shared" si="552"/>
        <v>Producto</v>
      </c>
      <c r="H1723" t="str">
        <f t="shared" si="553"/>
        <v>Rendimiento (qqm/ha) 1979-2020</v>
      </c>
      <c r="L1723" s="1" t="str">
        <f t="shared" si="554"/>
        <v xml:space="preserve">Informe Interactivo 4 - </v>
      </c>
    </row>
    <row r="1724" spans="1:12" hidden="1" x14ac:dyDescent="0.35">
      <c r="A1724" s="2">
        <f t="shared" si="546"/>
        <v>132</v>
      </c>
      <c r="B1724" s="2">
        <f t="shared" si="547"/>
        <v>4.1100000000000003</v>
      </c>
      <c r="C1724" s="5" t="str">
        <f t="shared" si="548"/>
        <v xml:space="preserve">Informe Interactivo 4 - </v>
      </c>
      <c r="D1724" s="6" t="str">
        <f t="shared" si="549"/>
        <v>AQUÍ SE COPIA EL LINK SIN EL ID DE FILTRO</v>
      </c>
      <c r="E1724" s="4">
        <f t="shared" si="550"/>
        <v>10</v>
      </c>
      <c r="F1724" t="str">
        <f t="shared" si="551"/>
        <v>Informe Interactivo 4</v>
      </c>
      <c r="G1724" t="str">
        <f t="shared" si="552"/>
        <v>Producto</v>
      </c>
      <c r="H1724" t="str">
        <f t="shared" si="553"/>
        <v>Rendimiento (qqm/ha) 1979-2020</v>
      </c>
      <c r="L1724" s="1" t="str">
        <f t="shared" si="554"/>
        <v xml:space="preserve">Informe Interactivo 4 - </v>
      </c>
    </row>
    <row r="1725" spans="1:12" hidden="1" x14ac:dyDescent="0.35">
      <c r="A1725" s="2">
        <f t="shared" si="546"/>
        <v>133</v>
      </c>
      <c r="B1725" s="2">
        <f t="shared" si="547"/>
        <v>4.1100000000000003</v>
      </c>
      <c r="C1725" s="5" t="str">
        <f t="shared" si="548"/>
        <v xml:space="preserve">Informe Interactivo 4 - </v>
      </c>
      <c r="D1725" s="6" t="str">
        <f t="shared" si="549"/>
        <v>AQUÍ SE COPIA EL LINK SIN EL ID DE FILTRO</v>
      </c>
      <c r="E1725" s="4">
        <f t="shared" si="550"/>
        <v>10</v>
      </c>
      <c r="F1725" t="str">
        <f t="shared" si="551"/>
        <v>Informe Interactivo 4</v>
      </c>
      <c r="G1725" t="str">
        <f t="shared" si="552"/>
        <v>Producto</v>
      </c>
      <c r="H1725" t="str">
        <f t="shared" si="553"/>
        <v>Rendimiento (qqm/ha) 1979-2020</v>
      </c>
      <c r="L1725" s="1" t="str">
        <f t="shared" si="554"/>
        <v xml:space="preserve">Informe Interactivo 4 - </v>
      </c>
    </row>
    <row r="1726" spans="1:12" hidden="1" x14ac:dyDescent="0.35">
      <c r="A1726" s="2">
        <f t="shared" si="546"/>
        <v>134</v>
      </c>
      <c r="B1726" s="2">
        <f t="shared" si="547"/>
        <v>4.1100000000000003</v>
      </c>
      <c r="C1726" s="5" t="str">
        <f t="shared" si="548"/>
        <v xml:space="preserve">Informe Interactivo 4 - </v>
      </c>
      <c r="D1726" s="6" t="str">
        <f t="shared" si="549"/>
        <v>AQUÍ SE COPIA EL LINK SIN EL ID DE FILTRO</v>
      </c>
      <c r="E1726" s="4">
        <f t="shared" si="550"/>
        <v>10</v>
      </c>
      <c r="F1726" t="str">
        <f t="shared" si="551"/>
        <v>Informe Interactivo 4</v>
      </c>
      <c r="G1726" t="str">
        <f t="shared" si="552"/>
        <v>Producto</v>
      </c>
      <c r="H1726" t="str">
        <f t="shared" si="553"/>
        <v>Rendimiento (qqm/ha) 1979-2020</v>
      </c>
      <c r="L1726" s="1" t="str">
        <f t="shared" si="554"/>
        <v xml:space="preserve">Informe Interactivo 4 - </v>
      </c>
    </row>
    <row r="1727" spans="1:12" hidden="1" x14ac:dyDescent="0.35">
      <c r="A1727" s="2">
        <f t="shared" si="546"/>
        <v>135</v>
      </c>
      <c r="B1727" s="2">
        <f t="shared" si="547"/>
        <v>4.1100000000000003</v>
      </c>
      <c r="C1727" s="5" t="str">
        <f t="shared" si="548"/>
        <v xml:space="preserve">Informe Interactivo 4 - </v>
      </c>
      <c r="D1727" s="6" t="str">
        <f t="shared" si="549"/>
        <v>AQUÍ SE COPIA EL LINK SIN EL ID DE FILTRO</v>
      </c>
      <c r="E1727" s="4">
        <f t="shared" si="550"/>
        <v>10</v>
      </c>
      <c r="F1727" t="str">
        <f t="shared" si="551"/>
        <v>Informe Interactivo 4</v>
      </c>
      <c r="G1727" t="str">
        <f t="shared" si="552"/>
        <v>Producto</v>
      </c>
      <c r="H1727" t="str">
        <f t="shared" si="553"/>
        <v>Rendimiento (qqm/ha) 1979-2020</v>
      </c>
      <c r="L1727" s="1" t="str">
        <f t="shared" si="554"/>
        <v xml:space="preserve">Informe Interactivo 4 - </v>
      </c>
    </row>
    <row r="1728" spans="1:12" hidden="1" x14ac:dyDescent="0.35">
      <c r="A1728" s="2">
        <f t="shared" si="546"/>
        <v>136</v>
      </c>
      <c r="B1728" s="2">
        <f t="shared" si="547"/>
        <v>4.1100000000000003</v>
      </c>
      <c r="C1728" s="5" t="str">
        <f t="shared" si="548"/>
        <v xml:space="preserve">Informe Interactivo 4 - </v>
      </c>
      <c r="D1728" s="6" t="str">
        <f t="shared" si="549"/>
        <v>AQUÍ SE COPIA EL LINK SIN EL ID DE FILTRO</v>
      </c>
      <c r="E1728" s="4">
        <f t="shared" si="550"/>
        <v>10</v>
      </c>
      <c r="F1728" t="str">
        <f t="shared" si="551"/>
        <v>Informe Interactivo 4</v>
      </c>
      <c r="G1728" t="str">
        <f t="shared" si="552"/>
        <v>Producto</v>
      </c>
      <c r="H1728" t="str">
        <f t="shared" si="553"/>
        <v>Rendimiento (qqm/ha) 1979-2020</v>
      </c>
      <c r="L1728" s="1" t="str">
        <f t="shared" si="554"/>
        <v xml:space="preserve">Informe Interactivo 4 - </v>
      </c>
    </row>
    <row r="1729" spans="1:12" hidden="1" x14ac:dyDescent="0.35">
      <c r="A1729" s="2">
        <f t="shared" si="546"/>
        <v>137</v>
      </c>
      <c r="B1729" s="2">
        <f t="shared" si="547"/>
        <v>4.1100000000000003</v>
      </c>
      <c r="C1729" s="5" t="str">
        <f t="shared" si="548"/>
        <v xml:space="preserve">Informe Interactivo 4 - </v>
      </c>
      <c r="D1729" s="6" t="str">
        <f t="shared" si="549"/>
        <v>AQUÍ SE COPIA EL LINK SIN EL ID DE FILTRO</v>
      </c>
      <c r="E1729" s="4">
        <f t="shared" si="550"/>
        <v>10</v>
      </c>
      <c r="F1729" t="str">
        <f t="shared" si="551"/>
        <v>Informe Interactivo 4</v>
      </c>
      <c r="G1729" t="str">
        <f t="shared" si="552"/>
        <v>Producto</v>
      </c>
      <c r="H1729" t="str">
        <f t="shared" si="553"/>
        <v>Rendimiento (qqm/ha) 1979-2020</v>
      </c>
      <c r="L1729" s="1" t="str">
        <f t="shared" si="554"/>
        <v xml:space="preserve">Informe Interactivo 4 - </v>
      </c>
    </row>
    <row r="1730" spans="1:12" hidden="1" x14ac:dyDescent="0.35">
      <c r="A1730" s="2">
        <f t="shared" si="546"/>
        <v>138</v>
      </c>
      <c r="B1730" s="2">
        <f t="shared" si="547"/>
        <v>4.1100000000000003</v>
      </c>
      <c r="C1730" s="5" t="str">
        <f t="shared" si="548"/>
        <v xml:space="preserve">Informe Interactivo 4 - </v>
      </c>
      <c r="D1730" s="6" t="str">
        <f t="shared" si="549"/>
        <v>AQUÍ SE COPIA EL LINK SIN EL ID DE FILTRO</v>
      </c>
      <c r="E1730" s="4">
        <f t="shared" si="550"/>
        <v>10</v>
      </c>
      <c r="F1730" t="str">
        <f t="shared" si="551"/>
        <v>Informe Interactivo 4</v>
      </c>
      <c r="G1730" t="str">
        <f t="shared" si="552"/>
        <v>Producto</v>
      </c>
      <c r="H1730" t="str">
        <f t="shared" si="553"/>
        <v>Rendimiento (qqm/ha) 1979-2020</v>
      </c>
      <c r="L1730" s="1" t="str">
        <f t="shared" si="554"/>
        <v xml:space="preserve">Informe Interactivo 4 - </v>
      </c>
    </row>
    <row r="1731" spans="1:12" hidden="1" x14ac:dyDescent="0.35">
      <c r="A1731" s="2">
        <f t="shared" si="546"/>
        <v>139</v>
      </c>
      <c r="B1731" s="2">
        <f t="shared" si="547"/>
        <v>4.1100000000000003</v>
      </c>
      <c r="C1731" s="5" t="str">
        <f t="shared" si="548"/>
        <v xml:space="preserve">Informe Interactivo 4 - </v>
      </c>
      <c r="D1731" s="6" t="str">
        <f t="shared" si="549"/>
        <v>AQUÍ SE COPIA EL LINK SIN EL ID DE FILTRO</v>
      </c>
      <c r="E1731" s="4">
        <f t="shared" si="550"/>
        <v>10</v>
      </c>
      <c r="F1731" t="str">
        <f t="shared" si="551"/>
        <v>Informe Interactivo 4</v>
      </c>
      <c r="G1731" t="str">
        <f t="shared" si="552"/>
        <v>Producto</v>
      </c>
      <c r="H1731" t="str">
        <f t="shared" si="553"/>
        <v>Rendimiento (qqm/ha) 1979-2020</v>
      </c>
      <c r="L1731" s="1" t="str">
        <f t="shared" si="554"/>
        <v xml:space="preserve">Informe Interactivo 4 - </v>
      </c>
    </row>
    <row r="1732" spans="1:12" hidden="1" x14ac:dyDescent="0.35">
      <c r="A1732" s="2">
        <f t="shared" si="546"/>
        <v>140</v>
      </c>
      <c r="B1732" s="2">
        <f t="shared" si="547"/>
        <v>4.1100000000000003</v>
      </c>
      <c r="C1732" s="5" t="str">
        <f t="shared" si="548"/>
        <v xml:space="preserve">Informe Interactivo 4 - </v>
      </c>
      <c r="D1732" s="6" t="str">
        <f t="shared" si="549"/>
        <v>AQUÍ SE COPIA EL LINK SIN EL ID DE FILTRO</v>
      </c>
      <c r="E1732" s="4">
        <f t="shared" si="550"/>
        <v>10</v>
      </c>
      <c r="F1732" t="str">
        <f t="shared" si="551"/>
        <v>Informe Interactivo 4</v>
      </c>
      <c r="G1732" t="str">
        <f t="shared" si="552"/>
        <v>Producto</v>
      </c>
      <c r="H1732" t="str">
        <f t="shared" si="553"/>
        <v>Rendimiento (qqm/ha) 1979-2020</v>
      </c>
      <c r="L1732" s="1" t="str">
        <f t="shared" si="554"/>
        <v xml:space="preserve">Informe Interactivo 4 - </v>
      </c>
    </row>
    <row r="1733" spans="1:12" hidden="1" x14ac:dyDescent="0.35">
      <c r="A1733" s="2">
        <f t="shared" si="546"/>
        <v>141</v>
      </c>
      <c r="B1733" s="2">
        <f t="shared" si="547"/>
        <v>4.1100000000000003</v>
      </c>
      <c r="C1733" s="5" t="str">
        <f t="shared" si="548"/>
        <v xml:space="preserve">Informe Interactivo 4 - </v>
      </c>
      <c r="D1733" s="6" t="str">
        <f t="shared" si="549"/>
        <v>AQUÍ SE COPIA EL LINK SIN EL ID DE FILTRO</v>
      </c>
      <c r="E1733" s="4">
        <f t="shared" si="550"/>
        <v>10</v>
      </c>
      <c r="F1733" t="str">
        <f t="shared" si="551"/>
        <v>Informe Interactivo 4</v>
      </c>
      <c r="G1733" t="str">
        <f t="shared" si="552"/>
        <v>Producto</v>
      </c>
      <c r="H1733" t="str">
        <f t="shared" si="553"/>
        <v>Rendimiento (qqm/ha) 1979-2020</v>
      </c>
      <c r="L1733" s="1" t="str">
        <f t="shared" si="554"/>
        <v xml:space="preserve">Informe Interactivo 4 - </v>
      </c>
    </row>
    <row r="1734" spans="1:12" hidden="1" x14ac:dyDescent="0.35">
      <c r="A1734" s="2">
        <f t="shared" si="546"/>
        <v>142</v>
      </c>
      <c r="B1734" s="2">
        <f t="shared" si="547"/>
        <v>4.1100000000000003</v>
      </c>
      <c r="C1734" s="5" t="str">
        <f t="shared" si="548"/>
        <v xml:space="preserve">Informe Interactivo 4 - </v>
      </c>
      <c r="D1734" s="6" t="str">
        <f t="shared" si="549"/>
        <v>AQUÍ SE COPIA EL LINK SIN EL ID DE FILTRO</v>
      </c>
      <c r="E1734" s="4">
        <f t="shared" si="550"/>
        <v>10</v>
      </c>
      <c r="F1734" t="str">
        <f t="shared" si="551"/>
        <v>Informe Interactivo 4</v>
      </c>
      <c r="G1734" t="str">
        <f t="shared" si="552"/>
        <v>Producto</v>
      </c>
      <c r="H1734" t="str">
        <f t="shared" si="553"/>
        <v>Rendimiento (qqm/ha) 1979-2020</v>
      </c>
      <c r="L1734" s="1" t="str">
        <f t="shared" si="554"/>
        <v xml:space="preserve">Informe Interactivo 4 - </v>
      </c>
    </row>
    <row r="1735" spans="1:12" hidden="1" x14ac:dyDescent="0.35">
      <c r="A1735" s="2">
        <f t="shared" si="546"/>
        <v>143</v>
      </c>
      <c r="B1735" s="2">
        <f t="shared" si="547"/>
        <v>4.1100000000000003</v>
      </c>
      <c r="C1735" s="5" t="str">
        <f t="shared" si="548"/>
        <v xml:space="preserve">Informe Interactivo 4 - </v>
      </c>
      <c r="D1735" s="6" t="str">
        <f t="shared" si="549"/>
        <v>AQUÍ SE COPIA EL LINK SIN EL ID DE FILTRO</v>
      </c>
      <c r="E1735" s="4">
        <f t="shared" si="550"/>
        <v>10</v>
      </c>
      <c r="F1735" t="str">
        <f t="shared" si="551"/>
        <v>Informe Interactivo 4</v>
      </c>
      <c r="G1735" t="str">
        <f t="shared" si="552"/>
        <v>Producto</v>
      </c>
      <c r="H1735" t="str">
        <f t="shared" si="553"/>
        <v>Rendimiento (qqm/ha) 1979-2020</v>
      </c>
      <c r="L1735" s="1" t="str">
        <f t="shared" si="554"/>
        <v xml:space="preserve">Informe Interactivo 4 - </v>
      </c>
    </row>
    <row r="1736" spans="1:12" hidden="1" x14ac:dyDescent="0.35">
      <c r="A1736" s="2">
        <f t="shared" si="546"/>
        <v>144</v>
      </c>
      <c r="B1736" s="2">
        <f t="shared" si="547"/>
        <v>4.1100000000000003</v>
      </c>
      <c r="C1736" s="5" t="str">
        <f t="shared" si="548"/>
        <v xml:space="preserve">Informe Interactivo 4 - </v>
      </c>
      <c r="D1736" s="6" t="str">
        <f t="shared" si="549"/>
        <v>AQUÍ SE COPIA EL LINK SIN EL ID DE FILTRO</v>
      </c>
      <c r="E1736" s="4">
        <f t="shared" si="550"/>
        <v>10</v>
      </c>
      <c r="F1736" t="str">
        <f t="shared" si="551"/>
        <v>Informe Interactivo 4</v>
      </c>
      <c r="G1736" t="str">
        <f t="shared" si="552"/>
        <v>Producto</v>
      </c>
      <c r="H1736" t="str">
        <f t="shared" si="553"/>
        <v>Rendimiento (qqm/ha) 1979-2020</v>
      </c>
      <c r="L1736" s="1" t="str">
        <f t="shared" si="554"/>
        <v xml:space="preserve">Informe Interactivo 4 - </v>
      </c>
    </row>
    <row r="1737" spans="1:12" hidden="1" x14ac:dyDescent="0.35">
      <c r="A1737" s="2">
        <f t="shared" si="546"/>
        <v>145</v>
      </c>
      <c r="B1737" s="2">
        <f t="shared" si="547"/>
        <v>4.1100000000000003</v>
      </c>
      <c r="C1737" s="5" t="str">
        <f t="shared" si="548"/>
        <v xml:space="preserve">Informe Interactivo 4 - </v>
      </c>
      <c r="D1737" s="6" t="str">
        <f t="shared" si="549"/>
        <v>AQUÍ SE COPIA EL LINK SIN EL ID DE FILTRO</v>
      </c>
      <c r="E1737" s="4">
        <f t="shared" si="550"/>
        <v>10</v>
      </c>
      <c r="F1737" t="str">
        <f t="shared" si="551"/>
        <v>Informe Interactivo 4</v>
      </c>
      <c r="G1737" t="str">
        <f t="shared" si="552"/>
        <v>Producto</v>
      </c>
      <c r="H1737" t="str">
        <f t="shared" si="553"/>
        <v>Rendimiento (qqm/ha) 1979-2020</v>
      </c>
      <c r="L1737" s="1" t="str">
        <f t="shared" si="554"/>
        <v xml:space="preserve">Informe Interactivo 4 - </v>
      </c>
    </row>
    <row r="1738" spans="1:12" hidden="1" x14ac:dyDescent="0.35">
      <c r="A1738" s="2">
        <f t="shared" si="546"/>
        <v>146</v>
      </c>
      <c r="B1738" s="2">
        <f t="shared" si="547"/>
        <v>4.1100000000000003</v>
      </c>
      <c r="C1738" s="5" t="str">
        <f t="shared" si="548"/>
        <v xml:space="preserve">Informe Interactivo 4 - </v>
      </c>
      <c r="D1738" s="6" t="str">
        <f t="shared" si="549"/>
        <v>AQUÍ SE COPIA EL LINK SIN EL ID DE FILTRO</v>
      </c>
      <c r="E1738" s="4">
        <f t="shared" si="550"/>
        <v>10</v>
      </c>
      <c r="F1738" t="str">
        <f t="shared" si="551"/>
        <v>Informe Interactivo 4</v>
      </c>
      <c r="G1738" t="str">
        <f t="shared" si="552"/>
        <v>Producto</v>
      </c>
      <c r="H1738" t="str">
        <f t="shared" si="553"/>
        <v>Rendimiento (qqm/ha) 1979-2020</v>
      </c>
      <c r="L1738" s="1" t="str">
        <f t="shared" si="554"/>
        <v xml:space="preserve">Informe Interactivo 4 - </v>
      </c>
    </row>
    <row r="1739" spans="1:12" hidden="1" x14ac:dyDescent="0.35">
      <c r="A1739" s="2">
        <f t="shared" si="546"/>
        <v>147</v>
      </c>
      <c r="B1739" s="2">
        <f t="shared" si="547"/>
        <v>4.1100000000000003</v>
      </c>
      <c r="C1739" s="5" t="str">
        <f t="shared" si="548"/>
        <v xml:space="preserve">Informe Interactivo 4 - </v>
      </c>
      <c r="D1739" s="6" t="str">
        <f t="shared" si="549"/>
        <v>AQUÍ SE COPIA EL LINK SIN EL ID DE FILTRO</v>
      </c>
      <c r="E1739" s="4">
        <f t="shared" si="550"/>
        <v>10</v>
      </c>
      <c r="F1739" t="str">
        <f t="shared" si="551"/>
        <v>Informe Interactivo 4</v>
      </c>
      <c r="G1739" t="str">
        <f t="shared" si="552"/>
        <v>Producto</v>
      </c>
      <c r="H1739" t="str">
        <f t="shared" si="553"/>
        <v>Rendimiento (qqm/ha) 1979-2020</v>
      </c>
      <c r="L1739" s="1" t="str">
        <f t="shared" si="554"/>
        <v xml:space="preserve">Informe Interactivo 4 - </v>
      </c>
    </row>
    <row r="1740" spans="1:12" hidden="1" x14ac:dyDescent="0.35">
      <c r="A1740" s="2">
        <f t="shared" si="546"/>
        <v>148</v>
      </c>
      <c r="B1740" s="2">
        <f t="shared" si="547"/>
        <v>4.1100000000000003</v>
      </c>
      <c r="C1740" s="5" t="str">
        <f t="shared" si="548"/>
        <v xml:space="preserve">Informe Interactivo 4 - </v>
      </c>
      <c r="D1740" s="6" t="str">
        <f t="shared" si="549"/>
        <v>AQUÍ SE COPIA EL LINK SIN EL ID DE FILTRO</v>
      </c>
      <c r="E1740" s="4">
        <f t="shared" si="550"/>
        <v>10</v>
      </c>
      <c r="F1740" t="str">
        <f t="shared" si="551"/>
        <v>Informe Interactivo 4</v>
      </c>
      <c r="G1740" t="str">
        <f t="shared" si="552"/>
        <v>Producto</v>
      </c>
      <c r="H1740" t="str">
        <f t="shared" si="553"/>
        <v>Rendimiento (qqm/ha) 1979-2020</v>
      </c>
      <c r="L1740" s="1" t="str">
        <f t="shared" si="554"/>
        <v xml:space="preserve">Informe Interactivo 4 - </v>
      </c>
    </row>
    <row r="1741" spans="1:12" hidden="1" x14ac:dyDescent="0.35">
      <c r="A1741" s="2">
        <f t="shared" si="546"/>
        <v>149</v>
      </c>
      <c r="B1741" s="2">
        <f t="shared" si="547"/>
        <v>4.1100000000000003</v>
      </c>
      <c r="C1741" s="5" t="str">
        <f t="shared" si="548"/>
        <v xml:space="preserve">Informe Interactivo 4 - </v>
      </c>
      <c r="D1741" s="6" t="str">
        <f t="shared" si="549"/>
        <v>AQUÍ SE COPIA EL LINK SIN EL ID DE FILTRO</v>
      </c>
      <c r="E1741" s="4">
        <f t="shared" si="550"/>
        <v>10</v>
      </c>
      <c r="F1741" t="str">
        <f t="shared" si="551"/>
        <v>Informe Interactivo 4</v>
      </c>
      <c r="G1741" t="str">
        <f t="shared" si="552"/>
        <v>Producto</v>
      </c>
      <c r="H1741" t="str">
        <f t="shared" si="553"/>
        <v>Rendimiento (qqm/ha) 1979-2020</v>
      </c>
      <c r="L1741" s="1" t="str">
        <f t="shared" si="554"/>
        <v xml:space="preserve">Informe Interactivo 4 - </v>
      </c>
    </row>
    <row r="1742" spans="1:12" hidden="1" x14ac:dyDescent="0.35">
      <c r="A1742" s="2">
        <f t="shared" si="546"/>
        <v>150</v>
      </c>
      <c r="B1742" s="2">
        <f t="shared" si="547"/>
        <v>4.1100000000000003</v>
      </c>
      <c r="C1742" s="5" t="str">
        <f t="shared" si="548"/>
        <v xml:space="preserve">Informe Interactivo 4 - </v>
      </c>
      <c r="D1742" s="6" t="str">
        <f t="shared" si="549"/>
        <v>AQUÍ SE COPIA EL LINK SIN EL ID DE FILTRO</v>
      </c>
      <c r="E1742" s="4">
        <f t="shared" si="550"/>
        <v>10</v>
      </c>
      <c r="F1742" t="str">
        <f t="shared" si="551"/>
        <v>Informe Interactivo 4</v>
      </c>
      <c r="G1742" t="str">
        <f t="shared" si="552"/>
        <v>Producto</v>
      </c>
      <c r="H1742" t="str">
        <f t="shared" si="553"/>
        <v>Rendimiento (qqm/ha) 1979-2020</v>
      </c>
      <c r="L1742" s="1" t="str">
        <f t="shared" si="554"/>
        <v xml:space="preserve">Informe Interactivo 4 - </v>
      </c>
    </row>
    <row r="1743" spans="1:12" hidden="1" x14ac:dyDescent="0.35">
      <c r="A1743" s="2">
        <f t="shared" si="546"/>
        <v>151</v>
      </c>
      <c r="B1743" s="2">
        <f t="shared" si="547"/>
        <v>4.1100000000000003</v>
      </c>
      <c r="C1743" s="5" t="str">
        <f t="shared" si="548"/>
        <v xml:space="preserve">Informe Interactivo 4 - </v>
      </c>
      <c r="D1743" s="6" t="str">
        <f t="shared" si="549"/>
        <v>AQUÍ SE COPIA EL LINK SIN EL ID DE FILTRO</v>
      </c>
      <c r="E1743" s="4">
        <f t="shared" si="550"/>
        <v>10</v>
      </c>
      <c r="F1743" t="str">
        <f t="shared" si="551"/>
        <v>Informe Interactivo 4</v>
      </c>
      <c r="G1743" t="str">
        <f t="shared" si="552"/>
        <v>Producto</v>
      </c>
      <c r="H1743" t="str">
        <f t="shared" si="553"/>
        <v>Rendimiento (qqm/ha) 1979-2020</v>
      </c>
      <c r="L1743" s="1" t="str">
        <f t="shared" si="554"/>
        <v xml:space="preserve">Informe Interactivo 4 - </v>
      </c>
    </row>
    <row r="1744" spans="1:12" hidden="1" x14ac:dyDescent="0.35">
      <c r="A1744" s="2">
        <f t="shared" si="546"/>
        <v>152</v>
      </c>
      <c r="B1744" s="2">
        <f t="shared" si="547"/>
        <v>4.1100000000000003</v>
      </c>
      <c r="C1744" s="5" t="str">
        <f t="shared" si="548"/>
        <v xml:space="preserve">Informe Interactivo 4 - </v>
      </c>
      <c r="D1744" s="6" t="str">
        <f t="shared" si="549"/>
        <v>AQUÍ SE COPIA EL LINK SIN EL ID DE FILTRO</v>
      </c>
      <c r="E1744" s="4">
        <f t="shared" si="550"/>
        <v>10</v>
      </c>
      <c r="F1744" t="str">
        <f t="shared" si="551"/>
        <v>Informe Interactivo 4</v>
      </c>
      <c r="G1744" t="str">
        <f t="shared" si="552"/>
        <v>Producto</v>
      </c>
      <c r="H1744" t="str">
        <f t="shared" si="553"/>
        <v>Rendimiento (qqm/ha) 1979-2020</v>
      </c>
      <c r="L1744" s="1" t="str">
        <f t="shared" si="554"/>
        <v xml:space="preserve">Informe Interactivo 4 - </v>
      </c>
    </row>
    <row r="1745" spans="1:12" hidden="1" x14ac:dyDescent="0.35">
      <c r="A1745" s="2">
        <f t="shared" si="546"/>
        <v>153</v>
      </c>
      <c r="B1745" s="2">
        <f t="shared" si="547"/>
        <v>4.1100000000000003</v>
      </c>
      <c r="C1745" s="5" t="str">
        <f t="shared" si="548"/>
        <v xml:space="preserve">Informe Interactivo 4 - </v>
      </c>
      <c r="D1745" s="6" t="str">
        <f t="shared" si="549"/>
        <v>AQUÍ SE COPIA EL LINK SIN EL ID DE FILTRO</v>
      </c>
      <c r="E1745" s="4">
        <f t="shared" si="550"/>
        <v>10</v>
      </c>
      <c r="F1745" t="str">
        <f t="shared" si="551"/>
        <v>Informe Interactivo 4</v>
      </c>
      <c r="G1745" t="str">
        <f t="shared" si="552"/>
        <v>Producto</v>
      </c>
      <c r="H1745" t="str">
        <f t="shared" si="553"/>
        <v>Rendimiento (qqm/ha) 1979-2020</v>
      </c>
      <c r="L1745" s="1" t="str">
        <f t="shared" si="554"/>
        <v xml:space="preserve">Informe Interactivo 4 - </v>
      </c>
    </row>
    <row r="1746" spans="1:12" hidden="1" x14ac:dyDescent="0.35">
      <c r="A1746" s="2">
        <f t="shared" si="546"/>
        <v>154</v>
      </c>
      <c r="B1746" s="2">
        <f t="shared" si="547"/>
        <v>4.1100000000000003</v>
      </c>
      <c r="C1746" s="5" t="str">
        <f t="shared" si="548"/>
        <v xml:space="preserve">Informe Interactivo 4 - </v>
      </c>
      <c r="D1746" s="6" t="str">
        <f t="shared" si="549"/>
        <v>AQUÍ SE COPIA EL LINK SIN EL ID DE FILTRO</v>
      </c>
      <c r="E1746" s="4">
        <f t="shared" si="550"/>
        <v>10</v>
      </c>
      <c r="F1746" t="str">
        <f t="shared" si="551"/>
        <v>Informe Interactivo 4</v>
      </c>
      <c r="G1746" t="str">
        <f t="shared" si="552"/>
        <v>Producto</v>
      </c>
      <c r="H1746" t="str">
        <f t="shared" si="553"/>
        <v>Rendimiento (qqm/ha) 1979-2020</v>
      </c>
      <c r="L1746" s="1" t="str">
        <f t="shared" si="554"/>
        <v xml:space="preserve">Informe Interactivo 4 - </v>
      </c>
    </row>
    <row r="1747" spans="1:12" hidden="1" x14ac:dyDescent="0.35">
      <c r="A1747" s="2">
        <f t="shared" si="546"/>
        <v>155</v>
      </c>
      <c r="B1747" s="2">
        <f t="shared" si="547"/>
        <v>4.1100000000000003</v>
      </c>
      <c r="C1747" s="5" t="str">
        <f t="shared" si="548"/>
        <v xml:space="preserve">Informe Interactivo 4 - </v>
      </c>
      <c r="D1747" s="6" t="str">
        <f t="shared" si="549"/>
        <v>AQUÍ SE COPIA EL LINK SIN EL ID DE FILTRO</v>
      </c>
      <c r="E1747" s="4">
        <f t="shared" si="550"/>
        <v>10</v>
      </c>
      <c r="F1747" t="str">
        <f t="shared" si="551"/>
        <v>Informe Interactivo 4</v>
      </c>
      <c r="G1747" t="str">
        <f t="shared" si="552"/>
        <v>Producto</v>
      </c>
      <c r="H1747" t="str">
        <f t="shared" si="553"/>
        <v>Rendimiento (qqm/ha) 1979-2020</v>
      </c>
      <c r="L1747" s="1" t="str">
        <f t="shared" si="554"/>
        <v xml:space="preserve">Informe Interactivo 4 - </v>
      </c>
    </row>
    <row r="1748" spans="1:12" hidden="1" x14ac:dyDescent="0.35">
      <c r="A1748" s="2">
        <f t="shared" si="546"/>
        <v>156</v>
      </c>
      <c r="B1748" s="2">
        <f t="shared" si="547"/>
        <v>4.1100000000000003</v>
      </c>
      <c r="C1748" s="5" t="str">
        <f t="shared" si="548"/>
        <v xml:space="preserve">Informe Interactivo 4 - </v>
      </c>
      <c r="D1748" s="6" t="str">
        <f t="shared" si="549"/>
        <v>AQUÍ SE COPIA EL LINK SIN EL ID DE FILTRO</v>
      </c>
      <c r="E1748" s="4">
        <f t="shared" si="550"/>
        <v>10</v>
      </c>
      <c r="F1748" t="str">
        <f t="shared" si="551"/>
        <v>Informe Interactivo 4</v>
      </c>
      <c r="G1748" t="str">
        <f t="shared" si="552"/>
        <v>Producto</v>
      </c>
      <c r="H1748" t="str">
        <f t="shared" si="553"/>
        <v>Rendimiento (qqm/ha) 1979-2020</v>
      </c>
      <c r="L1748" s="1" t="str">
        <f t="shared" si="554"/>
        <v xml:space="preserve">Informe Interactivo 4 - </v>
      </c>
    </row>
    <row r="1749" spans="1:12" hidden="1" x14ac:dyDescent="0.35">
      <c r="A1749" s="2">
        <f t="shared" si="546"/>
        <v>157</v>
      </c>
      <c r="B1749" s="2">
        <f t="shared" si="547"/>
        <v>4.1100000000000003</v>
      </c>
      <c r="C1749" s="5" t="str">
        <f t="shared" si="548"/>
        <v xml:space="preserve">Informe Interactivo 4 - </v>
      </c>
      <c r="D1749" s="6" t="str">
        <f t="shared" si="549"/>
        <v>AQUÍ SE COPIA EL LINK SIN EL ID DE FILTRO</v>
      </c>
      <c r="E1749" s="4">
        <f t="shared" si="550"/>
        <v>10</v>
      </c>
      <c r="F1749" t="str">
        <f t="shared" si="551"/>
        <v>Informe Interactivo 4</v>
      </c>
      <c r="G1749" t="str">
        <f t="shared" si="552"/>
        <v>Producto</v>
      </c>
      <c r="H1749" t="str">
        <f t="shared" si="553"/>
        <v>Rendimiento (qqm/ha) 1979-2020</v>
      </c>
      <c r="L1749" s="1" t="str">
        <f t="shared" si="554"/>
        <v xml:space="preserve">Informe Interactivo 4 - </v>
      </c>
    </row>
    <row r="1750" spans="1:12" hidden="1" x14ac:dyDescent="0.35">
      <c r="A1750" s="2">
        <f t="shared" si="546"/>
        <v>158</v>
      </c>
      <c r="B1750" s="2">
        <f t="shared" si="547"/>
        <v>4.1100000000000003</v>
      </c>
      <c r="C1750" s="5" t="str">
        <f t="shared" si="548"/>
        <v xml:space="preserve">Informe Interactivo 4 - </v>
      </c>
      <c r="D1750" s="6" t="str">
        <f t="shared" si="549"/>
        <v>AQUÍ SE COPIA EL LINK SIN EL ID DE FILTRO</v>
      </c>
      <c r="E1750" s="4">
        <f t="shared" si="550"/>
        <v>10</v>
      </c>
      <c r="F1750" t="str">
        <f t="shared" si="551"/>
        <v>Informe Interactivo 4</v>
      </c>
      <c r="G1750" t="str">
        <f t="shared" si="552"/>
        <v>Producto</v>
      </c>
      <c r="H1750" t="str">
        <f t="shared" si="553"/>
        <v>Rendimiento (qqm/ha) 1979-2020</v>
      </c>
      <c r="L1750" s="1" t="str">
        <f t="shared" si="554"/>
        <v xml:space="preserve">Informe Interactivo 4 - </v>
      </c>
    </row>
    <row r="1751" spans="1:12" hidden="1" x14ac:dyDescent="0.35">
      <c r="A1751" s="2">
        <f t="shared" si="546"/>
        <v>159</v>
      </c>
      <c r="B1751" s="2">
        <f t="shared" si="547"/>
        <v>4.1100000000000003</v>
      </c>
      <c r="C1751" s="5" t="str">
        <f t="shared" si="548"/>
        <v xml:space="preserve">Informe Interactivo 4 - </v>
      </c>
      <c r="D1751" s="6" t="str">
        <f t="shared" si="549"/>
        <v>AQUÍ SE COPIA EL LINK SIN EL ID DE FILTRO</v>
      </c>
      <c r="E1751" s="4">
        <f t="shared" si="550"/>
        <v>10</v>
      </c>
      <c r="F1751" t="str">
        <f t="shared" si="551"/>
        <v>Informe Interactivo 4</v>
      </c>
      <c r="G1751" t="str">
        <f t="shared" si="552"/>
        <v>Producto</v>
      </c>
      <c r="H1751" t="str">
        <f t="shared" si="553"/>
        <v>Rendimiento (qqm/ha) 1979-2020</v>
      </c>
      <c r="L1751" s="1" t="str">
        <f t="shared" si="554"/>
        <v xml:space="preserve">Informe Interactivo 4 - </v>
      </c>
    </row>
    <row r="1752" spans="1:12" hidden="1" x14ac:dyDescent="0.35">
      <c r="A1752" s="2">
        <f t="shared" si="546"/>
        <v>160</v>
      </c>
      <c r="B1752" s="2">
        <f t="shared" si="547"/>
        <v>4.1100000000000003</v>
      </c>
      <c r="C1752" s="5" t="str">
        <f t="shared" si="548"/>
        <v xml:space="preserve">Informe Interactivo 4 - </v>
      </c>
      <c r="D1752" s="6" t="str">
        <f t="shared" si="549"/>
        <v>AQUÍ SE COPIA EL LINK SIN EL ID DE FILTRO</v>
      </c>
      <c r="E1752" s="4">
        <f t="shared" si="550"/>
        <v>10</v>
      </c>
      <c r="F1752" t="str">
        <f t="shared" si="551"/>
        <v>Informe Interactivo 4</v>
      </c>
      <c r="G1752" t="str">
        <f t="shared" si="552"/>
        <v>Producto</v>
      </c>
      <c r="H1752" t="str">
        <f t="shared" si="553"/>
        <v>Rendimiento (qqm/ha) 1979-2020</v>
      </c>
      <c r="L1752" s="1" t="str">
        <f t="shared" si="554"/>
        <v xml:space="preserve">Informe Interactivo 4 - </v>
      </c>
    </row>
    <row r="1753" spans="1:12" hidden="1" x14ac:dyDescent="0.35">
      <c r="A1753" s="2">
        <f t="shared" si="546"/>
        <v>161</v>
      </c>
      <c r="B1753" s="2">
        <f t="shared" si="547"/>
        <v>4.1100000000000003</v>
      </c>
      <c r="C1753" s="5" t="str">
        <f t="shared" si="548"/>
        <v xml:space="preserve">Informe Interactivo 4 - </v>
      </c>
      <c r="D1753" s="6" t="str">
        <f t="shared" si="549"/>
        <v>AQUÍ SE COPIA EL LINK SIN EL ID DE FILTRO</v>
      </c>
      <c r="E1753" s="4">
        <f t="shared" si="550"/>
        <v>10</v>
      </c>
      <c r="F1753" t="str">
        <f t="shared" si="551"/>
        <v>Informe Interactivo 4</v>
      </c>
      <c r="G1753" t="str">
        <f t="shared" si="552"/>
        <v>Producto</v>
      </c>
      <c r="H1753" t="str">
        <f t="shared" si="553"/>
        <v>Rendimiento (qqm/ha) 1979-2020</v>
      </c>
      <c r="L1753" s="1" t="str">
        <f t="shared" si="554"/>
        <v xml:space="preserve">Informe Interactivo 4 - </v>
      </c>
    </row>
    <row r="1754" spans="1:12" hidden="1" x14ac:dyDescent="0.35">
      <c r="A1754" s="2">
        <f t="shared" si="546"/>
        <v>162</v>
      </c>
      <c r="B1754" s="2">
        <f t="shared" si="547"/>
        <v>4.1100000000000003</v>
      </c>
      <c r="C1754" s="5" t="str">
        <f t="shared" si="548"/>
        <v xml:space="preserve">Informe Interactivo 4 - </v>
      </c>
      <c r="D1754" s="6" t="str">
        <f t="shared" si="549"/>
        <v>AQUÍ SE COPIA EL LINK SIN EL ID DE FILTRO</v>
      </c>
      <c r="E1754" s="4">
        <f t="shared" si="550"/>
        <v>10</v>
      </c>
      <c r="F1754" t="str">
        <f t="shared" si="551"/>
        <v>Informe Interactivo 4</v>
      </c>
      <c r="G1754" t="str">
        <f t="shared" si="552"/>
        <v>Producto</v>
      </c>
      <c r="H1754" t="str">
        <f t="shared" si="553"/>
        <v>Rendimiento (qqm/ha) 1979-2020</v>
      </c>
      <c r="L1754" s="1" t="str">
        <f t="shared" si="554"/>
        <v xml:space="preserve">Informe Interactivo 4 - </v>
      </c>
    </row>
    <row r="1755" spans="1:12" hidden="1" x14ac:dyDescent="0.35">
      <c r="A1755" s="2">
        <f t="shared" si="546"/>
        <v>163</v>
      </c>
      <c r="B1755" s="2">
        <f t="shared" si="547"/>
        <v>4.1100000000000003</v>
      </c>
      <c r="C1755" s="5" t="str">
        <f t="shared" si="548"/>
        <v xml:space="preserve">Informe Interactivo 4 - </v>
      </c>
      <c r="D1755" s="6" t="str">
        <f t="shared" si="549"/>
        <v>AQUÍ SE COPIA EL LINK SIN EL ID DE FILTRO</v>
      </c>
      <c r="E1755" s="4">
        <f t="shared" si="550"/>
        <v>10</v>
      </c>
      <c r="F1755" t="str">
        <f t="shared" si="551"/>
        <v>Informe Interactivo 4</v>
      </c>
      <c r="G1755" t="str">
        <f t="shared" si="552"/>
        <v>Producto</v>
      </c>
      <c r="H1755" t="str">
        <f t="shared" si="553"/>
        <v>Rendimiento (qqm/ha) 1979-2020</v>
      </c>
      <c r="L1755" s="1" t="str">
        <f t="shared" si="554"/>
        <v xml:space="preserve">Informe Interactivo 4 - </v>
      </c>
    </row>
    <row r="1756" spans="1:12" hidden="1" x14ac:dyDescent="0.35">
      <c r="A1756" s="2">
        <f t="shared" si="546"/>
        <v>164</v>
      </c>
      <c r="B1756" s="2">
        <f t="shared" si="547"/>
        <v>4.1100000000000003</v>
      </c>
      <c r="C1756" s="5" t="str">
        <f t="shared" si="548"/>
        <v xml:space="preserve">Informe Interactivo 4 - </v>
      </c>
      <c r="D1756" s="6" t="str">
        <f t="shared" si="549"/>
        <v>AQUÍ SE COPIA EL LINK SIN EL ID DE FILTRO</v>
      </c>
      <c r="E1756" s="4">
        <f t="shared" si="550"/>
        <v>10</v>
      </c>
      <c r="F1756" t="str">
        <f t="shared" si="551"/>
        <v>Informe Interactivo 4</v>
      </c>
      <c r="G1756" t="str">
        <f t="shared" si="552"/>
        <v>Producto</v>
      </c>
      <c r="H1756" t="str">
        <f t="shared" si="553"/>
        <v>Rendimiento (qqm/ha) 1979-2020</v>
      </c>
      <c r="L1756" s="1" t="str">
        <f t="shared" si="554"/>
        <v xml:space="preserve">Informe Interactivo 4 - </v>
      </c>
    </row>
    <row r="1757" spans="1:12" hidden="1" x14ac:dyDescent="0.35">
      <c r="A1757" s="2">
        <f t="shared" si="546"/>
        <v>165</v>
      </c>
      <c r="B1757" s="2">
        <f t="shared" si="547"/>
        <v>4.1100000000000003</v>
      </c>
      <c r="C1757" s="5" t="str">
        <f t="shared" si="548"/>
        <v xml:space="preserve">Informe Interactivo 4 - </v>
      </c>
      <c r="D1757" s="6" t="str">
        <f t="shared" si="549"/>
        <v>AQUÍ SE COPIA EL LINK SIN EL ID DE FILTRO</v>
      </c>
      <c r="E1757" s="4">
        <f t="shared" si="550"/>
        <v>10</v>
      </c>
      <c r="F1757" t="str">
        <f t="shared" si="551"/>
        <v>Informe Interactivo 4</v>
      </c>
      <c r="G1757" t="str">
        <f t="shared" si="552"/>
        <v>Producto</v>
      </c>
      <c r="H1757" t="str">
        <f t="shared" si="553"/>
        <v>Rendimiento (qqm/ha) 1979-2020</v>
      </c>
      <c r="L1757" s="1" t="str">
        <f t="shared" si="554"/>
        <v xml:space="preserve">Informe Interactivo 4 - </v>
      </c>
    </row>
    <row r="1758" spans="1:12" hidden="1" x14ac:dyDescent="0.35">
      <c r="A1758" s="2">
        <f t="shared" si="546"/>
        <v>166</v>
      </c>
      <c r="B1758" s="2">
        <f t="shared" si="547"/>
        <v>4.1100000000000003</v>
      </c>
      <c r="C1758" s="5" t="str">
        <f t="shared" si="548"/>
        <v xml:space="preserve">Informe Interactivo 4 - </v>
      </c>
      <c r="D1758" s="6" t="str">
        <f t="shared" si="549"/>
        <v>AQUÍ SE COPIA EL LINK SIN EL ID DE FILTRO</v>
      </c>
      <c r="E1758" s="4">
        <f t="shared" si="550"/>
        <v>10</v>
      </c>
      <c r="F1758" t="str">
        <f t="shared" si="551"/>
        <v>Informe Interactivo 4</v>
      </c>
      <c r="G1758" t="str">
        <f t="shared" si="552"/>
        <v>Producto</v>
      </c>
      <c r="H1758" t="str">
        <f t="shared" si="553"/>
        <v>Rendimiento (qqm/ha) 1979-2020</v>
      </c>
      <c r="L1758" s="1" t="str">
        <f t="shared" si="554"/>
        <v xml:space="preserve">Informe Interactivo 4 - </v>
      </c>
    </row>
    <row r="1759" spans="1:12" hidden="1" x14ac:dyDescent="0.35">
      <c r="A1759" s="2">
        <f t="shared" si="546"/>
        <v>167</v>
      </c>
      <c r="B1759" s="2">
        <f t="shared" si="547"/>
        <v>4.1100000000000003</v>
      </c>
      <c r="C1759" s="5" t="str">
        <f t="shared" si="548"/>
        <v xml:space="preserve">Informe Interactivo 4 - </v>
      </c>
      <c r="D1759" s="6" t="str">
        <f t="shared" si="549"/>
        <v>AQUÍ SE COPIA EL LINK SIN EL ID DE FILTRO</v>
      </c>
      <c r="E1759" s="4">
        <f t="shared" si="550"/>
        <v>10</v>
      </c>
      <c r="F1759" t="str">
        <f t="shared" si="551"/>
        <v>Informe Interactivo 4</v>
      </c>
      <c r="G1759" t="str">
        <f t="shared" si="552"/>
        <v>Producto</v>
      </c>
      <c r="H1759" t="str">
        <f t="shared" si="553"/>
        <v>Rendimiento (qqm/ha) 1979-2020</v>
      </c>
      <c r="L1759" s="1" t="str">
        <f t="shared" si="554"/>
        <v xml:space="preserve">Informe Interactivo 4 - </v>
      </c>
    </row>
    <row r="1760" spans="1:12" hidden="1" x14ac:dyDescent="0.35">
      <c r="A1760" s="2">
        <f t="shared" si="546"/>
        <v>168</v>
      </c>
      <c r="B1760" s="2">
        <f t="shared" si="547"/>
        <v>4.1100000000000003</v>
      </c>
      <c r="C1760" s="5" t="str">
        <f t="shared" si="548"/>
        <v xml:space="preserve">Informe Interactivo 4 - </v>
      </c>
      <c r="D1760" s="6" t="str">
        <f t="shared" si="549"/>
        <v>AQUÍ SE COPIA EL LINK SIN EL ID DE FILTRO</v>
      </c>
      <c r="E1760" s="4">
        <f t="shared" si="550"/>
        <v>10</v>
      </c>
      <c r="F1760" t="str">
        <f t="shared" si="551"/>
        <v>Informe Interactivo 4</v>
      </c>
      <c r="G1760" t="str">
        <f t="shared" si="552"/>
        <v>Producto</v>
      </c>
      <c r="H1760" t="str">
        <f t="shared" si="553"/>
        <v>Rendimiento (qqm/ha) 1979-2020</v>
      </c>
      <c r="L1760" s="1" t="str">
        <f t="shared" si="554"/>
        <v xml:space="preserve">Informe Interactivo 4 - </v>
      </c>
    </row>
    <row r="1761" spans="1:12" hidden="1" x14ac:dyDescent="0.35">
      <c r="A1761" s="2">
        <f t="shared" si="546"/>
        <v>169</v>
      </c>
      <c r="B1761" s="2">
        <f t="shared" si="547"/>
        <v>4.1100000000000003</v>
      </c>
      <c r="C1761" s="5" t="str">
        <f t="shared" si="548"/>
        <v xml:space="preserve">Informe Interactivo 4 - </v>
      </c>
      <c r="D1761" s="6" t="str">
        <f t="shared" si="549"/>
        <v>AQUÍ SE COPIA EL LINK SIN EL ID DE FILTRO</v>
      </c>
      <c r="E1761" s="4">
        <f t="shared" si="550"/>
        <v>10</v>
      </c>
      <c r="F1761" t="str">
        <f t="shared" si="551"/>
        <v>Informe Interactivo 4</v>
      </c>
      <c r="G1761" t="str">
        <f t="shared" si="552"/>
        <v>Producto</v>
      </c>
      <c r="H1761" t="str">
        <f t="shared" si="553"/>
        <v>Rendimiento (qqm/ha) 1979-2020</v>
      </c>
      <c r="L1761" s="1" t="str">
        <f t="shared" si="554"/>
        <v xml:space="preserve">Informe Interactivo 4 - </v>
      </c>
    </row>
    <row r="1762" spans="1:12" hidden="1" x14ac:dyDescent="0.35">
      <c r="A1762" s="2">
        <f t="shared" si="546"/>
        <v>170</v>
      </c>
      <c r="B1762" s="2">
        <f t="shared" si="547"/>
        <v>4.1100000000000003</v>
      </c>
      <c r="C1762" s="5" t="str">
        <f t="shared" si="548"/>
        <v xml:space="preserve">Informe Interactivo 4 - </v>
      </c>
      <c r="D1762" s="6" t="str">
        <f t="shared" si="549"/>
        <v>AQUÍ SE COPIA EL LINK SIN EL ID DE FILTRO</v>
      </c>
      <c r="E1762" s="4">
        <f t="shared" si="550"/>
        <v>10</v>
      </c>
      <c r="F1762" t="str">
        <f t="shared" si="551"/>
        <v>Informe Interactivo 4</v>
      </c>
      <c r="G1762" t="str">
        <f t="shared" si="552"/>
        <v>Producto</v>
      </c>
      <c r="H1762" t="str">
        <f t="shared" si="553"/>
        <v>Rendimiento (qqm/ha) 1979-2020</v>
      </c>
      <c r="L1762" s="1" t="str">
        <f t="shared" si="554"/>
        <v xml:space="preserve">Informe Interactivo 4 - </v>
      </c>
    </row>
    <row r="1763" spans="1:12" hidden="1" x14ac:dyDescent="0.35">
      <c r="A1763" s="2">
        <f t="shared" si="546"/>
        <v>171</v>
      </c>
      <c r="B1763" s="2">
        <f t="shared" si="547"/>
        <v>4.1100000000000003</v>
      </c>
      <c r="C1763" s="5" t="str">
        <f t="shared" si="548"/>
        <v xml:space="preserve">Informe Interactivo 4 - </v>
      </c>
      <c r="D1763" s="6" t="str">
        <f t="shared" si="549"/>
        <v>AQUÍ SE COPIA EL LINK SIN EL ID DE FILTRO</v>
      </c>
      <c r="E1763" s="4">
        <f t="shared" si="550"/>
        <v>10</v>
      </c>
      <c r="F1763" t="str">
        <f t="shared" si="551"/>
        <v>Informe Interactivo 4</v>
      </c>
      <c r="G1763" t="str">
        <f t="shared" si="552"/>
        <v>Producto</v>
      </c>
      <c r="H1763" t="str">
        <f t="shared" si="553"/>
        <v>Rendimiento (qqm/ha) 1979-2020</v>
      </c>
      <c r="L1763" s="1" t="str">
        <f t="shared" si="554"/>
        <v xml:space="preserve">Informe Interactivo 4 - </v>
      </c>
    </row>
    <row r="1764" spans="1:12" hidden="1" x14ac:dyDescent="0.35">
      <c r="A1764" s="2">
        <f t="shared" si="546"/>
        <v>172</v>
      </c>
      <c r="B1764" s="2">
        <f t="shared" si="547"/>
        <v>4.1100000000000003</v>
      </c>
      <c r="C1764" s="5" t="str">
        <f t="shared" si="548"/>
        <v xml:space="preserve">Informe Interactivo 4 - </v>
      </c>
      <c r="D1764" s="6" t="str">
        <f t="shared" si="549"/>
        <v>AQUÍ SE COPIA EL LINK SIN EL ID DE FILTRO</v>
      </c>
      <c r="E1764" s="4">
        <f t="shared" si="550"/>
        <v>10</v>
      </c>
      <c r="F1764" t="str">
        <f t="shared" si="551"/>
        <v>Informe Interactivo 4</v>
      </c>
      <c r="G1764" t="str">
        <f t="shared" si="552"/>
        <v>Producto</v>
      </c>
      <c r="H1764" t="str">
        <f t="shared" si="553"/>
        <v>Rendimiento (qqm/ha) 1979-2020</v>
      </c>
      <c r="L1764" s="1" t="str">
        <f t="shared" si="554"/>
        <v xml:space="preserve">Informe Interactivo 4 - </v>
      </c>
    </row>
    <row r="1765" spans="1:12" hidden="1" x14ac:dyDescent="0.35">
      <c r="A1765" s="2">
        <f t="shared" si="546"/>
        <v>173</v>
      </c>
      <c r="B1765" s="2">
        <f t="shared" si="547"/>
        <v>4.1100000000000003</v>
      </c>
      <c r="C1765" s="5" t="str">
        <f t="shared" si="548"/>
        <v xml:space="preserve">Informe Interactivo 4 - </v>
      </c>
      <c r="D1765" s="6" t="str">
        <f t="shared" si="549"/>
        <v>AQUÍ SE COPIA EL LINK SIN EL ID DE FILTRO</v>
      </c>
      <c r="E1765" s="4">
        <f t="shared" si="550"/>
        <v>10</v>
      </c>
      <c r="F1765" t="str">
        <f t="shared" si="551"/>
        <v>Informe Interactivo 4</v>
      </c>
      <c r="G1765" t="str">
        <f t="shared" si="552"/>
        <v>Producto</v>
      </c>
      <c r="H1765" t="str">
        <f t="shared" si="553"/>
        <v>Rendimiento (qqm/ha) 1979-2020</v>
      </c>
      <c r="L1765" s="1" t="str">
        <f t="shared" si="554"/>
        <v xml:space="preserve">Informe Interactivo 4 - </v>
      </c>
    </row>
    <row r="1766" spans="1:12" hidden="1" x14ac:dyDescent="0.35">
      <c r="A1766" s="2">
        <f t="shared" si="546"/>
        <v>174</v>
      </c>
      <c r="B1766" s="2">
        <f t="shared" si="547"/>
        <v>4.1100000000000003</v>
      </c>
      <c r="C1766" s="5" t="str">
        <f t="shared" si="548"/>
        <v xml:space="preserve">Informe Interactivo 4 - </v>
      </c>
      <c r="D1766" s="6" t="str">
        <f t="shared" si="549"/>
        <v>AQUÍ SE COPIA EL LINK SIN EL ID DE FILTRO</v>
      </c>
      <c r="E1766" s="4">
        <f t="shared" si="550"/>
        <v>10</v>
      </c>
      <c r="F1766" t="str">
        <f t="shared" si="551"/>
        <v>Informe Interactivo 4</v>
      </c>
      <c r="G1766" t="str">
        <f t="shared" si="552"/>
        <v>Producto</v>
      </c>
      <c r="H1766" t="str">
        <f t="shared" si="553"/>
        <v>Rendimiento (qqm/ha) 1979-2020</v>
      </c>
      <c r="L1766" s="1" t="str">
        <f t="shared" si="554"/>
        <v xml:space="preserve">Informe Interactivo 4 - </v>
      </c>
    </row>
    <row r="1767" spans="1:12" hidden="1" x14ac:dyDescent="0.35">
      <c r="A1767" s="2">
        <f t="shared" si="546"/>
        <v>175</v>
      </c>
      <c r="B1767" s="2">
        <f t="shared" si="547"/>
        <v>4.1100000000000003</v>
      </c>
      <c r="C1767" s="5" t="str">
        <f t="shared" si="548"/>
        <v xml:space="preserve">Informe Interactivo 4 - </v>
      </c>
      <c r="D1767" s="6" t="str">
        <f t="shared" si="549"/>
        <v>AQUÍ SE COPIA EL LINK SIN EL ID DE FILTRO</v>
      </c>
      <c r="E1767" s="4">
        <f t="shared" si="550"/>
        <v>10</v>
      </c>
      <c r="F1767" t="str">
        <f t="shared" si="551"/>
        <v>Informe Interactivo 4</v>
      </c>
      <c r="G1767" t="str">
        <f t="shared" si="552"/>
        <v>Producto</v>
      </c>
      <c r="H1767" t="str">
        <f t="shared" si="553"/>
        <v>Rendimiento (qqm/ha) 1979-2020</v>
      </c>
      <c r="L1767" s="1" t="str">
        <f t="shared" si="554"/>
        <v xml:space="preserve">Informe Interactivo 4 - </v>
      </c>
    </row>
    <row r="1768" spans="1:12" hidden="1" x14ac:dyDescent="0.35">
      <c r="A1768" s="2">
        <f t="shared" si="546"/>
        <v>176</v>
      </c>
      <c r="B1768" s="2">
        <f t="shared" si="547"/>
        <v>4.1100000000000003</v>
      </c>
      <c r="C1768" s="5" t="str">
        <f t="shared" si="548"/>
        <v xml:space="preserve">Informe Interactivo 4 - </v>
      </c>
      <c r="D1768" s="6" t="str">
        <f t="shared" si="549"/>
        <v>AQUÍ SE COPIA EL LINK SIN EL ID DE FILTRO</v>
      </c>
      <c r="E1768" s="4">
        <f t="shared" si="550"/>
        <v>10</v>
      </c>
      <c r="F1768" t="str">
        <f t="shared" si="551"/>
        <v>Informe Interactivo 4</v>
      </c>
      <c r="G1768" t="str">
        <f t="shared" si="552"/>
        <v>Producto</v>
      </c>
      <c r="H1768" t="str">
        <f t="shared" si="553"/>
        <v>Rendimiento (qqm/ha) 1979-2020</v>
      </c>
      <c r="L1768" s="1" t="str">
        <f t="shared" si="554"/>
        <v xml:space="preserve">Informe Interactivo 4 - </v>
      </c>
    </row>
    <row r="1769" spans="1:12" hidden="1" x14ac:dyDescent="0.35">
      <c r="A1769" s="2">
        <f t="shared" si="546"/>
        <v>177</v>
      </c>
      <c r="B1769" s="2">
        <f t="shared" si="547"/>
        <v>4.1100000000000003</v>
      </c>
      <c r="C1769" s="5" t="str">
        <f t="shared" si="548"/>
        <v xml:space="preserve">Informe Interactivo 4 - </v>
      </c>
      <c r="D1769" s="6" t="str">
        <f t="shared" si="549"/>
        <v>AQUÍ SE COPIA EL LINK SIN EL ID DE FILTRO</v>
      </c>
      <c r="E1769" s="4">
        <f t="shared" si="550"/>
        <v>10</v>
      </c>
      <c r="F1769" t="str">
        <f t="shared" si="551"/>
        <v>Informe Interactivo 4</v>
      </c>
      <c r="G1769" t="str">
        <f t="shared" si="552"/>
        <v>Producto</v>
      </c>
      <c r="H1769" t="str">
        <f t="shared" si="553"/>
        <v>Rendimiento (qqm/ha) 1979-2020</v>
      </c>
      <c r="L1769" s="1" t="str">
        <f t="shared" si="554"/>
        <v xml:space="preserve">Informe Interactivo 4 - </v>
      </c>
    </row>
    <row r="1770" spans="1:12" hidden="1" x14ac:dyDescent="0.35">
      <c r="A1770" s="2">
        <f t="shared" si="546"/>
        <v>178</v>
      </c>
      <c r="B1770" s="2">
        <f t="shared" si="547"/>
        <v>4.1100000000000003</v>
      </c>
      <c r="C1770" s="5" t="str">
        <f t="shared" si="548"/>
        <v xml:space="preserve">Informe Interactivo 4 - </v>
      </c>
      <c r="D1770" s="6" t="str">
        <f t="shared" si="549"/>
        <v>AQUÍ SE COPIA EL LINK SIN EL ID DE FILTRO</v>
      </c>
      <c r="E1770" s="4">
        <f t="shared" si="550"/>
        <v>10</v>
      </c>
      <c r="F1770" t="str">
        <f t="shared" si="551"/>
        <v>Informe Interactivo 4</v>
      </c>
      <c r="G1770" t="str">
        <f t="shared" si="552"/>
        <v>Producto</v>
      </c>
      <c r="H1770" t="str">
        <f t="shared" si="553"/>
        <v>Rendimiento (qqm/ha) 1979-2020</v>
      </c>
      <c r="L1770" s="1" t="str">
        <f t="shared" si="554"/>
        <v xml:space="preserve">Informe Interactivo 4 - </v>
      </c>
    </row>
    <row r="1771" spans="1:12" hidden="1" x14ac:dyDescent="0.35">
      <c r="A1771" s="2">
        <f t="shared" si="546"/>
        <v>179</v>
      </c>
      <c r="B1771" s="2">
        <f t="shared" si="547"/>
        <v>4.1100000000000003</v>
      </c>
      <c r="C1771" s="5" t="str">
        <f t="shared" si="548"/>
        <v xml:space="preserve">Informe Interactivo 4 - </v>
      </c>
      <c r="D1771" s="6" t="str">
        <f t="shared" si="549"/>
        <v>AQUÍ SE COPIA EL LINK SIN EL ID DE FILTRO</v>
      </c>
      <c r="E1771" s="4">
        <f t="shared" si="550"/>
        <v>10</v>
      </c>
      <c r="F1771" t="str">
        <f t="shared" si="551"/>
        <v>Informe Interactivo 4</v>
      </c>
      <c r="G1771" t="str">
        <f t="shared" si="552"/>
        <v>Producto</v>
      </c>
      <c r="H1771" t="str">
        <f t="shared" si="553"/>
        <v>Rendimiento (qqm/ha) 1979-2020</v>
      </c>
      <c r="L1771" s="1" t="str">
        <f t="shared" si="554"/>
        <v xml:space="preserve">Informe Interactivo 4 - </v>
      </c>
    </row>
    <row r="1772" spans="1:12" hidden="1" x14ac:dyDescent="0.35">
      <c r="A1772" s="2">
        <f t="shared" si="546"/>
        <v>180</v>
      </c>
      <c r="B1772" s="2">
        <f t="shared" si="547"/>
        <v>4.1100000000000003</v>
      </c>
      <c r="C1772" s="5" t="str">
        <f t="shared" si="548"/>
        <v xml:space="preserve">Informe Interactivo 4 - </v>
      </c>
      <c r="D1772" s="6" t="str">
        <f t="shared" si="549"/>
        <v>AQUÍ SE COPIA EL LINK SIN EL ID DE FILTRO</v>
      </c>
      <c r="E1772" s="4">
        <f t="shared" si="550"/>
        <v>10</v>
      </c>
      <c r="F1772" t="str">
        <f t="shared" si="551"/>
        <v>Informe Interactivo 4</v>
      </c>
      <c r="G1772" t="str">
        <f t="shared" si="552"/>
        <v>Producto</v>
      </c>
      <c r="H1772" t="str">
        <f t="shared" si="553"/>
        <v>Rendimiento (qqm/ha) 1979-2020</v>
      </c>
      <c r="L1772" s="1" t="str">
        <f t="shared" si="554"/>
        <v xml:space="preserve">Informe Interactivo 4 - </v>
      </c>
    </row>
    <row r="1773" spans="1:12" hidden="1" x14ac:dyDescent="0.35">
      <c r="A1773" s="2">
        <f t="shared" si="546"/>
        <v>181</v>
      </c>
      <c r="B1773" s="2">
        <f t="shared" si="547"/>
        <v>4.1100000000000003</v>
      </c>
      <c r="C1773" s="5" t="str">
        <f t="shared" si="548"/>
        <v xml:space="preserve">Informe Interactivo 4 - </v>
      </c>
      <c r="D1773" s="6" t="str">
        <f t="shared" si="549"/>
        <v>AQUÍ SE COPIA EL LINK SIN EL ID DE FILTRO</v>
      </c>
      <c r="E1773" s="4">
        <f t="shared" si="550"/>
        <v>10</v>
      </c>
      <c r="F1773" t="str">
        <f t="shared" si="551"/>
        <v>Informe Interactivo 4</v>
      </c>
      <c r="G1773" t="str">
        <f t="shared" si="552"/>
        <v>Producto</v>
      </c>
      <c r="H1773" t="str">
        <f t="shared" si="553"/>
        <v>Rendimiento (qqm/ha) 1979-2020</v>
      </c>
      <c r="L1773" s="1" t="str">
        <f t="shared" si="554"/>
        <v xml:space="preserve">Informe Interactivo 4 - </v>
      </c>
    </row>
    <row r="1774" spans="1:12" hidden="1" x14ac:dyDescent="0.35">
      <c r="A1774" s="2">
        <f t="shared" si="546"/>
        <v>182</v>
      </c>
      <c r="B1774" s="2">
        <f t="shared" si="547"/>
        <v>4.1100000000000003</v>
      </c>
      <c r="C1774" s="5" t="str">
        <f t="shared" si="548"/>
        <v xml:space="preserve">Informe Interactivo 4 - </v>
      </c>
      <c r="D1774" s="6" t="str">
        <f t="shared" si="549"/>
        <v>AQUÍ SE COPIA EL LINK SIN EL ID DE FILTRO</v>
      </c>
      <c r="E1774" s="4">
        <f t="shared" si="550"/>
        <v>10</v>
      </c>
      <c r="F1774" t="str">
        <f t="shared" si="551"/>
        <v>Informe Interactivo 4</v>
      </c>
      <c r="G1774" t="str">
        <f t="shared" si="552"/>
        <v>Producto</v>
      </c>
      <c r="H1774" t="str">
        <f t="shared" si="553"/>
        <v>Rendimiento (qqm/ha) 1979-2020</v>
      </c>
      <c r="L1774" s="1" t="str">
        <f t="shared" si="554"/>
        <v xml:space="preserve">Informe Interactivo 4 - </v>
      </c>
    </row>
    <row r="1775" spans="1:12" hidden="1" x14ac:dyDescent="0.35">
      <c r="A1775" s="2">
        <f t="shared" si="546"/>
        <v>183</v>
      </c>
      <c r="B1775" s="2">
        <f t="shared" si="547"/>
        <v>4.1100000000000003</v>
      </c>
      <c r="C1775" s="5" t="str">
        <f t="shared" si="548"/>
        <v xml:space="preserve">Informe Interactivo 4 - </v>
      </c>
      <c r="D1775" s="6" t="str">
        <f t="shared" si="549"/>
        <v>AQUÍ SE COPIA EL LINK SIN EL ID DE FILTRO</v>
      </c>
      <c r="E1775" s="4">
        <f t="shared" si="550"/>
        <v>10</v>
      </c>
      <c r="F1775" t="str">
        <f t="shared" si="551"/>
        <v>Informe Interactivo 4</v>
      </c>
      <c r="G1775" t="str">
        <f t="shared" si="552"/>
        <v>Producto</v>
      </c>
      <c r="H1775" t="str">
        <f t="shared" si="553"/>
        <v>Rendimiento (qqm/ha) 1979-2020</v>
      </c>
      <c r="L1775" s="1" t="str">
        <f t="shared" si="554"/>
        <v xml:space="preserve">Informe Interactivo 4 - </v>
      </c>
    </row>
    <row r="1776" spans="1:12" hidden="1" x14ac:dyDescent="0.35">
      <c r="A1776" s="2">
        <f t="shared" si="546"/>
        <v>184</v>
      </c>
      <c r="B1776" s="2">
        <f t="shared" si="547"/>
        <v>4.1100000000000003</v>
      </c>
      <c r="C1776" s="5" t="str">
        <f t="shared" si="548"/>
        <v xml:space="preserve">Informe Interactivo 4 - </v>
      </c>
      <c r="D1776" s="6" t="str">
        <f t="shared" si="549"/>
        <v>AQUÍ SE COPIA EL LINK SIN EL ID DE FILTRO</v>
      </c>
      <c r="E1776" s="4">
        <f t="shared" si="550"/>
        <v>10</v>
      </c>
      <c r="F1776" t="str">
        <f t="shared" si="551"/>
        <v>Informe Interactivo 4</v>
      </c>
      <c r="G1776" t="str">
        <f t="shared" si="552"/>
        <v>Producto</v>
      </c>
      <c r="H1776" t="str">
        <f t="shared" si="553"/>
        <v>Rendimiento (qqm/ha) 1979-2020</v>
      </c>
      <c r="L1776" s="1" t="str">
        <f t="shared" si="554"/>
        <v xml:space="preserve">Informe Interactivo 4 - </v>
      </c>
    </row>
    <row r="1777" spans="1:12" hidden="1" x14ac:dyDescent="0.35">
      <c r="A1777" s="2">
        <f t="shared" si="546"/>
        <v>185</v>
      </c>
      <c r="B1777" s="2">
        <f t="shared" si="547"/>
        <v>4.1100000000000003</v>
      </c>
      <c r="C1777" s="5" t="str">
        <f t="shared" si="548"/>
        <v xml:space="preserve">Informe Interactivo 4 - </v>
      </c>
      <c r="D1777" s="6" t="str">
        <f t="shared" si="549"/>
        <v>AQUÍ SE COPIA EL LINK SIN EL ID DE FILTRO</v>
      </c>
      <c r="E1777" s="4">
        <f t="shared" si="550"/>
        <v>10</v>
      </c>
      <c r="F1777" t="str">
        <f t="shared" si="551"/>
        <v>Informe Interactivo 4</v>
      </c>
      <c r="G1777" t="str">
        <f t="shared" si="552"/>
        <v>Producto</v>
      </c>
      <c r="H1777" t="str">
        <f t="shared" si="553"/>
        <v>Rendimiento (qqm/ha) 1979-2020</v>
      </c>
      <c r="L1777" s="1" t="str">
        <f t="shared" si="554"/>
        <v xml:space="preserve">Informe Interactivo 4 - </v>
      </c>
    </row>
    <row r="1778" spans="1:12" hidden="1" x14ac:dyDescent="0.35">
      <c r="A1778" s="2">
        <f t="shared" ref="A1778:A1841" si="555">+A1777+1</f>
        <v>186</v>
      </c>
      <c r="B1778" s="2">
        <f t="shared" ref="B1778:B1841" si="556">+B1777</f>
        <v>4.1100000000000003</v>
      </c>
      <c r="C1778" s="5" t="str">
        <f t="shared" ref="C1778:C1841" si="557">+F1778&amp;" - "&amp;J1778</f>
        <v xml:space="preserve">Informe Interactivo 4 - </v>
      </c>
      <c r="D1778" s="6" t="str">
        <f t="shared" ref="D1778:D1841" si="558">+"AQUÍ SE COPIA EL LINK SIN EL ID DE FILTRO"&amp;I1778</f>
        <v>AQUÍ SE COPIA EL LINK SIN EL ID DE FILTRO</v>
      </c>
      <c r="E1778" s="4">
        <f t="shared" ref="E1778:E1841" si="559">+E1777</f>
        <v>10</v>
      </c>
      <c r="F1778" t="str">
        <f t="shared" ref="F1778:F1841" si="560">+F1777</f>
        <v>Informe Interactivo 4</v>
      </c>
      <c r="G1778" t="str">
        <f t="shared" ref="G1778:G1841" si="561">+G1777</f>
        <v>Producto</v>
      </c>
      <c r="H1778" t="str">
        <f t="shared" ref="H1778:H1841" si="562">+H1777</f>
        <v>Rendimiento (qqm/ha) 1979-2020</v>
      </c>
      <c r="L1778" s="1" t="str">
        <f t="shared" ref="L1778:L1841" si="563">+HYPERLINK(D1778,C1778)</f>
        <v xml:space="preserve">Informe Interactivo 4 - </v>
      </c>
    </row>
    <row r="1779" spans="1:12" hidden="1" x14ac:dyDescent="0.35">
      <c r="A1779" s="2">
        <f t="shared" si="555"/>
        <v>187</v>
      </c>
      <c r="B1779" s="2">
        <f t="shared" si="556"/>
        <v>4.1100000000000003</v>
      </c>
      <c r="C1779" s="5" t="str">
        <f t="shared" si="557"/>
        <v xml:space="preserve">Informe Interactivo 4 - </v>
      </c>
      <c r="D1779" s="6" t="str">
        <f t="shared" si="558"/>
        <v>AQUÍ SE COPIA EL LINK SIN EL ID DE FILTRO</v>
      </c>
      <c r="E1779" s="4">
        <f t="shared" si="559"/>
        <v>10</v>
      </c>
      <c r="F1779" t="str">
        <f t="shared" si="560"/>
        <v>Informe Interactivo 4</v>
      </c>
      <c r="G1779" t="str">
        <f t="shared" si="561"/>
        <v>Producto</v>
      </c>
      <c r="H1779" t="str">
        <f t="shared" si="562"/>
        <v>Rendimiento (qqm/ha) 1979-2020</v>
      </c>
      <c r="L1779" s="1" t="str">
        <f t="shared" si="563"/>
        <v xml:space="preserve">Informe Interactivo 4 - </v>
      </c>
    </row>
    <row r="1780" spans="1:12" hidden="1" x14ac:dyDescent="0.35">
      <c r="A1780" s="2">
        <f t="shared" si="555"/>
        <v>188</v>
      </c>
      <c r="B1780" s="2">
        <f t="shared" si="556"/>
        <v>4.1100000000000003</v>
      </c>
      <c r="C1780" s="5" t="str">
        <f t="shared" si="557"/>
        <v xml:space="preserve">Informe Interactivo 4 - </v>
      </c>
      <c r="D1780" s="6" t="str">
        <f t="shared" si="558"/>
        <v>AQUÍ SE COPIA EL LINK SIN EL ID DE FILTRO</v>
      </c>
      <c r="E1780" s="4">
        <f t="shared" si="559"/>
        <v>10</v>
      </c>
      <c r="F1780" t="str">
        <f t="shared" si="560"/>
        <v>Informe Interactivo 4</v>
      </c>
      <c r="G1780" t="str">
        <f t="shared" si="561"/>
        <v>Producto</v>
      </c>
      <c r="H1780" t="str">
        <f t="shared" si="562"/>
        <v>Rendimiento (qqm/ha) 1979-2020</v>
      </c>
      <c r="L1780" s="1" t="str">
        <f t="shared" si="563"/>
        <v xml:space="preserve">Informe Interactivo 4 - </v>
      </c>
    </row>
    <row r="1781" spans="1:12" hidden="1" x14ac:dyDescent="0.35">
      <c r="A1781" s="2">
        <f t="shared" si="555"/>
        <v>189</v>
      </c>
      <c r="B1781" s="2">
        <f t="shared" si="556"/>
        <v>4.1100000000000003</v>
      </c>
      <c r="C1781" s="5" t="str">
        <f t="shared" si="557"/>
        <v xml:space="preserve">Informe Interactivo 4 - </v>
      </c>
      <c r="D1781" s="6" t="str">
        <f t="shared" si="558"/>
        <v>AQUÍ SE COPIA EL LINK SIN EL ID DE FILTRO</v>
      </c>
      <c r="E1781" s="4">
        <f t="shared" si="559"/>
        <v>10</v>
      </c>
      <c r="F1781" t="str">
        <f t="shared" si="560"/>
        <v>Informe Interactivo 4</v>
      </c>
      <c r="G1781" t="str">
        <f t="shared" si="561"/>
        <v>Producto</v>
      </c>
      <c r="H1781" t="str">
        <f t="shared" si="562"/>
        <v>Rendimiento (qqm/ha) 1979-2020</v>
      </c>
      <c r="L1781" s="1" t="str">
        <f t="shared" si="563"/>
        <v xml:space="preserve">Informe Interactivo 4 - </v>
      </c>
    </row>
    <row r="1782" spans="1:12" hidden="1" x14ac:dyDescent="0.35">
      <c r="A1782" s="2">
        <f t="shared" si="555"/>
        <v>190</v>
      </c>
      <c r="B1782" s="2">
        <f t="shared" si="556"/>
        <v>4.1100000000000003</v>
      </c>
      <c r="C1782" s="5" t="str">
        <f t="shared" si="557"/>
        <v xml:space="preserve">Informe Interactivo 4 - </v>
      </c>
      <c r="D1782" s="6" t="str">
        <f t="shared" si="558"/>
        <v>AQUÍ SE COPIA EL LINK SIN EL ID DE FILTRO</v>
      </c>
      <c r="E1782" s="4">
        <f t="shared" si="559"/>
        <v>10</v>
      </c>
      <c r="F1782" t="str">
        <f t="shared" si="560"/>
        <v>Informe Interactivo 4</v>
      </c>
      <c r="G1782" t="str">
        <f t="shared" si="561"/>
        <v>Producto</v>
      </c>
      <c r="H1782" t="str">
        <f t="shared" si="562"/>
        <v>Rendimiento (qqm/ha) 1979-2020</v>
      </c>
      <c r="L1782" s="1" t="str">
        <f t="shared" si="563"/>
        <v xml:space="preserve">Informe Interactivo 4 - </v>
      </c>
    </row>
    <row r="1783" spans="1:12" hidden="1" x14ac:dyDescent="0.35">
      <c r="A1783" s="2">
        <f t="shared" si="555"/>
        <v>191</v>
      </c>
      <c r="B1783" s="2">
        <f t="shared" si="556"/>
        <v>4.1100000000000003</v>
      </c>
      <c r="C1783" s="5" t="str">
        <f t="shared" si="557"/>
        <v xml:space="preserve">Informe Interactivo 4 - </v>
      </c>
      <c r="D1783" s="6" t="str">
        <f t="shared" si="558"/>
        <v>AQUÍ SE COPIA EL LINK SIN EL ID DE FILTRO</v>
      </c>
      <c r="E1783" s="4">
        <f t="shared" si="559"/>
        <v>10</v>
      </c>
      <c r="F1783" t="str">
        <f t="shared" si="560"/>
        <v>Informe Interactivo 4</v>
      </c>
      <c r="G1783" t="str">
        <f t="shared" si="561"/>
        <v>Producto</v>
      </c>
      <c r="H1783" t="str">
        <f t="shared" si="562"/>
        <v>Rendimiento (qqm/ha) 1979-2020</v>
      </c>
      <c r="L1783" s="1" t="str">
        <f t="shared" si="563"/>
        <v xml:space="preserve">Informe Interactivo 4 - </v>
      </c>
    </row>
    <row r="1784" spans="1:12" hidden="1" x14ac:dyDescent="0.35">
      <c r="A1784" s="2">
        <f t="shared" si="555"/>
        <v>192</v>
      </c>
      <c r="B1784" s="2">
        <f t="shared" si="556"/>
        <v>4.1100000000000003</v>
      </c>
      <c r="C1784" s="5" t="str">
        <f t="shared" si="557"/>
        <v xml:space="preserve">Informe Interactivo 4 - </v>
      </c>
      <c r="D1784" s="6" t="str">
        <f t="shared" si="558"/>
        <v>AQUÍ SE COPIA EL LINK SIN EL ID DE FILTRO</v>
      </c>
      <c r="E1784" s="4">
        <f t="shared" si="559"/>
        <v>10</v>
      </c>
      <c r="F1784" t="str">
        <f t="shared" si="560"/>
        <v>Informe Interactivo 4</v>
      </c>
      <c r="G1784" t="str">
        <f t="shared" si="561"/>
        <v>Producto</v>
      </c>
      <c r="H1784" t="str">
        <f t="shared" si="562"/>
        <v>Rendimiento (qqm/ha) 1979-2020</v>
      </c>
      <c r="L1784" s="1" t="str">
        <f t="shared" si="563"/>
        <v xml:space="preserve">Informe Interactivo 4 - </v>
      </c>
    </row>
    <row r="1785" spans="1:12" hidden="1" x14ac:dyDescent="0.35">
      <c r="A1785" s="2">
        <f t="shared" si="555"/>
        <v>193</v>
      </c>
      <c r="B1785" s="2">
        <f t="shared" si="556"/>
        <v>4.1100000000000003</v>
      </c>
      <c r="C1785" s="5" t="str">
        <f t="shared" si="557"/>
        <v xml:space="preserve">Informe Interactivo 4 - </v>
      </c>
      <c r="D1785" s="6" t="str">
        <f t="shared" si="558"/>
        <v>AQUÍ SE COPIA EL LINK SIN EL ID DE FILTRO</v>
      </c>
      <c r="E1785" s="4">
        <f t="shared" si="559"/>
        <v>10</v>
      </c>
      <c r="F1785" t="str">
        <f t="shared" si="560"/>
        <v>Informe Interactivo 4</v>
      </c>
      <c r="G1785" t="str">
        <f t="shared" si="561"/>
        <v>Producto</v>
      </c>
      <c r="H1785" t="str">
        <f t="shared" si="562"/>
        <v>Rendimiento (qqm/ha) 1979-2020</v>
      </c>
      <c r="L1785" s="1" t="str">
        <f t="shared" si="563"/>
        <v xml:space="preserve">Informe Interactivo 4 - </v>
      </c>
    </row>
    <row r="1786" spans="1:12" hidden="1" x14ac:dyDescent="0.35">
      <c r="A1786" s="2">
        <f t="shared" si="555"/>
        <v>194</v>
      </c>
      <c r="B1786" s="2">
        <f t="shared" si="556"/>
        <v>4.1100000000000003</v>
      </c>
      <c r="C1786" s="5" t="str">
        <f t="shared" si="557"/>
        <v xml:space="preserve">Informe Interactivo 4 - </v>
      </c>
      <c r="D1786" s="6" t="str">
        <f t="shared" si="558"/>
        <v>AQUÍ SE COPIA EL LINK SIN EL ID DE FILTRO</v>
      </c>
      <c r="E1786" s="4">
        <f t="shared" si="559"/>
        <v>10</v>
      </c>
      <c r="F1786" t="str">
        <f t="shared" si="560"/>
        <v>Informe Interactivo 4</v>
      </c>
      <c r="G1786" t="str">
        <f t="shared" si="561"/>
        <v>Producto</v>
      </c>
      <c r="H1786" t="str">
        <f t="shared" si="562"/>
        <v>Rendimiento (qqm/ha) 1979-2020</v>
      </c>
      <c r="L1786" s="1" t="str">
        <f t="shared" si="563"/>
        <v xml:space="preserve">Informe Interactivo 4 - </v>
      </c>
    </row>
    <row r="1787" spans="1:12" hidden="1" x14ac:dyDescent="0.35">
      <c r="A1787" s="2">
        <f t="shared" si="555"/>
        <v>195</v>
      </c>
      <c r="B1787" s="2">
        <f t="shared" si="556"/>
        <v>4.1100000000000003</v>
      </c>
      <c r="C1787" s="5" t="str">
        <f t="shared" si="557"/>
        <v xml:space="preserve">Informe Interactivo 4 - </v>
      </c>
      <c r="D1787" s="6" t="str">
        <f t="shared" si="558"/>
        <v>AQUÍ SE COPIA EL LINK SIN EL ID DE FILTRO</v>
      </c>
      <c r="E1787" s="4">
        <f t="shared" si="559"/>
        <v>10</v>
      </c>
      <c r="F1787" t="str">
        <f t="shared" si="560"/>
        <v>Informe Interactivo 4</v>
      </c>
      <c r="G1787" t="str">
        <f t="shared" si="561"/>
        <v>Producto</v>
      </c>
      <c r="H1787" t="str">
        <f t="shared" si="562"/>
        <v>Rendimiento (qqm/ha) 1979-2020</v>
      </c>
      <c r="L1787" s="1" t="str">
        <f t="shared" si="563"/>
        <v xml:space="preserve">Informe Interactivo 4 - </v>
      </c>
    </row>
    <row r="1788" spans="1:12" hidden="1" x14ac:dyDescent="0.35">
      <c r="A1788" s="2">
        <f t="shared" si="555"/>
        <v>196</v>
      </c>
      <c r="B1788" s="2">
        <f t="shared" si="556"/>
        <v>4.1100000000000003</v>
      </c>
      <c r="C1788" s="5" t="str">
        <f t="shared" si="557"/>
        <v xml:space="preserve">Informe Interactivo 4 - </v>
      </c>
      <c r="D1788" s="6" t="str">
        <f t="shared" si="558"/>
        <v>AQUÍ SE COPIA EL LINK SIN EL ID DE FILTRO</v>
      </c>
      <c r="E1788" s="4">
        <f t="shared" si="559"/>
        <v>10</v>
      </c>
      <c r="F1788" t="str">
        <f t="shared" si="560"/>
        <v>Informe Interactivo 4</v>
      </c>
      <c r="G1788" t="str">
        <f t="shared" si="561"/>
        <v>Producto</v>
      </c>
      <c r="H1788" t="str">
        <f t="shared" si="562"/>
        <v>Rendimiento (qqm/ha) 1979-2020</v>
      </c>
      <c r="L1788" s="1" t="str">
        <f t="shared" si="563"/>
        <v xml:space="preserve">Informe Interactivo 4 - </v>
      </c>
    </row>
    <row r="1789" spans="1:12" hidden="1" x14ac:dyDescent="0.35">
      <c r="A1789" s="2">
        <f t="shared" si="555"/>
        <v>197</v>
      </c>
      <c r="B1789" s="2">
        <f t="shared" si="556"/>
        <v>4.1100000000000003</v>
      </c>
      <c r="C1789" s="5" t="str">
        <f t="shared" si="557"/>
        <v xml:space="preserve">Informe Interactivo 4 - </v>
      </c>
      <c r="D1789" s="6" t="str">
        <f t="shared" si="558"/>
        <v>AQUÍ SE COPIA EL LINK SIN EL ID DE FILTRO</v>
      </c>
      <c r="E1789" s="4">
        <f t="shared" si="559"/>
        <v>10</v>
      </c>
      <c r="F1789" t="str">
        <f t="shared" si="560"/>
        <v>Informe Interactivo 4</v>
      </c>
      <c r="G1789" t="str">
        <f t="shared" si="561"/>
        <v>Producto</v>
      </c>
      <c r="H1789" t="str">
        <f t="shared" si="562"/>
        <v>Rendimiento (qqm/ha) 1979-2020</v>
      </c>
      <c r="L1789" s="1" t="str">
        <f t="shared" si="563"/>
        <v xml:space="preserve">Informe Interactivo 4 - </v>
      </c>
    </row>
    <row r="1790" spans="1:12" hidden="1" x14ac:dyDescent="0.35">
      <c r="A1790" s="2">
        <f t="shared" si="555"/>
        <v>198</v>
      </c>
      <c r="B1790" s="2">
        <f t="shared" si="556"/>
        <v>4.1100000000000003</v>
      </c>
      <c r="C1790" s="5" t="str">
        <f t="shared" si="557"/>
        <v xml:space="preserve">Informe Interactivo 4 - </v>
      </c>
      <c r="D1790" s="6" t="str">
        <f t="shared" si="558"/>
        <v>AQUÍ SE COPIA EL LINK SIN EL ID DE FILTRO</v>
      </c>
      <c r="E1790" s="4">
        <f t="shared" si="559"/>
        <v>10</v>
      </c>
      <c r="F1790" t="str">
        <f t="shared" si="560"/>
        <v>Informe Interactivo 4</v>
      </c>
      <c r="G1790" t="str">
        <f t="shared" si="561"/>
        <v>Producto</v>
      </c>
      <c r="H1790" t="str">
        <f t="shared" si="562"/>
        <v>Rendimiento (qqm/ha) 1979-2020</v>
      </c>
      <c r="L1790" s="1" t="str">
        <f t="shared" si="563"/>
        <v xml:space="preserve">Informe Interactivo 4 - </v>
      </c>
    </row>
    <row r="1791" spans="1:12" hidden="1" x14ac:dyDescent="0.35">
      <c r="A1791" s="2">
        <f t="shared" si="555"/>
        <v>199</v>
      </c>
      <c r="B1791" s="2">
        <f t="shared" si="556"/>
        <v>4.1100000000000003</v>
      </c>
      <c r="C1791" s="5" t="str">
        <f t="shared" si="557"/>
        <v xml:space="preserve">Informe Interactivo 4 - </v>
      </c>
      <c r="D1791" s="6" t="str">
        <f t="shared" si="558"/>
        <v>AQUÍ SE COPIA EL LINK SIN EL ID DE FILTRO</v>
      </c>
      <c r="E1791" s="4">
        <f t="shared" si="559"/>
        <v>10</v>
      </c>
      <c r="F1791" t="str">
        <f t="shared" si="560"/>
        <v>Informe Interactivo 4</v>
      </c>
      <c r="G1791" t="str">
        <f t="shared" si="561"/>
        <v>Producto</v>
      </c>
      <c r="H1791" t="str">
        <f t="shared" si="562"/>
        <v>Rendimiento (qqm/ha) 1979-2020</v>
      </c>
      <c r="L1791" s="1" t="str">
        <f t="shared" si="563"/>
        <v xml:space="preserve">Informe Interactivo 4 - </v>
      </c>
    </row>
    <row r="1792" spans="1:12" hidden="1" x14ac:dyDescent="0.35">
      <c r="A1792" s="2">
        <f t="shared" si="555"/>
        <v>200</v>
      </c>
      <c r="B1792" s="2">
        <f t="shared" si="556"/>
        <v>4.1100000000000003</v>
      </c>
      <c r="C1792" s="5" t="str">
        <f t="shared" si="557"/>
        <v xml:space="preserve">Informe Interactivo 4 - </v>
      </c>
      <c r="D1792" s="6" t="str">
        <f t="shared" si="558"/>
        <v>AQUÍ SE COPIA EL LINK SIN EL ID DE FILTRO</v>
      </c>
      <c r="E1792" s="4">
        <f t="shared" si="559"/>
        <v>10</v>
      </c>
      <c r="F1792" t="str">
        <f t="shared" si="560"/>
        <v>Informe Interactivo 4</v>
      </c>
      <c r="G1792" t="str">
        <f t="shared" si="561"/>
        <v>Producto</v>
      </c>
      <c r="H1792" t="str">
        <f t="shared" si="562"/>
        <v>Rendimiento (qqm/ha) 1979-2020</v>
      </c>
      <c r="L1792" s="1" t="str">
        <f t="shared" si="563"/>
        <v xml:space="preserve">Informe Interactivo 4 - </v>
      </c>
    </row>
    <row r="1793" spans="1:12" hidden="1" x14ac:dyDescent="0.35">
      <c r="A1793" s="2">
        <f t="shared" si="555"/>
        <v>201</v>
      </c>
      <c r="B1793" s="2">
        <f t="shared" si="556"/>
        <v>4.1100000000000003</v>
      </c>
      <c r="C1793" s="5" t="str">
        <f t="shared" si="557"/>
        <v xml:space="preserve">Informe Interactivo 4 - </v>
      </c>
      <c r="D1793" s="6" t="str">
        <f t="shared" si="558"/>
        <v>AQUÍ SE COPIA EL LINK SIN EL ID DE FILTRO</v>
      </c>
      <c r="E1793" s="4">
        <f t="shared" si="559"/>
        <v>10</v>
      </c>
      <c r="F1793" t="str">
        <f t="shared" si="560"/>
        <v>Informe Interactivo 4</v>
      </c>
      <c r="G1793" t="str">
        <f t="shared" si="561"/>
        <v>Producto</v>
      </c>
      <c r="H1793" t="str">
        <f t="shared" si="562"/>
        <v>Rendimiento (qqm/ha) 1979-2020</v>
      </c>
      <c r="L1793" s="1" t="str">
        <f t="shared" si="563"/>
        <v xml:space="preserve">Informe Interactivo 4 - </v>
      </c>
    </row>
    <row r="1794" spans="1:12" hidden="1" x14ac:dyDescent="0.35">
      <c r="A1794" s="2">
        <f t="shared" si="555"/>
        <v>202</v>
      </c>
      <c r="B1794" s="2">
        <f t="shared" si="556"/>
        <v>4.1100000000000003</v>
      </c>
      <c r="C1794" s="5" t="str">
        <f t="shared" si="557"/>
        <v xml:space="preserve">Informe Interactivo 4 - </v>
      </c>
      <c r="D1794" s="6" t="str">
        <f t="shared" si="558"/>
        <v>AQUÍ SE COPIA EL LINK SIN EL ID DE FILTRO</v>
      </c>
      <c r="E1794" s="4">
        <f t="shared" si="559"/>
        <v>10</v>
      </c>
      <c r="F1794" t="str">
        <f t="shared" si="560"/>
        <v>Informe Interactivo 4</v>
      </c>
      <c r="G1794" t="str">
        <f t="shared" si="561"/>
        <v>Producto</v>
      </c>
      <c r="H1794" t="str">
        <f t="shared" si="562"/>
        <v>Rendimiento (qqm/ha) 1979-2020</v>
      </c>
      <c r="L1794" s="1" t="str">
        <f t="shared" si="563"/>
        <v xml:space="preserve">Informe Interactivo 4 - </v>
      </c>
    </row>
    <row r="1795" spans="1:12" hidden="1" x14ac:dyDescent="0.35">
      <c r="A1795" s="2">
        <f t="shared" si="555"/>
        <v>203</v>
      </c>
      <c r="B1795" s="2">
        <f t="shared" si="556"/>
        <v>4.1100000000000003</v>
      </c>
      <c r="C1795" s="5" t="str">
        <f t="shared" si="557"/>
        <v xml:space="preserve">Informe Interactivo 4 - </v>
      </c>
      <c r="D1795" s="6" t="str">
        <f t="shared" si="558"/>
        <v>AQUÍ SE COPIA EL LINK SIN EL ID DE FILTRO</v>
      </c>
      <c r="E1795" s="4">
        <f t="shared" si="559"/>
        <v>10</v>
      </c>
      <c r="F1795" t="str">
        <f t="shared" si="560"/>
        <v>Informe Interactivo 4</v>
      </c>
      <c r="G1795" t="str">
        <f t="shared" si="561"/>
        <v>Producto</v>
      </c>
      <c r="H1795" t="str">
        <f t="shared" si="562"/>
        <v>Rendimiento (qqm/ha) 1979-2020</v>
      </c>
      <c r="L1795" s="1" t="str">
        <f t="shared" si="563"/>
        <v xml:space="preserve">Informe Interactivo 4 - </v>
      </c>
    </row>
    <row r="1796" spans="1:12" hidden="1" x14ac:dyDescent="0.35">
      <c r="A1796" s="2">
        <f t="shared" si="555"/>
        <v>204</v>
      </c>
      <c r="B1796" s="2">
        <f t="shared" si="556"/>
        <v>4.1100000000000003</v>
      </c>
      <c r="C1796" s="5" t="str">
        <f t="shared" si="557"/>
        <v xml:space="preserve">Informe Interactivo 4 - </v>
      </c>
      <c r="D1796" s="6" t="str">
        <f t="shared" si="558"/>
        <v>AQUÍ SE COPIA EL LINK SIN EL ID DE FILTRO</v>
      </c>
      <c r="E1796" s="4">
        <f t="shared" si="559"/>
        <v>10</v>
      </c>
      <c r="F1796" t="str">
        <f t="shared" si="560"/>
        <v>Informe Interactivo 4</v>
      </c>
      <c r="G1796" t="str">
        <f t="shared" si="561"/>
        <v>Producto</v>
      </c>
      <c r="H1796" t="str">
        <f t="shared" si="562"/>
        <v>Rendimiento (qqm/ha) 1979-2020</v>
      </c>
      <c r="L1796" s="1" t="str">
        <f t="shared" si="563"/>
        <v xml:space="preserve">Informe Interactivo 4 - </v>
      </c>
    </row>
    <row r="1797" spans="1:12" hidden="1" x14ac:dyDescent="0.35">
      <c r="A1797" s="2">
        <f t="shared" si="555"/>
        <v>205</v>
      </c>
      <c r="B1797" s="2">
        <f t="shared" si="556"/>
        <v>4.1100000000000003</v>
      </c>
      <c r="C1797" s="5" t="str">
        <f t="shared" si="557"/>
        <v xml:space="preserve">Informe Interactivo 4 - </v>
      </c>
      <c r="D1797" s="6" t="str">
        <f t="shared" si="558"/>
        <v>AQUÍ SE COPIA EL LINK SIN EL ID DE FILTRO</v>
      </c>
      <c r="E1797" s="4">
        <f t="shared" si="559"/>
        <v>10</v>
      </c>
      <c r="F1797" t="str">
        <f t="shared" si="560"/>
        <v>Informe Interactivo 4</v>
      </c>
      <c r="G1797" t="str">
        <f t="shared" si="561"/>
        <v>Producto</v>
      </c>
      <c r="H1797" t="str">
        <f t="shared" si="562"/>
        <v>Rendimiento (qqm/ha) 1979-2020</v>
      </c>
      <c r="L1797" s="1" t="str">
        <f t="shared" si="563"/>
        <v xml:space="preserve">Informe Interactivo 4 - </v>
      </c>
    </row>
    <row r="1798" spans="1:12" hidden="1" x14ac:dyDescent="0.35">
      <c r="A1798" s="2">
        <f t="shared" si="555"/>
        <v>206</v>
      </c>
      <c r="B1798" s="2">
        <f t="shared" si="556"/>
        <v>4.1100000000000003</v>
      </c>
      <c r="C1798" s="5" t="str">
        <f t="shared" si="557"/>
        <v xml:space="preserve">Informe Interactivo 4 - </v>
      </c>
      <c r="D1798" s="6" t="str">
        <f t="shared" si="558"/>
        <v>AQUÍ SE COPIA EL LINK SIN EL ID DE FILTRO</v>
      </c>
      <c r="E1798" s="4">
        <f t="shared" si="559"/>
        <v>10</v>
      </c>
      <c r="F1798" t="str">
        <f t="shared" si="560"/>
        <v>Informe Interactivo 4</v>
      </c>
      <c r="G1798" t="str">
        <f t="shared" si="561"/>
        <v>Producto</v>
      </c>
      <c r="H1798" t="str">
        <f t="shared" si="562"/>
        <v>Rendimiento (qqm/ha) 1979-2020</v>
      </c>
      <c r="L1798" s="1" t="str">
        <f t="shared" si="563"/>
        <v xml:space="preserve">Informe Interactivo 4 - </v>
      </c>
    </row>
    <row r="1799" spans="1:12" hidden="1" x14ac:dyDescent="0.35">
      <c r="A1799" s="2">
        <f t="shared" si="555"/>
        <v>207</v>
      </c>
      <c r="B1799" s="2">
        <f t="shared" si="556"/>
        <v>4.1100000000000003</v>
      </c>
      <c r="C1799" s="5" t="str">
        <f t="shared" si="557"/>
        <v xml:space="preserve">Informe Interactivo 4 - </v>
      </c>
      <c r="D1799" s="6" t="str">
        <f t="shared" si="558"/>
        <v>AQUÍ SE COPIA EL LINK SIN EL ID DE FILTRO</v>
      </c>
      <c r="E1799" s="4">
        <f t="shared" si="559"/>
        <v>10</v>
      </c>
      <c r="F1799" t="str">
        <f t="shared" si="560"/>
        <v>Informe Interactivo 4</v>
      </c>
      <c r="G1799" t="str">
        <f t="shared" si="561"/>
        <v>Producto</v>
      </c>
      <c r="H1799" t="str">
        <f t="shared" si="562"/>
        <v>Rendimiento (qqm/ha) 1979-2020</v>
      </c>
      <c r="L1799" s="1" t="str">
        <f t="shared" si="563"/>
        <v xml:space="preserve">Informe Interactivo 4 - </v>
      </c>
    </row>
    <row r="1800" spans="1:12" hidden="1" x14ac:dyDescent="0.35">
      <c r="A1800" s="2">
        <f t="shared" si="555"/>
        <v>208</v>
      </c>
      <c r="B1800" s="2">
        <f t="shared" si="556"/>
        <v>4.1100000000000003</v>
      </c>
      <c r="C1800" s="5" t="str">
        <f t="shared" si="557"/>
        <v xml:space="preserve">Informe Interactivo 4 - </v>
      </c>
      <c r="D1800" s="6" t="str">
        <f t="shared" si="558"/>
        <v>AQUÍ SE COPIA EL LINK SIN EL ID DE FILTRO</v>
      </c>
      <c r="E1800" s="4">
        <f t="shared" si="559"/>
        <v>10</v>
      </c>
      <c r="F1800" t="str">
        <f t="shared" si="560"/>
        <v>Informe Interactivo 4</v>
      </c>
      <c r="G1800" t="str">
        <f t="shared" si="561"/>
        <v>Producto</v>
      </c>
      <c r="H1800" t="str">
        <f t="shared" si="562"/>
        <v>Rendimiento (qqm/ha) 1979-2020</v>
      </c>
      <c r="L1800" s="1" t="str">
        <f t="shared" si="563"/>
        <v xml:space="preserve">Informe Interactivo 4 - </v>
      </c>
    </row>
    <row r="1801" spans="1:12" hidden="1" x14ac:dyDescent="0.35">
      <c r="A1801" s="2">
        <f t="shared" si="555"/>
        <v>209</v>
      </c>
      <c r="B1801" s="2">
        <f t="shared" si="556"/>
        <v>4.1100000000000003</v>
      </c>
      <c r="C1801" s="5" t="str">
        <f t="shared" si="557"/>
        <v xml:space="preserve">Informe Interactivo 4 - </v>
      </c>
      <c r="D1801" s="6" t="str">
        <f t="shared" si="558"/>
        <v>AQUÍ SE COPIA EL LINK SIN EL ID DE FILTRO</v>
      </c>
      <c r="E1801" s="4">
        <f t="shared" si="559"/>
        <v>10</v>
      </c>
      <c r="F1801" t="str">
        <f t="shared" si="560"/>
        <v>Informe Interactivo 4</v>
      </c>
      <c r="G1801" t="str">
        <f t="shared" si="561"/>
        <v>Producto</v>
      </c>
      <c r="H1801" t="str">
        <f t="shared" si="562"/>
        <v>Rendimiento (qqm/ha) 1979-2020</v>
      </c>
      <c r="L1801" s="1" t="str">
        <f t="shared" si="563"/>
        <v xml:space="preserve">Informe Interactivo 4 - </v>
      </c>
    </row>
    <row r="1802" spans="1:12" hidden="1" x14ac:dyDescent="0.35">
      <c r="A1802" s="2">
        <f t="shared" si="555"/>
        <v>210</v>
      </c>
      <c r="B1802" s="2">
        <f t="shared" si="556"/>
        <v>4.1100000000000003</v>
      </c>
      <c r="C1802" s="5" t="str">
        <f t="shared" si="557"/>
        <v xml:space="preserve">Informe Interactivo 4 - </v>
      </c>
      <c r="D1802" s="6" t="str">
        <f t="shared" si="558"/>
        <v>AQUÍ SE COPIA EL LINK SIN EL ID DE FILTRO</v>
      </c>
      <c r="E1802" s="4">
        <f t="shared" si="559"/>
        <v>10</v>
      </c>
      <c r="F1802" t="str">
        <f t="shared" si="560"/>
        <v>Informe Interactivo 4</v>
      </c>
      <c r="G1802" t="str">
        <f t="shared" si="561"/>
        <v>Producto</v>
      </c>
      <c r="H1802" t="str">
        <f t="shared" si="562"/>
        <v>Rendimiento (qqm/ha) 1979-2020</v>
      </c>
      <c r="L1802" s="1" t="str">
        <f t="shared" si="563"/>
        <v xml:space="preserve">Informe Interactivo 4 - </v>
      </c>
    </row>
    <row r="1803" spans="1:12" hidden="1" x14ac:dyDescent="0.35">
      <c r="A1803" s="2">
        <f t="shared" si="555"/>
        <v>211</v>
      </c>
      <c r="B1803" s="2">
        <f t="shared" si="556"/>
        <v>4.1100000000000003</v>
      </c>
      <c r="C1803" s="5" t="str">
        <f t="shared" si="557"/>
        <v xml:space="preserve">Informe Interactivo 4 - </v>
      </c>
      <c r="D1803" s="6" t="str">
        <f t="shared" si="558"/>
        <v>AQUÍ SE COPIA EL LINK SIN EL ID DE FILTRO</v>
      </c>
      <c r="E1803" s="4">
        <f t="shared" si="559"/>
        <v>10</v>
      </c>
      <c r="F1803" t="str">
        <f t="shared" si="560"/>
        <v>Informe Interactivo 4</v>
      </c>
      <c r="G1803" t="str">
        <f t="shared" si="561"/>
        <v>Producto</v>
      </c>
      <c r="H1803" t="str">
        <f t="shared" si="562"/>
        <v>Rendimiento (qqm/ha) 1979-2020</v>
      </c>
      <c r="L1803" s="1" t="str">
        <f t="shared" si="563"/>
        <v xml:space="preserve">Informe Interactivo 4 - </v>
      </c>
    </row>
    <row r="1804" spans="1:12" hidden="1" x14ac:dyDescent="0.35">
      <c r="A1804" s="2">
        <f t="shared" si="555"/>
        <v>212</v>
      </c>
      <c r="B1804" s="2">
        <f t="shared" si="556"/>
        <v>4.1100000000000003</v>
      </c>
      <c r="C1804" s="5" t="str">
        <f t="shared" si="557"/>
        <v xml:space="preserve">Informe Interactivo 4 - </v>
      </c>
      <c r="D1804" s="6" t="str">
        <f t="shared" si="558"/>
        <v>AQUÍ SE COPIA EL LINK SIN EL ID DE FILTRO</v>
      </c>
      <c r="E1804" s="4">
        <f t="shared" si="559"/>
        <v>10</v>
      </c>
      <c r="F1804" t="str">
        <f t="shared" si="560"/>
        <v>Informe Interactivo 4</v>
      </c>
      <c r="G1804" t="str">
        <f t="shared" si="561"/>
        <v>Producto</v>
      </c>
      <c r="H1804" t="str">
        <f t="shared" si="562"/>
        <v>Rendimiento (qqm/ha) 1979-2020</v>
      </c>
      <c r="L1804" s="1" t="str">
        <f t="shared" si="563"/>
        <v xml:space="preserve">Informe Interactivo 4 - </v>
      </c>
    </row>
    <row r="1805" spans="1:12" hidden="1" x14ac:dyDescent="0.35">
      <c r="A1805" s="2">
        <f t="shared" si="555"/>
        <v>213</v>
      </c>
      <c r="B1805" s="2">
        <f t="shared" si="556"/>
        <v>4.1100000000000003</v>
      </c>
      <c r="C1805" s="5" t="str">
        <f t="shared" si="557"/>
        <v xml:space="preserve">Informe Interactivo 4 - </v>
      </c>
      <c r="D1805" s="6" t="str">
        <f t="shared" si="558"/>
        <v>AQUÍ SE COPIA EL LINK SIN EL ID DE FILTRO</v>
      </c>
      <c r="E1805" s="4">
        <f t="shared" si="559"/>
        <v>10</v>
      </c>
      <c r="F1805" t="str">
        <f t="shared" si="560"/>
        <v>Informe Interactivo 4</v>
      </c>
      <c r="G1805" t="str">
        <f t="shared" si="561"/>
        <v>Producto</v>
      </c>
      <c r="H1805" t="str">
        <f t="shared" si="562"/>
        <v>Rendimiento (qqm/ha) 1979-2020</v>
      </c>
      <c r="L1805" s="1" t="str">
        <f t="shared" si="563"/>
        <v xml:space="preserve">Informe Interactivo 4 - </v>
      </c>
    </row>
    <row r="1806" spans="1:12" hidden="1" x14ac:dyDescent="0.35">
      <c r="A1806" s="2">
        <f t="shared" si="555"/>
        <v>214</v>
      </c>
      <c r="B1806" s="2">
        <f t="shared" si="556"/>
        <v>4.1100000000000003</v>
      </c>
      <c r="C1806" s="5" t="str">
        <f t="shared" si="557"/>
        <v xml:space="preserve">Informe Interactivo 4 - </v>
      </c>
      <c r="D1806" s="6" t="str">
        <f t="shared" si="558"/>
        <v>AQUÍ SE COPIA EL LINK SIN EL ID DE FILTRO</v>
      </c>
      <c r="E1806" s="4">
        <f t="shared" si="559"/>
        <v>10</v>
      </c>
      <c r="F1806" t="str">
        <f t="shared" si="560"/>
        <v>Informe Interactivo 4</v>
      </c>
      <c r="G1806" t="str">
        <f t="shared" si="561"/>
        <v>Producto</v>
      </c>
      <c r="H1806" t="str">
        <f t="shared" si="562"/>
        <v>Rendimiento (qqm/ha) 1979-2020</v>
      </c>
      <c r="L1806" s="1" t="str">
        <f t="shared" si="563"/>
        <v xml:space="preserve">Informe Interactivo 4 - </v>
      </c>
    </row>
    <row r="1807" spans="1:12" hidden="1" x14ac:dyDescent="0.35">
      <c r="A1807" s="2">
        <f t="shared" si="555"/>
        <v>215</v>
      </c>
      <c r="B1807" s="2">
        <f t="shared" si="556"/>
        <v>4.1100000000000003</v>
      </c>
      <c r="C1807" s="5" t="str">
        <f t="shared" si="557"/>
        <v xml:space="preserve">Informe Interactivo 4 - </v>
      </c>
      <c r="D1807" s="6" t="str">
        <f t="shared" si="558"/>
        <v>AQUÍ SE COPIA EL LINK SIN EL ID DE FILTRO</v>
      </c>
      <c r="E1807" s="4">
        <f t="shared" si="559"/>
        <v>10</v>
      </c>
      <c r="F1807" t="str">
        <f t="shared" si="560"/>
        <v>Informe Interactivo 4</v>
      </c>
      <c r="G1807" t="str">
        <f t="shared" si="561"/>
        <v>Producto</v>
      </c>
      <c r="H1807" t="str">
        <f t="shared" si="562"/>
        <v>Rendimiento (qqm/ha) 1979-2020</v>
      </c>
      <c r="L1807" s="1" t="str">
        <f t="shared" si="563"/>
        <v xml:space="preserve">Informe Interactivo 4 - </v>
      </c>
    </row>
    <row r="1808" spans="1:12" hidden="1" x14ac:dyDescent="0.35">
      <c r="A1808" s="2">
        <f t="shared" si="555"/>
        <v>216</v>
      </c>
      <c r="B1808" s="2">
        <f t="shared" si="556"/>
        <v>4.1100000000000003</v>
      </c>
      <c r="C1808" s="5" t="str">
        <f t="shared" si="557"/>
        <v xml:space="preserve">Informe Interactivo 4 - </v>
      </c>
      <c r="D1808" s="6" t="str">
        <f t="shared" si="558"/>
        <v>AQUÍ SE COPIA EL LINK SIN EL ID DE FILTRO</v>
      </c>
      <c r="E1808" s="4">
        <f t="shared" si="559"/>
        <v>10</v>
      </c>
      <c r="F1808" t="str">
        <f t="shared" si="560"/>
        <v>Informe Interactivo 4</v>
      </c>
      <c r="G1808" t="str">
        <f t="shared" si="561"/>
        <v>Producto</v>
      </c>
      <c r="H1808" t="str">
        <f t="shared" si="562"/>
        <v>Rendimiento (qqm/ha) 1979-2020</v>
      </c>
      <c r="L1808" s="1" t="str">
        <f t="shared" si="563"/>
        <v xml:space="preserve">Informe Interactivo 4 - </v>
      </c>
    </row>
    <row r="1809" spans="1:12" hidden="1" x14ac:dyDescent="0.35">
      <c r="A1809" s="2">
        <f t="shared" si="555"/>
        <v>217</v>
      </c>
      <c r="B1809" s="2">
        <f t="shared" si="556"/>
        <v>4.1100000000000003</v>
      </c>
      <c r="C1809" s="5" t="str">
        <f t="shared" si="557"/>
        <v xml:space="preserve">Informe Interactivo 4 - </v>
      </c>
      <c r="D1809" s="6" t="str">
        <f t="shared" si="558"/>
        <v>AQUÍ SE COPIA EL LINK SIN EL ID DE FILTRO</v>
      </c>
      <c r="E1809" s="4">
        <f t="shared" si="559"/>
        <v>10</v>
      </c>
      <c r="F1809" t="str">
        <f t="shared" si="560"/>
        <v>Informe Interactivo 4</v>
      </c>
      <c r="G1809" t="str">
        <f t="shared" si="561"/>
        <v>Producto</v>
      </c>
      <c r="H1809" t="str">
        <f t="shared" si="562"/>
        <v>Rendimiento (qqm/ha) 1979-2020</v>
      </c>
      <c r="L1809" s="1" t="str">
        <f t="shared" si="563"/>
        <v xml:space="preserve">Informe Interactivo 4 - </v>
      </c>
    </row>
    <row r="1810" spans="1:12" hidden="1" x14ac:dyDescent="0.35">
      <c r="A1810" s="2">
        <f t="shared" si="555"/>
        <v>218</v>
      </c>
      <c r="B1810" s="2">
        <f t="shared" si="556"/>
        <v>4.1100000000000003</v>
      </c>
      <c r="C1810" s="5" t="str">
        <f t="shared" si="557"/>
        <v xml:space="preserve">Informe Interactivo 4 - </v>
      </c>
      <c r="D1810" s="6" t="str">
        <f t="shared" si="558"/>
        <v>AQUÍ SE COPIA EL LINK SIN EL ID DE FILTRO</v>
      </c>
      <c r="E1810" s="4">
        <f t="shared" si="559"/>
        <v>10</v>
      </c>
      <c r="F1810" t="str">
        <f t="shared" si="560"/>
        <v>Informe Interactivo 4</v>
      </c>
      <c r="G1810" t="str">
        <f t="shared" si="561"/>
        <v>Producto</v>
      </c>
      <c r="H1810" t="str">
        <f t="shared" si="562"/>
        <v>Rendimiento (qqm/ha) 1979-2020</v>
      </c>
      <c r="L1810" s="1" t="str">
        <f t="shared" si="563"/>
        <v xml:space="preserve">Informe Interactivo 4 - </v>
      </c>
    </row>
    <row r="1811" spans="1:12" hidden="1" x14ac:dyDescent="0.35">
      <c r="A1811" s="2">
        <f t="shared" si="555"/>
        <v>219</v>
      </c>
      <c r="B1811" s="2">
        <f t="shared" si="556"/>
        <v>4.1100000000000003</v>
      </c>
      <c r="C1811" s="5" t="str">
        <f t="shared" si="557"/>
        <v xml:space="preserve">Informe Interactivo 4 - </v>
      </c>
      <c r="D1811" s="6" t="str">
        <f t="shared" si="558"/>
        <v>AQUÍ SE COPIA EL LINK SIN EL ID DE FILTRO</v>
      </c>
      <c r="E1811" s="4">
        <f t="shared" si="559"/>
        <v>10</v>
      </c>
      <c r="F1811" t="str">
        <f t="shared" si="560"/>
        <v>Informe Interactivo 4</v>
      </c>
      <c r="G1811" t="str">
        <f t="shared" si="561"/>
        <v>Producto</v>
      </c>
      <c r="H1811" t="str">
        <f t="shared" si="562"/>
        <v>Rendimiento (qqm/ha) 1979-2020</v>
      </c>
      <c r="L1811" s="1" t="str">
        <f t="shared" si="563"/>
        <v xml:space="preserve">Informe Interactivo 4 - </v>
      </c>
    </row>
    <row r="1812" spans="1:12" hidden="1" x14ac:dyDescent="0.35">
      <c r="A1812" s="2">
        <f t="shared" si="555"/>
        <v>220</v>
      </c>
      <c r="B1812" s="2">
        <f t="shared" si="556"/>
        <v>4.1100000000000003</v>
      </c>
      <c r="C1812" s="5" t="str">
        <f t="shared" si="557"/>
        <v xml:space="preserve">Informe Interactivo 4 - </v>
      </c>
      <c r="D1812" s="6" t="str">
        <f t="shared" si="558"/>
        <v>AQUÍ SE COPIA EL LINK SIN EL ID DE FILTRO</v>
      </c>
      <c r="E1812" s="4">
        <f t="shared" si="559"/>
        <v>10</v>
      </c>
      <c r="F1812" t="str">
        <f t="shared" si="560"/>
        <v>Informe Interactivo 4</v>
      </c>
      <c r="G1812" t="str">
        <f t="shared" si="561"/>
        <v>Producto</v>
      </c>
      <c r="H1812" t="str">
        <f t="shared" si="562"/>
        <v>Rendimiento (qqm/ha) 1979-2020</v>
      </c>
      <c r="L1812" s="1" t="str">
        <f t="shared" si="563"/>
        <v xml:space="preserve">Informe Interactivo 4 - </v>
      </c>
    </row>
    <row r="1813" spans="1:12" hidden="1" x14ac:dyDescent="0.35">
      <c r="A1813" s="2">
        <f t="shared" si="555"/>
        <v>221</v>
      </c>
      <c r="B1813" s="2">
        <f t="shared" si="556"/>
        <v>4.1100000000000003</v>
      </c>
      <c r="C1813" s="5" t="str">
        <f t="shared" si="557"/>
        <v xml:space="preserve">Informe Interactivo 4 - </v>
      </c>
      <c r="D1813" s="6" t="str">
        <f t="shared" si="558"/>
        <v>AQUÍ SE COPIA EL LINK SIN EL ID DE FILTRO</v>
      </c>
      <c r="E1813" s="4">
        <f t="shared" si="559"/>
        <v>10</v>
      </c>
      <c r="F1813" t="str">
        <f t="shared" si="560"/>
        <v>Informe Interactivo 4</v>
      </c>
      <c r="G1813" t="str">
        <f t="shared" si="561"/>
        <v>Producto</v>
      </c>
      <c r="H1813" t="str">
        <f t="shared" si="562"/>
        <v>Rendimiento (qqm/ha) 1979-2020</v>
      </c>
      <c r="L1813" s="1" t="str">
        <f t="shared" si="563"/>
        <v xml:space="preserve">Informe Interactivo 4 - </v>
      </c>
    </row>
    <row r="1814" spans="1:12" hidden="1" x14ac:dyDescent="0.35">
      <c r="A1814" s="2">
        <f t="shared" si="555"/>
        <v>222</v>
      </c>
      <c r="B1814" s="2">
        <f t="shared" si="556"/>
        <v>4.1100000000000003</v>
      </c>
      <c r="C1814" s="5" t="str">
        <f t="shared" si="557"/>
        <v xml:space="preserve">Informe Interactivo 4 - </v>
      </c>
      <c r="D1814" s="6" t="str">
        <f t="shared" si="558"/>
        <v>AQUÍ SE COPIA EL LINK SIN EL ID DE FILTRO</v>
      </c>
      <c r="E1814" s="4">
        <f t="shared" si="559"/>
        <v>10</v>
      </c>
      <c r="F1814" t="str">
        <f t="shared" si="560"/>
        <v>Informe Interactivo 4</v>
      </c>
      <c r="G1814" t="str">
        <f t="shared" si="561"/>
        <v>Producto</v>
      </c>
      <c r="H1814" t="str">
        <f t="shared" si="562"/>
        <v>Rendimiento (qqm/ha) 1979-2020</v>
      </c>
      <c r="L1814" s="1" t="str">
        <f t="shared" si="563"/>
        <v xml:space="preserve">Informe Interactivo 4 - </v>
      </c>
    </row>
    <row r="1815" spans="1:12" hidden="1" x14ac:dyDescent="0.35">
      <c r="A1815" s="2">
        <f t="shared" si="555"/>
        <v>223</v>
      </c>
      <c r="B1815" s="2">
        <f t="shared" si="556"/>
        <v>4.1100000000000003</v>
      </c>
      <c r="C1815" s="5" t="str">
        <f t="shared" si="557"/>
        <v xml:space="preserve">Informe Interactivo 4 - </v>
      </c>
      <c r="D1815" s="6" t="str">
        <f t="shared" si="558"/>
        <v>AQUÍ SE COPIA EL LINK SIN EL ID DE FILTRO</v>
      </c>
      <c r="E1815" s="4">
        <f t="shared" si="559"/>
        <v>10</v>
      </c>
      <c r="F1815" t="str">
        <f t="shared" si="560"/>
        <v>Informe Interactivo 4</v>
      </c>
      <c r="G1815" t="str">
        <f t="shared" si="561"/>
        <v>Producto</v>
      </c>
      <c r="H1815" t="str">
        <f t="shared" si="562"/>
        <v>Rendimiento (qqm/ha) 1979-2020</v>
      </c>
      <c r="L1815" s="1" t="str">
        <f t="shared" si="563"/>
        <v xml:space="preserve">Informe Interactivo 4 - </v>
      </c>
    </row>
    <row r="1816" spans="1:12" hidden="1" x14ac:dyDescent="0.35">
      <c r="A1816" s="2">
        <f t="shared" si="555"/>
        <v>224</v>
      </c>
      <c r="B1816" s="2">
        <f t="shared" si="556"/>
        <v>4.1100000000000003</v>
      </c>
      <c r="C1816" s="5" t="str">
        <f t="shared" si="557"/>
        <v xml:space="preserve">Informe Interactivo 4 - </v>
      </c>
      <c r="D1816" s="6" t="str">
        <f t="shared" si="558"/>
        <v>AQUÍ SE COPIA EL LINK SIN EL ID DE FILTRO</v>
      </c>
      <c r="E1816" s="4">
        <f t="shared" si="559"/>
        <v>10</v>
      </c>
      <c r="F1816" t="str">
        <f t="shared" si="560"/>
        <v>Informe Interactivo 4</v>
      </c>
      <c r="G1816" t="str">
        <f t="shared" si="561"/>
        <v>Producto</v>
      </c>
      <c r="H1816" t="str">
        <f t="shared" si="562"/>
        <v>Rendimiento (qqm/ha) 1979-2020</v>
      </c>
      <c r="L1816" s="1" t="str">
        <f t="shared" si="563"/>
        <v xml:space="preserve">Informe Interactivo 4 - </v>
      </c>
    </row>
    <row r="1817" spans="1:12" hidden="1" x14ac:dyDescent="0.35">
      <c r="A1817" s="2">
        <f t="shared" si="555"/>
        <v>225</v>
      </c>
      <c r="B1817" s="2">
        <f t="shared" si="556"/>
        <v>4.1100000000000003</v>
      </c>
      <c r="C1817" s="5" t="str">
        <f t="shared" si="557"/>
        <v xml:space="preserve">Informe Interactivo 4 - </v>
      </c>
      <c r="D1817" s="6" t="str">
        <f t="shared" si="558"/>
        <v>AQUÍ SE COPIA EL LINK SIN EL ID DE FILTRO</v>
      </c>
      <c r="E1817" s="4">
        <f t="shared" si="559"/>
        <v>10</v>
      </c>
      <c r="F1817" t="str">
        <f t="shared" si="560"/>
        <v>Informe Interactivo 4</v>
      </c>
      <c r="G1817" t="str">
        <f t="shared" si="561"/>
        <v>Producto</v>
      </c>
      <c r="H1817" t="str">
        <f t="shared" si="562"/>
        <v>Rendimiento (qqm/ha) 1979-2020</v>
      </c>
      <c r="L1817" s="1" t="str">
        <f t="shared" si="563"/>
        <v xml:space="preserve">Informe Interactivo 4 - </v>
      </c>
    </row>
    <row r="1818" spans="1:12" hidden="1" x14ac:dyDescent="0.35">
      <c r="A1818" s="2">
        <f t="shared" si="555"/>
        <v>226</v>
      </c>
      <c r="B1818" s="2">
        <f t="shared" si="556"/>
        <v>4.1100000000000003</v>
      </c>
      <c r="C1818" s="5" t="str">
        <f t="shared" si="557"/>
        <v xml:space="preserve">Informe Interactivo 4 - </v>
      </c>
      <c r="D1818" s="6" t="str">
        <f t="shared" si="558"/>
        <v>AQUÍ SE COPIA EL LINK SIN EL ID DE FILTRO</v>
      </c>
      <c r="E1818" s="4">
        <f t="shared" si="559"/>
        <v>10</v>
      </c>
      <c r="F1818" t="str">
        <f t="shared" si="560"/>
        <v>Informe Interactivo 4</v>
      </c>
      <c r="G1818" t="str">
        <f t="shared" si="561"/>
        <v>Producto</v>
      </c>
      <c r="H1818" t="str">
        <f t="shared" si="562"/>
        <v>Rendimiento (qqm/ha) 1979-2020</v>
      </c>
      <c r="L1818" s="1" t="str">
        <f t="shared" si="563"/>
        <v xml:space="preserve">Informe Interactivo 4 - </v>
      </c>
    </row>
    <row r="1819" spans="1:12" hidden="1" x14ac:dyDescent="0.35">
      <c r="A1819" s="2">
        <f t="shared" si="555"/>
        <v>227</v>
      </c>
      <c r="B1819" s="2">
        <f t="shared" si="556"/>
        <v>4.1100000000000003</v>
      </c>
      <c r="C1819" s="5" t="str">
        <f t="shared" si="557"/>
        <v xml:space="preserve">Informe Interactivo 4 - </v>
      </c>
      <c r="D1819" s="6" t="str">
        <f t="shared" si="558"/>
        <v>AQUÍ SE COPIA EL LINK SIN EL ID DE FILTRO</v>
      </c>
      <c r="E1819" s="4">
        <f t="shared" si="559"/>
        <v>10</v>
      </c>
      <c r="F1819" t="str">
        <f t="shared" si="560"/>
        <v>Informe Interactivo 4</v>
      </c>
      <c r="G1819" t="str">
        <f t="shared" si="561"/>
        <v>Producto</v>
      </c>
      <c r="H1819" t="str">
        <f t="shared" si="562"/>
        <v>Rendimiento (qqm/ha) 1979-2020</v>
      </c>
      <c r="L1819" s="1" t="str">
        <f t="shared" si="563"/>
        <v xml:space="preserve">Informe Interactivo 4 - </v>
      </c>
    </row>
    <row r="1820" spans="1:12" hidden="1" x14ac:dyDescent="0.35">
      <c r="A1820" s="2">
        <f t="shared" si="555"/>
        <v>228</v>
      </c>
      <c r="B1820" s="2">
        <f t="shared" si="556"/>
        <v>4.1100000000000003</v>
      </c>
      <c r="C1820" s="5" t="str">
        <f t="shared" si="557"/>
        <v xml:space="preserve">Informe Interactivo 4 - </v>
      </c>
      <c r="D1820" s="6" t="str">
        <f t="shared" si="558"/>
        <v>AQUÍ SE COPIA EL LINK SIN EL ID DE FILTRO</v>
      </c>
      <c r="E1820" s="4">
        <f t="shared" si="559"/>
        <v>10</v>
      </c>
      <c r="F1820" t="str">
        <f t="shared" si="560"/>
        <v>Informe Interactivo 4</v>
      </c>
      <c r="G1820" t="str">
        <f t="shared" si="561"/>
        <v>Producto</v>
      </c>
      <c r="H1820" t="str">
        <f t="shared" si="562"/>
        <v>Rendimiento (qqm/ha) 1979-2020</v>
      </c>
      <c r="L1820" s="1" t="str">
        <f t="shared" si="563"/>
        <v xml:space="preserve">Informe Interactivo 4 - </v>
      </c>
    </row>
    <row r="1821" spans="1:12" hidden="1" x14ac:dyDescent="0.35">
      <c r="A1821" s="2">
        <f t="shared" si="555"/>
        <v>229</v>
      </c>
      <c r="B1821" s="2">
        <f t="shared" si="556"/>
        <v>4.1100000000000003</v>
      </c>
      <c r="C1821" s="5" t="str">
        <f t="shared" si="557"/>
        <v xml:space="preserve">Informe Interactivo 4 - </v>
      </c>
      <c r="D1821" s="6" t="str">
        <f t="shared" si="558"/>
        <v>AQUÍ SE COPIA EL LINK SIN EL ID DE FILTRO</v>
      </c>
      <c r="E1821" s="4">
        <f t="shared" si="559"/>
        <v>10</v>
      </c>
      <c r="F1821" t="str">
        <f t="shared" si="560"/>
        <v>Informe Interactivo 4</v>
      </c>
      <c r="G1821" t="str">
        <f t="shared" si="561"/>
        <v>Producto</v>
      </c>
      <c r="H1821" t="str">
        <f t="shared" si="562"/>
        <v>Rendimiento (qqm/ha) 1979-2020</v>
      </c>
      <c r="L1821" s="1" t="str">
        <f t="shared" si="563"/>
        <v xml:space="preserve">Informe Interactivo 4 - </v>
      </c>
    </row>
    <row r="1822" spans="1:12" hidden="1" x14ac:dyDescent="0.35">
      <c r="A1822" s="2">
        <f t="shared" si="555"/>
        <v>230</v>
      </c>
      <c r="B1822" s="2">
        <f t="shared" si="556"/>
        <v>4.1100000000000003</v>
      </c>
      <c r="C1822" s="5" t="str">
        <f t="shared" si="557"/>
        <v xml:space="preserve">Informe Interactivo 4 - </v>
      </c>
      <c r="D1822" s="6" t="str">
        <f t="shared" si="558"/>
        <v>AQUÍ SE COPIA EL LINK SIN EL ID DE FILTRO</v>
      </c>
      <c r="E1822" s="4">
        <f t="shared" si="559"/>
        <v>10</v>
      </c>
      <c r="F1822" t="str">
        <f t="shared" si="560"/>
        <v>Informe Interactivo 4</v>
      </c>
      <c r="G1822" t="str">
        <f t="shared" si="561"/>
        <v>Producto</v>
      </c>
      <c r="H1822" t="str">
        <f t="shared" si="562"/>
        <v>Rendimiento (qqm/ha) 1979-2020</v>
      </c>
      <c r="L1822" s="1" t="str">
        <f t="shared" si="563"/>
        <v xml:space="preserve">Informe Interactivo 4 - </v>
      </c>
    </row>
    <row r="1823" spans="1:12" hidden="1" x14ac:dyDescent="0.35">
      <c r="A1823" s="2">
        <f t="shared" si="555"/>
        <v>231</v>
      </c>
      <c r="B1823" s="2">
        <f t="shared" si="556"/>
        <v>4.1100000000000003</v>
      </c>
      <c r="C1823" s="5" t="str">
        <f t="shared" si="557"/>
        <v xml:space="preserve">Informe Interactivo 4 - </v>
      </c>
      <c r="D1823" s="6" t="str">
        <f t="shared" si="558"/>
        <v>AQUÍ SE COPIA EL LINK SIN EL ID DE FILTRO</v>
      </c>
      <c r="E1823" s="4">
        <f t="shared" si="559"/>
        <v>10</v>
      </c>
      <c r="F1823" t="str">
        <f t="shared" si="560"/>
        <v>Informe Interactivo 4</v>
      </c>
      <c r="G1823" t="str">
        <f t="shared" si="561"/>
        <v>Producto</v>
      </c>
      <c r="H1823" t="str">
        <f t="shared" si="562"/>
        <v>Rendimiento (qqm/ha) 1979-2020</v>
      </c>
      <c r="L1823" s="1" t="str">
        <f t="shared" si="563"/>
        <v xml:space="preserve">Informe Interactivo 4 - </v>
      </c>
    </row>
    <row r="1824" spans="1:12" hidden="1" x14ac:dyDescent="0.35">
      <c r="A1824" s="2">
        <f t="shared" si="555"/>
        <v>232</v>
      </c>
      <c r="B1824" s="2">
        <f t="shared" si="556"/>
        <v>4.1100000000000003</v>
      </c>
      <c r="C1824" s="5" t="str">
        <f t="shared" si="557"/>
        <v xml:space="preserve">Informe Interactivo 4 - </v>
      </c>
      <c r="D1824" s="6" t="str">
        <f t="shared" si="558"/>
        <v>AQUÍ SE COPIA EL LINK SIN EL ID DE FILTRO</v>
      </c>
      <c r="E1824" s="4">
        <f t="shared" si="559"/>
        <v>10</v>
      </c>
      <c r="F1824" t="str">
        <f t="shared" si="560"/>
        <v>Informe Interactivo 4</v>
      </c>
      <c r="G1824" t="str">
        <f t="shared" si="561"/>
        <v>Producto</v>
      </c>
      <c r="H1824" t="str">
        <f t="shared" si="562"/>
        <v>Rendimiento (qqm/ha) 1979-2020</v>
      </c>
      <c r="L1824" s="1" t="str">
        <f t="shared" si="563"/>
        <v xml:space="preserve">Informe Interactivo 4 - </v>
      </c>
    </row>
    <row r="1825" spans="1:12" hidden="1" x14ac:dyDescent="0.35">
      <c r="A1825" s="2">
        <f t="shared" si="555"/>
        <v>233</v>
      </c>
      <c r="B1825" s="2">
        <f t="shared" si="556"/>
        <v>4.1100000000000003</v>
      </c>
      <c r="C1825" s="5" t="str">
        <f t="shared" si="557"/>
        <v xml:space="preserve">Informe Interactivo 4 - </v>
      </c>
      <c r="D1825" s="6" t="str">
        <f t="shared" si="558"/>
        <v>AQUÍ SE COPIA EL LINK SIN EL ID DE FILTRO</v>
      </c>
      <c r="E1825" s="4">
        <f t="shared" si="559"/>
        <v>10</v>
      </c>
      <c r="F1825" t="str">
        <f t="shared" si="560"/>
        <v>Informe Interactivo 4</v>
      </c>
      <c r="G1825" t="str">
        <f t="shared" si="561"/>
        <v>Producto</v>
      </c>
      <c r="H1825" t="str">
        <f t="shared" si="562"/>
        <v>Rendimiento (qqm/ha) 1979-2020</v>
      </c>
      <c r="L1825" s="1" t="str">
        <f t="shared" si="563"/>
        <v xml:space="preserve">Informe Interactivo 4 - </v>
      </c>
    </row>
    <row r="1826" spans="1:12" hidden="1" x14ac:dyDescent="0.35">
      <c r="A1826" s="2">
        <f t="shared" si="555"/>
        <v>234</v>
      </c>
      <c r="B1826" s="2">
        <f t="shared" si="556"/>
        <v>4.1100000000000003</v>
      </c>
      <c r="C1826" s="5" t="str">
        <f t="shared" si="557"/>
        <v xml:space="preserve">Informe Interactivo 4 - </v>
      </c>
      <c r="D1826" s="6" t="str">
        <f t="shared" si="558"/>
        <v>AQUÍ SE COPIA EL LINK SIN EL ID DE FILTRO</v>
      </c>
      <c r="E1826" s="4">
        <f t="shared" si="559"/>
        <v>10</v>
      </c>
      <c r="F1826" t="str">
        <f t="shared" si="560"/>
        <v>Informe Interactivo 4</v>
      </c>
      <c r="G1826" t="str">
        <f t="shared" si="561"/>
        <v>Producto</v>
      </c>
      <c r="H1826" t="str">
        <f t="shared" si="562"/>
        <v>Rendimiento (qqm/ha) 1979-2020</v>
      </c>
      <c r="L1826" s="1" t="str">
        <f t="shared" si="563"/>
        <v xml:space="preserve">Informe Interactivo 4 - </v>
      </c>
    </row>
    <row r="1827" spans="1:12" hidden="1" x14ac:dyDescent="0.35">
      <c r="A1827" s="2">
        <f t="shared" si="555"/>
        <v>235</v>
      </c>
      <c r="B1827" s="2">
        <f t="shared" si="556"/>
        <v>4.1100000000000003</v>
      </c>
      <c r="C1827" s="5" t="str">
        <f t="shared" si="557"/>
        <v xml:space="preserve">Informe Interactivo 4 - </v>
      </c>
      <c r="D1827" s="6" t="str">
        <f t="shared" si="558"/>
        <v>AQUÍ SE COPIA EL LINK SIN EL ID DE FILTRO</v>
      </c>
      <c r="E1827" s="4">
        <f t="shared" si="559"/>
        <v>10</v>
      </c>
      <c r="F1827" t="str">
        <f t="shared" si="560"/>
        <v>Informe Interactivo 4</v>
      </c>
      <c r="G1827" t="str">
        <f t="shared" si="561"/>
        <v>Producto</v>
      </c>
      <c r="H1827" t="str">
        <f t="shared" si="562"/>
        <v>Rendimiento (qqm/ha) 1979-2020</v>
      </c>
      <c r="L1827" s="1" t="str">
        <f t="shared" si="563"/>
        <v xml:space="preserve">Informe Interactivo 4 - </v>
      </c>
    </row>
    <row r="1828" spans="1:12" hidden="1" x14ac:dyDescent="0.35">
      <c r="A1828" s="2">
        <f t="shared" si="555"/>
        <v>236</v>
      </c>
      <c r="B1828" s="2">
        <f t="shared" si="556"/>
        <v>4.1100000000000003</v>
      </c>
      <c r="C1828" s="5" t="str">
        <f t="shared" si="557"/>
        <v xml:space="preserve">Informe Interactivo 4 - </v>
      </c>
      <c r="D1828" s="6" t="str">
        <f t="shared" si="558"/>
        <v>AQUÍ SE COPIA EL LINK SIN EL ID DE FILTRO</v>
      </c>
      <c r="E1828" s="4">
        <f t="shared" si="559"/>
        <v>10</v>
      </c>
      <c r="F1828" t="str">
        <f t="shared" si="560"/>
        <v>Informe Interactivo 4</v>
      </c>
      <c r="G1828" t="str">
        <f t="shared" si="561"/>
        <v>Producto</v>
      </c>
      <c r="H1828" t="str">
        <f t="shared" si="562"/>
        <v>Rendimiento (qqm/ha) 1979-2020</v>
      </c>
      <c r="L1828" s="1" t="str">
        <f t="shared" si="563"/>
        <v xml:space="preserve">Informe Interactivo 4 - </v>
      </c>
    </row>
    <row r="1829" spans="1:12" hidden="1" x14ac:dyDescent="0.35">
      <c r="A1829" s="2">
        <f t="shared" si="555"/>
        <v>237</v>
      </c>
      <c r="B1829" s="2">
        <f t="shared" si="556"/>
        <v>4.1100000000000003</v>
      </c>
      <c r="C1829" s="5" t="str">
        <f t="shared" si="557"/>
        <v xml:space="preserve">Informe Interactivo 4 - </v>
      </c>
      <c r="D1829" s="6" t="str">
        <f t="shared" si="558"/>
        <v>AQUÍ SE COPIA EL LINK SIN EL ID DE FILTRO</v>
      </c>
      <c r="E1829" s="4">
        <f t="shared" si="559"/>
        <v>10</v>
      </c>
      <c r="F1829" t="str">
        <f t="shared" si="560"/>
        <v>Informe Interactivo 4</v>
      </c>
      <c r="G1829" t="str">
        <f t="shared" si="561"/>
        <v>Producto</v>
      </c>
      <c r="H1829" t="str">
        <f t="shared" si="562"/>
        <v>Rendimiento (qqm/ha) 1979-2020</v>
      </c>
      <c r="L1829" s="1" t="str">
        <f t="shared" si="563"/>
        <v xml:space="preserve">Informe Interactivo 4 - </v>
      </c>
    </row>
    <row r="1830" spans="1:12" hidden="1" x14ac:dyDescent="0.35">
      <c r="A1830" s="2">
        <f t="shared" si="555"/>
        <v>238</v>
      </c>
      <c r="B1830" s="2">
        <f t="shared" si="556"/>
        <v>4.1100000000000003</v>
      </c>
      <c r="C1830" s="5" t="str">
        <f t="shared" si="557"/>
        <v xml:space="preserve">Informe Interactivo 4 - </v>
      </c>
      <c r="D1830" s="6" t="str">
        <f t="shared" si="558"/>
        <v>AQUÍ SE COPIA EL LINK SIN EL ID DE FILTRO</v>
      </c>
      <c r="E1830" s="4">
        <f t="shared" si="559"/>
        <v>10</v>
      </c>
      <c r="F1830" t="str">
        <f t="shared" si="560"/>
        <v>Informe Interactivo 4</v>
      </c>
      <c r="G1830" t="str">
        <f t="shared" si="561"/>
        <v>Producto</v>
      </c>
      <c r="H1830" t="str">
        <f t="shared" si="562"/>
        <v>Rendimiento (qqm/ha) 1979-2020</v>
      </c>
      <c r="L1830" s="1" t="str">
        <f t="shared" si="563"/>
        <v xml:space="preserve">Informe Interactivo 4 - </v>
      </c>
    </row>
    <row r="1831" spans="1:12" hidden="1" x14ac:dyDescent="0.35">
      <c r="A1831" s="2">
        <f t="shared" si="555"/>
        <v>239</v>
      </c>
      <c r="B1831" s="2">
        <f t="shared" si="556"/>
        <v>4.1100000000000003</v>
      </c>
      <c r="C1831" s="5" t="str">
        <f t="shared" si="557"/>
        <v xml:space="preserve">Informe Interactivo 4 - </v>
      </c>
      <c r="D1831" s="6" t="str">
        <f t="shared" si="558"/>
        <v>AQUÍ SE COPIA EL LINK SIN EL ID DE FILTRO</v>
      </c>
      <c r="E1831" s="4">
        <f t="shared" si="559"/>
        <v>10</v>
      </c>
      <c r="F1831" t="str">
        <f t="shared" si="560"/>
        <v>Informe Interactivo 4</v>
      </c>
      <c r="G1831" t="str">
        <f t="shared" si="561"/>
        <v>Producto</v>
      </c>
      <c r="H1831" t="str">
        <f t="shared" si="562"/>
        <v>Rendimiento (qqm/ha) 1979-2020</v>
      </c>
      <c r="L1831" s="1" t="str">
        <f t="shared" si="563"/>
        <v xml:space="preserve">Informe Interactivo 4 - </v>
      </c>
    </row>
    <row r="1832" spans="1:12" hidden="1" x14ac:dyDescent="0.35">
      <c r="A1832" s="2">
        <f t="shared" si="555"/>
        <v>240</v>
      </c>
      <c r="B1832" s="2">
        <f t="shared" si="556"/>
        <v>4.1100000000000003</v>
      </c>
      <c r="C1832" s="5" t="str">
        <f t="shared" si="557"/>
        <v xml:space="preserve">Informe Interactivo 4 - </v>
      </c>
      <c r="D1832" s="6" t="str">
        <f t="shared" si="558"/>
        <v>AQUÍ SE COPIA EL LINK SIN EL ID DE FILTRO</v>
      </c>
      <c r="E1832" s="4">
        <f t="shared" si="559"/>
        <v>10</v>
      </c>
      <c r="F1832" t="str">
        <f t="shared" si="560"/>
        <v>Informe Interactivo 4</v>
      </c>
      <c r="G1832" t="str">
        <f t="shared" si="561"/>
        <v>Producto</v>
      </c>
      <c r="H1832" t="str">
        <f t="shared" si="562"/>
        <v>Rendimiento (qqm/ha) 1979-2020</v>
      </c>
      <c r="L1832" s="1" t="str">
        <f t="shared" si="563"/>
        <v xml:space="preserve">Informe Interactivo 4 - </v>
      </c>
    </row>
    <row r="1833" spans="1:12" hidden="1" x14ac:dyDescent="0.35">
      <c r="A1833" s="2">
        <f t="shared" si="555"/>
        <v>241</v>
      </c>
      <c r="B1833" s="2">
        <f t="shared" si="556"/>
        <v>4.1100000000000003</v>
      </c>
      <c r="C1833" s="5" t="str">
        <f t="shared" si="557"/>
        <v xml:space="preserve">Informe Interactivo 4 - </v>
      </c>
      <c r="D1833" s="6" t="str">
        <f t="shared" si="558"/>
        <v>AQUÍ SE COPIA EL LINK SIN EL ID DE FILTRO</v>
      </c>
      <c r="E1833" s="4">
        <f t="shared" si="559"/>
        <v>10</v>
      </c>
      <c r="F1833" t="str">
        <f t="shared" si="560"/>
        <v>Informe Interactivo 4</v>
      </c>
      <c r="G1833" t="str">
        <f t="shared" si="561"/>
        <v>Producto</v>
      </c>
      <c r="H1833" t="str">
        <f t="shared" si="562"/>
        <v>Rendimiento (qqm/ha) 1979-2020</v>
      </c>
      <c r="L1833" s="1" t="str">
        <f t="shared" si="563"/>
        <v xml:space="preserve">Informe Interactivo 4 - </v>
      </c>
    </row>
    <row r="1834" spans="1:12" hidden="1" x14ac:dyDescent="0.35">
      <c r="A1834" s="2">
        <f t="shared" si="555"/>
        <v>242</v>
      </c>
      <c r="B1834" s="2">
        <f t="shared" si="556"/>
        <v>4.1100000000000003</v>
      </c>
      <c r="C1834" s="5" t="str">
        <f t="shared" si="557"/>
        <v xml:space="preserve">Informe Interactivo 4 - </v>
      </c>
      <c r="D1834" s="6" t="str">
        <f t="shared" si="558"/>
        <v>AQUÍ SE COPIA EL LINK SIN EL ID DE FILTRO</v>
      </c>
      <c r="E1834" s="4">
        <f t="shared" si="559"/>
        <v>10</v>
      </c>
      <c r="F1834" t="str">
        <f t="shared" si="560"/>
        <v>Informe Interactivo 4</v>
      </c>
      <c r="G1834" t="str">
        <f t="shared" si="561"/>
        <v>Producto</v>
      </c>
      <c r="H1834" t="str">
        <f t="shared" si="562"/>
        <v>Rendimiento (qqm/ha) 1979-2020</v>
      </c>
      <c r="L1834" s="1" t="str">
        <f t="shared" si="563"/>
        <v xml:space="preserve">Informe Interactivo 4 - </v>
      </c>
    </row>
    <row r="1835" spans="1:12" hidden="1" x14ac:dyDescent="0.35">
      <c r="A1835" s="2">
        <f t="shared" si="555"/>
        <v>243</v>
      </c>
      <c r="B1835" s="2">
        <f t="shared" si="556"/>
        <v>4.1100000000000003</v>
      </c>
      <c r="C1835" s="5" t="str">
        <f t="shared" si="557"/>
        <v xml:space="preserve">Informe Interactivo 4 - </v>
      </c>
      <c r="D1835" s="6" t="str">
        <f t="shared" si="558"/>
        <v>AQUÍ SE COPIA EL LINK SIN EL ID DE FILTRO</v>
      </c>
      <c r="E1835" s="4">
        <f t="shared" si="559"/>
        <v>10</v>
      </c>
      <c r="F1835" t="str">
        <f t="shared" si="560"/>
        <v>Informe Interactivo 4</v>
      </c>
      <c r="G1835" t="str">
        <f t="shared" si="561"/>
        <v>Producto</v>
      </c>
      <c r="H1835" t="str">
        <f t="shared" si="562"/>
        <v>Rendimiento (qqm/ha) 1979-2020</v>
      </c>
      <c r="L1835" s="1" t="str">
        <f t="shared" si="563"/>
        <v xml:space="preserve">Informe Interactivo 4 - </v>
      </c>
    </row>
    <row r="1836" spans="1:12" hidden="1" x14ac:dyDescent="0.35">
      <c r="A1836" s="2">
        <f t="shared" si="555"/>
        <v>244</v>
      </c>
      <c r="B1836" s="2">
        <f t="shared" si="556"/>
        <v>4.1100000000000003</v>
      </c>
      <c r="C1836" s="5" t="str">
        <f t="shared" si="557"/>
        <v xml:space="preserve">Informe Interactivo 4 - </v>
      </c>
      <c r="D1836" s="6" t="str">
        <f t="shared" si="558"/>
        <v>AQUÍ SE COPIA EL LINK SIN EL ID DE FILTRO</v>
      </c>
      <c r="E1836" s="4">
        <f t="shared" si="559"/>
        <v>10</v>
      </c>
      <c r="F1836" t="str">
        <f t="shared" si="560"/>
        <v>Informe Interactivo 4</v>
      </c>
      <c r="G1836" t="str">
        <f t="shared" si="561"/>
        <v>Producto</v>
      </c>
      <c r="H1836" t="str">
        <f t="shared" si="562"/>
        <v>Rendimiento (qqm/ha) 1979-2020</v>
      </c>
      <c r="L1836" s="1" t="str">
        <f t="shared" si="563"/>
        <v xml:space="preserve">Informe Interactivo 4 - </v>
      </c>
    </row>
    <row r="1837" spans="1:12" hidden="1" x14ac:dyDescent="0.35">
      <c r="A1837" s="2">
        <f t="shared" si="555"/>
        <v>245</v>
      </c>
      <c r="B1837" s="2">
        <f t="shared" si="556"/>
        <v>4.1100000000000003</v>
      </c>
      <c r="C1837" s="5" t="str">
        <f t="shared" si="557"/>
        <v xml:space="preserve">Informe Interactivo 4 - </v>
      </c>
      <c r="D1837" s="6" t="str">
        <f t="shared" si="558"/>
        <v>AQUÍ SE COPIA EL LINK SIN EL ID DE FILTRO</v>
      </c>
      <c r="E1837" s="4">
        <f t="shared" si="559"/>
        <v>10</v>
      </c>
      <c r="F1837" t="str">
        <f t="shared" si="560"/>
        <v>Informe Interactivo 4</v>
      </c>
      <c r="G1837" t="str">
        <f t="shared" si="561"/>
        <v>Producto</v>
      </c>
      <c r="H1837" t="str">
        <f t="shared" si="562"/>
        <v>Rendimiento (qqm/ha) 1979-2020</v>
      </c>
      <c r="L1837" s="1" t="str">
        <f t="shared" si="563"/>
        <v xml:space="preserve">Informe Interactivo 4 - </v>
      </c>
    </row>
    <row r="1838" spans="1:12" hidden="1" x14ac:dyDescent="0.35">
      <c r="A1838" s="2">
        <f t="shared" si="555"/>
        <v>246</v>
      </c>
      <c r="B1838" s="2">
        <f t="shared" si="556"/>
        <v>4.1100000000000003</v>
      </c>
      <c r="C1838" s="5" t="str">
        <f t="shared" si="557"/>
        <v xml:space="preserve">Informe Interactivo 4 - </v>
      </c>
      <c r="D1838" s="6" t="str">
        <f t="shared" si="558"/>
        <v>AQUÍ SE COPIA EL LINK SIN EL ID DE FILTRO</v>
      </c>
      <c r="E1838" s="4">
        <f t="shared" si="559"/>
        <v>10</v>
      </c>
      <c r="F1838" t="str">
        <f t="shared" si="560"/>
        <v>Informe Interactivo 4</v>
      </c>
      <c r="G1838" t="str">
        <f t="shared" si="561"/>
        <v>Producto</v>
      </c>
      <c r="H1838" t="str">
        <f t="shared" si="562"/>
        <v>Rendimiento (qqm/ha) 1979-2020</v>
      </c>
      <c r="L1838" s="1" t="str">
        <f t="shared" si="563"/>
        <v xml:space="preserve">Informe Interactivo 4 - </v>
      </c>
    </row>
    <row r="1839" spans="1:12" hidden="1" x14ac:dyDescent="0.35">
      <c r="A1839" s="2">
        <f t="shared" si="555"/>
        <v>247</v>
      </c>
      <c r="B1839" s="2">
        <f t="shared" si="556"/>
        <v>4.1100000000000003</v>
      </c>
      <c r="C1839" s="5" t="str">
        <f t="shared" si="557"/>
        <v xml:space="preserve">Informe Interactivo 4 - </v>
      </c>
      <c r="D1839" s="6" t="str">
        <f t="shared" si="558"/>
        <v>AQUÍ SE COPIA EL LINK SIN EL ID DE FILTRO</v>
      </c>
      <c r="E1839" s="4">
        <f t="shared" si="559"/>
        <v>10</v>
      </c>
      <c r="F1839" t="str">
        <f t="shared" si="560"/>
        <v>Informe Interactivo 4</v>
      </c>
      <c r="G1839" t="str">
        <f t="shared" si="561"/>
        <v>Producto</v>
      </c>
      <c r="H1839" t="str">
        <f t="shared" si="562"/>
        <v>Rendimiento (qqm/ha) 1979-2020</v>
      </c>
      <c r="L1839" s="1" t="str">
        <f t="shared" si="563"/>
        <v xml:space="preserve">Informe Interactivo 4 - </v>
      </c>
    </row>
    <row r="1840" spans="1:12" hidden="1" x14ac:dyDescent="0.35">
      <c r="A1840" s="2">
        <f t="shared" si="555"/>
        <v>248</v>
      </c>
      <c r="B1840" s="2">
        <f t="shared" si="556"/>
        <v>4.1100000000000003</v>
      </c>
      <c r="C1840" s="5" t="str">
        <f t="shared" si="557"/>
        <v xml:space="preserve">Informe Interactivo 4 - </v>
      </c>
      <c r="D1840" s="6" t="str">
        <f t="shared" si="558"/>
        <v>AQUÍ SE COPIA EL LINK SIN EL ID DE FILTRO</v>
      </c>
      <c r="E1840" s="4">
        <f t="shared" si="559"/>
        <v>10</v>
      </c>
      <c r="F1840" t="str">
        <f t="shared" si="560"/>
        <v>Informe Interactivo 4</v>
      </c>
      <c r="G1840" t="str">
        <f t="shared" si="561"/>
        <v>Producto</v>
      </c>
      <c r="H1840" t="str">
        <f t="shared" si="562"/>
        <v>Rendimiento (qqm/ha) 1979-2020</v>
      </c>
      <c r="L1840" s="1" t="str">
        <f t="shared" si="563"/>
        <v xml:space="preserve">Informe Interactivo 4 - </v>
      </c>
    </row>
    <row r="1841" spans="1:12" hidden="1" x14ac:dyDescent="0.35">
      <c r="A1841" s="2">
        <f t="shared" si="555"/>
        <v>249</v>
      </c>
      <c r="B1841" s="2">
        <f t="shared" si="556"/>
        <v>4.1100000000000003</v>
      </c>
      <c r="C1841" s="5" t="str">
        <f t="shared" si="557"/>
        <v xml:space="preserve">Informe Interactivo 4 - </v>
      </c>
      <c r="D1841" s="6" t="str">
        <f t="shared" si="558"/>
        <v>AQUÍ SE COPIA EL LINK SIN EL ID DE FILTRO</v>
      </c>
      <c r="E1841" s="4">
        <f t="shared" si="559"/>
        <v>10</v>
      </c>
      <c r="F1841" t="str">
        <f t="shared" si="560"/>
        <v>Informe Interactivo 4</v>
      </c>
      <c r="G1841" t="str">
        <f t="shared" si="561"/>
        <v>Producto</v>
      </c>
      <c r="H1841" t="str">
        <f t="shared" si="562"/>
        <v>Rendimiento (qqm/ha) 1979-2020</v>
      </c>
      <c r="L1841" s="1" t="str">
        <f t="shared" si="563"/>
        <v xml:space="preserve">Informe Interactivo 4 - </v>
      </c>
    </row>
    <row r="1842" spans="1:12" hidden="1" x14ac:dyDescent="0.35">
      <c r="A1842" s="2">
        <f t="shared" ref="A1842:A1905" si="564">+A1841+1</f>
        <v>250</v>
      </c>
      <c r="B1842" s="2">
        <f t="shared" ref="B1842:B1905" si="565">+B1841</f>
        <v>4.1100000000000003</v>
      </c>
      <c r="C1842" s="5" t="str">
        <f t="shared" ref="C1842:C1905" si="566">+F1842&amp;" - "&amp;J1842</f>
        <v xml:space="preserve">Informe Interactivo 4 - </v>
      </c>
      <c r="D1842" s="6" t="str">
        <f t="shared" ref="D1842:D1905" si="567">+"AQUÍ SE COPIA EL LINK SIN EL ID DE FILTRO"&amp;I1842</f>
        <v>AQUÍ SE COPIA EL LINK SIN EL ID DE FILTRO</v>
      </c>
      <c r="E1842" s="4">
        <f t="shared" ref="E1842:E1905" si="568">+E1841</f>
        <v>10</v>
      </c>
      <c r="F1842" t="str">
        <f t="shared" ref="F1842:F1905" si="569">+F1841</f>
        <v>Informe Interactivo 4</v>
      </c>
      <c r="G1842" t="str">
        <f t="shared" ref="G1842:G1905" si="570">+G1841</f>
        <v>Producto</v>
      </c>
      <c r="H1842" t="str">
        <f t="shared" ref="H1842:H1905" si="571">+H1841</f>
        <v>Rendimiento (qqm/ha) 1979-2020</v>
      </c>
      <c r="L1842" s="1" t="str">
        <f t="shared" ref="L1842:L1905" si="572">+HYPERLINK(D1842,C1842)</f>
        <v xml:space="preserve">Informe Interactivo 4 - </v>
      </c>
    </row>
    <row r="1843" spans="1:12" hidden="1" x14ac:dyDescent="0.35">
      <c r="A1843" s="2">
        <f t="shared" si="564"/>
        <v>251</v>
      </c>
      <c r="B1843" s="2">
        <f t="shared" si="565"/>
        <v>4.1100000000000003</v>
      </c>
      <c r="C1843" s="5" t="str">
        <f t="shared" si="566"/>
        <v xml:space="preserve">Informe Interactivo 4 - </v>
      </c>
      <c r="D1843" s="6" t="str">
        <f t="shared" si="567"/>
        <v>AQUÍ SE COPIA EL LINK SIN EL ID DE FILTRO</v>
      </c>
      <c r="E1843" s="4">
        <f t="shared" si="568"/>
        <v>10</v>
      </c>
      <c r="F1843" t="str">
        <f t="shared" si="569"/>
        <v>Informe Interactivo 4</v>
      </c>
      <c r="G1843" t="str">
        <f t="shared" si="570"/>
        <v>Producto</v>
      </c>
      <c r="H1843" t="str">
        <f t="shared" si="571"/>
        <v>Rendimiento (qqm/ha) 1979-2020</v>
      </c>
      <c r="L1843" s="1" t="str">
        <f t="shared" si="572"/>
        <v xml:space="preserve">Informe Interactivo 4 - </v>
      </c>
    </row>
    <row r="1844" spans="1:12" hidden="1" x14ac:dyDescent="0.35">
      <c r="A1844" s="2">
        <f t="shared" si="564"/>
        <v>252</v>
      </c>
      <c r="B1844" s="2">
        <f t="shared" si="565"/>
        <v>4.1100000000000003</v>
      </c>
      <c r="C1844" s="5" t="str">
        <f t="shared" si="566"/>
        <v xml:space="preserve">Informe Interactivo 4 - </v>
      </c>
      <c r="D1844" s="6" t="str">
        <f t="shared" si="567"/>
        <v>AQUÍ SE COPIA EL LINK SIN EL ID DE FILTRO</v>
      </c>
      <c r="E1844" s="4">
        <f t="shared" si="568"/>
        <v>10</v>
      </c>
      <c r="F1844" t="str">
        <f t="shared" si="569"/>
        <v>Informe Interactivo 4</v>
      </c>
      <c r="G1844" t="str">
        <f t="shared" si="570"/>
        <v>Producto</v>
      </c>
      <c r="H1844" t="str">
        <f t="shared" si="571"/>
        <v>Rendimiento (qqm/ha) 1979-2020</v>
      </c>
      <c r="L1844" s="1" t="str">
        <f t="shared" si="572"/>
        <v xml:space="preserve">Informe Interactivo 4 - </v>
      </c>
    </row>
    <row r="1845" spans="1:12" hidden="1" x14ac:dyDescent="0.35">
      <c r="A1845" s="2">
        <f t="shared" si="564"/>
        <v>253</v>
      </c>
      <c r="B1845" s="2">
        <f t="shared" si="565"/>
        <v>4.1100000000000003</v>
      </c>
      <c r="C1845" s="5" t="str">
        <f t="shared" si="566"/>
        <v xml:space="preserve">Informe Interactivo 4 - </v>
      </c>
      <c r="D1845" s="6" t="str">
        <f t="shared" si="567"/>
        <v>AQUÍ SE COPIA EL LINK SIN EL ID DE FILTRO</v>
      </c>
      <c r="E1845" s="4">
        <f t="shared" si="568"/>
        <v>10</v>
      </c>
      <c r="F1845" t="str">
        <f t="shared" si="569"/>
        <v>Informe Interactivo 4</v>
      </c>
      <c r="G1845" t="str">
        <f t="shared" si="570"/>
        <v>Producto</v>
      </c>
      <c r="H1845" t="str">
        <f t="shared" si="571"/>
        <v>Rendimiento (qqm/ha) 1979-2020</v>
      </c>
      <c r="L1845" s="1" t="str">
        <f t="shared" si="572"/>
        <v xml:space="preserve">Informe Interactivo 4 - </v>
      </c>
    </row>
    <row r="1846" spans="1:12" hidden="1" x14ac:dyDescent="0.35">
      <c r="A1846" s="2">
        <f t="shared" si="564"/>
        <v>254</v>
      </c>
      <c r="B1846" s="2">
        <f t="shared" si="565"/>
        <v>4.1100000000000003</v>
      </c>
      <c r="C1846" s="5" t="str">
        <f t="shared" si="566"/>
        <v xml:space="preserve">Informe Interactivo 4 - </v>
      </c>
      <c r="D1846" s="6" t="str">
        <f t="shared" si="567"/>
        <v>AQUÍ SE COPIA EL LINK SIN EL ID DE FILTRO</v>
      </c>
      <c r="E1846" s="4">
        <f t="shared" si="568"/>
        <v>10</v>
      </c>
      <c r="F1846" t="str">
        <f t="shared" si="569"/>
        <v>Informe Interactivo 4</v>
      </c>
      <c r="G1846" t="str">
        <f t="shared" si="570"/>
        <v>Producto</v>
      </c>
      <c r="H1846" t="str">
        <f t="shared" si="571"/>
        <v>Rendimiento (qqm/ha) 1979-2020</v>
      </c>
      <c r="L1846" s="1" t="str">
        <f t="shared" si="572"/>
        <v xml:space="preserve">Informe Interactivo 4 - </v>
      </c>
    </row>
    <row r="1847" spans="1:12" hidden="1" x14ac:dyDescent="0.35">
      <c r="A1847" s="2">
        <f t="shared" si="564"/>
        <v>255</v>
      </c>
      <c r="B1847" s="2">
        <f t="shared" si="565"/>
        <v>4.1100000000000003</v>
      </c>
      <c r="C1847" s="5" t="str">
        <f t="shared" si="566"/>
        <v xml:space="preserve">Informe Interactivo 4 - </v>
      </c>
      <c r="D1847" s="6" t="str">
        <f t="shared" si="567"/>
        <v>AQUÍ SE COPIA EL LINK SIN EL ID DE FILTRO</v>
      </c>
      <c r="E1847" s="4">
        <f t="shared" si="568"/>
        <v>10</v>
      </c>
      <c r="F1847" t="str">
        <f t="shared" si="569"/>
        <v>Informe Interactivo 4</v>
      </c>
      <c r="G1847" t="str">
        <f t="shared" si="570"/>
        <v>Producto</v>
      </c>
      <c r="H1847" t="str">
        <f t="shared" si="571"/>
        <v>Rendimiento (qqm/ha) 1979-2020</v>
      </c>
      <c r="L1847" s="1" t="str">
        <f t="shared" si="572"/>
        <v xml:space="preserve">Informe Interactivo 4 - </v>
      </c>
    </row>
    <row r="1848" spans="1:12" hidden="1" x14ac:dyDescent="0.35">
      <c r="A1848" s="2">
        <f t="shared" si="564"/>
        <v>256</v>
      </c>
      <c r="B1848" s="2">
        <f t="shared" si="565"/>
        <v>4.1100000000000003</v>
      </c>
      <c r="C1848" s="5" t="str">
        <f t="shared" si="566"/>
        <v xml:space="preserve">Informe Interactivo 4 - </v>
      </c>
      <c r="D1848" s="6" t="str">
        <f t="shared" si="567"/>
        <v>AQUÍ SE COPIA EL LINK SIN EL ID DE FILTRO</v>
      </c>
      <c r="E1848" s="4">
        <f t="shared" si="568"/>
        <v>10</v>
      </c>
      <c r="F1848" t="str">
        <f t="shared" si="569"/>
        <v>Informe Interactivo 4</v>
      </c>
      <c r="G1848" t="str">
        <f t="shared" si="570"/>
        <v>Producto</v>
      </c>
      <c r="H1848" t="str">
        <f t="shared" si="571"/>
        <v>Rendimiento (qqm/ha) 1979-2020</v>
      </c>
      <c r="L1848" s="1" t="str">
        <f t="shared" si="572"/>
        <v xml:space="preserve">Informe Interactivo 4 - </v>
      </c>
    </row>
    <row r="1849" spans="1:12" hidden="1" x14ac:dyDescent="0.35">
      <c r="A1849" s="2">
        <f t="shared" si="564"/>
        <v>257</v>
      </c>
      <c r="B1849" s="2">
        <f t="shared" si="565"/>
        <v>4.1100000000000003</v>
      </c>
      <c r="C1849" s="5" t="str">
        <f t="shared" si="566"/>
        <v xml:space="preserve">Informe Interactivo 4 - </v>
      </c>
      <c r="D1849" s="6" t="str">
        <f t="shared" si="567"/>
        <v>AQUÍ SE COPIA EL LINK SIN EL ID DE FILTRO</v>
      </c>
      <c r="E1849" s="4">
        <f t="shared" si="568"/>
        <v>10</v>
      </c>
      <c r="F1849" t="str">
        <f t="shared" si="569"/>
        <v>Informe Interactivo 4</v>
      </c>
      <c r="G1849" t="str">
        <f t="shared" si="570"/>
        <v>Producto</v>
      </c>
      <c r="H1849" t="str">
        <f t="shared" si="571"/>
        <v>Rendimiento (qqm/ha) 1979-2020</v>
      </c>
      <c r="L1849" s="1" t="str">
        <f t="shared" si="572"/>
        <v xml:space="preserve">Informe Interactivo 4 - </v>
      </c>
    </row>
    <row r="1850" spans="1:12" hidden="1" x14ac:dyDescent="0.35">
      <c r="A1850" s="2">
        <f t="shared" si="564"/>
        <v>258</v>
      </c>
      <c r="B1850" s="2">
        <f t="shared" si="565"/>
        <v>4.1100000000000003</v>
      </c>
      <c r="C1850" s="5" t="str">
        <f t="shared" si="566"/>
        <v xml:space="preserve">Informe Interactivo 4 - </v>
      </c>
      <c r="D1850" s="6" t="str">
        <f t="shared" si="567"/>
        <v>AQUÍ SE COPIA EL LINK SIN EL ID DE FILTRO</v>
      </c>
      <c r="E1850" s="4">
        <f t="shared" si="568"/>
        <v>10</v>
      </c>
      <c r="F1850" t="str">
        <f t="shared" si="569"/>
        <v>Informe Interactivo 4</v>
      </c>
      <c r="G1850" t="str">
        <f t="shared" si="570"/>
        <v>Producto</v>
      </c>
      <c r="H1850" t="str">
        <f t="shared" si="571"/>
        <v>Rendimiento (qqm/ha) 1979-2020</v>
      </c>
      <c r="L1850" s="1" t="str">
        <f t="shared" si="572"/>
        <v xml:space="preserve">Informe Interactivo 4 - </v>
      </c>
    </row>
    <row r="1851" spans="1:12" hidden="1" x14ac:dyDescent="0.35">
      <c r="A1851" s="2">
        <f t="shared" si="564"/>
        <v>259</v>
      </c>
      <c r="B1851" s="2">
        <f t="shared" si="565"/>
        <v>4.1100000000000003</v>
      </c>
      <c r="C1851" s="5" t="str">
        <f t="shared" si="566"/>
        <v xml:space="preserve">Informe Interactivo 4 - </v>
      </c>
      <c r="D1851" s="6" t="str">
        <f t="shared" si="567"/>
        <v>AQUÍ SE COPIA EL LINK SIN EL ID DE FILTRO</v>
      </c>
      <c r="E1851" s="4">
        <f t="shared" si="568"/>
        <v>10</v>
      </c>
      <c r="F1851" t="str">
        <f t="shared" si="569"/>
        <v>Informe Interactivo 4</v>
      </c>
      <c r="G1851" t="str">
        <f t="shared" si="570"/>
        <v>Producto</v>
      </c>
      <c r="H1851" t="str">
        <f t="shared" si="571"/>
        <v>Rendimiento (qqm/ha) 1979-2020</v>
      </c>
      <c r="L1851" s="1" t="str">
        <f t="shared" si="572"/>
        <v xml:space="preserve">Informe Interactivo 4 - </v>
      </c>
    </row>
    <row r="1852" spans="1:12" hidden="1" x14ac:dyDescent="0.35">
      <c r="A1852" s="2">
        <f t="shared" si="564"/>
        <v>260</v>
      </c>
      <c r="B1852" s="2">
        <f t="shared" si="565"/>
        <v>4.1100000000000003</v>
      </c>
      <c r="C1852" s="5" t="str">
        <f t="shared" si="566"/>
        <v xml:space="preserve">Informe Interactivo 4 - </v>
      </c>
      <c r="D1852" s="6" t="str">
        <f t="shared" si="567"/>
        <v>AQUÍ SE COPIA EL LINK SIN EL ID DE FILTRO</v>
      </c>
      <c r="E1852" s="4">
        <f t="shared" si="568"/>
        <v>10</v>
      </c>
      <c r="F1852" t="str">
        <f t="shared" si="569"/>
        <v>Informe Interactivo 4</v>
      </c>
      <c r="G1852" t="str">
        <f t="shared" si="570"/>
        <v>Producto</v>
      </c>
      <c r="H1852" t="str">
        <f t="shared" si="571"/>
        <v>Rendimiento (qqm/ha) 1979-2020</v>
      </c>
      <c r="L1852" s="1" t="str">
        <f t="shared" si="572"/>
        <v xml:space="preserve">Informe Interactivo 4 - </v>
      </c>
    </row>
    <row r="1853" spans="1:12" hidden="1" x14ac:dyDescent="0.35">
      <c r="A1853" s="2">
        <f t="shared" si="564"/>
        <v>261</v>
      </c>
      <c r="B1853" s="2">
        <f t="shared" si="565"/>
        <v>4.1100000000000003</v>
      </c>
      <c r="C1853" s="5" t="str">
        <f t="shared" si="566"/>
        <v xml:space="preserve">Informe Interactivo 4 - </v>
      </c>
      <c r="D1853" s="6" t="str">
        <f t="shared" si="567"/>
        <v>AQUÍ SE COPIA EL LINK SIN EL ID DE FILTRO</v>
      </c>
      <c r="E1853" s="4">
        <f t="shared" si="568"/>
        <v>10</v>
      </c>
      <c r="F1853" t="str">
        <f t="shared" si="569"/>
        <v>Informe Interactivo 4</v>
      </c>
      <c r="G1853" t="str">
        <f t="shared" si="570"/>
        <v>Producto</v>
      </c>
      <c r="H1853" t="str">
        <f t="shared" si="571"/>
        <v>Rendimiento (qqm/ha) 1979-2020</v>
      </c>
      <c r="L1853" s="1" t="str">
        <f t="shared" si="572"/>
        <v xml:space="preserve">Informe Interactivo 4 - </v>
      </c>
    </row>
    <row r="1854" spans="1:12" hidden="1" x14ac:dyDescent="0.35">
      <c r="A1854" s="2">
        <f t="shared" si="564"/>
        <v>262</v>
      </c>
      <c r="B1854" s="2">
        <f t="shared" si="565"/>
        <v>4.1100000000000003</v>
      </c>
      <c r="C1854" s="5" t="str">
        <f t="shared" si="566"/>
        <v xml:space="preserve">Informe Interactivo 4 - </v>
      </c>
      <c r="D1854" s="6" t="str">
        <f t="shared" si="567"/>
        <v>AQUÍ SE COPIA EL LINK SIN EL ID DE FILTRO</v>
      </c>
      <c r="E1854" s="4">
        <f t="shared" si="568"/>
        <v>10</v>
      </c>
      <c r="F1854" t="str">
        <f t="shared" si="569"/>
        <v>Informe Interactivo 4</v>
      </c>
      <c r="G1854" t="str">
        <f t="shared" si="570"/>
        <v>Producto</v>
      </c>
      <c r="H1854" t="str">
        <f t="shared" si="571"/>
        <v>Rendimiento (qqm/ha) 1979-2020</v>
      </c>
      <c r="L1854" s="1" t="str">
        <f t="shared" si="572"/>
        <v xml:space="preserve">Informe Interactivo 4 - </v>
      </c>
    </row>
    <row r="1855" spans="1:12" hidden="1" x14ac:dyDescent="0.35">
      <c r="A1855" s="2">
        <f t="shared" si="564"/>
        <v>263</v>
      </c>
      <c r="B1855" s="2">
        <f t="shared" si="565"/>
        <v>4.1100000000000003</v>
      </c>
      <c r="C1855" s="5" t="str">
        <f t="shared" si="566"/>
        <v xml:space="preserve">Informe Interactivo 4 - </v>
      </c>
      <c r="D1855" s="6" t="str">
        <f t="shared" si="567"/>
        <v>AQUÍ SE COPIA EL LINK SIN EL ID DE FILTRO</v>
      </c>
      <c r="E1855" s="4">
        <f t="shared" si="568"/>
        <v>10</v>
      </c>
      <c r="F1855" t="str">
        <f t="shared" si="569"/>
        <v>Informe Interactivo 4</v>
      </c>
      <c r="G1855" t="str">
        <f t="shared" si="570"/>
        <v>Producto</v>
      </c>
      <c r="H1855" t="str">
        <f t="shared" si="571"/>
        <v>Rendimiento (qqm/ha) 1979-2020</v>
      </c>
      <c r="L1855" s="1" t="str">
        <f t="shared" si="572"/>
        <v xml:space="preserve">Informe Interactivo 4 - </v>
      </c>
    </row>
    <row r="1856" spans="1:12" hidden="1" x14ac:dyDescent="0.35">
      <c r="A1856" s="2">
        <f t="shared" si="564"/>
        <v>264</v>
      </c>
      <c r="B1856" s="2">
        <f t="shared" si="565"/>
        <v>4.1100000000000003</v>
      </c>
      <c r="C1856" s="5" t="str">
        <f t="shared" si="566"/>
        <v xml:space="preserve">Informe Interactivo 4 - </v>
      </c>
      <c r="D1856" s="6" t="str">
        <f t="shared" si="567"/>
        <v>AQUÍ SE COPIA EL LINK SIN EL ID DE FILTRO</v>
      </c>
      <c r="E1856" s="4">
        <f t="shared" si="568"/>
        <v>10</v>
      </c>
      <c r="F1856" t="str">
        <f t="shared" si="569"/>
        <v>Informe Interactivo 4</v>
      </c>
      <c r="G1856" t="str">
        <f t="shared" si="570"/>
        <v>Producto</v>
      </c>
      <c r="H1856" t="str">
        <f t="shared" si="571"/>
        <v>Rendimiento (qqm/ha) 1979-2020</v>
      </c>
      <c r="L1856" s="1" t="str">
        <f t="shared" si="572"/>
        <v xml:space="preserve">Informe Interactivo 4 - </v>
      </c>
    </row>
    <row r="1857" spans="1:12" hidden="1" x14ac:dyDescent="0.35">
      <c r="A1857" s="2">
        <f t="shared" si="564"/>
        <v>265</v>
      </c>
      <c r="B1857" s="2">
        <f t="shared" si="565"/>
        <v>4.1100000000000003</v>
      </c>
      <c r="C1857" s="5" t="str">
        <f t="shared" si="566"/>
        <v xml:space="preserve">Informe Interactivo 4 - </v>
      </c>
      <c r="D1857" s="6" t="str">
        <f t="shared" si="567"/>
        <v>AQUÍ SE COPIA EL LINK SIN EL ID DE FILTRO</v>
      </c>
      <c r="E1857" s="4">
        <f t="shared" si="568"/>
        <v>10</v>
      </c>
      <c r="F1857" t="str">
        <f t="shared" si="569"/>
        <v>Informe Interactivo 4</v>
      </c>
      <c r="G1857" t="str">
        <f t="shared" si="570"/>
        <v>Producto</v>
      </c>
      <c r="H1857" t="str">
        <f t="shared" si="571"/>
        <v>Rendimiento (qqm/ha) 1979-2020</v>
      </c>
      <c r="L1857" s="1" t="str">
        <f t="shared" si="572"/>
        <v xml:space="preserve">Informe Interactivo 4 - </v>
      </c>
    </row>
    <row r="1858" spans="1:12" hidden="1" x14ac:dyDescent="0.35">
      <c r="A1858" s="2">
        <f t="shared" si="564"/>
        <v>266</v>
      </c>
      <c r="B1858" s="2">
        <f t="shared" si="565"/>
        <v>4.1100000000000003</v>
      </c>
      <c r="C1858" s="5" t="str">
        <f t="shared" si="566"/>
        <v xml:space="preserve">Informe Interactivo 4 - </v>
      </c>
      <c r="D1858" s="6" t="str">
        <f t="shared" si="567"/>
        <v>AQUÍ SE COPIA EL LINK SIN EL ID DE FILTRO</v>
      </c>
      <c r="E1858" s="4">
        <f t="shared" si="568"/>
        <v>10</v>
      </c>
      <c r="F1858" t="str">
        <f t="shared" si="569"/>
        <v>Informe Interactivo 4</v>
      </c>
      <c r="G1858" t="str">
        <f t="shared" si="570"/>
        <v>Producto</v>
      </c>
      <c r="H1858" t="str">
        <f t="shared" si="571"/>
        <v>Rendimiento (qqm/ha) 1979-2020</v>
      </c>
      <c r="L1858" s="1" t="str">
        <f t="shared" si="572"/>
        <v xml:space="preserve">Informe Interactivo 4 - </v>
      </c>
    </row>
    <row r="1859" spans="1:12" hidden="1" x14ac:dyDescent="0.35">
      <c r="A1859" s="2">
        <f t="shared" si="564"/>
        <v>267</v>
      </c>
      <c r="B1859" s="2">
        <f t="shared" si="565"/>
        <v>4.1100000000000003</v>
      </c>
      <c r="C1859" s="5" t="str">
        <f t="shared" si="566"/>
        <v xml:space="preserve">Informe Interactivo 4 - </v>
      </c>
      <c r="D1859" s="6" t="str">
        <f t="shared" si="567"/>
        <v>AQUÍ SE COPIA EL LINK SIN EL ID DE FILTRO</v>
      </c>
      <c r="E1859" s="4">
        <f t="shared" si="568"/>
        <v>10</v>
      </c>
      <c r="F1859" t="str">
        <f t="shared" si="569"/>
        <v>Informe Interactivo 4</v>
      </c>
      <c r="G1859" t="str">
        <f t="shared" si="570"/>
        <v>Producto</v>
      </c>
      <c r="H1859" t="str">
        <f t="shared" si="571"/>
        <v>Rendimiento (qqm/ha) 1979-2020</v>
      </c>
      <c r="L1859" s="1" t="str">
        <f t="shared" si="572"/>
        <v xml:space="preserve">Informe Interactivo 4 - </v>
      </c>
    </row>
    <row r="1860" spans="1:12" hidden="1" x14ac:dyDescent="0.35">
      <c r="A1860" s="2">
        <f t="shared" si="564"/>
        <v>268</v>
      </c>
      <c r="B1860" s="2">
        <f t="shared" si="565"/>
        <v>4.1100000000000003</v>
      </c>
      <c r="C1860" s="5" t="str">
        <f t="shared" si="566"/>
        <v xml:space="preserve">Informe Interactivo 4 - </v>
      </c>
      <c r="D1860" s="6" t="str">
        <f t="shared" si="567"/>
        <v>AQUÍ SE COPIA EL LINK SIN EL ID DE FILTRO</v>
      </c>
      <c r="E1860" s="4">
        <f t="shared" si="568"/>
        <v>10</v>
      </c>
      <c r="F1860" t="str">
        <f t="shared" si="569"/>
        <v>Informe Interactivo 4</v>
      </c>
      <c r="G1860" t="str">
        <f t="shared" si="570"/>
        <v>Producto</v>
      </c>
      <c r="H1860" t="str">
        <f t="shared" si="571"/>
        <v>Rendimiento (qqm/ha) 1979-2020</v>
      </c>
      <c r="L1860" s="1" t="str">
        <f t="shared" si="572"/>
        <v xml:space="preserve">Informe Interactivo 4 - </v>
      </c>
    </row>
    <row r="1861" spans="1:12" hidden="1" x14ac:dyDescent="0.35">
      <c r="A1861" s="2">
        <f t="shared" si="564"/>
        <v>269</v>
      </c>
      <c r="B1861" s="2">
        <f t="shared" si="565"/>
        <v>4.1100000000000003</v>
      </c>
      <c r="C1861" s="5" t="str">
        <f t="shared" si="566"/>
        <v xml:space="preserve">Informe Interactivo 4 - </v>
      </c>
      <c r="D1861" s="6" t="str">
        <f t="shared" si="567"/>
        <v>AQUÍ SE COPIA EL LINK SIN EL ID DE FILTRO</v>
      </c>
      <c r="E1861" s="4">
        <f t="shared" si="568"/>
        <v>10</v>
      </c>
      <c r="F1861" t="str">
        <f t="shared" si="569"/>
        <v>Informe Interactivo 4</v>
      </c>
      <c r="G1861" t="str">
        <f t="shared" si="570"/>
        <v>Producto</v>
      </c>
      <c r="H1861" t="str">
        <f t="shared" si="571"/>
        <v>Rendimiento (qqm/ha) 1979-2020</v>
      </c>
      <c r="L1861" s="1" t="str">
        <f t="shared" si="572"/>
        <v xml:space="preserve">Informe Interactivo 4 - </v>
      </c>
    </row>
    <row r="1862" spans="1:12" hidden="1" x14ac:dyDescent="0.35">
      <c r="A1862" s="2">
        <f t="shared" si="564"/>
        <v>270</v>
      </c>
      <c r="B1862" s="2">
        <f t="shared" si="565"/>
        <v>4.1100000000000003</v>
      </c>
      <c r="C1862" s="5" t="str">
        <f t="shared" si="566"/>
        <v xml:space="preserve">Informe Interactivo 4 - </v>
      </c>
      <c r="D1862" s="6" t="str">
        <f t="shared" si="567"/>
        <v>AQUÍ SE COPIA EL LINK SIN EL ID DE FILTRO</v>
      </c>
      <c r="E1862" s="4">
        <f t="shared" si="568"/>
        <v>10</v>
      </c>
      <c r="F1862" t="str">
        <f t="shared" si="569"/>
        <v>Informe Interactivo 4</v>
      </c>
      <c r="G1862" t="str">
        <f t="shared" si="570"/>
        <v>Producto</v>
      </c>
      <c r="H1862" t="str">
        <f t="shared" si="571"/>
        <v>Rendimiento (qqm/ha) 1979-2020</v>
      </c>
      <c r="L1862" s="1" t="str">
        <f t="shared" si="572"/>
        <v xml:space="preserve">Informe Interactivo 4 - </v>
      </c>
    </row>
    <row r="1863" spans="1:12" hidden="1" x14ac:dyDescent="0.35">
      <c r="A1863" s="2">
        <f t="shared" si="564"/>
        <v>271</v>
      </c>
      <c r="B1863" s="2">
        <f t="shared" si="565"/>
        <v>4.1100000000000003</v>
      </c>
      <c r="C1863" s="5" t="str">
        <f t="shared" si="566"/>
        <v xml:space="preserve">Informe Interactivo 4 - </v>
      </c>
      <c r="D1863" s="6" t="str">
        <f t="shared" si="567"/>
        <v>AQUÍ SE COPIA EL LINK SIN EL ID DE FILTRO</v>
      </c>
      <c r="E1863" s="4">
        <f t="shared" si="568"/>
        <v>10</v>
      </c>
      <c r="F1863" t="str">
        <f t="shared" si="569"/>
        <v>Informe Interactivo 4</v>
      </c>
      <c r="G1863" t="str">
        <f t="shared" si="570"/>
        <v>Producto</v>
      </c>
      <c r="H1863" t="str">
        <f t="shared" si="571"/>
        <v>Rendimiento (qqm/ha) 1979-2020</v>
      </c>
      <c r="L1863" s="1" t="str">
        <f t="shared" si="572"/>
        <v xml:space="preserve">Informe Interactivo 4 - </v>
      </c>
    </row>
    <row r="1864" spans="1:12" hidden="1" x14ac:dyDescent="0.35">
      <c r="A1864" s="2">
        <f t="shared" si="564"/>
        <v>272</v>
      </c>
      <c r="B1864" s="2">
        <f t="shared" si="565"/>
        <v>4.1100000000000003</v>
      </c>
      <c r="C1864" s="5" t="str">
        <f t="shared" si="566"/>
        <v xml:space="preserve">Informe Interactivo 4 - </v>
      </c>
      <c r="D1864" s="6" t="str">
        <f t="shared" si="567"/>
        <v>AQUÍ SE COPIA EL LINK SIN EL ID DE FILTRO</v>
      </c>
      <c r="E1864" s="4">
        <f t="shared" si="568"/>
        <v>10</v>
      </c>
      <c r="F1864" t="str">
        <f t="shared" si="569"/>
        <v>Informe Interactivo 4</v>
      </c>
      <c r="G1864" t="str">
        <f t="shared" si="570"/>
        <v>Producto</v>
      </c>
      <c r="H1864" t="str">
        <f t="shared" si="571"/>
        <v>Rendimiento (qqm/ha) 1979-2020</v>
      </c>
      <c r="L1864" s="1" t="str">
        <f t="shared" si="572"/>
        <v xml:space="preserve">Informe Interactivo 4 - </v>
      </c>
    </row>
    <row r="1865" spans="1:12" hidden="1" x14ac:dyDescent="0.35">
      <c r="A1865" s="2">
        <f t="shared" si="564"/>
        <v>273</v>
      </c>
      <c r="B1865" s="2">
        <f t="shared" si="565"/>
        <v>4.1100000000000003</v>
      </c>
      <c r="C1865" s="5" t="str">
        <f t="shared" si="566"/>
        <v xml:space="preserve">Informe Interactivo 4 - </v>
      </c>
      <c r="D1865" s="6" t="str">
        <f t="shared" si="567"/>
        <v>AQUÍ SE COPIA EL LINK SIN EL ID DE FILTRO</v>
      </c>
      <c r="E1865" s="4">
        <f t="shared" si="568"/>
        <v>10</v>
      </c>
      <c r="F1865" t="str">
        <f t="shared" si="569"/>
        <v>Informe Interactivo 4</v>
      </c>
      <c r="G1865" t="str">
        <f t="shared" si="570"/>
        <v>Producto</v>
      </c>
      <c r="H1865" t="str">
        <f t="shared" si="571"/>
        <v>Rendimiento (qqm/ha) 1979-2020</v>
      </c>
      <c r="L1865" s="1" t="str">
        <f t="shared" si="572"/>
        <v xml:space="preserve">Informe Interactivo 4 - </v>
      </c>
    </row>
    <row r="1866" spans="1:12" hidden="1" x14ac:dyDescent="0.35">
      <c r="A1866" s="2">
        <f t="shared" si="564"/>
        <v>274</v>
      </c>
      <c r="B1866" s="2">
        <f t="shared" si="565"/>
        <v>4.1100000000000003</v>
      </c>
      <c r="C1866" s="5" t="str">
        <f t="shared" si="566"/>
        <v xml:space="preserve">Informe Interactivo 4 - </v>
      </c>
      <c r="D1866" s="6" t="str">
        <f t="shared" si="567"/>
        <v>AQUÍ SE COPIA EL LINK SIN EL ID DE FILTRO</v>
      </c>
      <c r="E1866" s="4">
        <f t="shared" si="568"/>
        <v>10</v>
      </c>
      <c r="F1866" t="str">
        <f t="shared" si="569"/>
        <v>Informe Interactivo 4</v>
      </c>
      <c r="G1866" t="str">
        <f t="shared" si="570"/>
        <v>Producto</v>
      </c>
      <c r="H1866" t="str">
        <f t="shared" si="571"/>
        <v>Rendimiento (qqm/ha) 1979-2020</v>
      </c>
      <c r="L1866" s="1" t="str">
        <f t="shared" si="572"/>
        <v xml:space="preserve">Informe Interactivo 4 - </v>
      </c>
    </row>
    <row r="1867" spans="1:12" hidden="1" x14ac:dyDescent="0.35">
      <c r="A1867" s="2">
        <f t="shared" si="564"/>
        <v>275</v>
      </c>
      <c r="B1867" s="2">
        <f t="shared" si="565"/>
        <v>4.1100000000000003</v>
      </c>
      <c r="C1867" s="5" t="str">
        <f t="shared" si="566"/>
        <v xml:space="preserve">Informe Interactivo 4 - </v>
      </c>
      <c r="D1867" s="6" t="str">
        <f t="shared" si="567"/>
        <v>AQUÍ SE COPIA EL LINK SIN EL ID DE FILTRO</v>
      </c>
      <c r="E1867" s="4">
        <f t="shared" si="568"/>
        <v>10</v>
      </c>
      <c r="F1867" t="str">
        <f t="shared" si="569"/>
        <v>Informe Interactivo 4</v>
      </c>
      <c r="G1867" t="str">
        <f t="shared" si="570"/>
        <v>Producto</v>
      </c>
      <c r="H1867" t="str">
        <f t="shared" si="571"/>
        <v>Rendimiento (qqm/ha) 1979-2020</v>
      </c>
      <c r="L1867" s="1" t="str">
        <f t="shared" si="572"/>
        <v xml:space="preserve">Informe Interactivo 4 - </v>
      </c>
    </row>
    <row r="1868" spans="1:12" hidden="1" x14ac:dyDescent="0.35">
      <c r="A1868" s="2">
        <f t="shared" si="564"/>
        <v>276</v>
      </c>
      <c r="B1868" s="2">
        <f t="shared" si="565"/>
        <v>4.1100000000000003</v>
      </c>
      <c r="C1868" s="5" t="str">
        <f t="shared" si="566"/>
        <v xml:space="preserve">Informe Interactivo 4 - </v>
      </c>
      <c r="D1868" s="6" t="str">
        <f t="shared" si="567"/>
        <v>AQUÍ SE COPIA EL LINK SIN EL ID DE FILTRO</v>
      </c>
      <c r="E1868" s="4">
        <f t="shared" si="568"/>
        <v>10</v>
      </c>
      <c r="F1868" t="str">
        <f t="shared" si="569"/>
        <v>Informe Interactivo 4</v>
      </c>
      <c r="G1868" t="str">
        <f t="shared" si="570"/>
        <v>Producto</v>
      </c>
      <c r="H1868" t="str">
        <f t="shared" si="571"/>
        <v>Rendimiento (qqm/ha) 1979-2020</v>
      </c>
      <c r="L1868" s="1" t="str">
        <f t="shared" si="572"/>
        <v xml:space="preserve">Informe Interactivo 4 - </v>
      </c>
    </row>
    <row r="1869" spans="1:12" hidden="1" x14ac:dyDescent="0.35">
      <c r="A1869" s="2">
        <f t="shared" si="564"/>
        <v>277</v>
      </c>
      <c r="B1869" s="2">
        <f t="shared" si="565"/>
        <v>4.1100000000000003</v>
      </c>
      <c r="C1869" s="5" t="str">
        <f t="shared" si="566"/>
        <v xml:space="preserve">Informe Interactivo 4 - </v>
      </c>
      <c r="D1869" s="6" t="str">
        <f t="shared" si="567"/>
        <v>AQUÍ SE COPIA EL LINK SIN EL ID DE FILTRO</v>
      </c>
      <c r="E1869" s="4">
        <f t="shared" si="568"/>
        <v>10</v>
      </c>
      <c r="F1869" t="str">
        <f t="shared" si="569"/>
        <v>Informe Interactivo 4</v>
      </c>
      <c r="G1869" t="str">
        <f t="shared" si="570"/>
        <v>Producto</v>
      </c>
      <c r="H1869" t="str">
        <f t="shared" si="571"/>
        <v>Rendimiento (qqm/ha) 1979-2020</v>
      </c>
      <c r="L1869" s="1" t="str">
        <f t="shared" si="572"/>
        <v xml:space="preserve">Informe Interactivo 4 - </v>
      </c>
    </row>
    <row r="1870" spans="1:12" hidden="1" x14ac:dyDescent="0.35">
      <c r="A1870" s="2">
        <f t="shared" si="564"/>
        <v>278</v>
      </c>
      <c r="B1870" s="2">
        <f t="shared" si="565"/>
        <v>4.1100000000000003</v>
      </c>
      <c r="C1870" s="5" t="str">
        <f t="shared" si="566"/>
        <v xml:space="preserve">Informe Interactivo 4 - </v>
      </c>
      <c r="D1870" s="6" t="str">
        <f t="shared" si="567"/>
        <v>AQUÍ SE COPIA EL LINK SIN EL ID DE FILTRO</v>
      </c>
      <c r="E1870" s="4">
        <f t="shared" si="568"/>
        <v>10</v>
      </c>
      <c r="F1870" t="str">
        <f t="shared" si="569"/>
        <v>Informe Interactivo 4</v>
      </c>
      <c r="G1870" t="str">
        <f t="shared" si="570"/>
        <v>Producto</v>
      </c>
      <c r="H1870" t="str">
        <f t="shared" si="571"/>
        <v>Rendimiento (qqm/ha) 1979-2020</v>
      </c>
      <c r="L1870" s="1" t="str">
        <f t="shared" si="572"/>
        <v xml:space="preserve">Informe Interactivo 4 - </v>
      </c>
    </row>
    <row r="1871" spans="1:12" hidden="1" x14ac:dyDescent="0.35">
      <c r="A1871" s="2">
        <f t="shared" si="564"/>
        <v>279</v>
      </c>
      <c r="B1871" s="2">
        <f t="shared" si="565"/>
        <v>4.1100000000000003</v>
      </c>
      <c r="C1871" s="5" t="str">
        <f t="shared" si="566"/>
        <v xml:space="preserve">Informe Interactivo 4 - </v>
      </c>
      <c r="D1871" s="6" t="str">
        <f t="shared" si="567"/>
        <v>AQUÍ SE COPIA EL LINK SIN EL ID DE FILTRO</v>
      </c>
      <c r="E1871" s="4">
        <f t="shared" si="568"/>
        <v>10</v>
      </c>
      <c r="F1871" t="str">
        <f t="shared" si="569"/>
        <v>Informe Interactivo 4</v>
      </c>
      <c r="G1871" t="str">
        <f t="shared" si="570"/>
        <v>Producto</v>
      </c>
      <c r="H1871" t="str">
        <f t="shared" si="571"/>
        <v>Rendimiento (qqm/ha) 1979-2020</v>
      </c>
      <c r="L1871" s="1" t="str">
        <f t="shared" si="572"/>
        <v xml:space="preserve">Informe Interactivo 4 - </v>
      </c>
    </row>
    <row r="1872" spans="1:12" hidden="1" x14ac:dyDescent="0.35">
      <c r="A1872" s="2">
        <f t="shared" si="564"/>
        <v>280</v>
      </c>
      <c r="B1872" s="2">
        <f t="shared" si="565"/>
        <v>4.1100000000000003</v>
      </c>
      <c r="C1872" s="5" t="str">
        <f t="shared" si="566"/>
        <v xml:space="preserve">Informe Interactivo 4 - </v>
      </c>
      <c r="D1872" s="6" t="str">
        <f t="shared" si="567"/>
        <v>AQUÍ SE COPIA EL LINK SIN EL ID DE FILTRO</v>
      </c>
      <c r="E1872" s="4">
        <f t="shared" si="568"/>
        <v>10</v>
      </c>
      <c r="F1872" t="str">
        <f t="shared" si="569"/>
        <v>Informe Interactivo 4</v>
      </c>
      <c r="G1872" t="str">
        <f t="shared" si="570"/>
        <v>Producto</v>
      </c>
      <c r="H1872" t="str">
        <f t="shared" si="571"/>
        <v>Rendimiento (qqm/ha) 1979-2020</v>
      </c>
      <c r="L1872" s="1" t="str">
        <f t="shared" si="572"/>
        <v xml:space="preserve">Informe Interactivo 4 - </v>
      </c>
    </row>
    <row r="1873" spans="1:12" hidden="1" x14ac:dyDescent="0.35">
      <c r="A1873" s="2">
        <f t="shared" si="564"/>
        <v>281</v>
      </c>
      <c r="B1873" s="2">
        <f t="shared" si="565"/>
        <v>4.1100000000000003</v>
      </c>
      <c r="C1873" s="5" t="str">
        <f t="shared" si="566"/>
        <v xml:space="preserve">Informe Interactivo 4 - </v>
      </c>
      <c r="D1873" s="6" t="str">
        <f t="shared" si="567"/>
        <v>AQUÍ SE COPIA EL LINK SIN EL ID DE FILTRO</v>
      </c>
      <c r="E1873" s="4">
        <f t="shared" si="568"/>
        <v>10</v>
      </c>
      <c r="F1873" t="str">
        <f t="shared" si="569"/>
        <v>Informe Interactivo 4</v>
      </c>
      <c r="G1873" t="str">
        <f t="shared" si="570"/>
        <v>Producto</v>
      </c>
      <c r="H1873" t="str">
        <f t="shared" si="571"/>
        <v>Rendimiento (qqm/ha) 1979-2020</v>
      </c>
      <c r="L1873" s="1" t="str">
        <f t="shared" si="572"/>
        <v xml:space="preserve">Informe Interactivo 4 - </v>
      </c>
    </row>
    <row r="1874" spans="1:12" hidden="1" x14ac:dyDescent="0.35">
      <c r="A1874" s="2">
        <f t="shared" si="564"/>
        <v>282</v>
      </c>
      <c r="B1874" s="2">
        <f t="shared" si="565"/>
        <v>4.1100000000000003</v>
      </c>
      <c r="C1874" s="5" t="str">
        <f t="shared" si="566"/>
        <v xml:space="preserve">Informe Interactivo 4 - </v>
      </c>
      <c r="D1874" s="6" t="str">
        <f t="shared" si="567"/>
        <v>AQUÍ SE COPIA EL LINK SIN EL ID DE FILTRO</v>
      </c>
      <c r="E1874" s="4">
        <f t="shared" si="568"/>
        <v>10</v>
      </c>
      <c r="F1874" t="str">
        <f t="shared" si="569"/>
        <v>Informe Interactivo 4</v>
      </c>
      <c r="G1874" t="str">
        <f t="shared" si="570"/>
        <v>Producto</v>
      </c>
      <c r="H1874" t="str">
        <f t="shared" si="571"/>
        <v>Rendimiento (qqm/ha) 1979-2020</v>
      </c>
      <c r="L1874" s="1" t="str">
        <f t="shared" si="572"/>
        <v xml:space="preserve">Informe Interactivo 4 - </v>
      </c>
    </row>
    <row r="1875" spans="1:12" hidden="1" x14ac:dyDescent="0.35">
      <c r="A1875" s="2">
        <f t="shared" si="564"/>
        <v>283</v>
      </c>
      <c r="B1875" s="2">
        <f t="shared" si="565"/>
        <v>4.1100000000000003</v>
      </c>
      <c r="C1875" s="5" t="str">
        <f t="shared" si="566"/>
        <v xml:space="preserve">Informe Interactivo 4 - </v>
      </c>
      <c r="D1875" s="6" t="str">
        <f t="shared" si="567"/>
        <v>AQUÍ SE COPIA EL LINK SIN EL ID DE FILTRO</v>
      </c>
      <c r="E1875" s="4">
        <f t="shared" si="568"/>
        <v>10</v>
      </c>
      <c r="F1875" t="str">
        <f t="shared" si="569"/>
        <v>Informe Interactivo 4</v>
      </c>
      <c r="G1875" t="str">
        <f t="shared" si="570"/>
        <v>Producto</v>
      </c>
      <c r="H1875" t="str">
        <f t="shared" si="571"/>
        <v>Rendimiento (qqm/ha) 1979-2020</v>
      </c>
      <c r="L1875" s="1" t="str">
        <f t="shared" si="572"/>
        <v xml:space="preserve">Informe Interactivo 4 - </v>
      </c>
    </row>
    <row r="1876" spans="1:12" hidden="1" x14ac:dyDescent="0.35">
      <c r="A1876" s="2">
        <f t="shared" si="564"/>
        <v>284</v>
      </c>
      <c r="B1876" s="2">
        <f t="shared" si="565"/>
        <v>4.1100000000000003</v>
      </c>
      <c r="C1876" s="5" t="str">
        <f t="shared" si="566"/>
        <v xml:space="preserve">Informe Interactivo 4 - </v>
      </c>
      <c r="D1876" s="6" t="str">
        <f t="shared" si="567"/>
        <v>AQUÍ SE COPIA EL LINK SIN EL ID DE FILTRO</v>
      </c>
      <c r="E1876" s="4">
        <f t="shared" si="568"/>
        <v>10</v>
      </c>
      <c r="F1876" t="str">
        <f t="shared" si="569"/>
        <v>Informe Interactivo 4</v>
      </c>
      <c r="G1876" t="str">
        <f t="shared" si="570"/>
        <v>Producto</v>
      </c>
      <c r="H1876" t="str">
        <f t="shared" si="571"/>
        <v>Rendimiento (qqm/ha) 1979-2020</v>
      </c>
      <c r="L1876" s="1" t="str">
        <f t="shared" si="572"/>
        <v xml:space="preserve">Informe Interactivo 4 - </v>
      </c>
    </row>
    <row r="1877" spans="1:12" hidden="1" x14ac:dyDescent="0.35">
      <c r="A1877" s="2">
        <f t="shared" si="564"/>
        <v>285</v>
      </c>
      <c r="B1877" s="2">
        <f t="shared" si="565"/>
        <v>4.1100000000000003</v>
      </c>
      <c r="C1877" s="5" t="str">
        <f t="shared" si="566"/>
        <v xml:space="preserve">Informe Interactivo 4 - </v>
      </c>
      <c r="D1877" s="6" t="str">
        <f t="shared" si="567"/>
        <v>AQUÍ SE COPIA EL LINK SIN EL ID DE FILTRO</v>
      </c>
      <c r="E1877" s="4">
        <f t="shared" si="568"/>
        <v>10</v>
      </c>
      <c r="F1877" t="str">
        <f t="shared" si="569"/>
        <v>Informe Interactivo 4</v>
      </c>
      <c r="G1877" t="str">
        <f t="shared" si="570"/>
        <v>Producto</v>
      </c>
      <c r="H1877" t="str">
        <f t="shared" si="571"/>
        <v>Rendimiento (qqm/ha) 1979-2020</v>
      </c>
      <c r="L1877" s="1" t="str">
        <f t="shared" si="572"/>
        <v xml:space="preserve">Informe Interactivo 4 - </v>
      </c>
    </row>
    <row r="1878" spans="1:12" hidden="1" x14ac:dyDescent="0.35">
      <c r="A1878" s="2">
        <f t="shared" si="564"/>
        <v>286</v>
      </c>
      <c r="B1878" s="2">
        <f t="shared" si="565"/>
        <v>4.1100000000000003</v>
      </c>
      <c r="C1878" s="5" t="str">
        <f t="shared" si="566"/>
        <v xml:space="preserve">Informe Interactivo 4 - </v>
      </c>
      <c r="D1878" s="6" t="str">
        <f t="shared" si="567"/>
        <v>AQUÍ SE COPIA EL LINK SIN EL ID DE FILTRO</v>
      </c>
      <c r="E1878" s="4">
        <f t="shared" si="568"/>
        <v>10</v>
      </c>
      <c r="F1878" t="str">
        <f t="shared" si="569"/>
        <v>Informe Interactivo 4</v>
      </c>
      <c r="G1878" t="str">
        <f t="shared" si="570"/>
        <v>Producto</v>
      </c>
      <c r="H1878" t="str">
        <f t="shared" si="571"/>
        <v>Rendimiento (qqm/ha) 1979-2020</v>
      </c>
      <c r="L1878" s="1" t="str">
        <f t="shared" si="572"/>
        <v xml:space="preserve">Informe Interactivo 4 - </v>
      </c>
    </row>
    <row r="1879" spans="1:12" hidden="1" x14ac:dyDescent="0.35">
      <c r="A1879" s="2">
        <f t="shared" si="564"/>
        <v>287</v>
      </c>
      <c r="B1879" s="2">
        <f t="shared" si="565"/>
        <v>4.1100000000000003</v>
      </c>
      <c r="C1879" s="5" t="str">
        <f t="shared" si="566"/>
        <v xml:space="preserve">Informe Interactivo 4 - </v>
      </c>
      <c r="D1879" s="6" t="str">
        <f t="shared" si="567"/>
        <v>AQUÍ SE COPIA EL LINK SIN EL ID DE FILTRO</v>
      </c>
      <c r="E1879" s="4">
        <f t="shared" si="568"/>
        <v>10</v>
      </c>
      <c r="F1879" t="str">
        <f t="shared" si="569"/>
        <v>Informe Interactivo 4</v>
      </c>
      <c r="G1879" t="str">
        <f t="shared" si="570"/>
        <v>Producto</v>
      </c>
      <c r="H1879" t="str">
        <f t="shared" si="571"/>
        <v>Rendimiento (qqm/ha) 1979-2020</v>
      </c>
      <c r="L1879" s="1" t="str">
        <f t="shared" si="572"/>
        <v xml:space="preserve">Informe Interactivo 4 - </v>
      </c>
    </row>
    <row r="1880" spans="1:12" hidden="1" x14ac:dyDescent="0.35">
      <c r="A1880" s="2">
        <f t="shared" si="564"/>
        <v>288</v>
      </c>
      <c r="B1880" s="2">
        <f t="shared" si="565"/>
        <v>4.1100000000000003</v>
      </c>
      <c r="C1880" s="5" t="str">
        <f t="shared" si="566"/>
        <v xml:space="preserve">Informe Interactivo 4 - </v>
      </c>
      <c r="D1880" s="6" t="str">
        <f t="shared" si="567"/>
        <v>AQUÍ SE COPIA EL LINK SIN EL ID DE FILTRO</v>
      </c>
      <c r="E1880" s="4">
        <f t="shared" si="568"/>
        <v>10</v>
      </c>
      <c r="F1880" t="str">
        <f t="shared" si="569"/>
        <v>Informe Interactivo 4</v>
      </c>
      <c r="G1880" t="str">
        <f t="shared" si="570"/>
        <v>Producto</v>
      </c>
      <c r="H1880" t="str">
        <f t="shared" si="571"/>
        <v>Rendimiento (qqm/ha) 1979-2020</v>
      </c>
      <c r="L1880" s="1" t="str">
        <f t="shared" si="572"/>
        <v xml:space="preserve">Informe Interactivo 4 - </v>
      </c>
    </row>
    <row r="1881" spans="1:12" hidden="1" x14ac:dyDescent="0.35">
      <c r="A1881" s="2">
        <f t="shared" si="564"/>
        <v>289</v>
      </c>
      <c r="B1881" s="2">
        <f t="shared" si="565"/>
        <v>4.1100000000000003</v>
      </c>
      <c r="C1881" s="5" t="str">
        <f t="shared" si="566"/>
        <v xml:space="preserve">Informe Interactivo 4 - </v>
      </c>
      <c r="D1881" s="6" t="str">
        <f t="shared" si="567"/>
        <v>AQUÍ SE COPIA EL LINK SIN EL ID DE FILTRO</v>
      </c>
      <c r="E1881" s="4">
        <f t="shared" si="568"/>
        <v>10</v>
      </c>
      <c r="F1881" t="str">
        <f t="shared" si="569"/>
        <v>Informe Interactivo 4</v>
      </c>
      <c r="G1881" t="str">
        <f t="shared" si="570"/>
        <v>Producto</v>
      </c>
      <c r="H1881" t="str">
        <f t="shared" si="571"/>
        <v>Rendimiento (qqm/ha) 1979-2020</v>
      </c>
      <c r="L1881" s="1" t="str">
        <f t="shared" si="572"/>
        <v xml:space="preserve">Informe Interactivo 4 - </v>
      </c>
    </row>
    <row r="1882" spans="1:12" hidden="1" x14ac:dyDescent="0.35">
      <c r="A1882" s="2">
        <f t="shared" si="564"/>
        <v>290</v>
      </c>
      <c r="B1882" s="2">
        <f t="shared" si="565"/>
        <v>4.1100000000000003</v>
      </c>
      <c r="C1882" s="5" t="str">
        <f t="shared" si="566"/>
        <v xml:space="preserve">Informe Interactivo 4 - </v>
      </c>
      <c r="D1882" s="6" t="str">
        <f t="shared" si="567"/>
        <v>AQUÍ SE COPIA EL LINK SIN EL ID DE FILTRO</v>
      </c>
      <c r="E1882" s="4">
        <f t="shared" si="568"/>
        <v>10</v>
      </c>
      <c r="F1882" t="str">
        <f t="shared" si="569"/>
        <v>Informe Interactivo 4</v>
      </c>
      <c r="G1882" t="str">
        <f t="shared" si="570"/>
        <v>Producto</v>
      </c>
      <c r="H1882" t="str">
        <f t="shared" si="571"/>
        <v>Rendimiento (qqm/ha) 1979-2020</v>
      </c>
      <c r="L1882" s="1" t="str">
        <f t="shared" si="572"/>
        <v xml:space="preserve">Informe Interactivo 4 - </v>
      </c>
    </row>
    <row r="1883" spans="1:12" hidden="1" x14ac:dyDescent="0.35">
      <c r="A1883" s="2">
        <f t="shared" si="564"/>
        <v>291</v>
      </c>
      <c r="B1883" s="2">
        <f t="shared" si="565"/>
        <v>4.1100000000000003</v>
      </c>
      <c r="C1883" s="5" t="str">
        <f t="shared" si="566"/>
        <v xml:space="preserve">Informe Interactivo 4 - </v>
      </c>
      <c r="D1883" s="6" t="str">
        <f t="shared" si="567"/>
        <v>AQUÍ SE COPIA EL LINK SIN EL ID DE FILTRO</v>
      </c>
      <c r="E1883" s="4">
        <f t="shared" si="568"/>
        <v>10</v>
      </c>
      <c r="F1883" t="str">
        <f t="shared" si="569"/>
        <v>Informe Interactivo 4</v>
      </c>
      <c r="G1883" t="str">
        <f t="shared" si="570"/>
        <v>Producto</v>
      </c>
      <c r="H1883" t="str">
        <f t="shared" si="571"/>
        <v>Rendimiento (qqm/ha) 1979-2020</v>
      </c>
      <c r="L1883" s="1" t="str">
        <f t="shared" si="572"/>
        <v xml:space="preserve">Informe Interactivo 4 - </v>
      </c>
    </row>
    <row r="1884" spans="1:12" hidden="1" x14ac:dyDescent="0.35">
      <c r="A1884" s="2">
        <f t="shared" si="564"/>
        <v>292</v>
      </c>
      <c r="B1884" s="2">
        <f t="shared" si="565"/>
        <v>4.1100000000000003</v>
      </c>
      <c r="C1884" s="5" t="str">
        <f t="shared" si="566"/>
        <v xml:space="preserve">Informe Interactivo 4 - </v>
      </c>
      <c r="D1884" s="6" t="str">
        <f t="shared" si="567"/>
        <v>AQUÍ SE COPIA EL LINK SIN EL ID DE FILTRO</v>
      </c>
      <c r="E1884" s="4">
        <f t="shared" si="568"/>
        <v>10</v>
      </c>
      <c r="F1884" t="str">
        <f t="shared" si="569"/>
        <v>Informe Interactivo 4</v>
      </c>
      <c r="G1884" t="str">
        <f t="shared" si="570"/>
        <v>Producto</v>
      </c>
      <c r="H1884" t="str">
        <f t="shared" si="571"/>
        <v>Rendimiento (qqm/ha) 1979-2020</v>
      </c>
      <c r="L1884" s="1" t="str">
        <f t="shared" si="572"/>
        <v xml:space="preserve">Informe Interactivo 4 - </v>
      </c>
    </row>
    <row r="1885" spans="1:12" hidden="1" x14ac:dyDescent="0.35">
      <c r="A1885" s="2">
        <f t="shared" si="564"/>
        <v>293</v>
      </c>
      <c r="B1885" s="2">
        <f t="shared" si="565"/>
        <v>4.1100000000000003</v>
      </c>
      <c r="C1885" s="5" t="str">
        <f t="shared" si="566"/>
        <v xml:space="preserve">Informe Interactivo 4 - </v>
      </c>
      <c r="D1885" s="6" t="str">
        <f t="shared" si="567"/>
        <v>AQUÍ SE COPIA EL LINK SIN EL ID DE FILTRO</v>
      </c>
      <c r="E1885" s="4">
        <f t="shared" si="568"/>
        <v>10</v>
      </c>
      <c r="F1885" t="str">
        <f t="shared" si="569"/>
        <v>Informe Interactivo 4</v>
      </c>
      <c r="G1885" t="str">
        <f t="shared" si="570"/>
        <v>Producto</v>
      </c>
      <c r="H1885" t="str">
        <f t="shared" si="571"/>
        <v>Rendimiento (qqm/ha) 1979-2020</v>
      </c>
      <c r="L1885" s="1" t="str">
        <f t="shared" si="572"/>
        <v xml:space="preserve">Informe Interactivo 4 - </v>
      </c>
    </row>
    <row r="1886" spans="1:12" hidden="1" x14ac:dyDescent="0.35">
      <c r="A1886" s="2">
        <f t="shared" si="564"/>
        <v>294</v>
      </c>
      <c r="B1886" s="2">
        <f t="shared" si="565"/>
        <v>4.1100000000000003</v>
      </c>
      <c r="C1886" s="5" t="str">
        <f t="shared" si="566"/>
        <v xml:space="preserve">Informe Interactivo 4 - </v>
      </c>
      <c r="D1886" s="6" t="str">
        <f t="shared" si="567"/>
        <v>AQUÍ SE COPIA EL LINK SIN EL ID DE FILTRO</v>
      </c>
      <c r="E1886" s="4">
        <f t="shared" si="568"/>
        <v>10</v>
      </c>
      <c r="F1886" t="str">
        <f t="shared" si="569"/>
        <v>Informe Interactivo 4</v>
      </c>
      <c r="G1886" t="str">
        <f t="shared" si="570"/>
        <v>Producto</v>
      </c>
      <c r="H1886" t="str">
        <f t="shared" si="571"/>
        <v>Rendimiento (qqm/ha) 1979-2020</v>
      </c>
      <c r="L1886" s="1" t="str">
        <f t="shared" si="572"/>
        <v xml:space="preserve">Informe Interactivo 4 - </v>
      </c>
    </row>
    <row r="1887" spans="1:12" hidden="1" x14ac:dyDescent="0.35">
      <c r="A1887" s="2">
        <f t="shared" si="564"/>
        <v>295</v>
      </c>
      <c r="B1887" s="2">
        <f t="shared" si="565"/>
        <v>4.1100000000000003</v>
      </c>
      <c r="C1887" s="5" t="str">
        <f t="shared" si="566"/>
        <v xml:space="preserve">Informe Interactivo 4 - </v>
      </c>
      <c r="D1887" s="6" t="str">
        <f t="shared" si="567"/>
        <v>AQUÍ SE COPIA EL LINK SIN EL ID DE FILTRO</v>
      </c>
      <c r="E1887" s="4">
        <f t="shared" si="568"/>
        <v>10</v>
      </c>
      <c r="F1887" t="str">
        <f t="shared" si="569"/>
        <v>Informe Interactivo 4</v>
      </c>
      <c r="G1887" t="str">
        <f t="shared" si="570"/>
        <v>Producto</v>
      </c>
      <c r="H1887" t="str">
        <f t="shared" si="571"/>
        <v>Rendimiento (qqm/ha) 1979-2020</v>
      </c>
      <c r="L1887" s="1" t="str">
        <f t="shared" si="572"/>
        <v xml:space="preserve">Informe Interactivo 4 - </v>
      </c>
    </row>
    <row r="1888" spans="1:12" hidden="1" x14ac:dyDescent="0.35">
      <c r="A1888" s="2">
        <f t="shared" si="564"/>
        <v>296</v>
      </c>
      <c r="B1888" s="2">
        <f t="shared" si="565"/>
        <v>4.1100000000000003</v>
      </c>
      <c r="C1888" s="5" t="str">
        <f t="shared" si="566"/>
        <v xml:space="preserve">Informe Interactivo 4 - </v>
      </c>
      <c r="D1888" s="6" t="str">
        <f t="shared" si="567"/>
        <v>AQUÍ SE COPIA EL LINK SIN EL ID DE FILTRO</v>
      </c>
      <c r="E1888" s="4">
        <f t="shared" si="568"/>
        <v>10</v>
      </c>
      <c r="F1888" t="str">
        <f t="shared" si="569"/>
        <v>Informe Interactivo 4</v>
      </c>
      <c r="G1888" t="str">
        <f t="shared" si="570"/>
        <v>Producto</v>
      </c>
      <c r="H1888" t="str">
        <f t="shared" si="571"/>
        <v>Rendimiento (qqm/ha) 1979-2020</v>
      </c>
      <c r="L1888" s="1" t="str">
        <f t="shared" si="572"/>
        <v xml:space="preserve">Informe Interactivo 4 - </v>
      </c>
    </row>
    <row r="1889" spans="1:12" hidden="1" x14ac:dyDescent="0.35">
      <c r="A1889" s="2">
        <f t="shared" si="564"/>
        <v>297</v>
      </c>
      <c r="B1889" s="2">
        <f t="shared" si="565"/>
        <v>4.1100000000000003</v>
      </c>
      <c r="C1889" s="5" t="str">
        <f t="shared" si="566"/>
        <v xml:space="preserve">Informe Interactivo 4 - </v>
      </c>
      <c r="D1889" s="6" t="str">
        <f t="shared" si="567"/>
        <v>AQUÍ SE COPIA EL LINK SIN EL ID DE FILTRO</v>
      </c>
      <c r="E1889" s="4">
        <f t="shared" si="568"/>
        <v>10</v>
      </c>
      <c r="F1889" t="str">
        <f t="shared" si="569"/>
        <v>Informe Interactivo 4</v>
      </c>
      <c r="G1889" t="str">
        <f t="shared" si="570"/>
        <v>Producto</v>
      </c>
      <c r="H1889" t="str">
        <f t="shared" si="571"/>
        <v>Rendimiento (qqm/ha) 1979-2020</v>
      </c>
      <c r="L1889" s="1" t="str">
        <f t="shared" si="572"/>
        <v xml:space="preserve">Informe Interactivo 4 - </v>
      </c>
    </row>
    <row r="1890" spans="1:12" hidden="1" x14ac:dyDescent="0.35">
      <c r="A1890" s="2">
        <f t="shared" si="564"/>
        <v>298</v>
      </c>
      <c r="B1890" s="2">
        <f t="shared" si="565"/>
        <v>4.1100000000000003</v>
      </c>
      <c r="C1890" s="5" t="str">
        <f t="shared" si="566"/>
        <v xml:space="preserve">Informe Interactivo 4 - </v>
      </c>
      <c r="D1890" s="6" t="str">
        <f t="shared" si="567"/>
        <v>AQUÍ SE COPIA EL LINK SIN EL ID DE FILTRO</v>
      </c>
      <c r="E1890" s="4">
        <f t="shared" si="568"/>
        <v>10</v>
      </c>
      <c r="F1890" t="str">
        <f t="shared" si="569"/>
        <v>Informe Interactivo 4</v>
      </c>
      <c r="G1890" t="str">
        <f t="shared" si="570"/>
        <v>Producto</v>
      </c>
      <c r="H1890" t="str">
        <f t="shared" si="571"/>
        <v>Rendimiento (qqm/ha) 1979-2020</v>
      </c>
      <c r="L1890" s="1" t="str">
        <f t="shared" si="572"/>
        <v xml:space="preserve">Informe Interactivo 4 - </v>
      </c>
    </row>
    <row r="1891" spans="1:12" hidden="1" x14ac:dyDescent="0.35">
      <c r="A1891" s="2">
        <f t="shared" si="564"/>
        <v>299</v>
      </c>
      <c r="B1891" s="2">
        <f t="shared" si="565"/>
        <v>4.1100000000000003</v>
      </c>
      <c r="C1891" s="5" t="str">
        <f t="shared" si="566"/>
        <v xml:space="preserve">Informe Interactivo 4 - </v>
      </c>
      <c r="D1891" s="6" t="str">
        <f t="shared" si="567"/>
        <v>AQUÍ SE COPIA EL LINK SIN EL ID DE FILTRO</v>
      </c>
      <c r="E1891" s="4">
        <f t="shared" si="568"/>
        <v>10</v>
      </c>
      <c r="F1891" t="str">
        <f t="shared" si="569"/>
        <v>Informe Interactivo 4</v>
      </c>
      <c r="G1891" t="str">
        <f t="shared" si="570"/>
        <v>Producto</v>
      </c>
      <c r="H1891" t="str">
        <f t="shared" si="571"/>
        <v>Rendimiento (qqm/ha) 1979-2020</v>
      </c>
      <c r="L1891" s="1" t="str">
        <f t="shared" si="572"/>
        <v xml:space="preserve">Informe Interactivo 4 - </v>
      </c>
    </row>
    <row r="1892" spans="1:12" hidden="1" x14ac:dyDescent="0.35">
      <c r="A1892" s="2">
        <f t="shared" si="564"/>
        <v>300</v>
      </c>
      <c r="B1892" s="2">
        <f t="shared" si="565"/>
        <v>4.1100000000000003</v>
      </c>
      <c r="C1892" s="5" t="str">
        <f t="shared" si="566"/>
        <v xml:space="preserve">Informe Interactivo 4 - </v>
      </c>
      <c r="D1892" s="6" t="str">
        <f t="shared" si="567"/>
        <v>AQUÍ SE COPIA EL LINK SIN EL ID DE FILTRO</v>
      </c>
      <c r="E1892" s="4">
        <f t="shared" si="568"/>
        <v>10</v>
      </c>
      <c r="F1892" t="str">
        <f t="shared" si="569"/>
        <v>Informe Interactivo 4</v>
      </c>
      <c r="G1892" t="str">
        <f t="shared" si="570"/>
        <v>Producto</v>
      </c>
      <c r="H1892" t="str">
        <f t="shared" si="571"/>
        <v>Rendimiento (qqm/ha) 1979-2020</v>
      </c>
      <c r="L1892" s="1" t="str">
        <f t="shared" si="572"/>
        <v xml:space="preserve">Informe Interactivo 4 - </v>
      </c>
    </row>
    <row r="1893" spans="1:12" hidden="1" x14ac:dyDescent="0.35">
      <c r="A1893" s="2">
        <f t="shared" si="564"/>
        <v>301</v>
      </c>
      <c r="B1893" s="2">
        <f t="shared" si="565"/>
        <v>4.1100000000000003</v>
      </c>
      <c r="C1893" s="5" t="str">
        <f t="shared" si="566"/>
        <v xml:space="preserve">Informe Interactivo 4 - </v>
      </c>
      <c r="D1893" s="6" t="str">
        <f t="shared" si="567"/>
        <v>AQUÍ SE COPIA EL LINK SIN EL ID DE FILTRO</v>
      </c>
      <c r="E1893" s="4">
        <f t="shared" si="568"/>
        <v>10</v>
      </c>
      <c r="F1893" t="str">
        <f t="shared" si="569"/>
        <v>Informe Interactivo 4</v>
      </c>
      <c r="G1893" t="str">
        <f t="shared" si="570"/>
        <v>Producto</v>
      </c>
      <c r="H1893" t="str">
        <f t="shared" si="571"/>
        <v>Rendimiento (qqm/ha) 1979-2020</v>
      </c>
      <c r="L1893" s="1" t="str">
        <f t="shared" si="572"/>
        <v xml:space="preserve">Informe Interactivo 4 - </v>
      </c>
    </row>
    <row r="1894" spans="1:12" hidden="1" x14ac:dyDescent="0.35">
      <c r="A1894" s="2">
        <f t="shared" si="564"/>
        <v>302</v>
      </c>
      <c r="B1894" s="2">
        <f t="shared" si="565"/>
        <v>4.1100000000000003</v>
      </c>
      <c r="C1894" s="5" t="str">
        <f t="shared" si="566"/>
        <v xml:space="preserve">Informe Interactivo 4 - </v>
      </c>
      <c r="D1894" s="6" t="str">
        <f t="shared" si="567"/>
        <v>AQUÍ SE COPIA EL LINK SIN EL ID DE FILTRO</v>
      </c>
      <c r="E1894" s="4">
        <f t="shared" si="568"/>
        <v>10</v>
      </c>
      <c r="F1894" t="str">
        <f t="shared" si="569"/>
        <v>Informe Interactivo 4</v>
      </c>
      <c r="G1894" t="str">
        <f t="shared" si="570"/>
        <v>Producto</v>
      </c>
      <c r="H1894" t="str">
        <f t="shared" si="571"/>
        <v>Rendimiento (qqm/ha) 1979-2020</v>
      </c>
      <c r="L1894" s="1" t="str">
        <f t="shared" si="572"/>
        <v xml:space="preserve">Informe Interactivo 4 - </v>
      </c>
    </row>
    <row r="1895" spans="1:12" hidden="1" x14ac:dyDescent="0.35">
      <c r="A1895" s="2">
        <f t="shared" si="564"/>
        <v>303</v>
      </c>
      <c r="B1895" s="2">
        <f t="shared" si="565"/>
        <v>4.1100000000000003</v>
      </c>
      <c r="C1895" s="5" t="str">
        <f t="shared" si="566"/>
        <v xml:space="preserve">Informe Interactivo 4 - </v>
      </c>
      <c r="D1895" s="6" t="str">
        <f t="shared" si="567"/>
        <v>AQUÍ SE COPIA EL LINK SIN EL ID DE FILTRO</v>
      </c>
      <c r="E1895" s="4">
        <f t="shared" si="568"/>
        <v>10</v>
      </c>
      <c r="F1895" t="str">
        <f t="shared" si="569"/>
        <v>Informe Interactivo 4</v>
      </c>
      <c r="G1895" t="str">
        <f t="shared" si="570"/>
        <v>Producto</v>
      </c>
      <c r="H1895" t="str">
        <f t="shared" si="571"/>
        <v>Rendimiento (qqm/ha) 1979-2020</v>
      </c>
      <c r="L1895" s="1" t="str">
        <f t="shared" si="572"/>
        <v xml:space="preserve">Informe Interactivo 4 - </v>
      </c>
    </row>
    <row r="1896" spans="1:12" hidden="1" x14ac:dyDescent="0.35">
      <c r="A1896" s="2">
        <f t="shared" si="564"/>
        <v>304</v>
      </c>
      <c r="B1896" s="2">
        <f t="shared" si="565"/>
        <v>4.1100000000000003</v>
      </c>
      <c r="C1896" s="5" t="str">
        <f t="shared" si="566"/>
        <v xml:space="preserve">Informe Interactivo 4 - </v>
      </c>
      <c r="D1896" s="6" t="str">
        <f t="shared" si="567"/>
        <v>AQUÍ SE COPIA EL LINK SIN EL ID DE FILTRO</v>
      </c>
      <c r="E1896" s="4">
        <f t="shared" si="568"/>
        <v>10</v>
      </c>
      <c r="F1896" t="str">
        <f t="shared" si="569"/>
        <v>Informe Interactivo 4</v>
      </c>
      <c r="G1896" t="str">
        <f t="shared" si="570"/>
        <v>Producto</v>
      </c>
      <c r="H1896" t="str">
        <f t="shared" si="571"/>
        <v>Rendimiento (qqm/ha) 1979-2020</v>
      </c>
      <c r="L1896" s="1" t="str">
        <f t="shared" si="572"/>
        <v xml:space="preserve">Informe Interactivo 4 - </v>
      </c>
    </row>
    <row r="1897" spans="1:12" hidden="1" x14ac:dyDescent="0.35">
      <c r="A1897" s="2">
        <f t="shared" si="564"/>
        <v>305</v>
      </c>
      <c r="B1897" s="2">
        <f t="shared" si="565"/>
        <v>4.1100000000000003</v>
      </c>
      <c r="C1897" s="5" t="str">
        <f t="shared" si="566"/>
        <v xml:space="preserve">Informe Interactivo 4 - </v>
      </c>
      <c r="D1897" s="6" t="str">
        <f t="shared" si="567"/>
        <v>AQUÍ SE COPIA EL LINK SIN EL ID DE FILTRO</v>
      </c>
      <c r="E1897" s="4">
        <f t="shared" si="568"/>
        <v>10</v>
      </c>
      <c r="F1897" t="str">
        <f t="shared" si="569"/>
        <v>Informe Interactivo 4</v>
      </c>
      <c r="G1897" t="str">
        <f t="shared" si="570"/>
        <v>Producto</v>
      </c>
      <c r="H1897" t="str">
        <f t="shared" si="571"/>
        <v>Rendimiento (qqm/ha) 1979-2020</v>
      </c>
      <c r="L1897" s="1" t="str">
        <f t="shared" si="572"/>
        <v xml:space="preserve">Informe Interactivo 4 - </v>
      </c>
    </row>
    <row r="1898" spans="1:12" hidden="1" x14ac:dyDescent="0.35">
      <c r="A1898" s="2">
        <f t="shared" si="564"/>
        <v>306</v>
      </c>
      <c r="B1898" s="2">
        <f t="shared" si="565"/>
        <v>4.1100000000000003</v>
      </c>
      <c r="C1898" s="5" t="str">
        <f t="shared" si="566"/>
        <v xml:space="preserve">Informe Interactivo 4 - </v>
      </c>
      <c r="D1898" s="6" t="str">
        <f t="shared" si="567"/>
        <v>AQUÍ SE COPIA EL LINK SIN EL ID DE FILTRO</v>
      </c>
      <c r="E1898" s="4">
        <f t="shared" si="568"/>
        <v>10</v>
      </c>
      <c r="F1898" t="str">
        <f t="shared" si="569"/>
        <v>Informe Interactivo 4</v>
      </c>
      <c r="G1898" t="str">
        <f t="shared" si="570"/>
        <v>Producto</v>
      </c>
      <c r="H1898" t="str">
        <f t="shared" si="571"/>
        <v>Rendimiento (qqm/ha) 1979-2020</v>
      </c>
      <c r="L1898" s="1" t="str">
        <f t="shared" si="572"/>
        <v xml:space="preserve">Informe Interactivo 4 - </v>
      </c>
    </row>
    <row r="1899" spans="1:12" hidden="1" x14ac:dyDescent="0.35">
      <c r="A1899" s="2">
        <f t="shared" si="564"/>
        <v>307</v>
      </c>
      <c r="B1899" s="2">
        <f t="shared" si="565"/>
        <v>4.1100000000000003</v>
      </c>
      <c r="C1899" s="5" t="str">
        <f t="shared" si="566"/>
        <v xml:space="preserve">Informe Interactivo 4 - </v>
      </c>
      <c r="D1899" s="6" t="str">
        <f t="shared" si="567"/>
        <v>AQUÍ SE COPIA EL LINK SIN EL ID DE FILTRO</v>
      </c>
      <c r="E1899" s="4">
        <f t="shared" si="568"/>
        <v>10</v>
      </c>
      <c r="F1899" t="str">
        <f t="shared" si="569"/>
        <v>Informe Interactivo 4</v>
      </c>
      <c r="G1899" t="str">
        <f t="shared" si="570"/>
        <v>Producto</v>
      </c>
      <c r="H1899" t="str">
        <f t="shared" si="571"/>
        <v>Rendimiento (qqm/ha) 1979-2020</v>
      </c>
      <c r="L1899" s="1" t="str">
        <f t="shared" si="572"/>
        <v xml:space="preserve">Informe Interactivo 4 - </v>
      </c>
    </row>
    <row r="1900" spans="1:12" hidden="1" x14ac:dyDescent="0.35">
      <c r="A1900" s="2">
        <f t="shared" si="564"/>
        <v>308</v>
      </c>
      <c r="B1900" s="2">
        <f t="shared" si="565"/>
        <v>4.1100000000000003</v>
      </c>
      <c r="C1900" s="5" t="str">
        <f t="shared" si="566"/>
        <v xml:space="preserve">Informe Interactivo 4 - </v>
      </c>
      <c r="D1900" s="6" t="str">
        <f t="shared" si="567"/>
        <v>AQUÍ SE COPIA EL LINK SIN EL ID DE FILTRO</v>
      </c>
      <c r="E1900" s="4">
        <f t="shared" si="568"/>
        <v>10</v>
      </c>
      <c r="F1900" t="str">
        <f t="shared" si="569"/>
        <v>Informe Interactivo 4</v>
      </c>
      <c r="G1900" t="str">
        <f t="shared" si="570"/>
        <v>Producto</v>
      </c>
      <c r="H1900" t="str">
        <f t="shared" si="571"/>
        <v>Rendimiento (qqm/ha) 1979-2020</v>
      </c>
      <c r="L1900" s="1" t="str">
        <f t="shared" si="572"/>
        <v xml:space="preserve">Informe Interactivo 4 - </v>
      </c>
    </row>
    <row r="1901" spans="1:12" hidden="1" x14ac:dyDescent="0.35">
      <c r="A1901" s="2">
        <f t="shared" si="564"/>
        <v>309</v>
      </c>
      <c r="B1901" s="2">
        <f t="shared" si="565"/>
        <v>4.1100000000000003</v>
      </c>
      <c r="C1901" s="5" t="str">
        <f t="shared" si="566"/>
        <v xml:space="preserve">Informe Interactivo 4 - </v>
      </c>
      <c r="D1901" s="6" t="str">
        <f t="shared" si="567"/>
        <v>AQUÍ SE COPIA EL LINK SIN EL ID DE FILTRO</v>
      </c>
      <c r="E1901" s="4">
        <f t="shared" si="568"/>
        <v>10</v>
      </c>
      <c r="F1901" t="str">
        <f t="shared" si="569"/>
        <v>Informe Interactivo 4</v>
      </c>
      <c r="G1901" t="str">
        <f t="shared" si="570"/>
        <v>Producto</v>
      </c>
      <c r="H1901" t="str">
        <f t="shared" si="571"/>
        <v>Rendimiento (qqm/ha) 1979-2020</v>
      </c>
      <c r="L1901" s="1" t="str">
        <f t="shared" si="572"/>
        <v xml:space="preserve">Informe Interactivo 4 - </v>
      </c>
    </row>
    <row r="1902" spans="1:12" hidden="1" x14ac:dyDescent="0.35">
      <c r="A1902" s="2">
        <f t="shared" si="564"/>
        <v>310</v>
      </c>
      <c r="B1902" s="2">
        <f t="shared" si="565"/>
        <v>4.1100000000000003</v>
      </c>
      <c r="C1902" s="5" t="str">
        <f t="shared" si="566"/>
        <v xml:space="preserve">Informe Interactivo 4 - </v>
      </c>
      <c r="D1902" s="6" t="str">
        <f t="shared" si="567"/>
        <v>AQUÍ SE COPIA EL LINK SIN EL ID DE FILTRO</v>
      </c>
      <c r="E1902" s="4">
        <f t="shared" si="568"/>
        <v>10</v>
      </c>
      <c r="F1902" t="str">
        <f t="shared" si="569"/>
        <v>Informe Interactivo 4</v>
      </c>
      <c r="G1902" t="str">
        <f t="shared" si="570"/>
        <v>Producto</v>
      </c>
      <c r="H1902" t="str">
        <f t="shared" si="571"/>
        <v>Rendimiento (qqm/ha) 1979-2020</v>
      </c>
      <c r="L1902" s="1" t="str">
        <f t="shared" si="572"/>
        <v xml:space="preserve">Informe Interactivo 4 - </v>
      </c>
    </row>
    <row r="1903" spans="1:12" hidden="1" x14ac:dyDescent="0.35">
      <c r="A1903" s="2">
        <f t="shared" si="564"/>
        <v>311</v>
      </c>
      <c r="B1903" s="2">
        <f t="shared" si="565"/>
        <v>4.1100000000000003</v>
      </c>
      <c r="C1903" s="5" t="str">
        <f t="shared" si="566"/>
        <v xml:space="preserve">Informe Interactivo 4 - </v>
      </c>
      <c r="D1903" s="6" t="str">
        <f t="shared" si="567"/>
        <v>AQUÍ SE COPIA EL LINK SIN EL ID DE FILTRO</v>
      </c>
      <c r="E1903" s="4">
        <f t="shared" si="568"/>
        <v>10</v>
      </c>
      <c r="F1903" t="str">
        <f t="shared" si="569"/>
        <v>Informe Interactivo 4</v>
      </c>
      <c r="G1903" t="str">
        <f t="shared" si="570"/>
        <v>Producto</v>
      </c>
      <c r="H1903" t="str">
        <f t="shared" si="571"/>
        <v>Rendimiento (qqm/ha) 1979-2020</v>
      </c>
      <c r="L1903" s="1" t="str">
        <f t="shared" si="572"/>
        <v xml:space="preserve">Informe Interactivo 4 - </v>
      </c>
    </row>
    <row r="1904" spans="1:12" hidden="1" x14ac:dyDescent="0.35">
      <c r="A1904" s="2">
        <f t="shared" si="564"/>
        <v>312</v>
      </c>
      <c r="B1904" s="2">
        <f t="shared" si="565"/>
        <v>4.1100000000000003</v>
      </c>
      <c r="C1904" s="5" t="str">
        <f t="shared" si="566"/>
        <v xml:space="preserve">Informe Interactivo 4 - </v>
      </c>
      <c r="D1904" s="6" t="str">
        <f t="shared" si="567"/>
        <v>AQUÍ SE COPIA EL LINK SIN EL ID DE FILTRO</v>
      </c>
      <c r="E1904" s="4">
        <f t="shared" si="568"/>
        <v>10</v>
      </c>
      <c r="F1904" t="str">
        <f t="shared" si="569"/>
        <v>Informe Interactivo 4</v>
      </c>
      <c r="G1904" t="str">
        <f t="shared" si="570"/>
        <v>Producto</v>
      </c>
      <c r="H1904" t="str">
        <f t="shared" si="571"/>
        <v>Rendimiento (qqm/ha) 1979-2020</v>
      </c>
      <c r="L1904" s="1" t="str">
        <f t="shared" si="572"/>
        <v xml:space="preserve">Informe Interactivo 4 - </v>
      </c>
    </row>
    <row r="1905" spans="1:12" hidden="1" x14ac:dyDescent="0.35">
      <c r="A1905" s="2">
        <f t="shared" si="564"/>
        <v>313</v>
      </c>
      <c r="B1905" s="2">
        <f t="shared" si="565"/>
        <v>4.1100000000000003</v>
      </c>
      <c r="C1905" s="5" t="str">
        <f t="shared" si="566"/>
        <v xml:space="preserve">Informe Interactivo 4 - </v>
      </c>
      <c r="D1905" s="6" t="str">
        <f t="shared" si="567"/>
        <v>AQUÍ SE COPIA EL LINK SIN EL ID DE FILTRO</v>
      </c>
      <c r="E1905" s="4">
        <f t="shared" si="568"/>
        <v>10</v>
      </c>
      <c r="F1905" t="str">
        <f t="shared" si="569"/>
        <v>Informe Interactivo 4</v>
      </c>
      <c r="G1905" t="str">
        <f t="shared" si="570"/>
        <v>Producto</v>
      </c>
      <c r="H1905" t="str">
        <f t="shared" si="571"/>
        <v>Rendimiento (qqm/ha) 1979-2020</v>
      </c>
      <c r="L1905" s="1" t="str">
        <f t="shared" si="572"/>
        <v xml:space="preserve">Informe Interactivo 4 - </v>
      </c>
    </row>
    <row r="1906" spans="1:12" hidden="1" x14ac:dyDescent="0.35">
      <c r="A1906" s="2">
        <f t="shared" ref="A1906:A1969" si="573">+A1905+1</f>
        <v>314</v>
      </c>
      <c r="B1906" s="2">
        <f t="shared" ref="B1906:B1969" si="574">+B1905</f>
        <v>4.1100000000000003</v>
      </c>
      <c r="C1906" s="5" t="str">
        <f t="shared" ref="C1906:C1969" si="575">+F1906&amp;" - "&amp;J1906</f>
        <v xml:space="preserve">Informe Interactivo 4 - </v>
      </c>
      <c r="D1906" s="6" t="str">
        <f t="shared" ref="D1906:D1969" si="576">+"AQUÍ SE COPIA EL LINK SIN EL ID DE FILTRO"&amp;I1906</f>
        <v>AQUÍ SE COPIA EL LINK SIN EL ID DE FILTRO</v>
      </c>
      <c r="E1906" s="4">
        <f t="shared" ref="E1906:E1969" si="577">+E1905</f>
        <v>10</v>
      </c>
      <c r="F1906" t="str">
        <f t="shared" ref="F1906:F1969" si="578">+F1905</f>
        <v>Informe Interactivo 4</v>
      </c>
      <c r="G1906" t="str">
        <f t="shared" ref="G1906:G1969" si="579">+G1905</f>
        <v>Producto</v>
      </c>
      <c r="H1906" t="str">
        <f t="shared" ref="H1906:H1969" si="580">+H1905</f>
        <v>Rendimiento (qqm/ha) 1979-2020</v>
      </c>
      <c r="L1906" s="1" t="str">
        <f t="shared" ref="L1906:L1969" si="581">+HYPERLINK(D1906,C1906)</f>
        <v xml:space="preserve">Informe Interactivo 4 - </v>
      </c>
    </row>
    <row r="1907" spans="1:12" hidden="1" x14ac:dyDescent="0.35">
      <c r="A1907" s="2">
        <f t="shared" si="573"/>
        <v>315</v>
      </c>
      <c r="B1907" s="2">
        <f t="shared" si="574"/>
        <v>4.1100000000000003</v>
      </c>
      <c r="C1907" s="5" t="str">
        <f t="shared" si="575"/>
        <v xml:space="preserve">Informe Interactivo 4 - </v>
      </c>
      <c r="D1907" s="6" t="str">
        <f t="shared" si="576"/>
        <v>AQUÍ SE COPIA EL LINK SIN EL ID DE FILTRO</v>
      </c>
      <c r="E1907" s="4">
        <f t="shared" si="577"/>
        <v>10</v>
      </c>
      <c r="F1907" t="str">
        <f t="shared" si="578"/>
        <v>Informe Interactivo 4</v>
      </c>
      <c r="G1907" t="str">
        <f t="shared" si="579"/>
        <v>Producto</v>
      </c>
      <c r="H1907" t="str">
        <f t="shared" si="580"/>
        <v>Rendimiento (qqm/ha) 1979-2020</v>
      </c>
      <c r="L1907" s="1" t="str">
        <f t="shared" si="581"/>
        <v xml:space="preserve">Informe Interactivo 4 - </v>
      </c>
    </row>
    <row r="1908" spans="1:12" hidden="1" x14ac:dyDescent="0.35">
      <c r="A1908" s="2">
        <f t="shared" si="573"/>
        <v>316</v>
      </c>
      <c r="B1908" s="2">
        <f t="shared" si="574"/>
        <v>4.1100000000000003</v>
      </c>
      <c r="C1908" s="5" t="str">
        <f t="shared" si="575"/>
        <v xml:space="preserve">Informe Interactivo 4 - </v>
      </c>
      <c r="D1908" s="6" t="str">
        <f t="shared" si="576"/>
        <v>AQUÍ SE COPIA EL LINK SIN EL ID DE FILTRO</v>
      </c>
      <c r="E1908" s="4">
        <f t="shared" si="577"/>
        <v>10</v>
      </c>
      <c r="F1908" t="str">
        <f t="shared" si="578"/>
        <v>Informe Interactivo 4</v>
      </c>
      <c r="G1908" t="str">
        <f t="shared" si="579"/>
        <v>Producto</v>
      </c>
      <c r="H1908" t="str">
        <f t="shared" si="580"/>
        <v>Rendimiento (qqm/ha) 1979-2020</v>
      </c>
      <c r="L1908" s="1" t="str">
        <f t="shared" si="581"/>
        <v xml:space="preserve">Informe Interactivo 4 - </v>
      </c>
    </row>
    <row r="1909" spans="1:12" hidden="1" x14ac:dyDescent="0.35">
      <c r="A1909" s="2">
        <f t="shared" si="573"/>
        <v>317</v>
      </c>
      <c r="B1909" s="2">
        <f t="shared" si="574"/>
        <v>4.1100000000000003</v>
      </c>
      <c r="C1909" s="5" t="str">
        <f t="shared" si="575"/>
        <v xml:space="preserve">Informe Interactivo 4 - </v>
      </c>
      <c r="D1909" s="6" t="str">
        <f t="shared" si="576"/>
        <v>AQUÍ SE COPIA EL LINK SIN EL ID DE FILTRO</v>
      </c>
      <c r="E1909" s="4">
        <f t="shared" si="577"/>
        <v>10</v>
      </c>
      <c r="F1909" t="str">
        <f t="shared" si="578"/>
        <v>Informe Interactivo 4</v>
      </c>
      <c r="G1909" t="str">
        <f t="shared" si="579"/>
        <v>Producto</v>
      </c>
      <c r="H1909" t="str">
        <f t="shared" si="580"/>
        <v>Rendimiento (qqm/ha) 1979-2020</v>
      </c>
      <c r="L1909" s="1" t="str">
        <f t="shared" si="581"/>
        <v xml:space="preserve">Informe Interactivo 4 - </v>
      </c>
    </row>
    <row r="1910" spans="1:12" hidden="1" x14ac:dyDescent="0.35">
      <c r="A1910" s="2">
        <f t="shared" si="573"/>
        <v>318</v>
      </c>
      <c r="B1910" s="2">
        <f t="shared" si="574"/>
        <v>4.1100000000000003</v>
      </c>
      <c r="C1910" s="5" t="str">
        <f t="shared" si="575"/>
        <v xml:space="preserve">Informe Interactivo 4 - </v>
      </c>
      <c r="D1910" s="6" t="str">
        <f t="shared" si="576"/>
        <v>AQUÍ SE COPIA EL LINK SIN EL ID DE FILTRO</v>
      </c>
      <c r="E1910" s="4">
        <f t="shared" si="577"/>
        <v>10</v>
      </c>
      <c r="F1910" t="str">
        <f t="shared" si="578"/>
        <v>Informe Interactivo 4</v>
      </c>
      <c r="G1910" t="str">
        <f t="shared" si="579"/>
        <v>Producto</v>
      </c>
      <c r="H1910" t="str">
        <f t="shared" si="580"/>
        <v>Rendimiento (qqm/ha) 1979-2020</v>
      </c>
      <c r="L1910" s="1" t="str">
        <f t="shared" si="581"/>
        <v xml:space="preserve">Informe Interactivo 4 - </v>
      </c>
    </row>
    <row r="1911" spans="1:12" hidden="1" x14ac:dyDescent="0.35">
      <c r="A1911" s="2">
        <f t="shared" si="573"/>
        <v>319</v>
      </c>
      <c r="B1911" s="2">
        <f t="shared" si="574"/>
        <v>4.1100000000000003</v>
      </c>
      <c r="C1911" s="5" t="str">
        <f t="shared" si="575"/>
        <v xml:space="preserve">Informe Interactivo 4 - </v>
      </c>
      <c r="D1911" s="6" t="str">
        <f t="shared" si="576"/>
        <v>AQUÍ SE COPIA EL LINK SIN EL ID DE FILTRO</v>
      </c>
      <c r="E1911" s="4">
        <f t="shared" si="577"/>
        <v>10</v>
      </c>
      <c r="F1911" t="str">
        <f t="shared" si="578"/>
        <v>Informe Interactivo 4</v>
      </c>
      <c r="G1911" t="str">
        <f t="shared" si="579"/>
        <v>Producto</v>
      </c>
      <c r="H1911" t="str">
        <f t="shared" si="580"/>
        <v>Rendimiento (qqm/ha) 1979-2020</v>
      </c>
      <c r="L1911" s="1" t="str">
        <f t="shared" si="581"/>
        <v xml:space="preserve">Informe Interactivo 4 - </v>
      </c>
    </row>
    <row r="1912" spans="1:12" hidden="1" x14ac:dyDescent="0.35">
      <c r="A1912" s="2">
        <f t="shared" si="573"/>
        <v>320</v>
      </c>
      <c r="B1912" s="2">
        <f t="shared" si="574"/>
        <v>4.1100000000000003</v>
      </c>
      <c r="C1912" s="5" t="str">
        <f t="shared" si="575"/>
        <v xml:space="preserve">Informe Interactivo 4 - </v>
      </c>
      <c r="D1912" s="6" t="str">
        <f t="shared" si="576"/>
        <v>AQUÍ SE COPIA EL LINK SIN EL ID DE FILTRO</v>
      </c>
      <c r="E1912" s="4">
        <f t="shared" si="577"/>
        <v>10</v>
      </c>
      <c r="F1912" t="str">
        <f t="shared" si="578"/>
        <v>Informe Interactivo 4</v>
      </c>
      <c r="G1912" t="str">
        <f t="shared" si="579"/>
        <v>Producto</v>
      </c>
      <c r="H1912" t="str">
        <f t="shared" si="580"/>
        <v>Rendimiento (qqm/ha) 1979-2020</v>
      </c>
      <c r="L1912" s="1" t="str">
        <f t="shared" si="581"/>
        <v xml:space="preserve">Informe Interactivo 4 - </v>
      </c>
    </row>
    <row r="1913" spans="1:12" hidden="1" x14ac:dyDescent="0.35">
      <c r="A1913" s="2">
        <f t="shared" si="573"/>
        <v>321</v>
      </c>
      <c r="B1913" s="2">
        <f t="shared" si="574"/>
        <v>4.1100000000000003</v>
      </c>
      <c r="C1913" s="5" t="str">
        <f t="shared" si="575"/>
        <v xml:space="preserve">Informe Interactivo 4 - </v>
      </c>
      <c r="D1913" s="6" t="str">
        <f t="shared" si="576"/>
        <v>AQUÍ SE COPIA EL LINK SIN EL ID DE FILTRO</v>
      </c>
      <c r="E1913" s="4">
        <f t="shared" si="577"/>
        <v>10</v>
      </c>
      <c r="F1913" t="str">
        <f t="shared" si="578"/>
        <v>Informe Interactivo 4</v>
      </c>
      <c r="G1913" t="str">
        <f t="shared" si="579"/>
        <v>Producto</v>
      </c>
      <c r="H1913" t="str">
        <f t="shared" si="580"/>
        <v>Rendimiento (qqm/ha) 1979-2020</v>
      </c>
      <c r="L1913" s="1" t="str">
        <f t="shared" si="581"/>
        <v xml:space="preserve">Informe Interactivo 4 - </v>
      </c>
    </row>
    <row r="1914" spans="1:12" hidden="1" x14ac:dyDescent="0.35">
      <c r="A1914" s="2">
        <f t="shared" si="573"/>
        <v>322</v>
      </c>
      <c r="B1914" s="2">
        <f t="shared" si="574"/>
        <v>4.1100000000000003</v>
      </c>
      <c r="C1914" s="5" t="str">
        <f t="shared" si="575"/>
        <v xml:space="preserve">Informe Interactivo 4 - </v>
      </c>
      <c r="D1914" s="6" t="str">
        <f t="shared" si="576"/>
        <v>AQUÍ SE COPIA EL LINK SIN EL ID DE FILTRO</v>
      </c>
      <c r="E1914" s="4">
        <f t="shared" si="577"/>
        <v>10</v>
      </c>
      <c r="F1914" t="str">
        <f t="shared" si="578"/>
        <v>Informe Interactivo 4</v>
      </c>
      <c r="G1914" t="str">
        <f t="shared" si="579"/>
        <v>Producto</v>
      </c>
      <c r="H1914" t="str">
        <f t="shared" si="580"/>
        <v>Rendimiento (qqm/ha) 1979-2020</v>
      </c>
      <c r="L1914" s="1" t="str">
        <f t="shared" si="581"/>
        <v xml:space="preserve">Informe Interactivo 4 - </v>
      </c>
    </row>
    <row r="1915" spans="1:12" hidden="1" x14ac:dyDescent="0.35">
      <c r="A1915" s="2">
        <f t="shared" si="573"/>
        <v>323</v>
      </c>
      <c r="B1915" s="2">
        <f t="shared" si="574"/>
        <v>4.1100000000000003</v>
      </c>
      <c r="C1915" s="5" t="str">
        <f t="shared" si="575"/>
        <v xml:space="preserve">Informe Interactivo 4 - </v>
      </c>
      <c r="D1915" s="6" t="str">
        <f t="shared" si="576"/>
        <v>AQUÍ SE COPIA EL LINK SIN EL ID DE FILTRO</v>
      </c>
      <c r="E1915" s="4">
        <f t="shared" si="577"/>
        <v>10</v>
      </c>
      <c r="F1915" t="str">
        <f t="shared" si="578"/>
        <v>Informe Interactivo 4</v>
      </c>
      <c r="G1915" t="str">
        <f t="shared" si="579"/>
        <v>Producto</v>
      </c>
      <c r="H1915" t="str">
        <f t="shared" si="580"/>
        <v>Rendimiento (qqm/ha) 1979-2020</v>
      </c>
      <c r="L1915" s="1" t="str">
        <f t="shared" si="581"/>
        <v xml:space="preserve">Informe Interactivo 4 - </v>
      </c>
    </row>
    <row r="1916" spans="1:12" hidden="1" x14ac:dyDescent="0.35">
      <c r="A1916" s="2">
        <f t="shared" si="573"/>
        <v>324</v>
      </c>
      <c r="B1916" s="2">
        <f t="shared" si="574"/>
        <v>4.1100000000000003</v>
      </c>
      <c r="C1916" s="5" t="str">
        <f t="shared" si="575"/>
        <v xml:space="preserve">Informe Interactivo 4 - </v>
      </c>
      <c r="D1916" s="6" t="str">
        <f t="shared" si="576"/>
        <v>AQUÍ SE COPIA EL LINK SIN EL ID DE FILTRO</v>
      </c>
      <c r="E1916" s="4">
        <f t="shared" si="577"/>
        <v>10</v>
      </c>
      <c r="F1916" t="str">
        <f t="shared" si="578"/>
        <v>Informe Interactivo 4</v>
      </c>
      <c r="G1916" t="str">
        <f t="shared" si="579"/>
        <v>Producto</v>
      </c>
      <c r="H1916" t="str">
        <f t="shared" si="580"/>
        <v>Rendimiento (qqm/ha) 1979-2020</v>
      </c>
      <c r="L1916" s="1" t="str">
        <f t="shared" si="581"/>
        <v xml:space="preserve">Informe Interactivo 4 - </v>
      </c>
    </row>
    <row r="1917" spans="1:12" hidden="1" x14ac:dyDescent="0.35">
      <c r="A1917" s="2">
        <f t="shared" si="573"/>
        <v>325</v>
      </c>
      <c r="B1917" s="2">
        <f t="shared" si="574"/>
        <v>4.1100000000000003</v>
      </c>
      <c r="C1917" s="5" t="str">
        <f t="shared" si="575"/>
        <v xml:space="preserve">Informe Interactivo 4 - </v>
      </c>
      <c r="D1917" s="6" t="str">
        <f t="shared" si="576"/>
        <v>AQUÍ SE COPIA EL LINK SIN EL ID DE FILTRO</v>
      </c>
      <c r="E1917" s="4">
        <f t="shared" si="577"/>
        <v>10</v>
      </c>
      <c r="F1917" t="str">
        <f t="shared" si="578"/>
        <v>Informe Interactivo 4</v>
      </c>
      <c r="G1917" t="str">
        <f t="shared" si="579"/>
        <v>Producto</v>
      </c>
      <c r="H1917" t="str">
        <f t="shared" si="580"/>
        <v>Rendimiento (qqm/ha) 1979-2020</v>
      </c>
      <c r="L1917" s="1" t="str">
        <f t="shared" si="581"/>
        <v xml:space="preserve">Informe Interactivo 4 - </v>
      </c>
    </row>
    <row r="1918" spans="1:12" hidden="1" x14ac:dyDescent="0.35">
      <c r="A1918" s="2">
        <f t="shared" si="573"/>
        <v>326</v>
      </c>
      <c r="B1918" s="2">
        <f t="shared" si="574"/>
        <v>4.1100000000000003</v>
      </c>
      <c r="C1918" s="5" t="str">
        <f t="shared" si="575"/>
        <v xml:space="preserve">Informe Interactivo 4 - </v>
      </c>
      <c r="D1918" s="6" t="str">
        <f t="shared" si="576"/>
        <v>AQUÍ SE COPIA EL LINK SIN EL ID DE FILTRO</v>
      </c>
      <c r="E1918" s="4">
        <f t="shared" si="577"/>
        <v>10</v>
      </c>
      <c r="F1918" t="str">
        <f t="shared" si="578"/>
        <v>Informe Interactivo 4</v>
      </c>
      <c r="G1918" t="str">
        <f t="shared" si="579"/>
        <v>Producto</v>
      </c>
      <c r="H1918" t="str">
        <f t="shared" si="580"/>
        <v>Rendimiento (qqm/ha) 1979-2020</v>
      </c>
      <c r="L1918" s="1" t="str">
        <f t="shared" si="581"/>
        <v xml:space="preserve">Informe Interactivo 4 - </v>
      </c>
    </row>
    <row r="1919" spans="1:12" hidden="1" x14ac:dyDescent="0.35">
      <c r="A1919" s="2">
        <f t="shared" si="573"/>
        <v>327</v>
      </c>
      <c r="B1919" s="2">
        <f t="shared" si="574"/>
        <v>4.1100000000000003</v>
      </c>
      <c r="C1919" s="5" t="str">
        <f t="shared" si="575"/>
        <v xml:space="preserve">Informe Interactivo 4 - </v>
      </c>
      <c r="D1919" s="6" t="str">
        <f t="shared" si="576"/>
        <v>AQUÍ SE COPIA EL LINK SIN EL ID DE FILTRO</v>
      </c>
      <c r="E1919" s="4">
        <f t="shared" si="577"/>
        <v>10</v>
      </c>
      <c r="F1919" t="str">
        <f t="shared" si="578"/>
        <v>Informe Interactivo 4</v>
      </c>
      <c r="G1919" t="str">
        <f t="shared" si="579"/>
        <v>Producto</v>
      </c>
      <c r="H1919" t="str">
        <f t="shared" si="580"/>
        <v>Rendimiento (qqm/ha) 1979-2020</v>
      </c>
      <c r="L1919" s="1" t="str">
        <f t="shared" si="581"/>
        <v xml:space="preserve">Informe Interactivo 4 - </v>
      </c>
    </row>
    <row r="1920" spans="1:12" hidden="1" x14ac:dyDescent="0.35">
      <c r="A1920" s="2">
        <f t="shared" si="573"/>
        <v>328</v>
      </c>
      <c r="B1920" s="2">
        <f t="shared" si="574"/>
        <v>4.1100000000000003</v>
      </c>
      <c r="C1920" s="5" t="str">
        <f t="shared" si="575"/>
        <v xml:space="preserve">Informe Interactivo 4 - </v>
      </c>
      <c r="D1920" s="6" t="str">
        <f t="shared" si="576"/>
        <v>AQUÍ SE COPIA EL LINK SIN EL ID DE FILTRO</v>
      </c>
      <c r="E1920" s="4">
        <f t="shared" si="577"/>
        <v>10</v>
      </c>
      <c r="F1920" t="str">
        <f t="shared" si="578"/>
        <v>Informe Interactivo 4</v>
      </c>
      <c r="G1920" t="str">
        <f t="shared" si="579"/>
        <v>Producto</v>
      </c>
      <c r="H1920" t="str">
        <f t="shared" si="580"/>
        <v>Rendimiento (qqm/ha) 1979-2020</v>
      </c>
      <c r="L1920" s="1" t="str">
        <f t="shared" si="581"/>
        <v xml:space="preserve">Informe Interactivo 4 - </v>
      </c>
    </row>
    <row r="1921" spans="1:12" hidden="1" x14ac:dyDescent="0.35">
      <c r="A1921" s="2">
        <f t="shared" si="573"/>
        <v>329</v>
      </c>
      <c r="B1921" s="2">
        <f t="shared" si="574"/>
        <v>4.1100000000000003</v>
      </c>
      <c r="C1921" s="5" t="str">
        <f t="shared" si="575"/>
        <v xml:space="preserve">Informe Interactivo 4 - </v>
      </c>
      <c r="D1921" s="6" t="str">
        <f t="shared" si="576"/>
        <v>AQUÍ SE COPIA EL LINK SIN EL ID DE FILTRO</v>
      </c>
      <c r="E1921" s="4">
        <f t="shared" si="577"/>
        <v>10</v>
      </c>
      <c r="F1921" t="str">
        <f t="shared" si="578"/>
        <v>Informe Interactivo 4</v>
      </c>
      <c r="G1921" t="str">
        <f t="shared" si="579"/>
        <v>Producto</v>
      </c>
      <c r="H1921" t="str">
        <f t="shared" si="580"/>
        <v>Rendimiento (qqm/ha) 1979-2020</v>
      </c>
      <c r="L1921" s="1" t="str">
        <f t="shared" si="581"/>
        <v xml:space="preserve">Informe Interactivo 4 - </v>
      </c>
    </row>
    <row r="1922" spans="1:12" hidden="1" x14ac:dyDescent="0.35">
      <c r="A1922" s="2">
        <f t="shared" si="573"/>
        <v>330</v>
      </c>
      <c r="B1922" s="2">
        <f t="shared" si="574"/>
        <v>4.1100000000000003</v>
      </c>
      <c r="C1922" s="5" t="str">
        <f t="shared" si="575"/>
        <v xml:space="preserve">Informe Interactivo 4 - </v>
      </c>
      <c r="D1922" s="6" t="str">
        <f t="shared" si="576"/>
        <v>AQUÍ SE COPIA EL LINK SIN EL ID DE FILTRO</v>
      </c>
      <c r="E1922" s="4">
        <f t="shared" si="577"/>
        <v>10</v>
      </c>
      <c r="F1922" t="str">
        <f t="shared" si="578"/>
        <v>Informe Interactivo 4</v>
      </c>
      <c r="G1922" t="str">
        <f t="shared" si="579"/>
        <v>Producto</v>
      </c>
      <c r="H1922" t="str">
        <f t="shared" si="580"/>
        <v>Rendimiento (qqm/ha) 1979-2020</v>
      </c>
      <c r="L1922" s="1" t="str">
        <f t="shared" si="581"/>
        <v xml:space="preserve">Informe Interactivo 4 - </v>
      </c>
    </row>
    <row r="1923" spans="1:12" hidden="1" x14ac:dyDescent="0.35">
      <c r="A1923" s="2">
        <f t="shared" si="573"/>
        <v>331</v>
      </c>
      <c r="B1923" s="2">
        <f t="shared" si="574"/>
        <v>4.1100000000000003</v>
      </c>
      <c r="C1923" s="5" t="str">
        <f t="shared" si="575"/>
        <v xml:space="preserve">Informe Interactivo 4 - </v>
      </c>
      <c r="D1923" s="6" t="str">
        <f t="shared" si="576"/>
        <v>AQUÍ SE COPIA EL LINK SIN EL ID DE FILTRO</v>
      </c>
      <c r="E1923" s="4">
        <f t="shared" si="577"/>
        <v>10</v>
      </c>
      <c r="F1923" t="str">
        <f t="shared" si="578"/>
        <v>Informe Interactivo 4</v>
      </c>
      <c r="G1923" t="str">
        <f t="shared" si="579"/>
        <v>Producto</v>
      </c>
      <c r="H1923" t="str">
        <f t="shared" si="580"/>
        <v>Rendimiento (qqm/ha) 1979-2020</v>
      </c>
      <c r="L1923" s="1" t="str">
        <f t="shared" si="581"/>
        <v xml:space="preserve">Informe Interactivo 4 - </v>
      </c>
    </row>
    <row r="1924" spans="1:12" hidden="1" x14ac:dyDescent="0.35">
      <c r="A1924" s="2">
        <f t="shared" si="573"/>
        <v>332</v>
      </c>
      <c r="B1924" s="2">
        <f t="shared" si="574"/>
        <v>4.1100000000000003</v>
      </c>
      <c r="C1924" s="5" t="str">
        <f t="shared" si="575"/>
        <v xml:space="preserve">Informe Interactivo 4 - </v>
      </c>
      <c r="D1924" s="6" t="str">
        <f t="shared" si="576"/>
        <v>AQUÍ SE COPIA EL LINK SIN EL ID DE FILTRO</v>
      </c>
      <c r="E1924" s="4">
        <f t="shared" si="577"/>
        <v>10</v>
      </c>
      <c r="F1924" t="str">
        <f t="shared" si="578"/>
        <v>Informe Interactivo 4</v>
      </c>
      <c r="G1924" t="str">
        <f t="shared" si="579"/>
        <v>Producto</v>
      </c>
      <c r="H1924" t="str">
        <f t="shared" si="580"/>
        <v>Rendimiento (qqm/ha) 1979-2020</v>
      </c>
      <c r="L1924" s="1" t="str">
        <f t="shared" si="581"/>
        <v xml:space="preserve">Informe Interactivo 4 - </v>
      </c>
    </row>
    <row r="1925" spans="1:12" hidden="1" x14ac:dyDescent="0.35">
      <c r="A1925" s="2">
        <f t="shared" si="573"/>
        <v>333</v>
      </c>
      <c r="B1925" s="2">
        <f t="shared" si="574"/>
        <v>4.1100000000000003</v>
      </c>
      <c r="C1925" s="5" t="str">
        <f t="shared" si="575"/>
        <v xml:space="preserve">Informe Interactivo 4 - </v>
      </c>
      <c r="D1925" s="6" t="str">
        <f t="shared" si="576"/>
        <v>AQUÍ SE COPIA EL LINK SIN EL ID DE FILTRO</v>
      </c>
      <c r="E1925" s="4">
        <f t="shared" si="577"/>
        <v>10</v>
      </c>
      <c r="F1925" t="str">
        <f t="shared" si="578"/>
        <v>Informe Interactivo 4</v>
      </c>
      <c r="G1925" t="str">
        <f t="shared" si="579"/>
        <v>Producto</v>
      </c>
      <c r="H1925" t="str">
        <f t="shared" si="580"/>
        <v>Rendimiento (qqm/ha) 1979-2020</v>
      </c>
      <c r="L1925" s="1" t="str">
        <f t="shared" si="581"/>
        <v xml:space="preserve">Informe Interactivo 4 - </v>
      </c>
    </row>
    <row r="1926" spans="1:12" hidden="1" x14ac:dyDescent="0.35">
      <c r="A1926" s="2">
        <f t="shared" si="573"/>
        <v>334</v>
      </c>
      <c r="B1926" s="2">
        <f t="shared" si="574"/>
        <v>4.1100000000000003</v>
      </c>
      <c r="C1926" s="5" t="str">
        <f t="shared" si="575"/>
        <v xml:space="preserve">Informe Interactivo 4 - </v>
      </c>
      <c r="D1926" s="6" t="str">
        <f t="shared" si="576"/>
        <v>AQUÍ SE COPIA EL LINK SIN EL ID DE FILTRO</v>
      </c>
      <c r="E1926" s="4">
        <f t="shared" si="577"/>
        <v>10</v>
      </c>
      <c r="F1926" t="str">
        <f t="shared" si="578"/>
        <v>Informe Interactivo 4</v>
      </c>
      <c r="G1926" t="str">
        <f t="shared" si="579"/>
        <v>Producto</v>
      </c>
      <c r="H1926" t="str">
        <f t="shared" si="580"/>
        <v>Rendimiento (qqm/ha) 1979-2020</v>
      </c>
      <c r="L1926" s="1" t="str">
        <f t="shared" si="581"/>
        <v xml:space="preserve">Informe Interactivo 4 - </v>
      </c>
    </row>
    <row r="1927" spans="1:12" hidden="1" x14ac:dyDescent="0.35">
      <c r="A1927" s="2">
        <f t="shared" si="573"/>
        <v>335</v>
      </c>
      <c r="B1927" s="2">
        <f t="shared" si="574"/>
        <v>4.1100000000000003</v>
      </c>
      <c r="C1927" s="5" t="str">
        <f t="shared" si="575"/>
        <v xml:space="preserve">Informe Interactivo 4 - </v>
      </c>
      <c r="D1927" s="6" t="str">
        <f t="shared" si="576"/>
        <v>AQUÍ SE COPIA EL LINK SIN EL ID DE FILTRO</v>
      </c>
      <c r="E1927" s="4">
        <f t="shared" si="577"/>
        <v>10</v>
      </c>
      <c r="F1927" t="str">
        <f t="shared" si="578"/>
        <v>Informe Interactivo 4</v>
      </c>
      <c r="G1927" t="str">
        <f t="shared" si="579"/>
        <v>Producto</v>
      </c>
      <c r="H1927" t="str">
        <f t="shared" si="580"/>
        <v>Rendimiento (qqm/ha) 1979-2020</v>
      </c>
      <c r="L1927" s="1" t="str">
        <f t="shared" si="581"/>
        <v xml:space="preserve">Informe Interactivo 4 - </v>
      </c>
    </row>
    <row r="1928" spans="1:12" hidden="1" x14ac:dyDescent="0.35">
      <c r="A1928" s="2">
        <f t="shared" si="573"/>
        <v>336</v>
      </c>
      <c r="B1928" s="2">
        <f t="shared" si="574"/>
        <v>4.1100000000000003</v>
      </c>
      <c r="C1928" s="5" t="str">
        <f t="shared" si="575"/>
        <v xml:space="preserve">Informe Interactivo 4 - </v>
      </c>
      <c r="D1928" s="6" t="str">
        <f t="shared" si="576"/>
        <v>AQUÍ SE COPIA EL LINK SIN EL ID DE FILTRO</v>
      </c>
      <c r="E1928" s="4">
        <f t="shared" si="577"/>
        <v>10</v>
      </c>
      <c r="F1928" t="str">
        <f t="shared" si="578"/>
        <v>Informe Interactivo 4</v>
      </c>
      <c r="G1928" t="str">
        <f t="shared" si="579"/>
        <v>Producto</v>
      </c>
      <c r="H1928" t="str">
        <f t="shared" si="580"/>
        <v>Rendimiento (qqm/ha) 1979-2020</v>
      </c>
      <c r="L1928" s="1" t="str">
        <f t="shared" si="581"/>
        <v xml:space="preserve">Informe Interactivo 4 - </v>
      </c>
    </row>
    <row r="1929" spans="1:12" hidden="1" x14ac:dyDescent="0.35">
      <c r="A1929" s="2">
        <f t="shared" si="573"/>
        <v>337</v>
      </c>
      <c r="B1929" s="2">
        <f t="shared" si="574"/>
        <v>4.1100000000000003</v>
      </c>
      <c r="C1929" s="5" t="str">
        <f t="shared" si="575"/>
        <v xml:space="preserve">Informe Interactivo 4 - </v>
      </c>
      <c r="D1929" s="6" t="str">
        <f t="shared" si="576"/>
        <v>AQUÍ SE COPIA EL LINK SIN EL ID DE FILTRO</v>
      </c>
      <c r="E1929" s="4">
        <f t="shared" si="577"/>
        <v>10</v>
      </c>
      <c r="F1929" t="str">
        <f t="shared" si="578"/>
        <v>Informe Interactivo 4</v>
      </c>
      <c r="G1929" t="str">
        <f t="shared" si="579"/>
        <v>Producto</v>
      </c>
      <c r="H1929" t="str">
        <f t="shared" si="580"/>
        <v>Rendimiento (qqm/ha) 1979-2020</v>
      </c>
      <c r="L1929" s="1" t="str">
        <f t="shared" si="581"/>
        <v xml:space="preserve">Informe Interactivo 4 - </v>
      </c>
    </row>
    <row r="1930" spans="1:12" hidden="1" x14ac:dyDescent="0.35">
      <c r="A1930" s="2">
        <f t="shared" si="573"/>
        <v>338</v>
      </c>
      <c r="B1930" s="2">
        <f t="shared" si="574"/>
        <v>4.1100000000000003</v>
      </c>
      <c r="C1930" s="5" t="str">
        <f t="shared" si="575"/>
        <v xml:space="preserve">Informe Interactivo 4 - </v>
      </c>
      <c r="D1930" s="6" t="str">
        <f t="shared" si="576"/>
        <v>AQUÍ SE COPIA EL LINK SIN EL ID DE FILTRO</v>
      </c>
      <c r="E1930" s="4">
        <f t="shared" si="577"/>
        <v>10</v>
      </c>
      <c r="F1930" t="str">
        <f t="shared" si="578"/>
        <v>Informe Interactivo 4</v>
      </c>
      <c r="G1930" t="str">
        <f t="shared" si="579"/>
        <v>Producto</v>
      </c>
      <c r="H1930" t="str">
        <f t="shared" si="580"/>
        <v>Rendimiento (qqm/ha) 1979-2020</v>
      </c>
      <c r="L1930" s="1" t="str">
        <f t="shared" si="581"/>
        <v xml:space="preserve">Informe Interactivo 4 - </v>
      </c>
    </row>
    <row r="1931" spans="1:12" hidden="1" x14ac:dyDescent="0.35">
      <c r="A1931" s="2">
        <f t="shared" si="573"/>
        <v>339</v>
      </c>
      <c r="B1931" s="2">
        <f t="shared" si="574"/>
        <v>4.1100000000000003</v>
      </c>
      <c r="C1931" s="5" t="str">
        <f t="shared" si="575"/>
        <v xml:space="preserve">Informe Interactivo 4 - </v>
      </c>
      <c r="D1931" s="6" t="str">
        <f t="shared" si="576"/>
        <v>AQUÍ SE COPIA EL LINK SIN EL ID DE FILTRO</v>
      </c>
      <c r="E1931" s="4">
        <f t="shared" si="577"/>
        <v>10</v>
      </c>
      <c r="F1931" t="str">
        <f t="shared" si="578"/>
        <v>Informe Interactivo 4</v>
      </c>
      <c r="G1931" t="str">
        <f t="shared" si="579"/>
        <v>Producto</v>
      </c>
      <c r="H1931" t="str">
        <f t="shared" si="580"/>
        <v>Rendimiento (qqm/ha) 1979-2020</v>
      </c>
      <c r="L1931" s="1" t="str">
        <f t="shared" si="581"/>
        <v xml:space="preserve">Informe Interactivo 4 - </v>
      </c>
    </row>
    <row r="1932" spans="1:12" hidden="1" x14ac:dyDescent="0.35">
      <c r="A1932" s="2">
        <f t="shared" si="573"/>
        <v>340</v>
      </c>
      <c r="B1932" s="2">
        <f t="shared" si="574"/>
        <v>4.1100000000000003</v>
      </c>
      <c r="C1932" s="5" t="str">
        <f t="shared" si="575"/>
        <v xml:space="preserve">Informe Interactivo 4 - </v>
      </c>
      <c r="D1932" s="6" t="str">
        <f t="shared" si="576"/>
        <v>AQUÍ SE COPIA EL LINK SIN EL ID DE FILTRO</v>
      </c>
      <c r="E1932" s="4">
        <f t="shared" si="577"/>
        <v>10</v>
      </c>
      <c r="F1932" t="str">
        <f t="shared" si="578"/>
        <v>Informe Interactivo 4</v>
      </c>
      <c r="G1932" t="str">
        <f t="shared" si="579"/>
        <v>Producto</v>
      </c>
      <c r="H1932" t="str">
        <f t="shared" si="580"/>
        <v>Rendimiento (qqm/ha) 1979-2020</v>
      </c>
      <c r="L1932" s="1" t="str">
        <f t="shared" si="581"/>
        <v xml:space="preserve">Informe Interactivo 4 - </v>
      </c>
    </row>
    <row r="1933" spans="1:12" hidden="1" x14ac:dyDescent="0.35">
      <c r="A1933" s="2">
        <f t="shared" si="573"/>
        <v>341</v>
      </c>
      <c r="B1933" s="2">
        <f t="shared" si="574"/>
        <v>4.1100000000000003</v>
      </c>
      <c r="C1933" s="5" t="str">
        <f t="shared" si="575"/>
        <v xml:space="preserve">Informe Interactivo 4 - </v>
      </c>
      <c r="D1933" s="6" t="str">
        <f t="shared" si="576"/>
        <v>AQUÍ SE COPIA EL LINK SIN EL ID DE FILTRO</v>
      </c>
      <c r="E1933" s="4">
        <f t="shared" si="577"/>
        <v>10</v>
      </c>
      <c r="F1933" t="str">
        <f t="shared" si="578"/>
        <v>Informe Interactivo 4</v>
      </c>
      <c r="G1933" t="str">
        <f t="shared" si="579"/>
        <v>Producto</v>
      </c>
      <c r="H1933" t="str">
        <f t="shared" si="580"/>
        <v>Rendimiento (qqm/ha) 1979-2020</v>
      </c>
      <c r="L1933" s="1" t="str">
        <f t="shared" si="581"/>
        <v xml:space="preserve">Informe Interactivo 4 - </v>
      </c>
    </row>
    <row r="1934" spans="1:12" hidden="1" x14ac:dyDescent="0.35">
      <c r="A1934" s="2">
        <f t="shared" si="573"/>
        <v>342</v>
      </c>
      <c r="B1934" s="2">
        <f t="shared" si="574"/>
        <v>4.1100000000000003</v>
      </c>
      <c r="C1934" s="5" t="str">
        <f t="shared" si="575"/>
        <v xml:space="preserve">Informe Interactivo 4 - </v>
      </c>
      <c r="D1934" s="6" t="str">
        <f t="shared" si="576"/>
        <v>AQUÍ SE COPIA EL LINK SIN EL ID DE FILTRO</v>
      </c>
      <c r="E1934" s="4">
        <f t="shared" si="577"/>
        <v>10</v>
      </c>
      <c r="F1934" t="str">
        <f t="shared" si="578"/>
        <v>Informe Interactivo 4</v>
      </c>
      <c r="G1934" t="str">
        <f t="shared" si="579"/>
        <v>Producto</v>
      </c>
      <c r="H1934" t="str">
        <f t="shared" si="580"/>
        <v>Rendimiento (qqm/ha) 1979-2020</v>
      </c>
      <c r="L1934" s="1" t="str">
        <f t="shared" si="581"/>
        <v xml:space="preserve">Informe Interactivo 4 - </v>
      </c>
    </row>
    <row r="1935" spans="1:12" hidden="1" x14ac:dyDescent="0.35">
      <c r="A1935" s="2">
        <f t="shared" si="573"/>
        <v>343</v>
      </c>
      <c r="B1935" s="2">
        <f t="shared" si="574"/>
        <v>4.1100000000000003</v>
      </c>
      <c r="C1935" s="5" t="str">
        <f t="shared" si="575"/>
        <v xml:space="preserve">Informe Interactivo 4 - </v>
      </c>
      <c r="D1935" s="6" t="str">
        <f t="shared" si="576"/>
        <v>AQUÍ SE COPIA EL LINK SIN EL ID DE FILTRO</v>
      </c>
      <c r="E1935" s="4">
        <f t="shared" si="577"/>
        <v>10</v>
      </c>
      <c r="F1935" t="str">
        <f t="shared" si="578"/>
        <v>Informe Interactivo 4</v>
      </c>
      <c r="G1935" t="str">
        <f t="shared" si="579"/>
        <v>Producto</v>
      </c>
      <c r="H1935" t="str">
        <f t="shared" si="580"/>
        <v>Rendimiento (qqm/ha) 1979-2020</v>
      </c>
      <c r="L1935" s="1" t="str">
        <f t="shared" si="581"/>
        <v xml:space="preserve">Informe Interactivo 4 - </v>
      </c>
    </row>
    <row r="1936" spans="1:12" hidden="1" x14ac:dyDescent="0.35">
      <c r="A1936" s="2">
        <f t="shared" si="573"/>
        <v>344</v>
      </c>
      <c r="B1936" s="2">
        <f t="shared" si="574"/>
        <v>4.1100000000000003</v>
      </c>
      <c r="C1936" s="5" t="str">
        <f t="shared" si="575"/>
        <v xml:space="preserve">Informe Interactivo 4 - </v>
      </c>
      <c r="D1936" s="6" t="str">
        <f t="shared" si="576"/>
        <v>AQUÍ SE COPIA EL LINK SIN EL ID DE FILTRO</v>
      </c>
      <c r="E1936" s="4">
        <f t="shared" si="577"/>
        <v>10</v>
      </c>
      <c r="F1936" t="str">
        <f t="shared" si="578"/>
        <v>Informe Interactivo 4</v>
      </c>
      <c r="G1936" t="str">
        <f t="shared" si="579"/>
        <v>Producto</v>
      </c>
      <c r="H1936" t="str">
        <f t="shared" si="580"/>
        <v>Rendimiento (qqm/ha) 1979-2020</v>
      </c>
      <c r="L1936" s="1" t="str">
        <f t="shared" si="581"/>
        <v xml:space="preserve">Informe Interactivo 4 - </v>
      </c>
    </row>
    <row r="1937" spans="1:12" hidden="1" x14ac:dyDescent="0.35">
      <c r="A1937" s="2">
        <f t="shared" si="573"/>
        <v>345</v>
      </c>
      <c r="B1937" s="2">
        <f t="shared" si="574"/>
        <v>4.1100000000000003</v>
      </c>
      <c r="C1937" s="5" t="str">
        <f t="shared" si="575"/>
        <v xml:space="preserve">Informe Interactivo 4 - </v>
      </c>
      <c r="D1937" s="6" t="str">
        <f t="shared" si="576"/>
        <v>AQUÍ SE COPIA EL LINK SIN EL ID DE FILTRO</v>
      </c>
      <c r="E1937" s="4">
        <f t="shared" si="577"/>
        <v>10</v>
      </c>
      <c r="F1937" t="str">
        <f t="shared" si="578"/>
        <v>Informe Interactivo 4</v>
      </c>
      <c r="G1937" t="str">
        <f t="shared" si="579"/>
        <v>Producto</v>
      </c>
      <c r="H1937" t="str">
        <f t="shared" si="580"/>
        <v>Rendimiento (qqm/ha) 1979-2020</v>
      </c>
      <c r="L1937" s="1" t="str">
        <f t="shared" si="581"/>
        <v xml:space="preserve">Informe Interactivo 4 - </v>
      </c>
    </row>
    <row r="1938" spans="1:12" hidden="1" x14ac:dyDescent="0.35">
      <c r="A1938" s="2">
        <f t="shared" si="573"/>
        <v>346</v>
      </c>
      <c r="B1938" s="2">
        <f t="shared" si="574"/>
        <v>4.1100000000000003</v>
      </c>
      <c r="C1938" s="5" t="str">
        <f t="shared" si="575"/>
        <v xml:space="preserve">Informe Interactivo 4 - </v>
      </c>
      <c r="D1938" s="6" t="str">
        <f t="shared" si="576"/>
        <v>AQUÍ SE COPIA EL LINK SIN EL ID DE FILTRO</v>
      </c>
      <c r="E1938" s="4">
        <f t="shared" si="577"/>
        <v>10</v>
      </c>
      <c r="F1938" t="str">
        <f t="shared" si="578"/>
        <v>Informe Interactivo 4</v>
      </c>
      <c r="G1938" t="str">
        <f t="shared" si="579"/>
        <v>Producto</v>
      </c>
      <c r="H1938" t="str">
        <f t="shared" si="580"/>
        <v>Rendimiento (qqm/ha) 1979-2020</v>
      </c>
      <c r="L1938" s="1" t="str">
        <f t="shared" si="581"/>
        <v xml:space="preserve">Informe Interactivo 4 - </v>
      </c>
    </row>
    <row r="1939" spans="1:12" hidden="1" x14ac:dyDescent="0.35">
      <c r="A1939" s="2">
        <f t="shared" si="573"/>
        <v>347</v>
      </c>
      <c r="B1939" s="2">
        <f t="shared" si="574"/>
        <v>4.1100000000000003</v>
      </c>
      <c r="C1939" s="5" t="str">
        <f t="shared" si="575"/>
        <v xml:space="preserve">Informe Interactivo 4 - </v>
      </c>
      <c r="D1939" s="6" t="str">
        <f t="shared" si="576"/>
        <v>AQUÍ SE COPIA EL LINK SIN EL ID DE FILTRO</v>
      </c>
      <c r="E1939" s="4">
        <f t="shared" si="577"/>
        <v>10</v>
      </c>
      <c r="F1939" t="str">
        <f t="shared" si="578"/>
        <v>Informe Interactivo 4</v>
      </c>
      <c r="G1939" t="str">
        <f t="shared" si="579"/>
        <v>Producto</v>
      </c>
      <c r="H1939" t="str">
        <f t="shared" si="580"/>
        <v>Rendimiento (qqm/ha) 1979-2020</v>
      </c>
      <c r="L1939" s="1" t="str">
        <f t="shared" si="581"/>
        <v xml:space="preserve">Informe Interactivo 4 - </v>
      </c>
    </row>
    <row r="1940" spans="1:12" hidden="1" x14ac:dyDescent="0.35">
      <c r="A1940" s="2">
        <f t="shared" si="573"/>
        <v>348</v>
      </c>
      <c r="B1940" s="2">
        <f t="shared" si="574"/>
        <v>4.1100000000000003</v>
      </c>
      <c r="C1940" s="5" t="str">
        <f t="shared" si="575"/>
        <v xml:space="preserve">Informe Interactivo 4 - </v>
      </c>
      <c r="D1940" s="6" t="str">
        <f t="shared" si="576"/>
        <v>AQUÍ SE COPIA EL LINK SIN EL ID DE FILTRO</v>
      </c>
      <c r="E1940" s="4">
        <f t="shared" si="577"/>
        <v>10</v>
      </c>
      <c r="F1940" t="str">
        <f t="shared" si="578"/>
        <v>Informe Interactivo 4</v>
      </c>
      <c r="G1940" t="str">
        <f t="shared" si="579"/>
        <v>Producto</v>
      </c>
      <c r="H1940" t="str">
        <f t="shared" si="580"/>
        <v>Rendimiento (qqm/ha) 1979-2020</v>
      </c>
      <c r="L1940" s="1" t="str">
        <f t="shared" si="581"/>
        <v xml:space="preserve">Informe Interactivo 4 - </v>
      </c>
    </row>
    <row r="1941" spans="1:12" hidden="1" x14ac:dyDescent="0.35">
      <c r="A1941" s="2">
        <f t="shared" si="573"/>
        <v>349</v>
      </c>
      <c r="B1941" s="2">
        <f t="shared" si="574"/>
        <v>4.1100000000000003</v>
      </c>
      <c r="C1941" s="5" t="str">
        <f t="shared" si="575"/>
        <v xml:space="preserve">Informe Interactivo 4 - </v>
      </c>
      <c r="D1941" s="6" t="str">
        <f t="shared" si="576"/>
        <v>AQUÍ SE COPIA EL LINK SIN EL ID DE FILTRO</v>
      </c>
      <c r="E1941" s="4">
        <f t="shared" si="577"/>
        <v>10</v>
      </c>
      <c r="F1941" t="str">
        <f t="shared" si="578"/>
        <v>Informe Interactivo 4</v>
      </c>
      <c r="G1941" t="str">
        <f t="shared" si="579"/>
        <v>Producto</v>
      </c>
      <c r="H1941" t="str">
        <f t="shared" si="580"/>
        <v>Rendimiento (qqm/ha) 1979-2020</v>
      </c>
      <c r="L1941" s="1" t="str">
        <f t="shared" si="581"/>
        <v xml:space="preserve">Informe Interactivo 4 - </v>
      </c>
    </row>
    <row r="1942" spans="1:12" hidden="1" x14ac:dyDescent="0.35">
      <c r="A1942" s="2">
        <f t="shared" si="573"/>
        <v>350</v>
      </c>
      <c r="B1942" s="2">
        <f t="shared" si="574"/>
        <v>4.1100000000000003</v>
      </c>
      <c r="C1942" s="5" t="str">
        <f t="shared" si="575"/>
        <v xml:space="preserve">Informe Interactivo 4 - </v>
      </c>
      <c r="D1942" s="6" t="str">
        <f t="shared" si="576"/>
        <v>AQUÍ SE COPIA EL LINK SIN EL ID DE FILTRO</v>
      </c>
      <c r="E1942" s="4">
        <f t="shared" si="577"/>
        <v>10</v>
      </c>
      <c r="F1942" t="str">
        <f t="shared" si="578"/>
        <v>Informe Interactivo 4</v>
      </c>
      <c r="G1942" t="str">
        <f t="shared" si="579"/>
        <v>Producto</v>
      </c>
      <c r="H1942" t="str">
        <f t="shared" si="580"/>
        <v>Rendimiento (qqm/ha) 1979-2020</v>
      </c>
      <c r="L1942" s="1" t="str">
        <f t="shared" si="581"/>
        <v xml:space="preserve">Informe Interactivo 4 - </v>
      </c>
    </row>
    <row r="1943" spans="1:12" hidden="1" x14ac:dyDescent="0.35">
      <c r="A1943" s="2">
        <f t="shared" si="573"/>
        <v>351</v>
      </c>
      <c r="B1943" s="2">
        <f t="shared" si="574"/>
        <v>4.1100000000000003</v>
      </c>
      <c r="C1943" s="5" t="str">
        <f t="shared" si="575"/>
        <v xml:space="preserve">Informe Interactivo 4 - </v>
      </c>
      <c r="D1943" s="6" t="str">
        <f t="shared" si="576"/>
        <v>AQUÍ SE COPIA EL LINK SIN EL ID DE FILTRO</v>
      </c>
      <c r="E1943" s="4">
        <f t="shared" si="577"/>
        <v>10</v>
      </c>
      <c r="F1943" t="str">
        <f t="shared" si="578"/>
        <v>Informe Interactivo 4</v>
      </c>
      <c r="G1943" t="str">
        <f t="shared" si="579"/>
        <v>Producto</v>
      </c>
      <c r="H1943" t="str">
        <f t="shared" si="580"/>
        <v>Rendimiento (qqm/ha) 1979-2020</v>
      </c>
      <c r="L1943" s="1" t="str">
        <f t="shared" si="581"/>
        <v xml:space="preserve">Informe Interactivo 4 - </v>
      </c>
    </row>
    <row r="1944" spans="1:12" hidden="1" x14ac:dyDescent="0.35">
      <c r="A1944" s="2">
        <f t="shared" si="573"/>
        <v>352</v>
      </c>
      <c r="B1944" s="2">
        <f t="shared" si="574"/>
        <v>4.1100000000000003</v>
      </c>
      <c r="C1944" s="5" t="str">
        <f t="shared" si="575"/>
        <v xml:space="preserve">Informe Interactivo 4 - </v>
      </c>
      <c r="D1944" s="6" t="str">
        <f t="shared" si="576"/>
        <v>AQUÍ SE COPIA EL LINK SIN EL ID DE FILTRO</v>
      </c>
      <c r="E1944" s="4">
        <f t="shared" si="577"/>
        <v>10</v>
      </c>
      <c r="F1944" t="str">
        <f t="shared" si="578"/>
        <v>Informe Interactivo 4</v>
      </c>
      <c r="G1944" t="str">
        <f t="shared" si="579"/>
        <v>Producto</v>
      </c>
      <c r="H1944" t="str">
        <f t="shared" si="580"/>
        <v>Rendimiento (qqm/ha) 1979-2020</v>
      </c>
      <c r="L1944" s="1" t="str">
        <f t="shared" si="581"/>
        <v xml:space="preserve">Informe Interactivo 4 - </v>
      </c>
    </row>
    <row r="1945" spans="1:12" hidden="1" x14ac:dyDescent="0.35">
      <c r="A1945" s="2">
        <f t="shared" si="573"/>
        <v>353</v>
      </c>
      <c r="B1945" s="2">
        <f t="shared" si="574"/>
        <v>4.1100000000000003</v>
      </c>
      <c r="C1945" s="5" t="str">
        <f t="shared" si="575"/>
        <v xml:space="preserve">Informe Interactivo 4 - </v>
      </c>
      <c r="D1945" s="6" t="str">
        <f t="shared" si="576"/>
        <v>AQUÍ SE COPIA EL LINK SIN EL ID DE FILTRO</v>
      </c>
      <c r="E1945" s="4">
        <f t="shared" si="577"/>
        <v>10</v>
      </c>
      <c r="F1945" t="str">
        <f t="shared" si="578"/>
        <v>Informe Interactivo 4</v>
      </c>
      <c r="G1945" t="str">
        <f t="shared" si="579"/>
        <v>Producto</v>
      </c>
      <c r="H1945" t="str">
        <f t="shared" si="580"/>
        <v>Rendimiento (qqm/ha) 1979-2020</v>
      </c>
      <c r="L1945" s="1" t="str">
        <f t="shared" si="581"/>
        <v xml:space="preserve">Informe Interactivo 4 - </v>
      </c>
    </row>
    <row r="1946" spans="1:12" hidden="1" x14ac:dyDescent="0.35">
      <c r="A1946" s="2">
        <f t="shared" si="573"/>
        <v>354</v>
      </c>
      <c r="B1946" s="2">
        <f t="shared" si="574"/>
        <v>4.1100000000000003</v>
      </c>
      <c r="C1946" s="5" t="str">
        <f t="shared" si="575"/>
        <v xml:space="preserve">Informe Interactivo 4 - </v>
      </c>
      <c r="D1946" s="6" t="str">
        <f t="shared" si="576"/>
        <v>AQUÍ SE COPIA EL LINK SIN EL ID DE FILTRO</v>
      </c>
      <c r="E1946" s="4">
        <f t="shared" si="577"/>
        <v>10</v>
      </c>
      <c r="F1946" t="str">
        <f t="shared" si="578"/>
        <v>Informe Interactivo 4</v>
      </c>
      <c r="G1946" t="str">
        <f t="shared" si="579"/>
        <v>Producto</v>
      </c>
      <c r="H1946" t="str">
        <f t="shared" si="580"/>
        <v>Rendimiento (qqm/ha) 1979-2020</v>
      </c>
      <c r="L1946" s="1" t="str">
        <f t="shared" si="581"/>
        <v xml:space="preserve">Informe Interactivo 4 - </v>
      </c>
    </row>
    <row r="1947" spans="1:12" hidden="1" x14ac:dyDescent="0.35">
      <c r="A1947" s="2">
        <f t="shared" si="573"/>
        <v>355</v>
      </c>
      <c r="B1947" s="2">
        <f t="shared" si="574"/>
        <v>4.1100000000000003</v>
      </c>
      <c r="C1947" s="5" t="str">
        <f t="shared" si="575"/>
        <v xml:space="preserve">Informe Interactivo 4 - </v>
      </c>
      <c r="D1947" s="6" t="str">
        <f t="shared" si="576"/>
        <v>AQUÍ SE COPIA EL LINK SIN EL ID DE FILTRO</v>
      </c>
      <c r="E1947" s="4">
        <f t="shared" si="577"/>
        <v>10</v>
      </c>
      <c r="F1947" t="str">
        <f t="shared" si="578"/>
        <v>Informe Interactivo 4</v>
      </c>
      <c r="G1947" t="str">
        <f t="shared" si="579"/>
        <v>Producto</v>
      </c>
      <c r="H1947" t="str">
        <f t="shared" si="580"/>
        <v>Rendimiento (qqm/ha) 1979-2020</v>
      </c>
      <c r="L1947" s="1" t="str">
        <f t="shared" si="581"/>
        <v xml:space="preserve">Informe Interactivo 4 - </v>
      </c>
    </row>
    <row r="1948" spans="1:12" hidden="1" x14ac:dyDescent="0.35">
      <c r="A1948" s="2">
        <f t="shared" si="573"/>
        <v>356</v>
      </c>
      <c r="B1948" s="2">
        <f t="shared" si="574"/>
        <v>4.1100000000000003</v>
      </c>
      <c r="C1948" s="5" t="str">
        <f t="shared" si="575"/>
        <v xml:space="preserve">Informe Interactivo 4 - </v>
      </c>
      <c r="D1948" s="6" t="str">
        <f t="shared" si="576"/>
        <v>AQUÍ SE COPIA EL LINK SIN EL ID DE FILTRO</v>
      </c>
      <c r="E1948" s="4">
        <f t="shared" si="577"/>
        <v>10</v>
      </c>
      <c r="F1948" t="str">
        <f t="shared" si="578"/>
        <v>Informe Interactivo 4</v>
      </c>
      <c r="G1948" t="str">
        <f t="shared" si="579"/>
        <v>Producto</v>
      </c>
      <c r="H1948" t="str">
        <f t="shared" si="580"/>
        <v>Rendimiento (qqm/ha) 1979-2020</v>
      </c>
      <c r="L1948" s="1" t="str">
        <f t="shared" si="581"/>
        <v xml:space="preserve">Informe Interactivo 4 - </v>
      </c>
    </row>
    <row r="1949" spans="1:12" hidden="1" x14ac:dyDescent="0.35">
      <c r="A1949" s="2">
        <f t="shared" si="573"/>
        <v>357</v>
      </c>
      <c r="B1949" s="2">
        <f t="shared" si="574"/>
        <v>4.1100000000000003</v>
      </c>
      <c r="C1949" s="5" t="str">
        <f t="shared" si="575"/>
        <v xml:space="preserve">Informe Interactivo 4 - </v>
      </c>
      <c r="D1949" s="6" t="str">
        <f t="shared" si="576"/>
        <v>AQUÍ SE COPIA EL LINK SIN EL ID DE FILTRO</v>
      </c>
      <c r="E1949" s="4">
        <f t="shared" si="577"/>
        <v>10</v>
      </c>
      <c r="F1949" t="str">
        <f t="shared" si="578"/>
        <v>Informe Interactivo 4</v>
      </c>
      <c r="G1949" t="str">
        <f t="shared" si="579"/>
        <v>Producto</v>
      </c>
      <c r="H1949" t="str">
        <f t="shared" si="580"/>
        <v>Rendimiento (qqm/ha) 1979-2020</v>
      </c>
      <c r="L1949" s="1" t="str">
        <f t="shared" si="581"/>
        <v xml:space="preserve">Informe Interactivo 4 - </v>
      </c>
    </row>
    <row r="1950" spans="1:12" hidden="1" x14ac:dyDescent="0.35">
      <c r="A1950" s="2">
        <f t="shared" si="573"/>
        <v>358</v>
      </c>
      <c r="B1950" s="2">
        <f t="shared" si="574"/>
        <v>4.1100000000000003</v>
      </c>
      <c r="C1950" s="5" t="str">
        <f t="shared" si="575"/>
        <v xml:space="preserve">Informe Interactivo 4 - </v>
      </c>
      <c r="D1950" s="6" t="str">
        <f t="shared" si="576"/>
        <v>AQUÍ SE COPIA EL LINK SIN EL ID DE FILTRO</v>
      </c>
      <c r="E1950" s="4">
        <f t="shared" si="577"/>
        <v>10</v>
      </c>
      <c r="F1950" t="str">
        <f t="shared" si="578"/>
        <v>Informe Interactivo 4</v>
      </c>
      <c r="G1950" t="str">
        <f t="shared" si="579"/>
        <v>Producto</v>
      </c>
      <c r="H1950" t="str">
        <f t="shared" si="580"/>
        <v>Rendimiento (qqm/ha) 1979-2020</v>
      </c>
      <c r="L1950" s="1" t="str">
        <f t="shared" si="581"/>
        <v xml:space="preserve">Informe Interactivo 4 - </v>
      </c>
    </row>
    <row r="1951" spans="1:12" hidden="1" x14ac:dyDescent="0.35">
      <c r="A1951" s="2">
        <f t="shared" si="573"/>
        <v>359</v>
      </c>
      <c r="B1951" s="2">
        <f t="shared" si="574"/>
        <v>4.1100000000000003</v>
      </c>
      <c r="C1951" s="5" t="str">
        <f t="shared" si="575"/>
        <v xml:space="preserve">Informe Interactivo 4 - </v>
      </c>
      <c r="D1951" s="6" t="str">
        <f t="shared" si="576"/>
        <v>AQUÍ SE COPIA EL LINK SIN EL ID DE FILTRO</v>
      </c>
      <c r="E1951" s="4">
        <f t="shared" si="577"/>
        <v>10</v>
      </c>
      <c r="F1951" t="str">
        <f t="shared" si="578"/>
        <v>Informe Interactivo 4</v>
      </c>
      <c r="G1951" t="str">
        <f t="shared" si="579"/>
        <v>Producto</v>
      </c>
      <c r="H1951" t="str">
        <f t="shared" si="580"/>
        <v>Rendimiento (qqm/ha) 1979-2020</v>
      </c>
      <c r="L1951" s="1" t="str">
        <f t="shared" si="581"/>
        <v xml:space="preserve">Informe Interactivo 4 - </v>
      </c>
    </row>
    <row r="1952" spans="1:12" hidden="1" x14ac:dyDescent="0.35">
      <c r="A1952" s="2">
        <f t="shared" si="573"/>
        <v>360</v>
      </c>
      <c r="B1952" s="2">
        <f t="shared" si="574"/>
        <v>4.1100000000000003</v>
      </c>
      <c r="C1952" s="5" t="str">
        <f t="shared" si="575"/>
        <v xml:space="preserve">Informe Interactivo 4 - </v>
      </c>
      <c r="D1952" s="6" t="str">
        <f t="shared" si="576"/>
        <v>AQUÍ SE COPIA EL LINK SIN EL ID DE FILTRO</v>
      </c>
      <c r="E1952" s="4">
        <f t="shared" si="577"/>
        <v>10</v>
      </c>
      <c r="F1952" t="str">
        <f t="shared" si="578"/>
        <v>Informe Interactivo 4</v>
      </c>
      <c r="G1952" t="str">
        <f t="shared" si="579"/>
        <v>Producto</v>
      </c>
      <c r="H1952" t="str">
        <f t="shared" si="580"/>
        <v>Rendimiento (qqm/ha) 1979-2020</v>
      </c>
      <c r="L1952" s="1" t="str">
        <f t="shared" si="581"/>
        <v xml:space="preserve">Informe Interactivo 4 - </v>
      </c>
    </row>
    <row r="1953" spans="1:12" hidden="1" x14ac:dyDescent="0.35">
      <c r="A1953" s="2">
        <f t="shared" si="573"/>
        <v>361</v>
      </c>
      <c r="B1953" s="2">
        <f t="shared" si="574"/>
        <v>4.1100000000000003</v>
      </c>
      <c r="C1953" s="5" t="str">
        <f t="shared" si="575"/>
        <v xml:space="preserve">Informe Interactivo 4 - </v>
      </c>
      <c r="D1953" s="6" t="str">
        <f t="shared" si="576"/>
        <v>AQUÍ SE COPIA EL LINK SIN EL ID DE FILTRO</v>
      </c>
      <c r="E1953" s="4">
        <f t="shared" si="577"/>
        <v>10</v>
      </c>
      <c r="F1953" t="str">
        <f t="shared" si="578"/>
        <v>Informe Interactivo 4</v>
      </c>
      <c r="G1953" t="str">
        <f t="shared" si="579"/>
        <v>Producto</v>
      </c>
      <c r="H1953" t="str">
        <f t="shared" si="580"/>
        <v>Rendimiento (qqm/ha) 1979-2020</v>
      </c>
      <c r="L1953" s="1" t="str">
        <f t="shared" si="581"/>
        <v xml:space="preserve">Informe Interactivo 4 - </v>
      </c>
    </row>
    <row r="1954" spans="1:12" hidden="1" x14ac:dyDescent="0.35">
      <c r="A1954" s="2">
        <f t="shared" si="573"/>
        <v>362</v>
      </c>
      <c r="B1954" s="2">
        <f t="shared" si="574"/>
        <v>4.1100000000000003</v>
      </c>
      <c r="C1954" s="5" t="str">
        <f t="shared" si="575"/>
        <v xml:space="preserve">Informe Interactivo 4 - </v>
      </c>
      <c r="D1954" s="6" t="str">
        <f t="shared" si="576"/>
        <v>AQUÍ SE COPIA EL LINK SIN EL ID DE FILTRO</v>
      </c>
      <c r="E1954" s="4">
        <f t="shared" si="577"/>
        <v>10</v>
      </c>
      <c r="F1954" t="str">
        <f t="shared" si="578"/>
        <v>Informe Interactivo 4</v>
      </c>
      <c r="G1954" t="str">
        <f t="shared" si="579"/>
        <v>Producto</v>
      </c>
      <c r="H1954" t="str">
        <f t="shared" si="580"/>
        <v>Rendimiento (qqm/ha) 1979-2020</v>
      </c>
      <c r="L1954" s="1" t="str">
        <f t="shared" si="581"/>
        <v xml:space="preserve">Informe Interactivo 4 - </v>
      </c>
    </row>
    <row r="1955" spans="1:12" hidden="1" x14ac:dyDescent="0.35">
      <c r="A1955" s="2">
        <f t="shared" si="573"/>
        <v>363</v>
      </c>
      <c r="B1955" s="2">
        <f t="shared" si="574"/>
        <v>4.1100000000000003</v>
      </c>
      <c r="C1955" s="5" t="str">
        <f t="shared" si="575"/>
        <v xml:space="preserve">Informe Interactivo 4 - </v>
      </c>
      <c r="D1955" s="6" t="str">
        <f t="shared" si="576"/>
        <v>AQUÍ SE COPIA EL LINK SIN EL ID DE FILTRO</v>
      </c>
      <c r="E1955" s="4">
        <f t="shared" si="577"/>
        <v>10</v>
      </c>
      <c r="F1955" t="str">
        <f t="shared" si="578"/>
        <v>Informe Interactivo 4</v>
      </c>
      <c r="G1955" t="str">
        <f t="shared" si="579"/>
        <v>Producto</v>
      </c>
      <c r="H1955" t="str">
        <f t="shared" si="580"/>
        <v>Rendimiento (qqm/ha) 1979-2020</v>
      </c>
      <c r="L1955" s="1" t="str">
        <f t="shared" si="581"/>
        <v xml:space="preserve">Informe Interactivo 4 - </v>
      </c>
    </row>
    <row r="1956" spans="1:12" hidden="1" x14ac:dyDescent="0.35">
      <c r="A1956" s="2">
        <f t="shared" si="573"/>
        <v>364</v>
      </c>
      <c r="B1956" s="2">
        <f t="shared" si="574"/>
        <v>4.1100000000000003</v>
      </c>
      <c r="C1956" s="5" t="str">
        <f t="shared" si="575"/>
        <v xml:space="preserve">Informe Interactivo 4 - </v>
      </c>
      <c r="D1956" s="6" t="str">
        <f t="shared" si="576"/>
        <v>AQUÍ SE COPIA EL LINK SIN EL ID DE FILTRO</v>
      </c>
      <c r="E1956" s="4">
        <f t="shared" si="577"/>
        <v>10</v>
      </c>
      <c r="F1956" t="str">
        <f t="shared" si="578"/>
        <v>Informe Interactivo 4</v>
      </c>
      <c r="G1956" t="str">
        <f t="shared" si="579"/>
        <v>Producto</v>
      </c>
      <c r="H1956" t="str">
        <f t="shared" si="580"/>
        <v>Rendimiento (qqm/ha) 1979-2020</v>
      </c>
      <c r="L1956" s="1" t="str">
        <f t="shared" si="581"/>
        <v xml:space="preserve">Informe Interactivo 4 - </v>
      </c>
    </row>
    <row r="1957" spans="1:12" hidden="1" x14ac:dyDescent="0.35">
      <c r="A1957" s="2">
        <f t="shared" si="573"/>
        <v>365</v>
      </c>
      <c r="B1957" s="2">
        <f t="shared" si="574"/>
        <v>4.1100000000000003</v>
      </c>
      <c r="C1957" s="5" t="str">
        <f t="shared" si="575"/>
        <v xml:space="preserve">Informe Interactivo 4 - </v>
      </c>
      <c r="D1957" s="6" t="str">
        <f t="shared" si="576"/>
        <v>AQUÍ SE COPIA EL LINK SIN EL ID DE FILTRO</v>
      </c>
      <c r="E1957" s="4">
        <f t="shared" si="577"/>
        <v>10</v>
      </c>
      <c r="F1957" t="str">
        <f t="shared" si="578"/>
        <v>Informe Interactivo 4</v>
      </c>
      <c r="G1957" t="str">
        <f t="shared" si="579"/>
        <v>Producto</v>
      </c>
      <c r="H1957" t="str">
        <f t="shared" si="580"/>
        <v>Rendimiento (qqm/ha) 1979-2020</v>
      </c>
      <c r="L1957" s="1" t="str">
        <f t="shared" si="581"/>
        <v xml:space="preserve">Informe Interactivo 4 - </v>
      </c>
    </row>
    <row r="1958" spans="1:12" hidden="1" x14ac:dyDescent="0.35">
      <c r="A1958" s="2">
        <f t="shared" si="573"/>
        <v>366</v>
      </c>
      <c r="B1958" s="2">
        <f t="shared" si="574"/>
        <v>4.1100000000000003</v>
      </c>
      <c r="C1958" s="5" t="str">
        <f t="shared" si="575"/>
        <v xml:space="preserve">Informe Interactivo 4 - </v>
      </c>
      <c r="D1958" s="6" t="str">
        <f t="shared" si="576"/>
        <v>AQUÍ SE COPIA EL LINK SIN EL ID DE FILTRO</v>
      </c>
      <c r="E1958" s="4">
        <f t="shared" si="577"/>
        <v>10</v>
      </c>
      <c r="F1958" t="str">
        <f t="shared" si="578"/>
        <v>Informe Interactivo 4</v>
      </c>
      <c r="G1958" t="str">
        <f t="shared" si="579"/>
        <v>Producto</v>
      </c>
      <c r="H1958" t="str">
        <f t="shared" si="580"/>
        <v>Rendimiento (qqm/ha) 1979-2020</v>
      </c>
      <c r="L1958" s="1" t="str">
        <f t="shared" si="581"/>
        <v xml:space="preserve">Informe Interactivo 4 - </v>
      </c>
    </row>
    <row r="1959" spans="1:12" hidden="1" x14ac:dyDescent="0.35">
      <c r="A1959" s="2">
        <f t="shared" si="573"/>
        <v>367</v>
      </c>
      <c r="B1959" s="2">
        <f t="shared" si="574"/>
        <v>4.1100000000000003</v>
      </c>
      <c r="C1959" s="5" t="str">
        <f t="shared" si="575"/>
        <v xml:space="preserve">Informe Interactivo 4 - </v>
      </c>
      <c r="D1959" s="6" t="str">
        <f t="shared" si="576"/>
        <v>AQUÍ SE COPIA EL LINK SIN EL ID DE FILTRO</v>
      </c>
      <c r="E1959" s="4">
        <f t="shared" si="577"/>
        <v>10</v>
      </c>
      <c r="F1959" t="str">
        <f t="shared" si="578"/>
        <v>Informe Interactivo 4</v>
      </c>
      <c r="G1959" t="str">
        <f t="shared" si="579"/>
        <v>Producto</v>
      </c>
      <c r="H1959" t="str">
        <f t="shared" si="580"/>
        <v>Rendimiento (qqm/ha) 1979-2020</v>
      </c>
      <c r="L1959" s="1" t="str">
        <f t="shared" si="581"/>
        <v xml:space="preserve">Informe Interactivo 4 - </v>
      </c>
    </row>
    <row r="1960" spans="1:12" hidden="1" x14ac:dyDescent="0.35">
      <c r="A1960" s="2">
        <f t="shared" si="573"/>
        <v>368</v>
      </c>
      <c r="B1960" s="2">
        <f t="shared" si="574"/>
        <v>4.1100000000000003</v>
      </c>
      <c r="C1960" s="5" t="str">
        <f t="shared" si="575"/>
        <v xml:space="preserve">Informe Interactivo 4 - </v>
      </c>
      <c r="D1960" s="6" t="str">
        <f t="shared" si="576"/>
        <v>AQUÍ SE COPIA EL LINK SIN EL ID DE FILTRO</v>
      </c>
      <c r="E1960" s="4">
        <f t="shared" si="577"/>
        <v>10</v>
      </c>
      <c r="F1960" t="str">
        <f t="shared" si="578"/>
        <v>Informe Interactivo 4</v>
      </c>
      <c r="G1960" t="str">
        <f t="shared" si="579"/>
        <v>Producto</v>
      </c>
      <c r="H1960" t="str">
        <f t="shared" si="580"/>
        <v>Rendimiento (qqm/ha) 1979-2020</v>
      </c>
      <c r="L1960" s="1" t="str">
        <f t="shared" si="581"/>
        <v xml:space="preserve">Informe Interactivo 4 - </v>
      </c>
    </row>
    <row r="1961" spans="1:12" hidden="1" x14ac:dyDescent="0.35">
      <c r="A1961" s="2">
        <f t="shared" si="573"/>
        <v>369</v>
      </c>
      <c r="B1961" s="2">
        <f t="shared" si="574"/>
        <v>4.1100000000000003</v>
      </c>
      <c r="C1961" s="5" t="str">
        <f t="shared" si="575"/>
        <v xml:space="preserve">Informe Interactivo 4 - </v>
      </c>
      <c r="D1961" s="6" t="str">
        <f t="shared" si="576"/>
        <v>AQUÍ SE COPIA EL LINK SIN EL ID DE FILTRO</v>
      </c>
      <c r="E1961" s="4">
        <f t="shared" si="577"/>
        <v>10</v>
      </c>
      <c r="F1961" t="str">
        <f t="shared" si="578"/>
        <v>Informe Interactivo 4</v>
      </c>
      <c r="G1961" t="str">
        <f t="shared" si="579"/>
        <v>Producto</v>
      </c>
      <c r="H1961" t="str">
        <f t="shared" si="580"/>
        <v>Rendimiento (qqm/ha) 1979-2020</v>
      </c>
      <c r="L1961" s="1" t="str">
        <f t="shared" si="581"/>
        <v xml:space="preserve">Informe Interactivo 4 - </v>
      </c>
    </row>
    <row r="1962" spans="1:12" hidden="1" x14ac:dyDescent="0.35">
      <c r="A1962" s="2">
        <f t="shared" si="573"/>
        <v>370</v>
      </c>
      <c r="B1962" s="2">
        <f t="shared" si="574"/>
        <v>4.1100000000000003</v>
      </c>
      <c r="C1962" s="5" t="str">
        <f t="shared" si="575"/>
        <v xml:space="preserve">Informe Interactivo 4 - </v>
      </c>
      <c r="D1962" s="6" t="str">
        <f t="shared" si="576"/>
        <v>AQUÍ SE COPIA EL LINK SIN EL ID DE FILTRO</v>
      </c>
      <c r="E1962" s="4">
        <f t="shared" si="577"/>
        <v>10</v>
      </c>
      <c r="F1962" t="str">
        <f t="shared" si="578"/>
        <v>Informe Interactivo 4</v>
      </c>
      <c r="G1962" t="str">
        <f t="shared" si="579"/>
        <v>Producto</v>
      </c>
      <c r="H1962" t="str">
        <f t="shared" si="580"/>
        <v>Rendimiento (qqm/ha) 1979-2020</v>
      </c>
      <c r="L1962" s="1" t="str">
        <f t="shared" si="581"/>
        <v xml:space="preserve">Informe Interactivo 4 - </v>
      </c>
    </row>
    <row r="1963" spans="1:12" hidden="1" x14ac:dyDescent="0.35">
      <c r="A1963" s="2">
        <f t="shared" si="573"/>
        <v>371</v>
      </c>
      <c r="B1963" s="2">
        <f t="shared" si="574"/>
        <v>4.1100000000000003</v>
      </c>
      <c r="C1963" s="5" t="str">
        <f t="shared" si="575"/>
        <v xml:space="preserve">Informe Interactivo 4 - </v>
      </c>
      <c r="D1963" s="6" t="str">
        <f t="shared" si="576"/>
        <v>AQUÍ SE COPIA EL LINK SIN EL ID DE FILTRO</v>
      </c>
      <c r="E1963" s="4">
        <f t="shared" si="577"/>
        <v>10</v>
      </c>
      <c r="F1963" t="str">
        <f t="shared" si="578"/>
        <v>Informe Interactivo 4</v>
      </c>
      <c r="G1963" t="str">
        <f t="shared" si="579"/>
        <v>Producto</v>
      </c>
      <c r="H1963" t="str">
        <f t="shared" si="580"/>
        <v>Rendimiento (qqm/ha) 1979-2020</v>
      </c>
      <c r="L1963" s="1" t="str">
        <f t="shared" si="581"/>
        <v xml:space="preserve">Informe Interactivo 4 - </v>
      </c>
    </row>
    <row r="1964" spans="1:12" hidden="1" x14ac:dyDescent="0.35">
      <c r="A1964" s="2">
        <f t="shared" si="573"/>
        <v>372</v>
      </c>
      <c r="B1964" s="2">
        <f t="shared" si="574"/>
        <v>4.1100000000000003</v>
      </c>
      <c r="C1964" s="5" t="str">
        <f t="shared" si="575"/>
        <v xml:space="preserve">Informe Interactivo 4 - </v>
      </c>
      <c r="D1964" s="6" t="str">
        <f t="shared" si="576"/>
        <v>AQUÍ SE COPIA EL LINK SIN EL ID DE FILTRO</v>
      </c>
      <c r="E1964" s="4">
        <f t="shared" si="577"/>
        <v>10</v>
      </c>
      <c r="F1964" t="str">
        <f t="shared" si="578"/>
        <v>Informe Interactivo 4</v>
      </c>
      <c r="G1964" t="str">
        <f t="shared" si="579"/>
        <v>Producto</v>
      </c>
      <c r="H1964" t="str">
        <f t="shared" si="580"/>
        <v>Rendimiento (qqm/ha) 1979-2020</v>
      </c>
      <c r="L1964" s="1" t="str">
        <f t="shared" si="581"/>
        <v xml:space="preserve">Informe Interactivo 4 - </v>
      </c>
    </row>
    <row r="1965" spans="1:12" hidden="1" x14ac:dyDescent="0.35">
      <c r="A1965" s="2">
        <f t="shared" si="573"/>
        <v>373</v>
      </c>
      <c r="B1965" s="2">
        <f t="shared" si="574"/>
        <v>4.1100000000000003</v>
      </c>
      <c r="C1965" s="5" t="str">
        <f t="shared" si="575"/>
        <v xml:space="preserve">Informe Interactivo 4 - </v>
      </c>
      <c r="D1965" s="6" t="str">
        <f t="shared" si="576"/>
        <v>AQUÍ SE COPIA EL LINK SIN EL ID DE FILTRO</v>
      </c>
      <c r="E1965" s="4">
        <f t="shared" si="577"/>
        <v>10</v>
      </c>
      <c r="F1965" t="str">
        <f t="shared" si="578"/>
        <v>Informe Interactivo 4</v>
      </c>
      <c r="G1965" t="str">
        <f t="shared" si="579"/>
        <v>Producto</v>
      </c>
      <c r="H1965" t="str">
        <f t="shared" si="580"/>
        <v>Rendimiento (qqm/ha) 1979-2020</v>
      </c>
      <c r="L1965" s="1" t="str">
        <f t="shared" si="581"/>
        <v xml:space="preserve">Informe Interactivo 4 - </v>
      </c>
    </row>
    <row r="1966" spans="1:12" hidden="1" x14ac:dyDescent="0.35">
      <c r="A1966" s="2">
        <f t="shared" si="573"/>
        <v>374</v>
      </c>
      <c r="B1966" s="2">
        <f t="shared" si="574"/>
        <v>4.1100000000000003</v>
      </c>
      <c r="C1966" s="5" t="str">
        <f t="shared" si="575"/>
        <v xml:space="preserve">Informe Interactivo 4 - </v>
      </c>
      <c r="D1966" s="6" t="str">
        <f t="shared" si="576"/>
        <v>AQUÍ SE COPIA EL LINK SIN EL ID DE FILTRO</v>
      </c>
      <c r="E1966" s="4">
        <f t="shared" si="577"/>
        <v>10</v>
      </c>
      <c r="F1966" t="str">
        <f t="shared" si="578"/>
        <v>Informe Interactivo 4</v>
      </c>
      <c r="G1966" t="str">
        <f t="shared" si="579"/>
        <v>Producto</v>
      </c>
      <c r="H1966" t="str">
        <f t="shared" si="580"/>
        <v>Rendimiento (qqm/ha) 1979-2020</v>
      </c>
      <c r="L1966" s="1" t="str">
        <f t="shared" si="581"/>
        <v xml:space="preserve">Informe Interactivo 4 - </v>
      </c>
    </row>
    <row r="1967" spans="1:12" hidden="1" x14ac:dyDescent="0.35">
      <c r="A1967" s="2">
        <f t="shared" si="573"/>
        <v>375</v>
      </c>
      <c r="B1967" s="2">
        <f t="shared" si="574"/>
        <v>4.1100000000000003</v>
      </c>
      <c r="C1967" s="5" t="str">
        <f t="shared" si="575"/>
        <v xml:space="preserve">Informe Interactivo 4 - </v>
      </c>
      <c r="D1967" s="6" t="str">
        <f t="shared" si="576"/>
        <v>AQUÍ SE COPIA EL LINK SIN EL ID DE FILTRO</v>
      </c>
      <c r="E1967" s="4">
        <f t="shared" si="577"/>
        <v>10</v>
      </c>
      <c r="F1967" t="str">
        <f t="shared" si="578"/>
        <v>Informe Interactivo 4</v>
      </c>
      <c r="G1967" t="str">
        <f t="shared" si="579"/>
        <v>Producto</v>
      </c>
      <c r="H1967" t="str">
        <f t="shared" si="580"/>
        <v>Rendimiento (qqm/ha) 1979-2020</v>
      </c>
      <c r="L1967" s="1" t="str">
        <f t="shared" si="581"/>
        <v xml:space="preserve">Informe Interactivo 4 - </v>
      </c>
    </row>
    <row r="1968" spans="1:12" hidden="1" x14ac:dyDescent="0.35">
      <c r="A1968" s="2">
        <f t="shared" si="573"/>
        <v>376</v>
      </c>
      <c r="B1968" s="2">
        <f t="shared" si="574"/>
        <v>4.1100000000000003</v>
      </c>
      <c r="C1968" s="5" t="str">
        <f t="shared" si="575"/>
        <v xml:space="preserve">Informe Interactivo 4 - </v>
      </c>
      <c r="D1968" s="6" t="str">
        <f t="shared" si="576"/>
        <v>AQUÍ SE COPIA EL LINK SIN EL ID DE FILTRO</v>
      </c>
      <c r="E1968" s="4">
        <f t="shared" si="577"/>
        <v>10</v>
      </c>
      <c r="F1968" t="str">
        <f t="shared" si="578"/>
        <v>Informe Interactivo 4</v>
      </c>
      <c r="G1968" t="str">
        <f t="shared" si="579"/>
        <v>Producto</v>
      </c>
      <c r="H1968" t="str">
        <f t="shared" si="580"/>
        <v>Rendimiento (qqm/ha) 1979-2020</v>
      </c>
      <c r="L1968" s="1" t="str">
        <f t="shared" si="581"/>
        <v xml:space="preserve">Informe Interactivo 4 - </v>
      </c>
    </row>
    <row r="1969" spans="1:12" hidden="1" x14ac:dyDescent="0.35">
      <c r="A1969" s="2">
        <f t="shared" si="573"/>
        <v>377</v>
      </c>
      <c r="B1969" s="2">
        <f t="shared" si="574"/>
        <v>4.1100000000000003</v>
      </c>
      <c r="C1969" s="5" t="str">
        <f t="shared" si="575"/>
        <v xml:space="preserve">Informe Interactivo 4 - </v>
      </c>
      <c r="D1969" s="6" t="str">
        <f t="shared" si="576"/>
        <v>AQUÍ SE COPIA EL LINK SIN EL ID DE FILTRO</v>
      </c>
      <c r="E1969" s="4">
        <f t="shared" si="577"/>
        <v>10</v>
      </c>
      <c r="F1969" t="str">
        <f t="shared" si="578"/>
        <v>Informe Interactivo 4</v>
      </c>
      <c r="G1969" t="str">
        <f t="shared" si="579"/>
        <v>Producto</v>
      </c>
      <c r="H1969" t="str">
        <f t="shared" si="580"/>
        <v>Rendimiento (qqm/ha) 1979-2020</v>
      </c>
      <c r="L1969" s="1" t="str">
        <f t="shared" si="581"/>
        <v xml:space="preserve">Informe Interactivo 4 - </v>
      </c>
    </row>
    <row r="1970" spans="1:12" hidden="1" x14ac:dyDescent="0.35">
      <c r="A1970" s="2">
        <f t="shared" ref="A1970:A2033" si="582">+A1969+1</f>
        <v>378</v>
      </c>
      <c r="B1970" s="2">
        <f t="shared" ref="B1970:B2033" si="583">+B1969</f>
        <v>4.1100000000000003</v>
      </c>
      <c r="C1970" s="5" t="str">
        <f t="shared" ref="C1970:C2033" si="584">+F1970&amp;" - "&amp;J1970</f>
        <v xml:space="preserve">Informe Interactivo 4 - </v>
      </c>
      <c r="D1970" s="6" t="str">
        <f t="shared" ref="D1970:D2033" si="585">+"AQUÍ SE COPIA EL LINK SIN EL ID DE FILTRO"&amp;I1970</f>
        <v>AQUÍ SE COPIA EL LINK SIN EL ID DE FILTRO</v>
      </c>
      <c r="E1970" s="4">
        <f t="shared" ref="E1970:E2033" si="586">+E1969</f>
        <v>10</v>
      </c>
      <c r="F1970" t="str">
        <f t="shared" ref="F1970:F2033" si="587">+F1969</f>
        <v>Informe Interactivo 4</v>
      </c>
      <c r="G1970" t="str">
        <f t="shared" ref="G1970:G2033" si="588">+G1969</f>
        <v>Producto</v>
      </c>
      <c r="H1970" t="str">
        <f t="shared" ref="H1970:H2033" si="589">+H1969</f>
        <v>Rendimiento (qqm/ha) 1979-2020</v>
      </c>
      <c r="L1970" s="1" t="str">
        <f t="shared" ref="L1970:L2033" si="590">+HYPERLINK(D1970,C1970)</f>
        <v xml:space="preserve">Informe Interactivo 4 - </v>
      </c>
    </row>
    <row r="1971" spans="1:12" hidden="1" x14ac:dyDescent="0.35">
      <c r="A1971" s="2">
        <f t="shared" si="582"/>
        <v>379</v>
      </c>
      <c r="B1971" s="2">
        <f t="shared" si="583"/>
        <v>4.1100000000000003</v>
      </c>
      <c r="C1971" s="5" t="str">
        <f t="shared" si="584"/>
        <v xml:space="preserve">Informe Interactivo 4 - </v>
      </c>
      <c r="D1971" s="6" t="str">
        <f t="shared" si="585"/>
        <v>AQUÍ SE COPIA EL LINK SIN EL ID DE FILTRO</v>
      </c>
      <c r="E1971" s="4">
        <f t="shared" si="586"/>
        <v>10</v>
      </c>
      <c r="F1971" t="str">
        <f t="shared" si="587"/>
        <v>Informe Interactivo 4</v>
      </c>
      <c r="G1971" t="str">
        <f t="shared" si="588"/>
        <v>Producto</v>
      </c>
      <c r="H1971" t="str">
        <f t="shared" si="589"/>
        <v>Rendimiento (qqm/ha) 1979-2020</v>
      </c>
      <c r="L1971" s="1" t="str">
        <f t="shared" si="590"/>
        <v xml:space="preserve">Informe Interactivo 4 - </v>
      </c>
    </row>
    <row r="1972" spans="1:12" hidden="1" x14ac:dyDescent="0.35">
      <c r="A1972" s="2">
        <f t="shared" si="582"/>
        <v>380</v>
      </c>
      <c r="B1972" s="2">
        <f t="shared" si="583"/>
        <v>4.1100000000000003</v>
      </c>
      <c r="C1972" s="5" t="str">
        <f t="shared" si="584"/>
        <v xml:space="preserve">Informe Interactivo 4 - </v>
      </c>
      <c r="D1972" s="6" t="str">
        <f t="shared" si="585"/>
        <v>AQUÍ SE COPIA EL LINK SIN EL ID DE FILTRO</v>
      </c>
      <c r="E1972" s="4">
        <f t="shared" si="586"/>
        <v>10</v>
      </c>
      <c r="F1972" t="str">
        <f t="shared" si="587"/>
        <v>Informe Interactivo 4</v>
      </c>
      <c r="G1972" t="str">
        <f t="shared" si="588"/>
        <v>Producto</v>
      </c>
      <c r="H1972" t="str">
        <f t="shared" si="589"/>
        <v>Rendimiento (qqm/ha) 1979-2020</v>
      </c>
      <c r="L1972" s="1" t="str">
        <f t="shared" si="590"/>
        <v xml:space="preserve">Informe Interactivo 4 - </v>
      </c>
    </row>
    <row r="1973" spans="1:12" hidden="1" x14ac:dyDescent="0.35">
      <c r="A1973" s="2">
        <f t="shared" si="582"/>
        <v>381</v>
      </c>
      <c r="B1973" s="2">
        <f t="shared" si="583"/>
        <v>4.1100000000000003</v>
      </c>
      <c r="C1973" s="5" t="str">
        <f t="shared" si="584"/>
        <v xml:space="preserve">Informe Interactivo 4 - </v>
      </c>
      <c r="D1973" s="6" t="str">
        <f t="shared" si="585"/>
        <v>AQUÍ SE COPIA EL LINK SIN EL ID DE FILTRO</v>
      </c>
      <c r="E1973" s="4">
        <f t="shared" si="586"/>
        <v>10</v>
      </c>
      <c r="F1973" t="str">
        <f t="shared" si="587"/>
        <v>Informe Interactivo 4</v>
      </c>
      <c r="G1973" t="str">
        <f t="shared" si="588"/>
        <v>Producto</v>
      </c>
      <c r="H1973" t="str">
        <f t="shared" si="589"/>
        <v>Rendimiento (qqm/ha) 1979-2020</v>
      </c>
      <c r="L1973" s="1" t="str">
        <f t="shared" si="590"/>
        <v xml:space="preserve">Informe Interactivo 4 - </v>
      </c>
    </row>
    <row r="1974" spans="1:12" hidden="1" x14ac:dyDescent="0.35">
      <c r="A1974" s="2">
        <f t="shared" si="582"/>
        <v>382</v>
      </c>
      <c r="B1974" s="2">
        <f t="shared" si="583"/>
        <v>4.1100000000000003</v>
      </c>
      <c r="C1974" s="5" t="str">
        <f t="shared" si="584"/>
        <v xml:space="preserve">Informe Interactivo 4 - </v>
      </c>
      <c r="D1974" s="6" t="str">
        <f t="shared" si="585"/>
        <v>AQUÍ SE COPIA EL LINK SIN EL ID DE FILTRO</v>
      </c>
      <c r="E1974" s="4">
        <f t="shared" si="586"/>
        <v>10</v>
      </c>
      <c r="F1974" t="str">
        <f t="shared" si="587"/>
        <v>Informe Interactivo 4</v>
      </c>
      <c r="G1974" t="str">
        <f t="shared" si="588"/>
        <v>Producto</v>
      </c>
      <c r="H1974" t="str">
        <f t="shared" si="589"/>
        <v>Rendimiento (qqm/ha) 1979-2020</v>
      </c>
      <c r="L1974" s="1" t="str">
        <f t="shared" si="590"/>
        <v xml:space="preserve">Informe Interactivo 4 - </v>
      </c>
    </row>
    <row r="1975" spans="1:12" hidden="1" x14ac:dyDescent="0.35">
      <c r="A1975" s="2">
        <f t="shared" si="582"/>
        <v>383</v>
      </c>
      <c r="B1975" s="2">
        <f t="shared" si="583"/>
        <v>4.1100000000000003</v>
      </c>
      <c r="C1975" s="5" t="str">
        <f t="shared" si="584"/>
        <v xml:space="preserve">Informe Interactivo 4 - </v>
      </c>
      <c r="D1975" s="6" t="str">
        <f t="shared" si="585"/>
        <v>AQUÍ SE COPIA EL LINK SIN EL ID DE FILTRO</v>
      </c>
      <c r="E1975" s="4">
        <f t="shared" si="586"/>
        <v>10</v>
      </c>
      <c r="F1975" t="str">
        <f t="shared" si="587"/>
        <v>Informe Interactivo 4</v>
      </c>
      <c r="G1975" t="str">
        <f t="shared" si="588"/>
        <v>Producto</v>
      </c>
      <c r="H1975" t="str">
        <f t="shared" si="589"/>
        <v>Rendimiento (qqm/ha) 1979-2020</v>
      </c>
      <c r="L1975" s="1" t="str">
        <f t="shared" si="590"/>
        <v xml:space="preserve">Informe Interactivo 4 - </v>
      </c>
    </row>
    <row r="1976" spans="1:12" hidden="1" x14ac:dyDescent="0.35">
      <c r="A1976" s="2">
        <f t="shared" si="582"/>
        <v>384</v>
      </c>
      <c r="B1976" s="2">
        <f t="shared" si="583"/>
        <v>4.1100000000000003</v>
      </c>
      <c r="C1976" s="5" t="str">
        <f t="shared" si="584"/>
        <v xml:space="preserve">Informe Interactivo 4 - </v>
      </c>
      <c r="D1976" s="6" t="str">
        <f t="shared" si="585"/>
        <v>AQUÍ SE COPIA EL LINK SIN EL ID DE FILTRO</v>
      </c>
      <c r="E1976" s="4">
        <f t="shared" si="586"/>
        <v>10</v>
      </c>
      <c r="F1976" t="str">
        <f t="shared" si="587"/>
        <v>Informe Interactivo 4</v>
      </c>
      <c r="G1976" t="str">
        <f t="shared" si="588"/>
        <v>Producto</v>
      </c>
      <c r="H1976" t="str">
        <f t="shared" si="589"/>
        <v>Rendimiento (qqm/ha) 1979-2020</v>
      </c>
      <c r="L1976" s="1" t="str">
        <f t="shared" si="590"/>
        <v xml:space="preserve">Informe Interactivo 4 - </v>
      </c>
    </row>
    <row r="1977" spans="1:12" hidden="1" x14ac:dyDescent="0.35">
      <c r="A1977" s="2">
        <f t="shared" si="582"/>
        <v>385</v>
      </c>
      <c r="B1977" s="2">
        <f t="shared" si="583"/>
        <v>4.1100000000000003</v>
      </c>
      <c r="C1977" s="5" t="str">
        <f t="shared" si="584"/>
        <v xml:space="preserve">Informe Interactivo 4 - </v>
      </c>
      <c r="D1977" s="6" t="str">
        <f t="shared" si="585"/>
        <v>AQUÍ SE COPIA EL LINK SIN EL ID DE FILTRO</v>
      </c>
      <c r="E1977" s="4">
        <f t="shared" si="586"/>
        <v>10</v>
      </c>
      <c r="F1977" t="str">
        <f t="shared" si="587"/>
        <v>Informe Interactivo 4</v>
      </c>
      <c r="G1977" t="str">
        <f t="shared" si="588"/>
        <v>Producto</v>
      </c>
      <c r="H1977" t="str">
        <f t="shared" si="589"/>
        <v>Rendimiento (qqm/ha) 1979-2020</v>
      </c>
      <c r="L1977" s="1" t="str">
        <f t="shared" si="590"/>
        <v xml:space="preserve">Informe Interactivo 4 - </v>
      </c>
    </row>
    <row r="1978" spans="1:12" hidden="1" x14ac:dyDescent="0.35">
      <c r="A1978" s="2">
        <f t="shared" si="582"/>
        <v>386</v>
      </c>
      <c r="B1978" s="2">
        <f t="shared" si="583"/>
        <v>4.1100000000000003</v>
      </c>
      <c r="C1978" s="5" t="str">
        <f t="shared" si="584"/>
        <v xml:space="preserve">Informe Interactivo 4 - </v>
      </c>
      <c r="D1978" s="6" t="str">
        <f t="shared" si="585"/>
        <v>AQUÍ SE COPIA EL LINK SIN EL ID DE FILTRO</v>
      </c>
      <c r="E1978" s="4">
        <f t="shared" si="586"/>
        <v>10</v>
      </c>
      <c r="F1978" t="str">
        <f t="shared" si="587"/>
        <v>Informe Interactivo 4</v>
      </c>
      <c r="G1978" t="str">
        <f t="shared" si="588"/>
        <v>Producto</v>
      </c>
      <c r="H1978" t="str">
        <f t="shared" si="589"/>
        <v>Rendimiento (qqm/ha) 1979-2020</v>
      </c>
      <c r="L1978" s="1" t="str">
        <f t="shared" si="590"/>
        <v xml:space="preserve">Informe Interactivo 4 - </v>
      </c>
    </row>
    <row r="1979" spans="1:12" hidden="1" x14ac:dyDescent="0.35">
      <c r="A1979" s="2">
        <f t="shared" si="582"/>
        <v>387</v>
      </c>
      <c r="B1979" s="2">
        <f t="shared" si="583"/>
        <v>4.1100000000000003</v>
      </c>
      <c r="C1979" s="5" t="str">
        <f t="shared" si="584"/>
        <v xml:space="preserve">Informe Interactivo 4 - </v>
      </c>
      <c r="D1979" s="6" t="str">
        <f t="shared" si="585"/>
        <v>AQUÍ SE COPIA EL LINK SIN EL ID DE FILTRO</v>
      </c>
      <c r="E1979" s="4">
        <f t="shared" si="586"/>
        <v>10</v>
      </c>
      <c r="F1979" t="str">
        <f t="shared" si="587"/>
        <v>Informe Interactivo 4</v>
      </c>
      <c r="G1979" t="str">
        <f t="shared" si="588"/>
        <v>Producto</v>
      </c>
      <c r="H1979" t="str">
        <f t="shared" si="589"/>
        <v>Rendimiento (qqm/ha) 1979-2020</v>
      </c>
      <c r="L1979" s="1" t="str">
        <f t="shared" si="590"/>
        <v xml:space="preserve">Informe Interactivo 4 - </v>
      </c>
    </row>
    <row r="1980" spans="1:12" hidden="1" x14ac:dyDescent="0.35">
      <c r="A1980" s="2">
        <f t="shared" si="582"/>
        <v>388</v>
      </c>
      <c r="B1980" s="2">
        <f t="shared" si="583"/>
        <v>4.1100000000000003</v>
      </c>
      <c r="C1980" s="5" t="str">
        <f t="shared" si="584"/>
        <v xml:space="preserve">Informe Interactivo 4 - </v>
      </c>
      <c r="D1980" s="6" t="str">
        <f t="shared" si="585"/>
        <v>AQUÍ SE COPIA EL LINK SIN EL ID DE FILTRO</v>
      </c>
      <c r="E1980" s="4">
        <f t="shared" si="586"/>
        <v>10</v>
      </c>
      <c r="F1980" t="str">
        <f t="shared" si="587"/>
        <v>Informe Interactivo 4</v>
      </c>
      <c r="G1980" t="str">
        <f t="shared" si="588"/>
        <v>Producto</v>
      </c>
      <c r="H1980" t="str">
        <f t="shared" si="589"/>
        <v>Rendimiento (qqm/ha) 1979-2020</v>
      </c>
      <c r="L1980" s="1" t="str">
        <f t="shared" si="590"/>
        <v xml:space="preserve">Informe Interactivo 4 - </v>
      </c>
    </row>
    <row r="1981" spans="1:12" hidden="1" x14ac:dyDescent="0.35">
      <c r="A1981" s="2">
        <f t="shared" si="582"/>
        <v>389</v>
      </c>
      <c r="B1981" s="2">
        <f t="shared" si="583"/>
        <v>4.1100000000000003</v>
      </c>
      <c r="C1981" s="5" t="str">
        <f t="shared" si="584"/>
        <v xml:space="preserve">Informe Interactivo 4 - </v>
      </c>
      <c r="D1981" s="6" t="str">
        <f t="shared" si="585"/>
        <v>AQUÍ SE COPIA EL LINK SIN EL ID DE FILTRO</v>
      </c>
      <c r="E1981" s="4">
        <f t="shared" si="586"/>
        <v>10</v>
      </c>
      <c r="F1981" t="str">
        <f t="shared" si="587"/>
        <v>Informe Interactivo 4</v>
      </c>
      <c r="G1981" t="str">
        <f t="shared" si="588"/>
        <v>Producto</v>
      </c>
      <c r="H1981" t="str">
        <f t="shared" si="589"/>
        <v>Rendimiento (qqm/ha) 1979-2020</v>
      </c>
      <c r="L1981" s="1" t="str">
        <f t="shared" si="590"/>
        <v xml:space="preserve">Informe Interactivo 4 - </v>
      </c>
    </row>
    <row r="1982" spans="1:12" hidden="1" x14ac:dyDescent="0.35">
      <c r="A1982" s="2">
        <f t="shared" si="582"/>
        <v>390</v>
      </c>
      <c r="B1982" s="2">
        <f t="shared" si="583"/>
        <v>4.1100000000000003</v>
      </c>
      <c r="C1982" s="5" t="str">
        <f t="shared" si="584"/>
        <v xml:space="preserve">Informe Interactivo 4 - </v>
      </c>
      <c r="D1982" s="6" t="str">
        <f t="shared" si="585"/>
        <v>AQUÍ SE COPIA EL LINK SIN EL ID DE FILTRO</v>
      </c>
      <c r="E1982" s="4">
        <f t="shared" si="586"/>
        <v>10</v>
      </c>
      <c r="F1982" t="str">
        <f t="shared" si="587"/>
        <v>Informe Interactivo 4</v>
      </c>
      <c r="G1982" t="str">
        <f t="shared" si="588"/>
        <v>Producto</v>
      </c>
      <c r="H1982" t="str">
        <f t="shared" si="589"/>
        <v>Rendimiento (qqm/ha) 1979-2020</v>
      </c>
      <c r="L1982" s="1" t="str">
        <f t="shared" si="590"/>
        <v xml:space="preserve">Informe Interactivo 4 - </v>
      </c>
    </row>
    <row r="1983" spans="1:12" hidden="1" x14ac:dyDescent="0.35">
      <c r="A1983" s="2">
        <f t="shared" si="582"/>
        <v>391</v>
      </c>
      <c r="B1983" s="2">
        <f t="shared" si="583"/>
        <v>4.1100000000000003</v>
      </c>
      <c r="C1983" s="5" t="str">
        <f t="shared" si="584"/>
        <v xml:space="preserve">Informe Interactivo 4 - </v>
      </c>
      <c r="D1983" s="6" t="str">
        <f t="shared" si="585"/>
        <v>AQUÍ SE COPIA EL LINK SIN EL ID DE FILTRO</v>
      </c>
      <c r="E1983" s="4">
        <f t="shared" si="586"/>
        <v>10</v>
      </c>
      <c r="F1983" t="str">
        <f t="shared" si="587"/>
        <v>Informe Interactivo 4</v>
      </c>
      <c r="G1983" t="str">
        <f t="shared" si="588"/>
        <v>Producto</v>
      </c>
      <c r="H1983" t="str">
        <f t="shared" si="589"/>
        <v>Rendimiento (qqm/ha) 1979-2020</v>
      </c>
      <c r="L1983" s="1" t="str">
        <f t="shared" si="590"/>
        <v xml:space="preserve">Informe Interactivo 4 - </v>
      </c>
    </row>
    <row r="1984" spans="1:12" hidden="1" x14ac:dyDescent="0.35">
      <c r="A1984" s="2">
        <f t="shared" si="582"/>
        <v>392</v>
      </c>
      <c r="B1984" s="2">
        <f t="shared" si="583"/>
        <v>4.1100000000000003</v>
      </c>
      <c r="C1984" s="5" t="str">
        <f t="shared" si="584"/>
        <v xml:space="preserve">Informe Interactivo 4 - </v>
      </c>
      <c r="D1984" s="6" t="str">
        <f t="shared" si="585"/>
        <v>AQUÍ SE COPIA EL LINK SIN EL ID DE FILTRO</v>
      </c>
      <c r="E1984" s="4">
        <f t="shared" si="586"/>
        <v>10</v>
      </c>
      <c r="F1984" t="str">
        <f t="shared" si="587"/>
        <v>Informe Interactivo 4</v>
      </c>
      <c r="G1984" t="str">
        <f t="shared" si="588"/>
        <v>Producto</v>
      </c>
      <c r="H1984" t="str">
        <f t="shared" si="589"/>
        <v>Rendimiento (qqm/ha) 1979-2020</v>
      </c>
      <c r="L1984" s="1" t="str">
        <f t="shared" si="590"/>
        <v xml:space="preserve">Informe Interactivo 4 - </v>
      </c>
    </row>
    <row r="1985" spans="1:12" hidden="1" x14ac:dyDescent="0.35">
      <c r="A1985" s="2">
        <f t="shared" si="582"/>
        <v>393</v>
      </c>
      <c r="B1985" s="2">
        <f t="shared" si="583"/>
        <v>4.1100000000000003</v>
      </c>
      <c r="C1985" s="5" t="str">
        <f t="shared" si="584"/>
        <v xml:space="preserve">Informe Interactivo 4 - </v>
      </c>
      <c r="D1985" s="6" t="str">
        <f t="shared" si="585"/>
        <v>AQUÍ SE COPIA EL LINK SIN EL ID DE FILTRO</v>
      </c>
      <c r="E1985" s="4">
        <f t="shared" si="586"/>
        <v>10</v>
      </c>
      <c r="F1985" t="str">
        <f t="shared" si="587"/>
        <v>Informe Interactivo 4</v>
      </c>
      <c r="G1985" t="str">
        <f t="shared" si="588"/>
        <v>Producto</v>
      </c>
      <c r="H1985" t="str">
        <f t="shared" si="589"/>
        <v>Rendimiento (qqm/ha) 1979-2020</v>
      </c>
      <c r="L1985" s="1" t="str">
        <f t="shared" si="590"/>
        <v xml:space="preserve">Informe Interactivo 4 - </v>
      </c>
    </row>
    <row r="1986" spans="1:12" hidden="1" x14ac:dyDescent="0.35">
      <c r="A1986" s="2">
        <f t="shared" si="582"/>
        <v>394</v>
      </c>
      <c r="B1986" s="2">
        <f t="shared" si="583"/>
        <v>4.1100000000000003</v>
      </c>
      <c r="C1986" s="5" t="str">
        <f t="shared" si="584"/>
        <v xml:space="preserve">Informe Interactivo 4 - </v>
      </c>
      <c r="D1986" s="6" t="str">
        <f t="shared" si="585"/>
        <v>AQUÍ SE COPIA EL LINK SIN EL ID DE FILTRO</v>
      </c>
      <c r="E1986" s="4">
        <f t="shared" si="586"/>
        <v>10</v>
      </c>
      <c r="F1986" t="str">
        <f t="shared" si="587"/>
        <v>Informe Interactivo 4</v>
      </c>
      <c r="G1986" t="str">
        <f t="shared" si="588"/>
        <v>Producto</v>
      </c>
      <c r="H1986" t="str">
        <f t="shared" si="589"/>
        <v>Rendimiento (qqm/ha) 1979-2020</v>
      </c>
      <c r="L1986" s="1" t="str">
        <f t="shared" si="590"/>
        <v xml:space="preserve">Informe Interactivo 4 - </v>
      </c>
    </row>
    <row r="1987" spans="1:12" hidden="1" x14ac:dyDescent="0.35">
      <c r="A1987" s="2">
        <f t="shared" si="582"/>
        <v>395</v>
      </c>
      <c r="B1987" s="2">
        <f t="shared" si="583"/>
        <v>4.1100000000000003</v>
      </c>
      <c r="C1987" s="5" t="str">
        <f t="shared" si="584"/>
        <v xml:space="preserve">Informe Interactivo 4 - </v>
      </c>
      <c r="D1987" s="6" t="str">
        <f t="shared" si="585"/>
        <v>AQUÍ SE COPIA EL LINK SIN EL ID DE FILTRO</v>
      </c>
      <c r="E1987" s="4">
        <f t="shared" si="586"/>
        <v>10</v>
      </c>
      <c r="F1987" t="str">
        <f t="shared" si="587"/>
        <v>Informe Interactivo 4</v>
      </c>
      <c r="G1987" t="str">
        <f t="shared" si="588"/>
        <v>Producto</v>
      </c>
      <c r="H1987" t="str">
        <f t="shared" si="589"/>
        <v>Rendimiento (qqm/ha) 1979-2020</v>
      </c>
      <c r="L1987" s="1" t="str">
        <f t="shared" si="590"/>
        <v xml:space="preserve">Informe Interactivo 4 - </v>
      </c>
    </row>
    <row r="1988" spans="1:12" hidden="1" x14ac:dyDescent="0.35">
      <c r="A1988" s="2">
        <f t="shared" si="582"/>
        <v>396</v>
      </c>
      <c r="B1988" s="2">
        <f t="shared" si="583"/>
        <v>4.1100000000000003</v>
      </c>
      <c r="C1988" s="5" t="str">
        <f t="shared" si="584"/>
        <v xml:space="preserve">Informe Interactivo 4 - </v>
      </c>
      <c r="D1988" s="6" t="str">
        <f t="shared" si="585"/>
        <v>AQUÍ SE COPIA EL LINK SIN EL ID DE FILTRO</v>
      </c>
      <c r="E1988" s="4">
        <f t="shared" si="586"/>
        <v>10</v>
      </c>
      <c r="F1988" t="str">
        <f t="shared" si="587"/>
        <v>Informe Interactivo 4</v>
      </c>
      <c r="G1988" t="str">
        <f t="shared" si="588"/>
        <v>Producto</v>
      </c>
      <c r="H1988" t="str">
        <f t="shared" si="589"/>
        <v>Rendimiento (qqm/ha) 1979-2020</v>
      </c>
      <c r="L1988" s="1" t="str">
        <f t="shared" si="590"/>
        <v xml:space="preserve">Informe Interactivo 4 - </v>
      </c>
    </row>
    <row r="1989" spans="1:12" hidden="1" x14ac:dyDescent="0.35">
      <c r="A1989" s="2">
        <f t="shared" si="582"/>
        <v>397</v>
      </c>
      <c r="B1989" s="2">
        <f t="shared" si="583"/>
        <v>4.1100000000000003</v>
      </c>
      <c r="C1989" s="5" t="str">
        <f t="shared" si="584"/>
        <v xml:space="preserve">Informe Interactivo 4 - </v>
      </c>
      <c r="D1989" s="6" t="str">
        <f t="shared" si="585"/>
        <v>AQUÍ SE COPIA EL LINK SIN EL ID DE FILTRO</v>
      </c>
      <c r="E1989" s="4">
        <f t="shared" si="586"/>
        <v>10</v>
      </c>
      <c r="F1989" t="str">
        <f t="shared" si="587"/>
        <v>Informe Interactivo 4</v>
      </c>
      <c r="G1989" t="str">
        <f t="shared" si="588"/>
        <v>Producto</v>
      </c>
      <c r="H1989" t="str">
        <f t="shared" si="589"/>
        <v>Rendimiento (qqm/ha) 1979-2020</v>
      </c>
      <c r="L1989" s="1" t="str">
        <f t="shared" si="590"/>
        <v xml:space="preserve">Informe Interactivo 4 - </v>
      </c>
    </row>
    <row r="1990" spans="1:12" hidden="1" x14ac:dyDescent="0.35">
      <c r="A1990" s="2">
        <f t="shared" si="582"/>
        <v>398</v>
      </c>
      <c r="B1990" s="2">
        <f t="shared" si="583"/>
        <v>4.1100000000000003</v>
      </c>
      <c r="C1990" s="5" t="str">
        <f t="shared" si="584"/>
        <v xml:space="preserve">Informe Interactivo 4 - </v>
      </c>
      <c r="D1990" s="6" t="str">
        <f t="shared" si="585"/>
        <v>AQUÍ SE COPIA EL LINK SIN EL ID DE FILTRO</v>
      </c>
      <c r="E1990" s="4">
        <f t="shared" si="586"/>
        <v>10</v>
      </c>
      <c r="F1990" t="str">
        <f t="shared" si="587"/>
        <v>Informe Interactivo 4</v>
      </c>
      <c r="G1990" t="str">
        <f t="shared" si="588"/>
        <v>Producto</v>
      </c>
      <c r="H1990" t="str">
        <f t="shared" si="589"/>
        <v>Rendimiento (qqm/ha) 1979-2020</v>
      </c>
      <c r="L1990" s="1" t="str">
        <f t="shared" si="590"/>
        <v xml:space="preserve">Informe Interactivo 4 - </v>
      </c>
    </row>
    <row r="1991" spans="1:12" hidden="1" x14ac:dyDescent="0.35">
      <c r="A1991" s="2">
        <f t="shared" si="582"/>
        <v>399</v>
      </c>
      <c r="B1991" s="2">
        <f t="shared" si="583"/>
        <v>4.1100000000000003</v>
      </c>
      <c r="C1991" s="5" t="str">
        <f t="shared" si="584"/>
        <v xml:space="preserve">Informe Interactivo 4 - </v>
      </c>
      <c r="D1991" s="6" t="str">
        <f t="shared" si="585"/>
        <v>AQUÍ SE COPIA EL LINK SIN EL ID DE FILTRO</v>
      </c>
      <c r="E1991" s="4">
        <f t="shared" si="586"/>
        <v>10</v>
      </c>
      <c r="F1991" t="str">
        <f t="shared" si="587"/>
        <v>Informe Interactivo 4</v>
      </c>
      <c r="G1991" t="str">
        <f t="shared" si="588"/>
        <v>Producto</v>
      </c>
      <c r="H1991" t="str">
        <f t="shared" si="589"/>
        <v>Rendimiento (qqm/ha) 1979-2020</v>
      </c>
      <c r="L1991" s="1" t="str">
        <f t="shared" si="590"/>
        <v xml:space="preserve">Informe Interactivo 4 - </v>
      </c>
    </row>
    <row r="1992" spans="1:12" hidden="1" x14ac:dyDescent="0.35">
      <c r="A1992" s="2">
        <f t="shared" si="582"/>
        <v>400</v>
      </c>
      <c r="B1992" s="2">
        <f t="shared" si="583"/>
        <v>4.1100000000000003</v>
      </c>
      <c r="C1992" s="5" t="str">
        <f t="shared" si="584"/>
        <v xml:space="preserve">Informe Interactivo 4 - </v>
      </c>
      <c r="D1992" s="6" t="str">
        <f t="shared" si="585"/>
        <v>AQUÍ SE COPIA EL LINK SIN EL ID DE FILTRO</v>
      </c>
      <c r="E1992" s="4">
        <f t="shared" si="586"/>
        <v>10</v>
      </c>
      <c r="F1992" t="str">
        <f t="shared" si="587"/>
        <v>Informe Interactivo 4</v>
      </c>
      <c r="G1992" t="str">
        <f t="shared" si="588"/>
        <v>Producto</v>
      </c>
      <c r="H1992" t="str">
        <f t="shared" si="589"/>
        <v>Rendimiento (qqm/ha) 1979-2020</v>
      </c>
      <c r="L1992" s="1" t="str">
        <f t="shared" si="590"/>
        <v xml:space="preserve">Informe Interactivo 4 - </v>
      </c>
    </row>
    <row r="1993" spans="1:12" hidden="1" x14ac:dyDescent="0.35">
      <c r="A1993" s="2">
        <f t="shared" si="582"/>
        <v>401</v>
      </c>
      <c r="B1993" s="2">
        <f t="shared" si="583"/>
        <v>4.1100000000000003</v>
      </c>
      <c r="C1993" s="5" t="str">
        <f t="shared" si="584"/>
        <v xml:space="preserve">Informe Interactivo 4 - </v>
      </c>
      <c r="D1993" s="6" t="str">
        <f t="shared" si="585"/>
        <v>AQUÍ SE COPIA EL LINK SIN EL ID DE FILTRO</v>
      </c>
      <c r="E1993" s="4">
        <f t="shared" si="586"/>
        <v>10</v>
      </c>
      <c r="F1993" t="str">
        <f t="shared" si="587"/>
        <v>Informe Interactivo 4</v>
      </c>
      <c r="G1993" t="str">
        <f t="shared" si="588"/>
        <v>Producto</v>
      </c>
      <c r="H1993" t="str">
        <f t="shared" si="589"/>
        <v>Rendimiento (qqm/ha) 1979-2020</v>
      </c>
      <c r="L1993" s="1" t="str">
        <f t="shared" si="590"/>
        <v xml:space="preserve">Informe Interactivo 4 - </v>
      </c>
    </row>
    <row r="1994" spans="1:12" hidden="1" x14ac:dyDescent="0.35">
      <c r="A1994" s="2">
        <f t="shared" si="582"/>
        <v>402</v>
      </c>
      <c r="B1994" s="2">
        <f t="shared" si="583"/>
        <v>4.1100000000000003</v>
      </c>
      <c r="C1994" s="5" t="str">
        <f t="shared" si="584"/>
        <v xml:space="preserve">Informe Interactivo 4 - </v>
      </c>
      <c r="D1994" s="6" t="str">
        <f t="shared" si="585"/>
        <v>AQUÍ SE COPIA EL LINK SIN EL ID DE FILTRO</v>
      </c>
      <c r="E1994" s="4">
        <f t="shared" si="586"/>
        <v>10</v>
      </c>
      <c r="F1994" t="str">
        <f t="shared" si="587"/>
        <v>Informe Interactivo 4</v>
      </c>
      <c r="G1994" t="str">
        <f t="shared" si="588"/>
        <v>Producto</v>
      </c>
      <c r="H1994" t="str">
        <f t="shared" si="589"/>
        <v>Rendimiento (qqm/ha) 1979-2020</v>
      </c>
      <c r="L1994" s="1" t="str">
        <f t="shared" si="590"/>
        <v xml:space="preserve">Informe Interactivo 4 - </v>
      </c>
    </row>
    <row r="1995" spans="1:12" hidden="1" x14ac:dyDescent="0.35">
      <c r="A1995" s="2">
        <f t="shared" si="582"/>
        <v>403</v>
      </c>
      <c r="B1995" s="2">
        <f t="shared" si="583"/>
        <v>4.1100000000000003</v>
      </c>
      <c r="C1995" s="5" t="str">
        <f t="shared" si="584"/>
        <v xml:space="preserve">Informe Interactivo 4 - </v>
      </c>
      <c r="D1995" s="6" t="str">
        <f t="shared" si="585"/>
        <v>AQUÍ SE COPIA EL LINK SIN EL ID DE FILTRO</v>
      </c>
      <c r="E1995" s="4">
        <f t="shared" si="586"/>
        <v>10</v>
      </c>
      <c r="F1995" t="str">
        <f t="shared" si="587"/>
        <v>Informe Interactivo 4</v>
      </c>
      <c r="G1995" t="str">
        <f t="shared" si="588"/>
        <v>Producto</v>
      </c>
      <c r="H1995" t="str">
        <f t="shared" si="589"/>
        <v>Rendimiento (qqm/ha) 1979-2020</v>
      </c>
      <c r="L1995" s="1" t="str">
        <f t="shared" si="590"/>
        <v xml:space="preserve">Informe Interactivo 4 - </v>
      </c>
    </row>
    <row r="1996" spans="1:12" hidden="1" x14ac:dyDescent="0.35">
      <c r="A1996" s="2">
        <f t="shared" si="582"/>
        <v>404</v>
      </c>
      <c r="B1996" s="2">
        <f t="shared" si="583"/>
        <v>4.1100000000000003</v>
      </c>
      <c r="C1996" s="5" t="str">
        <f t="shared" si="584"/>
        <v xml:space="preserve">Informe Interactivo 4 - </v>
      </c>
      <c r="D1996" s="6" t="str">
        <f t="shared" si="585"/>
        <v>AQUÍ SE COPIA EL LINK SIN EL ID DE FILTRO</v>
      </c>
      <c r="E1996" s="4">
        <f t="shared" si="586"/>
        <v>10</v>
      </c>
      <c r="F1996" t="str">
        <f t="shared" si="587"/>
        <v>Informe Interactivo 4</v>
      </c>
      <c r="G1996" t="str">
        <f t="shared" si="588"/>
        <v>Producto</v>
      </c>
      <c r="H1996" t="str">
        <f t="shared" si="589"/>
        <v>Rendimiento (qqm/ha) 1979-2020</v>
      </c>
      <c r="L1996" s="1" t="str">
        <f t="shared" si="590"/>
        <v xml:space="preserve">Informe Interactivo 4 - </v>
      </c>
    </row>
    <row r="1997" spans="1:12" hidden="1" x14ac:dyDescent="0.35">
      <c r="A1997" s="2">
        <f t="shared" si="582"/>
        <v>405</v>
      </c>
      <c r="B1997" s="2">
        <f t="shared" si="583"/>
        <v>4.1100000000000003</v>
      </c>
      <c r="C1997" s="5" t="str">
        <f t="shared" si="584"/>
        <v xml:space="preserve">Informe Interactivo 4 - </v>
      </c>
      <c r="D1997" s="6" t="str">
        <f t="shared" si="585"/>
        <v>AQUÍ SE COPIA EL LINK SIN EL ID DE FILTRO</v>
      </c>
      <c r="E1997" s="4">
        <f t="shared" si="586"/>
        <v>10</v>
      </c>
      <c r="F1997" t="str">
        <f t="shared" si="587"/>
        <v>Informe Interactivo 4</v>
      </c>
      <c r="G1997" t="str">
        <f t="shared" si="588"/>
        <v>Producto</v>
      </c>
      <c r="H1997" t="str">
        <f t="shared" si="589"/>
        <v>Rendimiento (qqm/ha) 1979-2020</v>
      </c>
      <c r="L1997" s="1" t="str">
        <f t="shared" si="590"/>
        <v xml:space="preserve">Informe Interactivo 4 - </v>
      </c>
    </row>
    <row r="1998" spans="1:12" hidden="1" x14ac:dyDescent="0.35">
      <c r="A1998" s="2">
        <f t="shared" si="582"/>
        <v>406</v>
      </c>
      <c r="B1998" s="2">
        <f t="shared" si="583"/>
        <v>4.1100000000000003</v>
      </c>
      <c r="C1998" s="5" t="str">
        <f t="shared" si="584"/>
        <v xml:space="preserve">Informe Interactivo 4 - </v>
      </c>
      <c r="D1998" s="6" t="str">
        <f t="shared" si="585"/>
        <v>AQUÍ SE COPIA EL LINK SIN EL ID DE FILTRO</v>
      </c>
      <c r="E1998" s="4">
        <f t="shared" si="586"/>
        <v>10</v>
      </c>
      <c r="F1998" t="str">
        <f t="shared" si="587"/>
        <v>Informe Interactivo 4</v>
      </c>
      <c r="G1998" t="str">
        <f t="shared" si="588"/>
        <v>Producto</v>
      </c>
      <c r="H1998" t="str">
        <f t="shared" si="589"/>
        <v>Rendimiento (qqm/ha) 1979-2020</v>
      </c>
      <c r="L1998" s="1" t="str">
        <f t="shared" si="590"/>
        <v xml:space="preserve">Informe Interactivo 4 - </v>
      </c>
    </row>
    <row r="1999" spans="1:12" hidden="1" x14ac:dyDescent="0.35">
      <c r="A1999" s="2">
        <f t="shared" si="582"/>
        <v>407</v>
      </c>
      <c r="B1999" s="2">
        <f t="shared" si="583"/>
        <v>4.1100000000000003</v>
      </c>
      <c r="C1999" s="5" t="str">
        <f t="shared" si="584"/>
        <v xml:space="preserve">Informe Interactivo 4 - </v>
      </c>
      <c r="D1999" s="6" t="str">
        <f t="shared" si="585"/>
        <v>AQUÍ SE COPIA EL LINK SIN EL ID DE FILTRO</v>
      </c>
      <c r="E1999" s="4">
        <f t="shared" si="586"/>
        <v>10</v>
      </c>
      <c r="F1999" t="str">
        <f t="shared" si="587"/>
        <v>Informe Interactivo 4</v>
      </c>
      <c r="G1999" t="str">
        <f t="shared" si="588"/>
        <v>Producto</v>
      </c>
      <c r="H1999" t="str">
        <f t="shared" si="589"/>
        <v>Rendimiento (qqm/ha) 1979-2020</v>
      </c>
      <c r="L1999" s="1" t="str">
        <f t="shared" si="590"/>
        <v xml:space="preserve">Informe Interactivo 4 - </v>
      </c>
    </row>
    <row r="2000" spans="1:12" hidden="1" x14ac:dyDescent="0.35">
      <c r="A2000" s="2">
        <f t="shared" si="582"/>
        <v>408</v>
      </c>
      <c r="B2000" s="2">
        <f t="shared" si="583"/>
        <v>4.1100000000000003</v>
      </c>
      <c r="C2000" s="5" t="str">
        <f t="shared" si="584"/>
        <v xml:space="preserve">Informe Interactivo 4 - </v>
      </c>
      <c r="D2000" s="6" t="str">
        <f t="shared" si="585"/>
        <v>AQUÍ SE COPIA EL LINK SIN EL ID DE FILTRO</v>
      </c>
      <c r="E2000" s="4">
        <f t="shared" si="586"/>
        <v>10</v>
      </c>
      <c r="F2000" t="str">
        <f t="shared" si="587"/>
        <v>Informe Interactivo 4</v>
      </c>
      <c r="G2000" t="str">
        <f t="shared" si="588"/>
        <v>Producto</v>
      </c>
      <c r="H2000" t="str">
        <f t="shared" si="589"/>
        <v>Rendimiento (qqm/ha) 1979-2020</v>
      </c>
      <c r="L2000" s="1" t="str">
        <f t="shared" si="590"/>
        <v xml:space="preserve">Informe Interactivo 4 - </v>
      </c>
    </row>
    <row r="2001" spans="1:12" hidden="1" x14ac:dyDescent="0.35">
      <c r="A2001" s="2">
        <f t="shared" si="582"/>
        <v>409</v>
      </c>
      <c r="B2001" s="2">
        <f t="shared" si="583"/>
        <v>4.1100000000000003</v>
      </c>
      <c r="C2001" s="5" t="str">
        <f t="shared" si="584"/>
        <v xml:space="preserve">Informe Interactivo 4 - </v>
      </c>
      <c r="D2001" s="6" t="str">
        <f t="shared" si="585"/>
        <v>AQUÍ SE COPIA EL LINK SIN EL ID DE FILTRO</v>
      </c>
      <c r="E2001" s="4">
        <f t="shared" si="586"/>
        <v>10</v>
      </c>
      <c r="F2001" t="str">
        <f t="shared" si="587"/>
        <v>Informe Interactivo 4</v>
      </c>
      <c r="G2001" t="str">
        <f t="shared" si="588"/>
        <v>Producto</v>
      </c>
      <c r="H2001" t="str">
        <f t="shared" si="589"/>
        <v>Rendimiento (qqm/ha) 1979-2020</v>
      </c>
      <c r="L2001" s="1" t="str">
        <f t="shared" si="590"/>
        <v xml:space="preserve">Informe Interactivo 4 - </v>
      </c>
    </row>
    <row r="2002" spans="1:12" hidden="1" x14ac:dyDescent="0.35">
      <c r="A2002" s="2">
        <f t="shared" si="582"/>
        <v>410</v>
      </c>
      <c r="B2002" s="2">
        <f t="shared" si="583"/>
        <v>4.1100000000000003</v>
      </c>
      <c r="C2002" s="5" t="str">
        <f t="shared" si="584"/>
        <v xml:space="preserve">Informe Interactivo 4 - </v>
      </c>
      <c r="D2002" s="6" t="str">
        <f t="shared" si="585"/>
        <v>AQUÍ SE COPIA EL LINK SIN EL ID DE FILTRO</v>
      </c>
      <c r="E2002" s="4">
        <f t="shared" si="586"/>
        <v>10</v>
      </c>
      <c r="F2002" t="str">
        <f t="shared" si="587"/>
        <v>Informe Interactivo 4</v>
      </c>
      <c r="G2002" t="str">
        <f t="shared" si="588"/>
        <v>Producto</v>
      </c>
      <c r="H2002" t="str">
        <f t="shared" si="589"/>
        <v>Rendimiento (qqm/ha) 1979-2020</v>
      </c>
      <c r="L2002" s="1" t="str">
        <f t="shared" si="590"/>
        <v xml:space="preserve">Informe Interactivo 4 - </v>
      </c>
    </row>
    <row r="2003" spans="1:12" hidden="1" x14ac:dyDescent="0.35">
      <c r="A2003" s="2">
        <f t="shared" si="582"/>
        <v>411</v>
      </c>
      <c r="B2003" s="2">
        <f t="shared" si="583"/>
        <v>4.1100000000000003</v>
      </c>
      <c r="C2003" s="5" t="str">
        <f t="shared" si="584"/>
        <v xml:space="preserve">Informe Interactivo 4 - </v>
      </c>
      <c r="D2003" s="6" t="str">
        <f t="shared" si="585"/>
        <v>AQUÍ SE COPIA EL LINK SIN EL ID DE FILTRO</v>
      </c>
      <c r="E2003" s="4">
        <f t="shared" si="586"/>
        <v>10</v>
      </c>
      <c r="F2003" t="str">
        <f t="shared" si="587"/>
        <v>Informe Interactivo 4</v>
      </c>
      <c r="G2003" t="str">
        <f t="shared" si="588"/>
        <v>Producto</v>
      </c>
      <c r="H2003" t="str">
        <f t="shared" si="589"/>
        <v>Rendimiento (qqm/ha) 1979-2020</v>
      </c>
      <c r="L2003" s="1" t="str">
        <f t="shared" si="590"/>
        <v xml:space="preserve">Informe Interactivo 4 - </v>
      </c>
    </row>
    <row r="2004" spans="1:12" hidden="1" x14ac:dyDescent="0.35">
      <c r="A2004" s="2">
        <f t="shared" si="582"/>
        <v>412</v>
      </c>
      <c r="B2004" s="2">
        <f t="shared" si="583"/>
        <v>4.1100000000000003</v>
      </c>
      <c r="C2004" s="5" t="str">
        <f t="shared" si="584"/>
        <v xml:space="preserve">Informe Interactivo 4 - </v>
      </c>
      <c r="D2004" s="6" t="str">
        <f t="shared" si="585"/>
        <v>AQUÍ SE COPIA EL LINK SIN EL ID DE FILTRO</v>
      </c>
      <c r="E2004" s="4">
        <f t="shared" si="586"/>
        <v>10</v>
      </c>
      <c r="F2004" t="str">
        <f t="shared" si="587"/>
        <v>Informe Interactivo 4</v>
      </c>
      <c r="G2004" t="str">
        <f t="shared" si="588"/>
        <v>Producto</v>
      </c>
      <c r="H2004" t="str">
        <f t="shared" si="589"/>
        <v>Rendimiento (qqm/ha) 1979-2020</v>
      </c>
      <c r="L2004" s="1" t="str">
        <f t="shared" si="590"/>
        <v xml:space="preserve">Informe Interactivo 4 - </v>
      </c>
    </row>
    <row r="2005" spans="1:12" hidden="1" x14ac:dyDescent="0.35">
      <c r="A2005" s="2">
        <f t="shared" si="582"/>
        <v>413</v>
      </c>
      <c r="B2005" s="2">
        <f t="shared" si="583"/>
        <v>4.1100000000000003</v>
      </c>
      <c r="C2005" s="5" t="str">
        <f t="shared" si="584"/>
        <v xml:space="preserve">Informe Interactivo 4 - </v>
      </c>
      <c r="D2005" s="6" t="str">
        <f t="shared" si="585"/>
        <v>AQUÍ SE COPIA EL LINK SIN EL ID DE FILTRO</v>
      </c>
      <c r="E2005" s="4">
        <f t="shared" si="586"/>
        <v>10</v>
      </c>
      <c r="F2005" t="str">
        <f t="shared" si="587"/>
        <v>Informe Interactivo 4</v>
      </c>
      <c r="G2005" t="str">
        <f t="shared" si="588"/>
        <v>Producto</v>
      </c>
      <c r="H2005" t="str">
        <f t="shared" si="589"/>
        <v>Rendimiento (qqm/ha) 1979-2020</v>
      </c>
      <c r="L2005" s="1" t="str">
        <f t="shared" si="590"/>
        <v xml:space="preserve">Informe Interactivo 4 - </v>
      </c>
    </row>
    <row r="2006" spans="1:12" hidden="1" x14ac:dyDescent="0.35">
      <c r="A2006" s="2">
        <f t="shared" si="582"/>
        <v>414</v>
      </c>
      <c r="B2006" s="2">
        <f t="shared" si="583"/>
        <v>4.1100000000000003</v>
      </c>
      <c r="C2006" s="5" t="str">
        <f t="shared" si="584"/>
        <v xml:space="preserve">Informe Interactivo 4 - </v>
      </c>
      <c r="D2006" s="6" t="str">
        <f t="shared" si="585"/>
        <v>AQUÍ SE COPIA EL LINK SIN EL ID DE FILTRO</v>
      </c>
      <c r="E2006" s="4">
        <f t="shared" si="586"/>
        <v>10</v>
      </c>
      <c r="F2006" t="str">
        <f t="shared" si="587"/>
        <v>Informe Interactivo 4</v>
      </c>
      <c r="G2006" t="str">
        <f t="shared" si="588"/>
        <v>Producto</v>
      </c>
      <c r="H2006" t="str">
        <f t="shared" si="589"/>
        <v>Rendimiento (qqm/ha) 1979-2020</v>
      </c>
      <c r="L2006" s="1" t="str">
        <f t="shared" si="590"/>
        <v xml:space="preserve">Informe Interactivo 4 - </v>
      </c>
    </row>
    <row r="2007" spans="1:12" hidden="1" x14ac:dyDescent="0.35">
      <c r="A2007" s="2">
        <f t="shared" si="582"/>
        <v>415</v>
      </c>
      <c r="B2007" s="2">
        <f t="shared" si="583"/>
        <v>4.1100000000000003</v>
      </c>
      <c r="C2007" s="5" t="str">
        <f t="shared" si="584"/>
        <v xml:space="preserve">Informe Interactivo 4 - </v>
      </c>
      <c r="D2007" s="6" t="str">
        <f t="shared" si="585"/>
        <v>AQUÍ SE COPIA EL LINK SIN EL ID DE FILTRO</v>
      </c>
      <c r="E2007" s="4">
        <f t="shared" si="586"/>
        <v>10</v>
      </c>
      <c r="F2007" t="str">
        <f t="shared" si="587"/>
        <v>Informe Interactivo 4</v>
      </c>
      <c r="G2007" t="str">
        <f t="shared" si="588"/>
        <v>Producto</v>
      </c>
      <c r="H2007" t="str">
        <f t="shared" si="589"/>
        <v>Rendimiento (qqm/ha) 1979-2020</v>
      </c>
      <c r="L2007" s="1" t="str">
        <f t="shared" si="590"/>
        <v xml:space="preserve">Informe Interactivo 4 - </v>
      </c>
    </row>
    <row r="2008" spans="1:12" hidden="1" x14ac:dyDescent="0.35">
      <c r="A2008" s="2">
        <f t="shared" si="582"/>
        <v>416</v>
      </c>
      <c r="B2008" s="2">
        <f t="shared" si="583"/>
        <v>4.1100000000000003</v>
      </c>
      <c r="C2008" s="5" t="str">
        <f t="shared" si="584"/>
        <v xml:space="preserve">Informe Interactivo 4 - </v>
      </c>
      <c r="D2008" s="6" t="str">
        <f t="shared" si="585"/>
        <v>AQUÍ SE COPIA EL LINK SIN EL ID DE FILTRO</v>
      </c>
      <c r="E2008" s="4">
        <f t="shared" si="586"/>
        <v>10</v>
      </c>
      <c r="F2008" t="str">
        <f t="shared" si="587"/>
        <v>Informe Interactivo 4</v>
      </c>
      <c r="G2008" t="str">
        <f t="shared" si="588"/>
        <v>Producto</v>
      </c>
      <c r="H2008" t="str">
        <f t="shared" si="589"/>
        <v>Rendimiento (qqm/ha) 1979-2020</v>
      </c>
      <c r="L2008" s="1" t="str">
        <f t="shared" si="590"/>
        <v xml:space="preserve">Informe Interactivo 4 - </v>
      </c>
    </row>
    <row r="2009" spans="1:12" hidden="1" x14ac:dyDescent="0.35">
      <c r="A2009" s="2">
        <f t="shared" si="582"/>
        <v>417</v>
      </c>
      <c r="B2009" s="2">
        <f t="shared" si="583"/>
        <v>4.1100000000000003</v>
      </c>
      <c r="C2009" s="5" t="str">
        <f t="shared" si="584"/>
        <v xml:space="preserve">Informe Interactivo 4 - </v>
      </c>
      <c r="D2009" s="6" t="str">
        <f t="shared" si="585"/>
        <v>AQUÍ SE COPIA EL LINK SIN EL ID DE FILTRO</v>
      </c>
      <c r="E2009" s="4">
        <f t="shared" si="586"/>
        <v>10</v>
      </c>
      <c r="F2009" t="str">
        <f t="shared" si="587"/>
        <v>Informe Interactivo 4</v>
      </c>
      <c r="G2009" t="str">
        <f t="shared" si="588"/>
        <v>Producto</v>
      </c>
      <c r="H2009" t="str">
        <f t="shared" si="589"/>
        <v>Rendimiento (qqm/ha) 1979-2020</v>
      </c>
      <c r="L2009" s="1" t="str">
        <f t="shared" si="590"/>
        <v xml:space="preserve">Informe Interactivo 4 - </v>
      </c>
    </row>
    <row r="2010" spans="1:12" hidden="1" x14ac:dyDescent="0.35">
      <c r="A2010" s="2">
        <f t="shared" si="582"/>
        <v>418</v>
      </c>
      <c r="B2010" s="2">
        <f t="shared" si="583"/>
        <v>4.1100000000000003</v>
      </c>
      <c r="C2010" s="5" t="str">
        <f t="shared" si="584"/>
        <v xml:space="preserve">Informe Interactivo 4 - </v>
      </c>
      <c r="D2010" s="6" t="str">
        <f t="shared" si="585"/>
        <v>AQUÍ SE COPIA EL LINK SIN EL ID DE FILTRO</v>
      </c>
      <c r="E2010" s="4">
        <f t="shared" si="586"/>
        <v>10</v>
      </c>
      <c r="F2010" t="str">
        <f t="shared" si="587"/>
        <v>Informe Interactivo 4</v>
      </c>
      <c r="G2010" t="str">
        <f t="shared" si="588"/>
        <v>Producto</v>
      </c>
      <c r="H2010" t="str">
        <f t="shared" si="589"/>
        <v>Rendimiento (qqm/ha) 1979-2020</v>
      </c>
      <c r="L2010" s="1" t="str">
        <f t="shared" si="590"/>
        <v xml:space="preserve">Informe Interactivo 4 - </v>
      </c>
    </row>
    <row r="2011" spans="1:12" hidden="1" x14ac:dyDescent="0.35">
      <c r="A2011" s="2">
        <f t="shared" si="582"/>
        <v>419</v>
      </c>
      <c r="B2011" s="2">
        <f t="shared" si="583"/>
        <v>4.1100000000000003</v>
      </c>
      <c r="C2011" s="5" t="str">
        <f t="shared" si="584"/>
        <v xml:space="preserve">Informe Interactivo 4 - </v>
      </c>
      <c r="D2011" s="6" t="str">
        <f t="shared" si="585"/>
        <v>AQUÍ SE COPIA EL LINK SIN EL ID DE FILTRO</v>
      </c>
      <c r="E2011" s="4">
        <f t="shared" si="586"/>
        <v>10</v>
      </c>
      <c r="F2011" t="str">
        <f t="shared" si="587"/>
        <v>Informe Interactivo 4</v>
      </c>
      <c r="G2011" t="str">
        <f t="shared" si="588"/>
        <v>Producto</v>
      </c>
      <c r="H2011" t="str">
        <f t="shared" si="589"/>
        <v>Rendimiento (qqm/ha) 1979-2020</v>
      </c>
      <c r="L2011" s="1" t="str">
        <f t="shared" si="590"/>
        <v xml:space="preserve">Informe Interactivo 4 - </v>
      </c>
    </row>
    <row r="2012" spans="1:12" hidden="1" x14ac:dyDescent="0.35">
      <c r="A2012" s="2">
        <f t="shared" si="582"/>
        <v>420</v>
      </c>
      <c r="B2012" s="2">
        <f t="shared" si="583"/>
        <v>4.1100000000000003</v>
      </c>
      <c r="C2012" s="5" t="str">
        <f t="shared" si="584"/>
        <v xml:space="preserve">Informe Interactivo 4 - </v>
      </c>
      <c r="D2012" s="6" t="str">
        <f t="shared" si="585"/>
        <v>AQUÍ SE COPIA EL LINK SIN EL ID DE FILTRO</v>
      </c>
      <c r="E2012" s="4">
        <f t="shared" si="586"/>
        <v>10</v>
      </c>
      <c r="F2012" t="str">
        <f t="shared" si="587"/>
        <v>Informe Interactivo 4</v>
      </c>
      <c r="G2012" t="str">
        <f t="shared" si="588"/>
        <v>Producto</v>
      </c>
      <c r="H2012" t="str">
        <f t="shared" si="589"/>
        <v>Rendimiento (qqm/ha) 1979-2020</v>
      </c>
      <c r="L2012" s="1" t="str">
        <f t="shared" si="590"/>
        <v xml:space="preserve">Informe Interactivo 4 - </v>
      </c>
    </row>
    <row r="2013" spans="1:12" hidden="1" x14ac:dyDescent="0.35">
      <c r="A2013" s="2">
        <f t="shared" si="582"/>
        <v>421</v>
      </c>
      <c r="B2013" s="2">
        <f t="shared" si="583"/>
        <v>4.1100000000000003</v>
      </c>
      <c r="C2013" s="5" t="str">
        <f t="shared" si="584"/>
        <v xml:space="preserve">Informe Interactivo 4 - </v>
      </c>
      <c r="D2013" s="6" t="str">
        <f t="shared" si="585"/>
        <v>AQUÍ SE COPIA EL LINK SIN EL ID DE FILTRO</v>
      </c>
      <c r="E2013" s="4">
        <f t="shared" si="586"/>
        <v>10</v>
      </c>
      <c r="F2013" t="str">
        <f t="shared" si="587"/>
        <v>Informe Interactivo 4</v>
      </c>
      <c r="G2013" t="str">
        <f t="shared" si="588"/>
        <v>Producto</v>
      </c>
      <c r="H2013" t="str">
        <f t="shared" si="589"/>
        <v>Rendimiento (qqm/ha) 1979-2020</v>
      </c>
      <c r="L2013" s="1" t="str">
        <f t="shared" si="590"/>
        <v xml:space="preserve">Informe Interactivo 4 - </v>
      </c>
    </row>
    <row r="2014" spans="1:12" hidden="1" x14ac:dyDescent="0.35">
      <c r="A2014" s="2">
        <f t="shared" si="582"/>
        <v>422</v>
      </c>
      <c r="B2014" s="2">
        <f t="shared" si="583"/>
        <v>4.1100000000000003</v>
      </c>
      <c r="C2014" s="5" t="str">
        <f t="shared" si="584"/>
        <v xml:space="preserve">Informe Interactivo 4 - </v>
      </c>
      <c r="D2014" s="6" t="str">
        <f t="shared" si="585"/>
        <v>AQUÍ SE COPIA EL LINK SIN EL ID DE FILTRO</v>
      </c>
      <c r="E2014" s="4">
        <f t="shared" si="586"/>
        <v>10</v>
      </c>
      <c r="F2014" t="str">
        <f t="shared" si="587"/>
        <v>Informe Interactivo 4</v>
      </c>
      <c r="G2014" t="str">
        <f t="shared" si="588"/>
        <v>Producto</v>
      </c>
      <c r="H2014" t="str">
        <f t="shared" si="589"/>
        <v>Rendimiento (qqm/ha) 1979-2020</v>
      </c>
      <c r="L2014" s="1" t="str">
        <f t="shared" si="590"/>
        <v xml:space="preserve">Informe Interactivo 4 - </v>
      </c>
    </row>
    <row r="2015" spans="1:12" hidden="1" x14ac:dyDescent="0.35">
      <c r="A2015" s="2">
        <f t="shared" si="582"/>
        <v>423</v>
      </c>
      <c r="B2015" s="2">
        <f t="shared" si="583"/>
        <v>4.1100000000000003</v>
      </c>
      <c r="C2015" s="5" t="str">
        <f t="shared" si="584"/>
        <v xml:space="preserve">Informe Interactivo 4 - </v>
      </c>
      <c r="D2015" s="6" t="str">
        <f t="shared" si="585"/>
        <v>AQUÍ SE COPIA EL LINK SIN EL ID DE FILTRO</v>
      </c>
      <c r="E2015" s="4">
        <f t="shared" si="586"/>
        <v>10</v>
      </c>
      <c r="F2015" t="str">
        <f t="shared" si="587"/>
        <v>Informe Interactivo 4</v>
      </c>
      <c r="G2015" t="str">
        <f t="shared" si="588"/>
        <v>Producto</v>
      </c>
      <c r="H2015" t="str">
        <f t="shared" si="589"/>
        <v>Rendimiento (qqm/ha) 1979-2020</v>
      </c>
      <c r="L2015" s="1" t="str">
        <f t="shared" si="590"/>
        <v xml:space="preserve">Informe Interactivo 4 - </v>
      </c>
    </row>
    <row r="2016" spans="1:12" hidden="1" x14ac:dyDescent="0.35">
      <c r="A2016" s="2">
        <f t="shared" si="582"/>
        <v>424</v>
      </c>
      <c r="B2016" s="2">
        <f t="shared" si="583"/>
        <v>4.1100000000000003</v>
      </c>
      <c r="C2016" s="5" t="str">
        <f t="shared" si="584"/>
        <v xml:space="preserve">Informe Interactivo 4 - </v>
      </c>
      <c r="D2016" s="6" t="str">
        <f t="shared" si="585"/>
        <v>AQUÍ SE COPIA EL LINK SIN EL ID DE FILTRO</v>
      </c>
      <c r="E2016" s="4">
        <f t="shared" si="586"/>
        <v>10</v>
      </c>
      <c r="F2016" t="str">
        <f t="shared" si="587"/>
        <v>Informe Interactivo 4</v>
      </c>
      <c r="G2016" t="str">
        <f t="shared" si="588"/>
        <v>Producto</v>
      </c>
      <c r="H2016" t="str">
        <f t="shared" si="589"/>
        <v>Rendimiento (qqm/ha) 1979-2020</v>
      </c>
      <c r="L2016" s="1" t="str">
        <f t="shared" si="590"/>
        <v xml:space="preserve">Informe Interactivo 4 - </v>
      </c>
    </row>
    <row r="2017" spans="1:12" hidden="1" x14ac:dyDescent="0.35">
      <c r="A2017" s="2">
        <f t="shared" si="582"/>
        <v>425</v>
      </c>
      <c r="B2017" s="2">
        <f t="shared" si="583"/>
        <v>4.1100000000000003</v>
      </c>
      <c r="C2017" s="5" t="str">
        <f t="shared" si="584"/>
        <v xml:space="preserve">Informe Interactivo 4 - </v>
      </c>
      <c r="D2017" s="6" t="str">
        <f t="shared" si="585"/>
        <v>AQUÍ SE COPIA EL LINK SIN EL ID DE FILTRO</v>
      </c>
      <c r="E2017" s="4">
        <f t="shared" si="586"/>
        <v>10</v>
      </c>
      <c r="F2017" t="str">
        <f t="shared" si="587"/>
        <v>Informe Interactivo 4</v>
      </c>
      <c r="G2017" t="str">
        <f t="shared" si="588"/>
        <v>Producto</v>
      </c>
      <c r="H2017" t="str">
        <f t="shared" si="589"/>
        <v>Rendimiento (qqm/ha) 1979-2020</v>
      </c>
      <c r="L2017" s="1" t="str">
        <f t="shared" si="590"/>
        <v xml:space="preserve">Informe Interactivo 4 - </v>
      </c>
    </row>
    <row r="2018" spans="1:12" hidden="1" x14ac:dyDescent="0.35">
      <c r="A2018" s="2">
        <f t="shared" si="582"/>
        <v>426</v>
      </c>
      <c r="B2018" s="2">
        <f t="shared" si="583"/>
        <v>4.1100000000000003</v>
      </c>
      <c r="C2018" s="5" t="str">
        <f t="shared" si="584"/>
        <v xml:space="preserve">Informe Interactivo 4 - </v>
      </c>
      <c r="D2018" s="6" t="str">
        <f t="shared" si="585"/>
        <v>AQUÍ SE COPIA EL LINK SIN EL ID DE FILTRO</v>
      </c>
      <c r="E2018" s="4">
        <f t="shared" si="586"/>
        <v>10</v>
      </c>
      <c r="F2018" t="str">
        <f t="shared" si="587"/>
        <v>Informe Interactivo 4</v>
      </c>
      <c r="G2018" t="str">
        <f t="shared" si="588"/>
        <v>Producto</v>
      </c>
      <c r="H2018" t="str">
        <f t="shared" si="589"/>
        <v>Rendimiento (qqm/ha) 1979-2020</v>
      </c>
      <c r="L2018" s="1" t="str">
        <f t="shared" si="590"/>
        <v xml:space="preserve">Informe Interactivo 4 - </v>
      </c>
    </row>
    <row r="2019" spans="1:12" hidden="1" x14ac:dyDescent="0.35">
      <c r="A2019" s="2">
        <f t="shared" si="582"/>
        <v>427</v>
      </c>
      <c r="B2019" s="2">
        <f t="shared" si="583"/>
        <v>4.1100000000000003</v>
      </c>
      <c r="C2019" s="5" t="str">
        <f t="shared" si="584"/>
        <v xml:space="preserve">Informe Interactivo 4 - </v>
      </c>
      <c r="D2019" s="6" t="str">
        <f t="shared" si="585"/>
        <v>AQUÍ SE COPIA EL LINK SIN EL ID DE FILTRO</v>
      </c>
      <c r="E2019" s="4">
        <f t="shared" si="586"/>
        <v>10</v>
      </c>
      <c r="F2019" t="str">
        <f t="shared" si="587"/>
        <v>Informe Interactivo 4</v>
      </c>
      <c r="G2019" t="str">
        <f t="shared" si="588"/>
        <v>Producto</v>
      </c>
      <c r="H2019" t="str">
        <f t="shared" si="589"/>
        <v>Rendimiento (qqm/ha) 1979-2020</v>
      </c>
      <c r="L2019" s="1" t="str">
        <f t="shared" si="590"/>
        <v xml:space="preserve">Informe Interactivo 4 - </v>
      </c>
    </row>
    <row r="2020" spans="1:12" hidden="1" x14ac:dyDescent="0.35">
      <c r="A2020" s="2">
        <f t="shared" si="582"/>
        <v>428</v>
      </c>
      <c r="B2020" s="2">
        <f t="shared" si="583"/>
        <v>4.1100000000000003</v>
      </c>
      <c r="C2020" s="5" t="str">
        <f t="shared" si="584"/>
        <v xml:space="preserve">Informe Interactivo 4 - </v>
      </c>
      <c r="D2020" s="6" t="str">
        <f t="shared" si="585"/>
        <v>AQUÍ SE COPIA EL LINK SIN EL ID DE FILTRO</v>
      </c>
      <c r="E2020" s="4">
        <f t="shared" si="586"/>
        <v>10</v>
      </c>
      <c r="F2020" t="str">
        <f t="shared" si="587"/>
        <v>Informe Interactivo 4</v>
      </c>
      <c r="G2020" t="str">
        <f t="shared" si="588"/>
        <v>Producto</v>
      </c>
      <c r="H2020" t="str">
        <f t="shared" si="589"/>
        <v>Rendimiento (qqm/ha) 1979-2020</v>
      </c>
      <c r="L2020" s="1" t="str">
        <f t="shared" si="590"/>
        <v xml:space="preserve">Informe Interactivo 4 - </v>
      </c>
    </row>
    <row r="2021" spans="1:12" hidden="1" x14ac:dyDescent="0.35">
      <c r="A2021" s="2">
        <f t="shared" si="582"/>
        <v>429</v>
      </c>
      <c r="B2021" s="2">
        <f t="shared" si="583"/>
        <v>4.1100000000000003</v>
      </c>
      <c r="C2021" s="5" t="str">
        <f t="shared" si="584"/>
        <v xml:space="preserve">Informe Interactivo 4 - </v>
      </c>
      <c r="D2021" s="6" t="str">
        <f t="shared" si="585"/>
        <v>AQUÍ SE COPIA EL LINK SIN EL ID DE FILTRO</v>
      </c>
      <c r="E2021" s="4">
        <f t="shared" si="586"/>
        <v>10</v>
      </c>
      <c r="F2021" t="str">
        <f t="shared" si="587"/>
        <v>Informe Interactivo 4</v>
      </c>
      <c r="G2021" t="str">
        <f t="shared" si="588"/>
        <v>Producto</v>
      </c>
      <c r="H2021" t="str">
        <f t="shared" si="589"/>
        <v>Rendimiento (qqm/ha) 1979-2020</v>
      </c>
      <c r="L2021" s="1" t="str">
        <f t="shared" si="590"/>
        <v xml:space="preserve">Informe Interactivo 4 - </v>
      </c>
    </row>
    <row r="2022" spans="1:12" hidden="1" x14ac:dyDescent="0.35">
      <c r="A2022" s="2">
        <f t="shared" si="582"/>
        <v>430</v>
      </c>
      <c r="B2022" s="2">
        <f t="shared" si="583"/>
        <v>4.1100000000000003</v>
      </c>
      <c r="C2022" s="5" t="str">
        <f t="shared" si="584"/>
        <v xml:space="preserve">Informe Interactivo 4 - </v>
      </c>
      <c r="D2022" s="6" t="str">
        <f t="shared" si="585"/>
        <v>AQUÍ SE COPIA EL LINK SIN EL ID DE FILTRO</v>
      </c>
      <c r="E2022" s="4">
        <f t="shared" si="586"/>
        <v>10</v>
      </c>
      <c r="F2022" t="str">
        <f t="shared" si="587"/>
        <v>Informe Interactivo 4</v>
      </c>
      <c r="G2022" t="str">
        <f t="shared" si="588"/>
        <v>Producto</v>
      </c>
      <c r="H2022" t="str">
        <f t="shared" si="589"/>
        <v>Rendimiento (qqm/ha) 1979-2020</v>
      </c>
      <c r="L2022" s="1" t="str">
        <f t="shared" si="590"/>
        <v xml:space="preserve">Informe Interactivo 4 - </v>
      </c>
    </row>
    <row r="2023" spans="1:12" hidden="1" x14ac:dyDescent="0.35">
      <c r="A2023" s="2">
        <f t="shared" si="582"/>
        <v>431</v>
      </c>
      <c r="B2023" s="2">
        <f t="shared" si="583"/>
        <v>4.1100000000000003</v>
      </c>
      <c r="C2023" s="5" t="str">
        <f t="shared" si="584"/>
        <v xml:space="preserve">Informe Interactivo 4 - </v>
      </c>
      <c r="D2023" s="6" t="str">
        <f t="shared" si="585"/>
        <v>AQUÍ SE COPIA EL LINK SIN EL ID DE FILTRO</v>
      </c>
      <c r="E2023" s="4">
        <f t="shared" si="586"/>
        <v>10</v>
      </c>
      <c r="F2023" t="str">
        <f t="shared" si="587"/>
        <v>Informe Interactivo 4</v>
      </c>
      <c r="G2023" t="str">
        <f t="shared" si="588"/>
        <v>Producto</v>
      </c>
      <c r="H2023" t="str">
        <f t="shared" si="589"/>
        <v>Rendimiento (qqm/ha) 1979-2020</v>
      </c>
      <c r="L2023" s="1" t="str">
        <f t="shared" si="590"/>
        <v xml:space="preserve">Informe Interactivo 4 - </v>
      </c>
    </row>
    <row r="2024" spans="1:12" hidden="1" x14ac:dyDescent="0.35">
      <c r="A2024" s="2">
        <f t="shared" si="582"/>
        <v>432</v>
      </c>
      <c r="B2024" s="2">
        <f t="shared" si="583"/>
        <v>4.1100000000000003</v>
      </c>
      <c r="C2024" s="5" t="str">
        <f t="shared" si="584"/>
        <v xml:space="preserve">Informe Interactivo 4 - </v>
      </c>
      <c r="D2024" s="6" t="str">
        <f t="shared" si="585"/>
        <v>AQUÍ SE COPIA EL LINK SIN EL ID DE FILTRO</v>
      </c>
      <c r="E2024" s="4">
        <f t="shared" si="586"/>
        <v>10</v>
      </c>
      <c r="F2024" t="str">
        <f t="shared" si="587"/>
        <v>Informe Interactivo 4</v>
      </c>
      <c r="G2024" t="str">
        <f t="shared" si="588"/>
        <v>Producto</v>
      </c>
      <c r="H2024" t="str">
        <f t="shared" si="589"/>
        <v>Rendimiento (qqm/ha) 1979-2020</v>
      </c>
      <c r="L2024" s="1" t="str">
        <f t="shared" si="590"/>
        <v xml:space="preserve">Informe Interactivo 4 - </v>
      </c>
    </row>
    <row r="2025" spans="1:12" hidden="1" x14ac:dyDescent="0.35">
      <c r="A2025" s="2">
        <f t="shared" si="582"/>
        <v>433</v>
      </c>
      <c r="B2025" s="2">
        <f t="shared" si="583"/>
        <v>4.1100000000000003</v>
      </c>
      <c r="C2025" s="5" t="str">
        <f t="shared" si="584"/>
        <v xml:space="preserve">Informe Interactivo 4 - </v>
      </c>
      <c r="D2025" s="6" t="str">
        <f t="shared" si="585"/>
        <v>AQUÍ SE COPIA EL LINK SIN EL ID DE FILTRO</v>
      </c>
      <c r="E2025" s="4">
        <f t="shared" si="586"/>
        <v>10</v>
      </c>
      <c r="F2025" t="str">
        <f t="shared" si="587"/>
        <v>Informe Interactivo 4</v>
      </c>
      <c r="G2025" t="str">
        <f t="shared" si="588"/>
        <v>Producto</v>
      </c>
      <c r="H2025" t="str">
        <f t="shared" si="589"/>
        <v>Rendimiento (qqm/ha) 1979-2020</v>
      </c>
      <c r="L2025" s="1" t="str">
        <f t="shared" si="590"/>
        <v xml:space="preserve">Informe Interactivo 4 - </v>
      </c>
    </row>
    <row r="2026" spans="1:12" hidden="1" x14ac:dyDescent="0.35">
      <c r="A2026" s="2">
        <f t="shared" si="582"/>
        <v>434</v>
      </c>
      <c r="B2026" s="2">
        <f t="shared" si="583"/>
        <v>4.1100000000000003</v>
      </c>
      <c r="C2026" s="5" t="str">
        <f t="shared" si="584"/>
        <v xml:space="preserve">Informe Interactivo 4 - </v>
      </c>
      <c r="D2026" s="6" t="str">
        <f t="shared" si="585"/>
        <v>AQUÍ SE COPIA EL LINK SIN EL ID DE FILTRO</v>
      </c>
      <c r="E2026" s="4">
        <f t="shared" si="586"/>
        <v>10</v>
      </c>
      <c r="F2026" t="str">
        <f t="shared" si="587"/>
        <v>Informe Interactivo 4</v>
      </c>
      <c r="G2026" t="str">
        <f t="shared" si="588"/>
        <v>Producto</v>
      </c>
      <c r="H2026" t="str">
        <f t="shared" si="589"/>
        <v>Rendimiento (qqm/ha) 1979-2020</v>
      </c>
      <c r="L2026" s="1" t="str">
        <f t="shared" si="590"/>
        <v xml:space="preserve">Informe Interactivo 4 - </v>
      </c>
    </row>
    <row r="2027" spans="1:12" hidden="1" x14ac:dyDescent="0.35">
      <c r="A2027" s="2">
        <f t="shared" si="582"/>
        <v>435</v>
      </c>
      <c r="B2027" s="2">
        <f t="shared" si="583"/>
        <v>4.1100000000000003</v>
      </c>
      <c r="C2027" s="5" t="str">
        <f t="shared" si="584"/>
        <v xml:space="preserve">Informe Interactivo 4 - </v>
      </c>
      <c r="D2027" s="6" t="str">
        <f t="shared" si="585"/>
        <v>AQUÍ SE COPIA EL LINK SIN EL ID DE FILTRO</v>
      </c>
      <c r="E2027" s="4">
        <f t="shared" si="586"/>
        <v>10</v>
      </c>
      <c r="F2027" t="str">
        <f t="shared" si="587"/>
        <v>Informe Interactivo 4</v>
      </c>
      <c r="G2027" t="str">
        <f t="shared" si="588"/>
        <v>Producto</v>
      </c>
      <c r="H2027" t="str">
        <f t="shared" si="589"/>
        <v>Rendimiento (qqm/ha) 1979-2020</v>
      </c>
      <c r="L2027" s="1" t="str">
        <f t="shared" si="590"/>
        <v xml:space="preserve">Informe Interactivo 4 - </v>
      </c>
    </row>
    <row r="2028" spans="1:12" hidden="1" x14ac:dyDescent="0.35">
      <c r="A2028" s="2">
        <f t="shared" si="582"/>
        <v>436</v>
      </c>
      <c r="B2028" s="2">
        <f t="shared" si="583"/>
        <v>4.1100000000000003</v>
      </c>
      <c r="C2028" s="5" t="str">
        <f t="shared" si="584"/>
        <v xml:space="preserve">Informe Interactivo 4 - </v>
      </c>
      <c r="D2028" s="6" t="str">
        <f t="shared" si="585"/>
        <v>AQUÍ SE COPIA EL LINK SIN EL ID DE FILTRO</v>
      </c>
      <c r="E2028" s="4">
        <f t="shared" si="586"/>
        <v>10</v>
      </c>
      <c r="F2028" t="str">
        <f t="shared" si="587"/>
        <v>Informe Interactivo 4</v>
      </c>
      <c r="G2028" t="str">
        <f t="shared" si="588"/>
        <v>Producto</v>
      </c>
      <c r="H2028" t="str">
        <f t="shared" si="589"/>
        <v>Rendimiento (qqm/ha) 1979-2020</v>
      </c>
      <c r="L2028" s="1" t="str">
        <f t="shared" si="590"/>
        <v xml:space="preserve">Informe Interactivo 4 - </v>
      </c>
    </row>
    <row r="2029" spans="1:12" hidden="1" x14ac:dyDescent="0.35">
      <c r="A2029" s="2">
        <f t="shared" si="582"/>
        <v>437</v>
      </c>
      <c r="B2029" s="2">
        <f t="shared" si="583"/>
        <v>4.1100000000000003</v>
      </c>
      <c r="C2029" s="5" t="str">
        <f t="shared" si="584"/>
        <v xml:space="preserve">Informe Interactivo 4 - </v>
      </c>
      <c r="D2029" s="6" t="str">
        <f t="shared" si="585"/>
        <v>AQUÍ SE COPIA EL LINK SIN EL ID DE FILTRO</v>
      </c>
      <c r="E2029" s="4">
        <f t="shared" si="586"/>
        <v>10</v>
      </c>
      <c r="F2029" t="str">
        <f t="shared" si="587"/>
        <v>Informe Interactivo 4</v>
      </c>
      <c r="G2029" t="str">
        <f t="shared" si="588"/>
        <v>Producto</v>
      </c>
      <c r="H2029" t="str">
        <f t="shared" si="589"/>
        <v>Rendimiento (qqm/ha) 1979-2020</v>
      </c>
      <c r="L2029" s="1" t="str">
        <f t="shared" si="590"/>
        <v xml:space="preserve">Informe Interactivo 4 - </v>
      </c>
    </row>
    <row r="2030" spans="1:12" hidden="1" x14ac:dyDescent="0.35">
      <c r="A2030" s="2">
        <f t="shared" si="582"/>
        <v>438</v>
      </c>
      <c r="B2030" s="2">
        <f t="shared" si="583"/>
        <v>4.1100000000000003</v>
      </c>
      <c r="C2030" s="5" t="str">
        <f t="shared" si="584"/>
        <v xml:space="preserve">Informe Interactivo 4 - </v>
      </c>
      <c r="D2030" s="6" t="str">
        <f t="shared" si="585"/>
        <v>AQUÍ SE COPIA EL LINK SIN EL ID DE FILTRO</v>
      </c>
      <c r="E2030" s="4">
        <f t="shared" si="586"/>
        <v>10</v>
      </c>
      <c r="F2030" t="str">
        <f t="shared" si="587"/>
        <v>Informe Interactivo 4</v>
      </c>
      <c r="G2030" t="str">
        <f t="shared" si="588"/>
        <v>Producto</v>
      </c>
      <c r="H2030" t="str">
        <f t="shared" si="589"/>
        <v>Rendimiento (qqm/ha) 1979-2020</v>
      </c>
      <c r="L2030" s="1" t="str">
        <f t="shared" si="590"/>
        <v xml:space="preserve">Informe Interactivo 4 - </v>
      </c>
    </row>
    <row r="2031" spans="1:12" hidden="1" x14ac:dyDescent="0.35">
      <c r="A2031" s="2">
        <f t="shared" si="582"/>
        <v>439</v>
      </c>
      <c r="B2031" s="2">
        <f t="shared" si="583"/>
        <v>4.1100000000000003</v>
      </c>
      <c r="C2031" s="5" t="str">
        <f t="shared" si="584"/>
        <v xml:space="preserve">Informe Interactivo 4 - </v>
      </c>
      <c r="D2031" s="6" t="str">
        <f t="shared" si="585"/>
        <v>AQUÍ SE COPIA EL LINK SIN EL ID DE FILTRO</v>
      </c>
      <c r="E2031" s="4">
        <f t="shared" si="586"/>
        <v>10</v>
      </c>
      <c r="F2031" t="str">
        <f t="shared" si="587"/>
        <v>Informe Interactivo 4</v>
      </c>
      <c r="G2031" t="str">
        <f t="shared" si="588"/>
        <v>Producto</v>
      </c>
      <c r="H2031" t="str">
        <f t="shared" si="589"/>
        <v>Rendimiento (qqm/ha) 1979-2020</v>
      </c>
      <c r="L2031" s="1" t="str">
        <f t="shared" si="590"/>
        <v xml:space="preserve">Informe Interactivo 4 - </v>
      </c>
    </row>
    <row r="2032" spans="1:12" hidden="1" x14ac:dyDescent="0.35">
      <c r="A2032" s="2">
        <f t="shared" si="582"/>
        <v>440</v>
      </c>
      <c r="B2032" s="2">
        <f t="shared" si="583"/>
        <v>4.1100000000000003</v>
      </c>
      <c r="C2032" s="5" t="str">
        <f t="shared" si="584"/>
        <v xml:space="preserve">Informe Interactivo 4 - </v>
      </c>
      <c r="D2032" s="6" t="str">
        <f t="shared" si="585"/>
        <v>AQUÍ SE COPIA EL LINK SIN EL ID DE FILTRO</v>
      </c>
      <c r="E2032" s="4">
        <f t="shared" si="586"/>
        <v>10</v>
      </c>
      <c r="F2032" t="str">
        <f t="shared" si="587"/>
        <v>Informe Interactivo 4</v>
      </c>
      <c r="G2032" t="str">
        <f t="shared" si="588"/>
        <v>Producto</v>
      </c>
      <c r="H2032" t="str">
        <f t="shared" si="589"/>
        <v>Rendimiento (qqm/ha) 1979-2020</v>
      </c>
      <c r="L2032" s="1" t="str">
        <f t="shared" si="590"/>
        <v xml:space="preserve">Informe Interactivo 4 - </v>
      </c>
    </row>
    <row r="2033" spans="1:12" hidden="1" x14ac:dyDescent="0.35">
      <c r="A2033" s="2">
        <f t="shared" si="582"/>
        <v>441</v>
      </c>
      <c r="B2033" s="2">
        <f t="shared" si="583"/>
        <v>4.1100000000000003</v>
      </c>
      <c r="C2033" s="5" t="str">
        <f t="shared" si="584"/>
        <v xml:space="preserve">Informe Interactivo 4 - </v>
      </c>
      <c r="D2033" s="6" t="str">
        <f t="shared" si="585"/>
        <v>AQUÍ SE COPIA EL LINK SIN EL ID DE FILTRO</v>
      </c>
      <c r="E2033" s="4">
        <f t="shared" si="586"/>
        <v>10</v>
      </c>
      <c r="F2033" t="str">
        <f t="shared" si="587"/>
        <v>Informe Interactivo 4</v>
      </c>
      <c r="G2033" t="str">
        <f t="shared" si="588"/>
        <v>Producto</v>
      </c>
      <c r="H2033" t="str">
        <f t="shared" si="589"/>
        <v>Rendimiento (qqm/ha) 1979-2020</v>
      </c>
      <c r="L2033" s="1" t="str">
        <f t="shared" si="590"/>
        <v xml:space="preserve">Informe Interactivo 4 - </v>
      </c>
    </row>
    <row r="2034" spans="1:12" hidden="1" x14ac:dyDescent="0.35">
      <c r="A2034" s="2">
        <f t="shared" ref="A2034:A2097" si="591">+A2033+1</f>
        <v>442</v>
      </c>
      <c r="B2034" s="2">
        <f t="shared" ref="B2034:B2097" si="592">+B2033</f>
        <v>4.1100000000000003</v>
      </c>
      <c r="C2034" s="5" t="str">
        <f t="shared" ref="C2034:C2097" si="593">+F2034&amp;" - "&amp;J2034</f>
        <v xml:space="preserve">Informe Interactivo 4 - </v>
      </c>
      <c r="D2034" s="6" t="str">
        <f t="shared" ref="D2034:D2097" si="594">+"AQUÍ SE COPIA EL LINK SIN EL ID DE FILTRO"&amp;I2034</f>
        <v>AQUÍ SE COPIA EL LINK SIN EL ID DE FILTRO</v>
      </c>
      <c r="E2034" s="4">
        <f t="shared" ref="E2034:E2097" si="595">+E2033</f>
        <v>10</v>
      </c>
      <c r="F2034" t="str">
        <f t="shared" ref="F2034:F2097" si="596">+F2033</f>
        <v>Informe Interactivo 4</v>
      </c>
      <c r="G2034" t="str">
        <f t="shared" ref="G2034:G2097" si="597">+G2033</f>
        <v>Producto</v>
      </c>
      <c r="H2034" t="str">
        <f t="shared" ref="H2034:H2097" si="598">+H2033</f>
        <v>Rendimiento (qqm/ha) 1979-2020</v>
      </c>
      <c r="L2034" s="1" t="str">
        <f t="shared" ref="L2034:L2097" si="599">+HYPERLINK(D2034,C2034)</f>
        <v xml:space="preserve">Informe Interactivo 4 - </v>
      </c>
    </row>
    <row r="2035" spans="1:12" hidden="1" x14ac:dyDescent="0.35">
      <c r="A2035" s="2">
        <f t="shared" si="591"/>
        <v>443</v>
      </c>
      <c r="B2035" s="2">
        <f t="shared" si="592"/>
        <v>4.1100000000000003</v>
      </c>
      <c r="C2035" s="5" t="str">
        <f t="shared" si="593"/>
        <v xml:space="preserve">Informe Interactivo 4 - </v>
      </c>
      <c r="D2035" s="6" t="str">
        <f t="shared" si="594"/>
        <v>AQUÍ SE COPIA EL LINK SIN EL ID DE FILTRO</v>
      </c>
      <c r="E2035" s="4">
        <f t="shared" si="595"/>
        <v>10</v>
      </c>
      <c r="F2035" t="str">
        <f t="shared" si="596"/>
        <v>Informe Interactivo 4</v>
      </c>
      <c r="G2035" t="str">
        <f t="shared" si="597"/>
        <v>Producto</v>
      </c>
      <c r="H2035" t="str">
        <f t="shared" si="598"/>
        <v>Rendimiento (qqm/ha) 1979-2020</v>
      </c>
      <c r="L2035" s="1" t="str">
        <f t="shared" si="599"/>
        <v xml:space="preserve">Informe Interactivo 4 - </v>
      </c>
    </row>
    <row r="2036" spans="1:12" hidden="1" x14ac:dyDescent="0.35">
      <c r="A2036" s="2">
        <f t="shared" si="591"/>
        <v>444</v>
      </c>
      <c r="B2036" s="2">
        <f t="shared" si="592"/>
        <v>4.1100000000000003</v>
      </c>
      <c r="C2036" s="5" t="str">
        <f t="shared" si="593"/>
        <v xml:space="preserve">Informe Interactivo 4 - </v>
      </c>
      <c r="D2036" s="6" t="str">
        <f t="shared" si="594"/>
        <v>AQUÍ SE COPIA EL LINK SIN EL ID DE FILTRO</v>
      </c>
      <c r="E2036" s="4">
        <f t="shared" si="595"/>
        <v>10</v>
      </c>
      <c r="F2036" t="str">
        <f t="shared" si="596"/>
        <v>Informe Interactivo 4</v>
      </c>
      <c r="G2036" t="str">
        <f t="shared" si="597"/>
        <v>Producto</v>
      </c>
      <c r="H2036" t="str">
        <f t="shared" si="598"/>
        <v>Rendimiento (qqm/ha) 1979-2020</v>
      </c>
      <c r="L2036" s="1" t="str">
        <f t="shared" si="599"/>
        <v xml:space="preserve">Informe Interactivo 4 - </v>
      </c>
    </row>
    <row r="2037" spans="1:12" hidden="1" x14ac:dyDescent="0.35">
      <c r="A2037" s="2">
        <f t="shared" si="591"/>
        <v>445</v>
      </c>
      <c r="B2037" s="2">
        <f t="shared" si="592"/>
        <v>4.1100000000000003</v>
      </c>
      <c r="C2037" s="5" t="str">
        <f t="shared" si="593"/>
        <v xml:space="preserve">Informe Interactivo 4 - </v>
      </c>
      <c r="D2037" s="6" t="str">
        <f t="shared" si="594"/>
        <v>AQUÍ SE COPIA EL LINK SIN EL ID DE FILTRO</v>
      </c>
      <c r="E2037" s="4">
        <f t="shared" si="595"/>
        <v>10</v>
      </c>
      <c r="F2037" t="str">
        <f t="shared" si="596"/>
        <v>Informe Interactivo 4</v>
      </c>
      <c r="G2037" t="str">
        <f t="shared" si="597"/>
        <v>Producto</v>
      </c>
      <c r="H2037" t="str">
        <f t="shared" si="598"/>
        <v>Rendimiento (qqm/ha) 1979-2020</v>
      </c>
      <c r="L2037" s="1" t="str">
        <f t="shared" si="599"/>
        <v xml:space="preserve">Informe Interactivo 4 - </v>
      </c>
    </row>
    <row r="2038" spans="1:12" hidden="1" x14ac:dyDescent="0.35">
      <c r="A2038" s="2">
        <f t="shared" si="591"/>
        <v>446</v>
      </c>
      <c r="B2038" s="2">
        <f t="shared" si="592"/>
        <v>4.1100000000000003</v>
      </c>
      <c r="C2038" s="5" t="str">
        <f t="shared" si="593"/>
        <v xml:space="preserve">Informe Interactivo 4 - </v>
      </c>
      <c r="D2038" s="6" t="str">
        <f t="shared" si="594"/>
        <v>AQUÍ SE COPIA EL LINK SIN EL ID DE FILTRO</v>
      </c>
      <c r="E2038" s="4">
        <f t="shared" si="595"/>
        <v>10</v>
      </c>
      <c r="F2038" t="str">
        <f t="shared" si="596"/>
        <v>Informe Interactivo 4</v>
      </c>
      <c r="G2038" t="str">
        <f t="shared" si="597"/>
        <v>Producto</v>
      </c>
      <c r="H2038" t="str">
        <f t="shared" si="598"/>
        <v>Rendimiento (qqm/ha) 1979-2020</v>
      </c>
      <c r="L2038" s="1" t="str">
        <f t="shared" si="599"/>
        <v xml:space="preserve">Informe Interactivo 4 - </v>
      </c>
    </row>
    <row r="2039" spans="1:12" hidden="1" x14ac:dyDescent="0.35">
      <c r="A2039" s="2">
        <f t="shared" si="591"/>
        <v>447</v>
      </c>
      <c r="B2039" s="2">
        <f t="shared" si="592"/>
        <v>4.1100000000000003</v>
      </c>
      <c r="C2039" s="5" t="str">
        <f t="shared" si="593"/>
        <v xml:space="preserve">Informe Interactivo 4 - </v>
      </c>
      <c r="D2039" s="6" t="str">
        <f t="shared" si="594"/>
        <v>AQUÍ SE COPIA EL LINK SIN EL ID DE FILTRO</v>
      </c>
      <c r="E2039" s="4">
        <f t="shared" si="595"/>
        <v>10</v>
      </c>
      <c r="F2039" t="str">
        <f t="shared" si="596"/>
        <v>Informe Interactivo 4</v>
      </c>
      <c r="G2039" t="str">
        <f t="shared" si="597"/>
        <v>Producto</v>
      </c>
      <c r="H2039" t="str">
        <f t="shared" si="598"/>
        <v>Rendimiento (qqm/ha) 1979-2020</v>
      </c>
      <c r="L2039" s="1" t="str">
        <f t="shared" si="599"/>
        <v xml:space="preserve">Informe Interactivo 4 - </v>
      </c>
    </row>
    <row r="2040" spans="1:12" hidden="1" x14ac:dyDescent="0.35">
      <c r="A2040" s="2">
        <f t="shared" si="591"/>
        <v>448</v>
      </c>
      <c r="B2040" s="2">
        <f t="shared" si="592"/>
        <v>4.1100000000000003</v>
      </c>
      <c r="C2040" s="5" t="str">
        <f t="shared" si="593"/>
        <v xml:space="preserve">Informe Interactivo 4 - </v>
      </c>
      <c r="D2040" s="6" t="str">
        <f t="shared" si="594"/>
        <v>AQUÍ SE COPIA EL LINK SIN EL ID DE FILTRO</v>
      </c>
      <c r="E2040" s="4">
        <f t="shared" si="595"/>
        <v>10</v>
      </c>
      <c r="F2040" t="str">
        <f t="shared" si="596"/>
        <v>Informe Interactivo 4</v>
      </c>
      <c r="G2040" t="str">
        <f t="shared" si="597"/>
        <v>Producto</v>
      </c>
      <c r="H2040" t="str">
        <f t="shared" si="598"/>
        <v>Rendimiento (qqm/ha) 1979-2020</v>
      </c>
      <c r="L2040" s="1" t="str">
        <f t="shared" si="599"/>
        <v xml:space="preserve">Informe Interactivo 4 - </v>
      </c>
    </row>
    <row r="2041" spans="1:12" hidden="1" x14ac:dyDescent="0.35">
      <c r="A2041" s="2">
        <f t="shared" si="591"/>
        <v>449</v>
      </c>
      <c r="B2041" s="2">
        <f t="shared" si="592"/>
        <v>4.1100000000000003</v>
      </c>
      <c r="C2041" s="5" t="str">
        <f t="shared" si="593"/>
        <v xml:space="preserve">Informe Interactivo 4 - </v>
      </c>
      <c r="D2041" s="6" t="str">
        <f t="shared" si="594"/>
        <v>AQUÍ SE COPIA EL LINK SIN EL ID DE FILTRO</v>
      </c>
      <c r="E2041" s="4">
        <f t="shared" si="595"/>
        <v>10</v>
      </c>
      <c r="F2041" t="str">
        <f t="shared" si="596"/>
        <v>Informe Interactivo 4</v>
      </c>
      <c r="G2041" t="str">
        <f t="shared" si="597"/>
        <v>Producto</v>
      </c>
      <c r="H2041" t="str">
        <f t="shared" si="598"/>
        <v>Rendimiento (qqm/ha) 1979-2020</v>
      </c>
      <c r="L2041" s="1" t="str">
        <f t="shared" si="599"/>
        <v xml:space="preserve">Informe Interactivo 4 - </v>
      </c>
    </row>
    <row r="2042" spans="1:12" hidden="1" x14ac:dyDescent="0.35">
      <c r="A2042" s="2">
        <f t="shared" si="591"/>
        <v>450</v>
      </c>
      <c r="B2042" s="2">
        <f t="shared" si="592"/>
        <v>4.1100000000000003</v>
      </c>
      <c r="C2042" s="5" t="str">
        <f t="shared" si="593"/>
        <v xml:space="preserve">Informe Interactivo 4 - </v>
      </c>
      <c r="D2042" s="6" t="str">
        <f t="shared" si="594"/>
        <v>AQUÍ SE COPIA EL LINK SIN EL ID DE FILTRO</v>
      </c>
      <c r="E2042" s="4">
        <f t="shared" si="595"/>
        <v>10</v>
      </c>
      <c r="F2042" t="str">
        <f t="shared" si="596"/>
        <v>Informe Interactivo 4</v>
      </c>
      <c r="G2042" t="str">
        <f t="shared" si="597"/>
        <v>Producto</v>
      </c>
      <c r="H2042" t="str">
        <f t="shared" si="598"/>
        <v>Rendimiento (qqm/ha) 1979-2020</v>
      </c>
      <c r="L2042" s="1" t="str">
        <f t="shared" si="599"/>
        <v xml:space="preserve">Informe Interactivo 4 - </v>
      </c>
    </row>
    <row r="2043" spans="1:12" hidden="1" x14ac:dyDescent="0.35">
      <c r="A2043" s="2">
        <f t="shared" si="591"/>
        <v>451</v>
      </c>
      <c r="B2043" s="2">
        <f t="shared" si="592"/>
        <v>4.1100000000000003</v>
      </c>
      <c r="C2043" s="5" t="str">
        <f t="shared" si="593"/>
        <v xml:space="preserve">Informe Interactivo 4 - </v>
      </c>
      <c r="D2043" s="6" t="str">
        <f t="shared" si="594"/>
        <v>AQUÍ SE COPIA EL LINK SIN EL ID DE FILTRO</v>
      </c>
      <c r="E2043" s="4">
        <f t="shared" si="595"/>
        <v>10</v>
      </c>
      <c r="F2043" t="str">
        <f t="shared" si="596"/>
        <v>Informe Interactivo 4</v>
      </c>
      <c r="G2043" t="str">
        <f t="shared" si="597"/>
        <v>Producto</v>
      </c>
      <c r="H2043" t="str">
        <f t="shared" si="598"/>
        <v>Rendimiento (qqm/ha) 1979-2020</v>
      </c>
      <c r="L2043" s="1" t="str">
        <f t="shared" si="599"/>
        <v xml:space="preserve">Informe Interactivo 4 - </v>
      </c>
    </row>
    <row r="2044" spans="1:12" hidden="1" x14ac:dyDescent="0.35">
      <c r="A2044" s="2">
        <f t="shared" si="591"/>
        <v>452</v>
      </c>
      <c r="B2044" s="2">
        <f t="shared" si="592"/>
        <v>4.1100000000000003</v>
      </c>
      <c r="C2044" s="5" t="str">
        <f t="shared" si="593"/>
        <v xml:space="preserve">Informe Interactivo 4 - </v>
      </c>
      <c r="D2044" s="6" t="str">
        <f t="shared" si="594"/>
        <v>AQUÍ SE COPIA EL LINK SIN EL ID DE FILTRO</v>
      </c>
      <c r="E2044" s="4">
        <f t="shared" si="595"/>
        <v>10</v>
      </c>
      <c r="F2044" t="str">
        <f t="shared" si="596"/>
        <v>Informe Interactivo 4</v>
      </c>
      <c r="G2044" t="str">
        <f t="shared" si="597"/>
        <v>Producto</v>
      </c>
      <c r="H2044" t="str">
        <f t="shared" si="598"/>
        <v>Rendimiento (qqm/ha) 1979-2020</v>
      </c>
      <c r="L2044" s="1" t="str">
        <f t="shared" si="599"/>
        <v xml:space="preserve">Informe Interactivo 4 - </v>
      </c>
    </row>
    <row r="2045" spans="1:12" hidden="1" x14ac:dyDescent="0.35">
      <c r="A2045" s="2">
        <f t="shared" si="591"/>
        <v>453</v>
      </c>
      <c r="B2045" s="2">
        <f t="shared" si="592"/>
        <v>4.1100000000000003</v>
      </c>
      <c r="C2045" s="5" t="str">
        <f t="shared" si="593"/>
        <v xml:space="preserve">Informe Interactivo 4 - </v>
      </c>
      <c r="D2045" s="6" t="str">
        <f t="shared" si="594"/>
        <v>AQUÍ SE COPIA EL LINK SIN EL ID DE FILTRO</v>
      </c>
      <c r="E2045" s="4">
        <f t="shared" si="595"/>
        <v>10</v>
      </c>
      <c r="F2045" t="str">
        <f t="shared" si="596"/>
        <v>Informe Interactivo 4</v>
      </c>
      <c r="G2045" t="str">
        <f t="shared" si="597"/>
        <v>Producto</v>
      </c>
      <c r="H2045" t="str">
        <f t="shared" si="598"/>
        <v>Rendimiento (qqm/ha) 1979-2020</v>
      </c>
      <c r="L2045" s="1" t="str">
        <f t="shared" si="599"/>
        <v xml:space="preserve">Informe Interactivo 4 - </v>
      </c>
    </row>
    <row r="2046" spans="1:12" hidden="1" x14ac:dyDescent="0.35">
      <c r="A2046" s="2">
        <f t="shared" si="591"/>
        <v>454</v>
      </c>
      <c r="B2046" s="2">
        <f t="shared" si="592"/>
        <v>4.1100000000000003</v>
      </c>
      <c r="C2046" s="5" t="str">
        <f t="shared" si="593"/>
        <v xml:space="preserve">Informe Interactivo 4 - </v>
      </c>
      <c r="D2046" s="6" t="str">
        <f t="shared" si="594"/>
        <v>AQUÍ SE COPIA EL LINK SIN EL ID DE FILTRO</v>
      </c>
      <c r="E2046" s="4">
        <f t="shared" si="595"/>
        <v>10</v>
      </c>
      <c r="F2046" t="str">
        <f t="shared" si="596"/>
        <v>Informe Interactivo 4</v>
      </c>
      <c r="G2046" t="str">
        <f t="shared" si="597"/>
        <v>Producto</v>
      </c>
      <c r="H2046" t="str">
        <f t="shared" si="598"/>
        <v>Rendimiento (qqm/ha) 1979-2020</v>
      </c>
      <c r="L2046" s="1" t="str">
        <f t="shared" si="599"/>
        <v xml:space="preserve">Informe Interactivo 4 - </v>
      </c>
    </row>
    <row r="2047" spans="1:12" hidden="1" x14ac:dyDescent="0.35">
      <c r="A2047" s="2">
        <f t="shared" si="591"/>
        <v>455</v>
      </c>
      <c r="B2047" s="2">
        <f t="shared" si="592"/>
        <v>4.1100000000000003</v>
      </c>
      <c r="C2047" s="5" t="str">
        <f t="shared" si="593"/>
        <v xml:space="preserve">Informe Interactivo 4 - </v>
      </c>
      <c r="D2047" s="6" t="str">
        <f t="shared" si="594"/>
        <v>AQUÍ SE COPIA EL LINK SIN EL ID DE FILTRO</v>
      </c>
      <c r="E2047" s="4">
        <f t="shared" si="595"/>
        <v>10</v>
      </c>
      <c r="F2047" t="str">
        <f t="shared" si="596"/>
        <v>Informe Interactivo 4</v>
      </c>
      <c r="G2047" t="str">
        <f t="shared" si="597"/>
        <v>Producto</v>
      </c>
      <c r="H2047" t="str">
        <f t="shared" si="598"/>
        <v>Rendimiento (qqm/ha) 1979-2020</v>
      </c>
      <c r="L2047" s="1" t="str">
        <f t="shared" si="599"/>
        <v xml:space="preserve">Informe Interactivo 4 - </v>
      </c>
    </row>
    <row r="2048" spans="1:12" hidden="1" x14ac:dyDescent="0.35">
      <c r="A2048" s="2">
        <f t="shared" si="591"/>
        <v>456</v>
      </c>
      <c r="B2048" s="2">
        <f t="shared" si="592"/>
        <v>4.1100000000000003</v>
      </c>
      <c r="C2048" s="5" t="str">
        <f t="shared" si="593"/>
        <v xml:space="preserve">Informe Interactivo 4 - </v>
      </c>
      <c r="D2048" s="6" t="str">
        <f t="shared" si="594"/>
        <v>AQUÍ SE COPIA EL LINK SIN EL ID DE FILTRO</v>
      </c>
      <c r="E2048" s="4">
        <f t="shared" si="595"/>
        <v>10</v>
      </c>
      <c r="F2048" t="str">
        <f t="shared" si="596"/>
        <v>Informe Interactivo 4</v>
      </c>
      <c r="G2048" t="str">
        <f t="shared" si="597"/>
        <v>Producto</v>
      </c>
      <c r="H2048" t="str">
        <f t="shared" si="598"/>
        <v>Rendimiento (qqm/ha) 1979-2020</v>
      </c>
      <c r="L2048" s="1" t="str">
        <f t="shared" si="599"/>
        <v xml:space="preserve">Informe Interactivo 4 - </v>
      </c>
    </row>
    <row r="2049" spans="1:12" hidden="1" x14ac:dyDescent="0.35">
      <c r="A2049" s="2">
        <f t="shared" si="591"/>
        <v>457</v>
      </c>
      <c r="B2049" s="2">
        <f t="shared" si="592"/>
        <v>4.1100000000000003</v>
      </c>
      <c r="C2049" s="5" t="str">
        <f t="shared" si="593"/>
        <v xml:space="preserve">Informe Interactivo 4 - </v>
      </c>
      <c r="D2049" s="6" t="str">
        <f t="shared" si="594"/>
        <v>AQUÍ SE COPIA EL LINK SIN EL ID DE FILTRO</v>
      </c>
      <c r="E2049" s="4">
        <f t="shared" si="595"/>
        <v>10</v>
      </c>
      <c r="F2049" t="str">
        <f t="shared" si="596"/>
        <v>Informe Interactivo 4</v>
      </c>
      <c r="G2049" t="str">
        <f t="shared" si="597"/>
        <v>Producto</v>
      </c>
      <c r="H2049" t="str">
        <f t="shared" si="598"/>
        <v>Rendimiento (qqm/ha) 1979-2020</v>
      </c>
      <c r="L2049" s="1" t="str">
        <f t="shared" si="599"/>
        <v xml:space="preserve">Informe Interactivo 4 - </v>
      </c>
    </row>
    <row r="2050" spans="1:12" hidden="1" x14ac:dyDescent="0.35">
      <c r="A2050" s="2">
        <f t="shared" si="591"/>
        <v>458</v>
      </c>
      <c r="B2050" s="2">
        <f t="shared" si="592"/>
        <v>4.1100000000000003</v>
      </c>
      <c r="C2050" s="5" t="str">
        <f t="shared" si="593"/>
        <v xml:space="preserve">Informe Interactivo 4 - </v>
      </c>
      <c r="D2050" s="6" t="str">
        <f t="shared" si="594"/>
        <v>AQUÍ SE COPIA EL LINK SIN EL ID DE FILTRO</v>
      </c>
      <c r="E2050" s="4">
        <f t="shared" si="595"/>
        <v>10</v>
      </c>
      <c r="F2050" t="str">
        <f t="shared" si="596"/>
        <v>Informe Interactivo 4</v>
      </c>
      <c r="G2050" t="str">
        <f t="shared" si="597"/>
        <v>Producto</v>
      </c>
      <c r="H2050" t="str">
        <f t="shared" si="598"/>
        <v>Rendimiento (qqm/ha) 1979-2020</v>
      </c>
      <c r="L2050" s="1" t="str">
        <f t="shared" si="599"/>
        <v xml:space="preserve">Informe Interactivo 4 - </v>
      </c>
    </row>
    <row r="2051" spans="1:12" hidden="1" x14ac:dyDescent="0.35">
      <c r="A2051" s="2">
        <f t="shared" si="591"/>
        <v>459</v>
      </c>
      <c r="B2051" s="2">
        <f t="shared" si="592"/>
        <v>4.1100000000000003</v>
      </c>
      <c r="C2051" s="5" t="str">
        <f t="shared" si="593"/>
        <v xml:space="preserve">Informe Interactivo 4 - </v>
      </c>
      <c r="D2051" s="6" t="str">
        <f t="shared" si="594"/>
        <v>AQUÍ SE COPIA EL LINK SIN EL ID DE FILTRO</v>
      </c>
      <c r="E2051" s="4">
        <f t="shared" si="595"/>
        <v>10</v>
      </c>
      <c r="F2051" t="str">
        <f t="shared" si="596"/>
        <v>Informe Interactivo 4</v>
      </c>
      <c r="G2051" t="str">
        <f t="shared" si="597"/>
        <v>Producto</v>
      </c>
      <c r="H2051" t="str">
        <f t="shared" si="598"/>
        <v>Rendimiento (qqm/ha) 1979-2020</v>
      </c>
      <c r="L2051" s="1" t="str">
        <f t="shared" si="599"/>
        <v xml:space="preserve">Informe Interactivo 4 - </v>
      </c>
    </row>
    <row r="2052" spans="1:12" hidden="1" x14ac:dyDescent="0.35">
      <c r="A2052" s="2">
        <f t="shared" si="591"/>
        <v>460</v>
      </c>
      <c r="B2052" s="2">
        <f t="shared" si="592"/>
        <v>4.1100000000000003</v>
      </c>
      <c r="C2052" s="5" t="str">
        <f t="shared" si="593"/>
        <v xml:space="preserve">Informe Interactivo 4 - </v>
      </c>
      <c r="D2052" s="6" t="str">
        <f t="shared" si="594"/>
        <v>AQUÍ SE COPIA EL LINK SIN EL ID DE FILTRO</v>
      </c>
      <c r="E2052" s="4">
        <f t="shared" si="595"/>
        <v>10</v>
      </c>
      <c r="F2052" t="str">
        <f t="shared" si="596"/>
        <v>Informe Interactivo 4</v>
      </c>
      <c r="G2052" t="str">
        <f t="shared" si="597"/>
        <v>Producto</v>
      </c>
      <c r="H2052" t="str">
        <f t="shared" si="598"/>
        <v>Rendimiento (qqm/ha) 1979-2020</v>
      </c>
      <c r="L2052" s="1" t="str">
        <f t="shared" si="599"/>
        <v xml:space="preserve">Informe Interactivo 4 - </v>
      </c>
    </row>
    <row r="2053" spans="1:12" hidden="1" x14ac:dyDescent="0.35">
      <c r="A2053" s="2">
        <f t="shared" si="591"/>
        <v>461</v>
      </c>
      <c r="B2053" s="2">
        <f t="shared" si="592"/>
        <v>4.1100000000000003</v>
      </c>
      <c r="C2053" s="5" t="str">
        <f t="shared" si="593"/>
        <v xml:space="preserve">Informe Interactivo 4 - </v>
      </c>
      <c r="D2053" s="6" t="str">
        <f t="shared" si="594"/>
        <v>AQUÍ SE COPIA EL LINK SIN EL ID DE FILTRO</v>
      </c>
      <c r="E2053" s="4">
        <f t="shared" si="595"/>
        <v>10</v>
      </c>
      <c r="F2053" t="str">
        <f t="shared" si="596"/>
        <v>Informe Interactivo 4</v>
      </c>
      <c r="G2053" t="str">
        <f t="shared" si="597"/>
        <v>Producto</v>
      </c>
      <c r="H2053" t="str">
        <f t="shared" si="598"/>
        <v>Rendimiento (qqm/ha) 1979-2020</v>
      </c>
      <c r="L2053" s="1" t="str">
        <f t="shared" si="599"/>
        <v xml:space="preserve">Informe Interactivo 4 - </v>
      </c>
    </row>
    <row r="2054" spans="1:12" hidden="1" x14ac:dyDescent="0.35">
      <c r="A2054" s="2">
        <f t="shared" si="591"/>
        <v>462</v>
      </c>
      <c r="B2054" s="2">
        <f t="shared" si="592"/>
        <v>4.1100000000000003</v>
      </c>
      <c r="C2054" s="5" t="str">
        <f t="shared" si="593"/>
        <v xml:space="preserve">Informe Interactivo 4 - </v>
      </c>
      <c r="D2054" s="6" t="str">
        <f t="shared" si="594"/>
        <v>AQUÍ SE COPIA EL LINK SIN EL ID DE FILTRO</v>
      </c>
      <c r="E2054" s="4">
        <f t="shared" si="595"/>
        <v>10</v>
      </c>
      <c r="F2054" t="str">
        <f t="shared" si="596"/>
        <v>Informe Interactivo 4</v>
      </c>
      <c r="G2054" t="str">
        <f t="shared" si="597"/>
        <v>Producto</v>
      </c>
      <c r="H2054" t="str">
        <f t="shared" si="598"/>
        <v>Rendimiento (qqm/ha) 1979-2020</v>
      </c>
      <c r="L2054" s="1" t="str">
        <f t="shared" si="599"/>
        <v xml:space="preserve">Informe Interactivo 4 - </v>
      </c>
    </row>
    <row r="2055" spans="1:12" hidden="1" x14ac:dyDescent="0.35">
      <c r="A2055" s="2">
        <f t="shared" si="591"/>
        <v>463</v>
      </c>
      <c r="B2055" s="2">
        <f t="shared" si="592"/>
        <v>4.1100000000000003</v>
      </c>
      <c r="C2055" s="5" t="str">
        <f t="shared" si="593"/>
        <v xml:space="preserve">Informe Interactivo 4 - </v>
      </c>
      <c r="D2055" s="6" t="str">
        <f t="shared" si="594"/>
        <v>AQUÍ SE COPIA EL LINK SIN EL ID DE FILTRO</v>
      </c>
      <c r="E2055" s="4">
        <f t="shared" si="595"/>
        <v>10</v>
      </c>
      <c r="F2055" t="str">
        <f t="shared" si="596"/>
        <v>Informe Interactivo 4</v>
      </c>
      <c r="G2055" t="str">
        <f t="shared" si="597"/>
        <v>Producto</v>
      </c>
      <c r="H2055" t="str">
        <f t="shared" si="598"/>
        <v>Rendimiento (qqm/ha) 1979-2020</v>
      </c>
      <c r="L2055" s="1" t="str">
        <f t="shared" si="599"/>
        <v xml:space="preserve">Informe Interactivo 4 - </v>
      </c>
    </row>
    <row r="2056" spans="1:12" hidden="1" x14ac:dyDescent="0.35">
      <c r="A2056" s="2">
        <f t="shared" si="591"/>
        <v>464</v>
      </c>
      <c r="B2056" s="2">
        <f t="shared" si="592"/>
        <v>4.1100000000000003</v>
      </c>
      <c r="C2056" s="5" t="str">
        <f t="shared" si="593"/>
        <v xml:space="preserve">Informe Interactivo 4 - </v>
      </c>
      <c r="D2056" s="6" t="str">
        <f t="shared" si="594"/>
        <v>AQUÍ SE COPIA EL LINK SIN EL ID DE FILTRO</v>
      </c>
      <c r="E2056" s="4">
        <f t="shared" si="595"/>
        <v>10</v>
      </c>
      <c r="F2056" t="str">
        <f t="shared" si="596"/>
        <v>Informe Interactivo 4</v>
      </c>
      <c r="G2056" t="str">
        <f t="shared" si="597"/>
        <v>Producto</v>
      </c>
      <c r="H2056" t="str">
        <f t="shared" si="598"/>
        <v>Rendimiento (qqm/ha) 1979-2020</v>
      </c>
      <c r="L2056" s="1" t="str">
        <f t="shared" si="599"/>
        <v xml:space="preserve">Informe Interactivo 4 - </v>
      </c>
    </row>
    <row r="2057" spans="1:12" hidden="1" x14ac:dyDescent="0.35">
      <c r="A2057" s="2">
        <f t="shared" si="591"/>
        <v>465</v>
      </c>
      <c r="B2057" s="2">
        <f t="shared" si="592"/>
        <v>4.1100000000000003</v>
      </c>
      <c r="C2057" s="5" t="str">
        <f t="shared" si="593"/>
        <v xml:space="preserve">Informe Interactivo 4 - </v>
      </c>
      <c r="D2057" s="6" t="str">
        <f t="shared" si="594"/>
        <v>AQUÍ SE COPIA EL LINK SIN EL ID DE FILTRO</v>
      </c>
      <c r="E2057" s="4">
        <f t="shared" si="595"/>
        <v>10</v>
      </c>
      <c r="F2057" t="str">
        <f t="shared" si="596"/>
        <v>Informe Interactivo 4</v>
      </c>
      <c r="G2057" t="str">
        <f t="shared" si="597"/>
        <v>Producto</v>
      </c>
      <c r="H2057" t="str">
        <f t="shared" si="598"/>
        <v>Rendimiento (qqm/ha) 1979-2020</v>
      </c>
      <c r="L2057" s="1" t="str">
        <f t="shared" si="599"/>
        <v xml:space="preserve">Informe Interactivo 4 - </v>
      </c>
    </row>
    <row r="2058" spans="1:12" hidden="1" x14ac:dyDescent="0.35">
      <c r="A2058" s="2">
        <f t="shared" si="591"/>
        <v>466</v>
      </c>
      <c r="B2058" s="2">
        <f t="shared" si="592"/>
        <v>4.1100000000000003</v>
      </c>
      <c r="C2058" s="5" t="str">
        <f t="shared" si="593"/>
        <v xml:space="preserve">Informe Interactivo 4 - </v>
      </c>
      <c r="D2058" s="6" t="str">
        <f t="shared" si="594"/>
        <v>AQUÍ SE COPIA EL LINK SIN EL ID DE FILTRO</v>
      </c>
      <c r="E2058" s="4">
        <f t="shared" si="595"/>
        <v>10</v>
      </c>
      <c r="F2058" t="str">
        <f t="shared" si="596"/>
        <v>Informe Interactivo 4</v>
      </c>
      <c r="G2058" t="str">
        <f t="shared" si="597"/>
        <v>Producto</v>
      </c>
      <c r="H2058" t="str">
        <f t="shared" si="598"/>
        <v>Rendimiento (qqm/ha) 1979-2020</v>
      </c>
      <c r="L2058" s="1" t="str">
        <f t="shared" si="599"/>
        <v xml:space="preserve">Informe Interactivo 4 - </v>
      </c>
    </row>
    <row r="2059" spans="1:12" hidden="1" x14ac:dyDescent="0.35">
      <c r="A2059" s="2">
        <f t="shared" si="591"/>
        <v>467</v>
      </c>
      <c r="B2059" s="2">
        <f t="shared" si="592"/>
        <v>4.1100000000000003</v>
      </c>
      <c r="C2059" s="5" t="str">
        <f t="shared" si="593"/>
        <v xml:space="preserve">Informe Interactivo 4 - </v>
      </c>
      <c r="D2059" s="6" t="str">
        <f t="shared" si="594"/>
        <v>AQUÍ SE COPIA EL LINK SIN EL ID DE FILTRO</v>
      </c>
      <c r="E2059" s="4">
        <f t="shared" si="595"/>
        <v>10</v>
      </c>
      <c r="F2059" t="str">
        <f t="shared" si="596"/>
        <v>Informe Interactivo 4</v>
      </c>
      <c r="G2059" t="str">
        <f t="shared" si="597"/>
        <v>Producto</v>
      </c>
      <c r="H2059" t="str">
        <f t="shared" si="598"/>
        <v>Rendimiento (qqm/ha) 1979-2020</v>
      </c>
      <c r="L2059" s="1" t="str">
        <f t="shared" si="599"/>
        <v xml:space="preserve">Informe Interactivo 4 - </v>
      </c>
    </row>
    <row r="2060" spans="1:12" hidden="1" x14ac:dyDescent="0.35">
      <c r="A2060" s="2">
        <f t="shared" si="591"/>
        <v>468</v>
      </c>
      <c r="B2060" s="2">
        <f t="shared" si="592"/>
        <v>4.1100000000000003</v>
      </c>
      <c r="C2060" s="5" t="str">
        <f t="shared" si="593"/>
        <v xml:space="preserve">Informe Interactivo 4 - </v>
      </c>
      <c r="D2060" s="6" t="str">
        <f t="shared" si="594"/>
        <v>AQUÍ SE COPIA EL LINK SIN EL ID DE FILTRO</v>
      </c>
      <c r="E2060" s="4">
        <f t="shared" si="595"/>
        <v>10</v>
      </c>
      <c r="F2060" t="str">
        <f t="shared" si="596"/>
        <v>Informe Interactivo 4</v>
      </c>
      <c r="G2060" t="str">
        <f t="shared" si="597"/>
        <v>Producto</v>
      </c>
      <c r="H2060" t="str">
        <f t="shared" si="598"/>
        <v>Rendimiento (qqm/ha) 1979-2020</v>
      </c>
      <c r="L2060" s="1" t="str">
        <f t="shared" si="599"/>
        <v xml:space="preserve">Informe Interactivo 4 - </v>
      </c>
    </row>
    <row r="2061" spans="1:12" hidden="1" x14ac:dyDescent="0.35">
      <c r="A2061" s="2">
        <f t="shared" si="591"/>
        <v>469</v>
      </c>
      <c r="B2061" s="2">
        <f t="shared" si="592"/>
        <v>4.1100000000000003</v>
      </c>
      <c r="C2061" s="5" t="str">
        <f t="shared" si="593"/>
        <v xml:space="preserve">Informe Interactivo 4 - </v>
      </c>
      <c r="D2061" s="6" t="str">
        <f t="shared" si="594"/>
        <v>AQUÍ SE COPIA EL LINK SIN EL ID DE FILTRO</v>
      </c>
      <c r="E2061" s="4">
        <f t="shared" si="595"/>
        <v>10</v>
      </c>
      <c r="F2061" t="str">
        <f t="shared" si="596"/>
        <v>Informe Interactivo 4</v>
      </c>
      <c r="G2061" t="str">
        <f t="shared" si="597"/>
        <v>Producto</v>
      </c>
      <c r="H2061" t="str">
        <f t="shared" si="598"/>
        <v>Rendimiento (qqm/ha) 1979-2020</v>
      </c>
      <c r="L2061" s="1" t="str">
        <f t="shared" si="599"/>
        <v xml:space="preserve">Informe Interactivo 4 - </v>
      </c>
    </row>
    <row r="2062" spans="1:12" hidden="1" x14ac:dyDescent="0.35">
      <c r="A2062" s="2">
        <f t="shared" si="591"/>
        <v>470</v>
      </c>
      <c r="B2062" s="2">
        <f t="shared" si="592"/>
        <v>4.1100000000000003</v>
      </c>
      <c r="C2062" s="5" t="str">
        <f t="shared" si="593"/>
        <v xml:space="preserve">Informe Interactivo 4 - </v>
      </c>
      <c r="D2062" s="6" t="str">
        <f t="shared" si="594"/>
        <v>AQUÍ SE COPIA EL LINK SIN EL ID DE FILTRO</v>
      </c>
      <c r="E2062" s="4">
        <f t="shared" si="595"/>
        <v>10</v>
      </c>
      <c r="F2062" t="str">
        <f t="shared" si="596"/>
        <v>Informe Interactivo 4</v>
      </c>
      <c r="G2062" t="str">
        <f t="shared" si="597"/>
        <v>Producto</v>
      </c>
      <c r="H2062" t="str">
        <f t="shared" si="598"/>
        <v>Rendimiento (qqm/ha) 1979-2020</v>
      </c>
      <c r="L2062" s="1" t="str">
        <f t="shared" si="599"/>
        <v xml:space="preserve">Informe Interactivo 4 - </v>
      </c>
    </row>
    <row r="2063" spans="1:12" hidden="1" x14ac:dyDescent="0.35">
      <c r="A2063" s="2">
        <f t="shared" si="591"/>
        <v>471</v>
      </c>
      <c r="B2063" s="2">
        <f t="shared" si="592"/>
        <v>4.1100000000000003</v>
      </c>
      <c r="C2063" s="5" t="str">
        <f t="shared" si="593"/>
        <v xml:space="preserve">Informe Interactivo 4 - </v>
      </c>
      <c r="D2063" s="6" t="str">
        <f t="shared" si="594"/>
        <v>AQUÍ SE COPIA EL LINK SIN EL ID DE FILTRO</v>
      </c>
      <c r="E2063" s="4">
        <f t="shared" si="595"/>
        <v>10</v>
      </c>
      <c r="F2063" t="str">
        <f t="shared" si="596"/>
        <v>Informe Interactivo 4</v>
      </c>
      <c r="G2063" t="str">
        <f t="shared" si="597"/>
        <v>Producto</v>
      </c>
      <c r="H2063" t="str">
        <f t="shared" si="598"/>
        <v>Rendimiento (qqm/ha) 1979-2020</v>
      </c>
      <c r="L2063" s="1" t="str">
        <f t="shared" si="599"/>
        <v xml:space="preserve">Informe Interactivo 4 - </v>
      </c>
    </row>
    <row r="2064" spans="1:12" hidden="1" x14ac:dyDescent="0.35">
      <c r="A2064" s="2">
        <f t="shared" si="591"/>
        <v>472</v>
      </c>
      <c r="B2064" s="2">
        <f t="shared" si="592"/>
        <v>4.1100000000000003</v>
      </c>
      <c r="C2064" s="5" t="str">
        <f t="shared" si="593"/>
        <v xml:space="preserve">Informe Interactivo 4 - </v>
      </c>
      <c r="D2064" s="6" t="str">
        <f t="shared" si="594"/>
        <v>AQUÍ SE COPIA EL LINK SIN EL ID DE FILTRO</v>
      </c>
      <c r="E2064" s="4">
        <f t="shared" si="595"/>
        <v>10</v>
      </c>
      <c r="F2064" t="str">
        <f t="shared" si="596"/>
        <v>Informe Interactivo 4</v>
      </c>
      <c r="G2064" t="str">
        <f t="shared" si="597"/>
        <v>Producto</v>
      </c>
      <c r="H2064" t="str">
        <f t="shared" si="598"/>
        <v>Rendimiento (qqm/ha) 1979-2020</v>
      </c>
      <c r="L2064" s="1" t="str">
        <f t="shared" si="599"/>
        <v xml:space="preserve">Informe Interactivo 4 - </v>
      </c>
    </row>
    <row r="2065" spans="1:12" hidden="1" x14ac:dyDescent="0.35">
      <c r="A2065" s="2">
        <f t="shared" si="591"/>
        <v>473</v>
      </c>
      <c r="B2065" s="2">
        <f t="shared" si="592"/>
        <v>4.1100000000000003</v>
      </c>
      <c r="C2065" s="5" t="str">
        <f t="shared" si="593"/>
        <v xml:space="preserve">Informe Interactivo 4 - </v>
      </c>
      <c r="D2065" s="6" t="str">
        <f t="shared" si="594"/>
        <v>AQUÍ SE COPIA EL LINK SIN EL ID DE FILTRO</v>
      </c>
      <c r="E2065" s="4">
        <f t="shared" si="595"/>
        <v>10</v>
      </c>
      <c r="F2065" t="str">
        <f t="shared" si="596"/>
        <v>Informe Interactivo 4</v>
      </c>
      <c r="G2065" t="str">
        <f t="shared" si="597"/>
        <v>Producto</v>
      </c>
      <c r="H2065" t="str">
        <f t="shared" si="598"/>
        <v>Rendimiento (qqm/ha) 1979-2020</v>
      </c>
      <c r="L2065" s="1" t="str">
        <f t="shared" si="599"/>
        <v xml:space="preserve">Informe Interactivo 4 - </v>
      </c>
    </row>
    <row r="2066" spans="1:12" hidden="1" x14ac:dyDescent="0.35">
      <c r="A2066" s="2">
        <f t="shared" si="591"/>
        <v>474</v>
      </c>
      <c r="B2066" s="2">
        <f t="shared" si="592"/>
        <v>4.1100000000000003</v>
      </c>
      <c r="C2066" s="5" t="str">
        <f t="shared" si="593"/>
        <v xml:space="preserve">Informe Interactivo 4 - </v>
      </c>
      <c r="D2066" s="6" t="str">
        <f t="shared" si="594"/>
        <v>AQUÍ SE COPIA EL LINK SIN EL ID DE FILTRO</v>
      </c>
      <c r="E2066" s="4">
        <f t="shared" si="595"/>
        <v>10</v>
      </c>
      <c r="F2066" t="str">
        <f t="shared" si="596"/>
        <v>Informe Interactivo 4</v>
      </c>
      <c r="G2066" t="str">
        <f t="shared" si="597"/>
        <v>Producto</v>
      </c>
      <c r="H2066" t="str">
        <f t="shared" si="598"/>
        <v>Rendimiento (qqm/ha) 1979-2020</v>
      </c>
      <c r="L2066" s="1" t="str">
        <f t="shared" si="599"/>
        <v xml:space="preserve">Informe Interactivo 4 - </v>
      </c>
    </row>
    <row r="2067" spans="1:12" hidden="1" x14ac:dyDescent="0.35">
      <c r="A2067" s="2">
        <f t="shared" si="591"/>
        <v>475</v>
      </c>
      <c r="B2067" s="2">
        <f t="shared" si="592"/>
        <v>4.1100000000000003</v>
      </c>
      <c r="C2067" s="5" t="str">
        <f t="shared" si="593"/>
        <v xml:space="preserve">Informe Interactivo 4 - </v>
      </c>
      <c r="D2067" s="6" t="str">
        <f t="shared" si="594"/>
        <v>AQUÍ SE COPIA EL LINK SIN EL ID DE FILTRO</v>
      </c>
      <c r="E2067" s="4">
        <f t="shared" si="595"/>
        <v>10</v>
      </c>
      <c r="F2067" t="str">
        <f t="shared" si="596"/>
        <v>Informe Interactivo 4</v>
      </c>
      <c r="G2067" t="str">
        <f t="shared" si="597"/>
        <v>Producto</v>
      </c>
      <c r="H2067" t="str">
        <f t="shared" si="598"/>
        <v>Rendimiento (qqm/ha) 1979-2020</v>
      </c>
      <c r="L2067" s="1" t="str">
        <f t="shared" si="599"/>
        <v xml:space="preserve">Informe Interactivo 4 - </v>
      </c>
    </row>
    <row r="2068" spans="1:12" hidden="1" x14ac:dyDescent="0.35">
      <c r="A2068" s="2">
        <f t="shared" si="591"/>
        <v>476</v>
      </c>
      <c r="B2068" s="2">
        <f t="shared" si="592"/>
        <v>4.1100000000000003</v>
      </c>
      <c r="C2068" s="5" t="str">
        <f t="shared" si="593"/>
        <v xml:space="preserve">Informe Interactivo 4 - </v>
      </c>
      <c r="D2068" s="6" t="str">
        <f t="shared" si="594"/>
        <v>AQUÍ SE COPIA EL LINK SIN EL ID DE FILTRO</v>
      </c>
      <c r="E2068" s="4">
        <f t="shared" si="595"/>
        <v>10</v>
      </c>
      <c r="F2068" t="str">
        <f t="shared" si="596"/>
        <v>Informe Interactivo 4</v>
      </c>
      <c r="G2068" t="str">
        <f t="shared" si="597"/>
        <v>Producto</v>
      </c>
      <c r="H2068" t="str">
        <f t="shared" si="598"/>
        <v>Rendimiento (qqm/ha) 1979-2020</v>
      </c>
      <c r="L2068" s="1" t="str">
        <f t="shared" si="599"/>
        <v xml:space="preserve">Informe Interactivo 4 - </v>
      </c>
    </row>
    <row r="2069" spans="1:12" hidden="1" x14ac:dyDescent="0.35">
      <c r="A2069" s="2">
        <f t="shared" si="591"/>
        <v>477</v>
      </c>
      <c r="B2069" s="2">
        <f t="shared" si="592"/>
        <v>4.1100000000000003</v>
      </c>
      <c r="C2069" s="5" t="str">
        <f t="shared" si="593"/>
        <v xml:space="preserve">Informe Interactivo 4 - </v>
      </c>
      <c r="D2069" s="6" t="str">
        <f t="shared" si="594"/>
        <v>AQUÍ SE COPIA EL LINK SIN EL ID DE FILTRO</v>
      </c>
      <c r="E2069" s="4">
        <f t="shared" si="595"/>
        <v>10</v>
      </c>
      <c r="F2069" t="str">
        <f t="shared" si="596"/>
        <v>Informe Interactivo 4</v>
      </c>
      <c r="G2069" t="str">
        <f t="shared" si="597"/>
        <v>Producto</v>
      </c>
      <c r="H2069" t="str">
        <f t="shared" si="598"/>
        <v>Rendimiento (qqm/ha) 1979-2020</v>
      </c>
      <c r="L2069" s="1" t="str">
        <f t="shared" si="599"/>
        <v xml:space="preserve">Informe Interactivo 4 - </v>
      </c>
    </row>
    <row r="2070" spans="1:12" hidden="1" x14ac:dyDescent="0.35">
      <c r="A2070" s="2">
        <f t="shared" si="591"/>
        <v>478</v>
      </c>
      <c r="B2070" s="2">
        <f t="shared" si="592"/>
        <v>4.1100000000000003</v>
      </c>
      <c r="C2070" s="5" t="str">
        <f t="shared" si="593"/>
        <v xml:space="preserve">Informe Interactivo 4 - </v>
      </c>
      <c r="D2070" s="6" t="str">
        <f t="shared" si="594"/>
        <v>AQUÍ SE COPIA EL LINK SIN EL ID DE FILTRO</v>
      </c>
      <c r="E2070" s="4">
        <f t="shared" si="595"/>
        <v>10</v>
      </c>
      <c r="F2070" t="str">
        <f t="shared" si="596"/>
        <v>Informe Interactivo 4</v>
      </c>
      <c r="G2070" t="str">
        <f t="shared" si="597"/>
        <v>Producto</v>
      </c>
      <c r="H2070" t="str">
        <f t="shared" si="598"/>
        <v>Rendimiento (qqm/ha) 1979-2020</v>
      </c>
      <c r="L2070" s="1" t="str">
        <f t="shared" si="599"/>
        <v xml:space="preserve">Informe Interactivo 4 - </v>
      </c>
    </row>
    <row r="2071" spans="1:12" hidden="1" x14ac:dyDescent="0.35">
      <c r="A2071" s="2">
        <f t="shared" si="591"/>
        <v>479</v>
      </c>
      <c r="B2071" s="2">
        <f t="shared" si="592"/>
        <v>4.1100000000000003</v>
      </c>
      <c r="C2071" s="5" t="str">
        <f t="shared" si="593"/>
        <v xml:space="preserve">Informe Interactivo 4 - </v>
      </c>
      <c r="D2071" s="6" t="str">
        <f t="shared" si="594"/>
        <v>AQUÍ SE COPIA EL LINK SIN EL ID DE FILTRO</v>
      </c>
      <c r="E2071" s="4">
        <f t="shared" si="595"/>
        <v>10</v>
      </c>
      <c r="F2071" t="str">
        <f t="shared" si="596"/>
        <v>Informe Interactivo 4</v>
      </c>
      <c r="G2071" t="str">
        <f t="shared" si="597"/>
        <v>Producto</v>
      </c>
      <c r="H2071" t="str">
        <f t="shared" si="598"/>
        <v>Rendimiento (qqm/ha) 1979-2020</v>
      </c>
      <c r="L2071" s="1" t="str">
        <f t="shared" si="599"/>
        <v xml:space="preserve">Informe Interactivo 4 - </v>
      </c>
    </row>
    <row r="2072" spans="1:12" hidden="1" x14ac:dyDescent="0.35">
      <c r="A2072" s="2">
        <f t="shared" si="591"/>
        <v>480</v>
      </c>
      <c r="B2072" s="2">
        <f t="shared" si="592"/>
        <v>4.1100000000000003</v>
      </c>
      <c r="C2072" s="5" t="str">
        <f t="shared" si="593"/>
        <v xml:space="preserve">Informe Interactivo 4 - </v>
      </c>
      <c r="D2072" s="6" t="str">
        <f t="shared" si="594"/>
        <v>AQUÍ SE COPIA EL LINK SIN EL ID DE FILTRO</v>
      </c>
      <c r="E2072" s="4">
        <f t="shared" si="595"/>
        <v>10</v>
      </c>
      <c r="F2072" t="str">
        <f t="shared" si="596"/>
        <v>Informe Interactivo 4</v>
      </c>
      <c r="G2072" t="str">
        <f t="shared" si="597"/>
        <v>Producto</v>
      </c>
      <c r="H2072" t="str">
        <f t="shared" si="598"/>
        <v>Rendimiento (qqm/ha) 1979-2020</v>
      </c>
      <c r="L2072" s="1" t="str">
        <f t="shared" si="599"/>
        <v xml:space="preserve">Informe Interactivo 4 - </v>
      </c>
    </row>
    <row r="2073" spans="1:12" hidden="1" x14ac:dyDescent="0.35">
      <c r="A2073" s="2">
        <f t="shared" si="591"/>
        <v>481</v>
      </c>
      <c r="B2073" s="2">
        <f t="shared" si="592"/>
        <v>4.1100000000000003</v>
      </c>
      <c r="C2073" s="5" t="str">
        <f t="shared" si="593"/>
        <v xml:space="preserve">Informe Interactivo 4 - </v>
      </c>
      <c r="D2073" s="6" t="str">
        <f t="shared" si="594"/>
        <v>AQUÍ SE COPIA EL LINK SIN EL ID DE FILTRO</v>
      </c>
      <c r="E2073" s="4">
        <f t="shared" si="595"/>
        <v>10</v>
      </c>
      <c r="F2073" t="str">
        <f t="shared" si="596"/>
        <v>Informe Interactivo 4</v>
      </c>
      <c r="G2073" t="str">
        <f t="shared" si="597"/>
        <v>Producto</v>
      </c>
      <c r="H2073" t="str">
        <f t="shared" si="598"/>
        <v>Rendimiento (qqm/ha) 1979-2020</v>
      </c>
      <c r="L2073" s="1" t="str">
        <f t="shared" si="599"/>
        <v xml:space="preserve">Informe Interactivo 4 - </v>
      </c>
    </row>
    <row r="2074" spans="1:12" hidden="1" x14ac:dyDescent="0.35">
      <c r="A2074" s="2">
        <f t="shared" si="591"/>
        <v>482</v>
      </c>
      <c r="B2074" s="2">
        <f t="shared" si="592"/>
        <v>4.1100000000000003</v>
      </c>
      <c r="C2074" s="5" t="str">
        <f t="shared" si="593"/>
        <v xml:space="preserve">Informe Interactivo 4 - </v>
      </c>
      <c r="D2074" s="6" t="str">
        <f t="shared" si="594"/>
        <v>AQUÍ SE COPIA EL LINK SIN EL ID DE FILTRO</v>
      </c>
      <c r="E2074" s="4">
        <f t="shared" si="595"/>
        <v>10</v>
      </c>
      <c r="F2074" t="str">
        <f t="shared" si="596"/>
        <v>Informe Interactivo 4</v>
      </c>
      <c r="G2074" t="str">
        <f t="shared" si="597"/>
        <v>Producto</v>
      </c>
      <c r="H2074" t="str">
        <f t="shared" si="598"/>
        <v>Rendimiento (qqm/ha) 1979-2020</v>
      </c>
      <c r="L2074" s="1" t="str">
        <f t="shared" si="599"/>
        <v xml:space="preserve">Informe Interactivo 4 - </v>
      </c>
    </row>
    <row r="2075" spans="1:12" hidden="1" x14ac:dyDescent="0.35">
      <c r="A2075" s="2">
        <f t="shared" si="591"/>
        <v>483</v>
      </c>
      <c r="B2075" s="2">
        <f t="shared" si="592"/>
        <v>4.1100000000000003</v>
      </c>
      <c r="C2075" s="5" t="str">
        <f t="shared" si="593"/>
        <v xml:space="preserve">Informe Interactivo 4 - </v>
      </c>
      <c r="D2075" s="6" t="str">
        <f t="shared" si="594"/>
        <v>AQUÍ SE COPIA EL LINK SIN EL ID DE FILTRO</v>
      </c>
      <c r="E2075" s="4">
        <f t="shared" si="595"/>
        <v>10</v>
      </c>
      <c r="F2075" t="str">
        <f t="shared" si="596"/>
        <v>Informe Interactivo 4</v>
      </c>
      <c r="G2075" t="str">
        <f t="shared" si="597"/>
        <v>Producto</v>
      </c>
      <c r="H2075" t="str">
        <f t="shared" si="598"/>
        <v>Rendimiento (qqm/ha) 1979-2020</v>
      </c>
      <c r="L2075" s="1" t="str">
        <f t="shared" si="599"/>
        <v xml:space="preserve">Informe Interactivo 4 - </v>
      </c>
    </row>
    <row r="2076" spans="1:12" hidden="1" x14ac:dyDescent="0.35">
      <c r="A2076" s="2">
        <f t="shared" si="591"/>
        <v>484</v>
      </c>
      <c r="B2076" s="2">
        <f t="shared" si="592"/>
        <v>4.1100000000000003</v>
      </c>
      <c r="C2076" s="5" t="str">
        <f t="shared" si="593"/>
        <v xml:space="preserve">Informe Interactivo 4 - </v>
      </c>
      <c r="D2076" s="6" t="str">
        <f t="shared" si="594"/>
        <v>AQUÍ SE COPIA EL LINK SIN EL ID DE FILTRO</v>
      </c>
      <c r="E2076" s="4">
        <f t="shared" si="595"/>
        <v>10</v>
      </c>
      <c r="F2076" t="str">
        <f t="shared" si="596"/>
        <v>Informe Interactivo 4</v>
      </c>
      <c r="G2076" t="str">
        <f t="shared" si="597"/>
        <v>Producto</v>
      </c>
      <c r="H2076" t="str">
        <f t="shared" si="598"/>
        <v>Rendimiento (qqm/ha) 1979-2020</v>
      </c>
      <c r="L2076" s="1" t="str">
        <f t="shared" si="599"/>
        <v xml:space="preserve">Informe Interactivo 4 - </v>
      </c>
    </row>
    <row r="2077" spans="1:12" hidden="1" x14ac:dyDescent="0.35">
      <c r="A2077" s="2">
        <f t="shared" si="591"/>
        <v>485</v>
      </c>
      <c r="B2077" s="2">
        <f t="shared" si="592"/>
        <v>4.1100000000000003</v>
      </c>
      <c r="C2077" s="5" t="str">
        <f t="shared" si="593"/>
        <v xml:space="preserve">Informe Interactivo 4 - </v>
      </c>
      <c r="D2077" s="6" t="str">
        <f t="shared" si="594"/>
        <v>AQUÍ SE COPIA EL LINK SIN EL ID DE FILTRO</v>
      </c>
      <c r="E2077" s="4">
        <f t="shared" si="595"/>
        <v>10</v>
      </c>
      <c r="F2077" t="str">
        <f t="shared" si="596"/>
        <v>Informe Interactivo 4</v>
      </c>
      <c r="G2077" t="str">
        <f t="shared" si="597"/>
        <v>Producto</v>
      </c>
      <c r="H2077" t="str">
        <f t="shared" si="598"/>
        <v>Rendimiento (qqm/ha) 1979-2020</v>
      </c>
      <c r="L2077" s="1" t="str">
        <f t="shared" si="599"/>
        <v xml:space="preserve">Informe Interactivo 4 - </v>
      </c>
    </row>
    <row r="2078" spans="1:12" hidden="1" x14ac:dyDescent="0.35">
      <c r="A2078" s="2">
        <f t="shared" si="591"/>
        <v>486</v>
      </c>
      <c r="B2078" s="2">
        <f t="shared" si="592"/>
        <v>4.1100000000000003</v>
      </c>
      <c r="C2078" s="5" t="str">
        <f t="shared" si="593"/>
        <v xml:space="preserve">Informe Interactivo 4 - </v>
      </c>
      <c r="D2078" s="6" t="str">
        <f t="shared" si="594"/>
        <v>AQUÍ SE COPIA EL LINK SIN EL ID DE FILTRO</v>
      </c>
      <c r="E2078" s="4">
        <f t="shared" si="595"/>
        <v>10</v>
      </c>
      <c r="F2078" t="str">
        <f t="shared" si="596"/>
        <v>Informe Interactivo 4</v>
      </c>
      <c r="G2078" t="str">
        <f t="shared" si="597"/>
        <v>Producto</v>
      </c>
      <c r="H2078" t="str">
        <f t="shared" si="598"/>
        <v>Rendimiento (qqm/ha) 1979-2020</v>
      </c>
      <c r="L2078" s="1" t="str">
        <f t="shared" si="599"/>
        <v xml:space="preserve">Informe Interactivo 4 - </v>
      </c>
    </row>
    <row r="2079" spans="1:12" hidden="1" x14ac:dyDescent="0.35">
      <c r="A2079" s="2">
        <f t="shared" si="591"/>
        <v>487</v>
      </c>
      <c r="B2079" s="2">
        <f t="shared" si="592"/>
        <v>4.1100000000000003</v>
      </c>
      <c r="C2079" s="5" t="str">
        <f t="shared" si="593"/>
        <v xml:space="preserve">Informe Interactivo 4 - </v>
      </c>
      <c r="D2079" s="6" t="str">
        <f t="shared" si="594"/>
        <v>AQUÍ SE COPIA EL LINK SIN EL ID DE FILTRO</v>
      </c>
      <c r="E2079" s="4">
        <f t="shared" si="595"/>
        <v>10</v>
      </c>
      <c r="F2079" t="str">
        <f t="shared" si="596"/>
        <v>Informe Interactivo 4</v>
      </c>
      <c r="G2079" t="str">
        <f t="shared" si="597"/>
        <v>Producto</v>
      </c>
      <c r="H2079" t="str">
        <f t="shared" si="598"/>
        <v>Rendimiento (qqm/ha) 1979-2020</v>
      </c>
      <c r="L2079" s="1" t="str">
        <f t="shared" si="599"/>
        <v xml:space="preserve">Informe Interactivo 4 - </v>
      </c>
    </row>
    <row r="2080" spans="1:12" hidden="1" x14ac:dyDescent="0.35">
      <c r="A2080" s="2">
        <f t="shared" si="591"/>
        <v>488</v>
      </c>
      <c r="B2080" s="2">
        <f t="shared" si="592"/>
        <v>4.1100000000000003</v>
      </c>
      <c r="C2080" s="5" t="str">
        <f t="shared" si="593"/>
        <v xml:space="preserve">Informe Interactivo 4 - </v>
      </c>
      <c r="D2080" s="6" t="str">
        <f t="shared" si="594"/>
        <v>AQUÍ SE COPIA EL LINK SIN EL ID DE FILTRO</v>
      </c>
      <c r="E2080" s="4">
        <f t="shared" si="595"/>
        <v>10</v>
      </c>
      <c r="F2080" t="str">
        <f t="shared" si="596"/>
        <v>Informe Interactivo 4</v>
      </c>
      <c r="G2080" t="str">
        <f t="shared" si="597"/>
        <v>Producto</v>
      </c>
      <c r="H2080" t="str">
        <f t="shared" si="598"/>
        <v>Rendimiento (qqm/ha) 1979-2020</v>
      </c>
      <c r="L2080" s="1" t="str">
        <f t="shared" si="599"/>
        <v xml:space="preserve">Informe Interactivo 4 - </v>
      </c>
    </row>
    <row r="2081" spans="1:12" hidden="1" x14ac:dyDescent="0.35">
      <c r="A2081" s="2">
        <f t="shared" si="591"/>
        <v>489</v>
      </c>
      <c r="B2081" s="2">
        <f t="shared" si="592"/>
        <v>4.1100000000000003</v>
      </c>
      <c r="C2081" s="5" t="str">
        <f t="shared" si="593"/>
        <v xml:space="preserve">Informe Interactivo 4 - </v>
      </c>
      <c r="D2081" s="6" t="str">
        <f t="shared" si="594"/>
        <v>AQUÍ SE COPIA EL LINK SIN EL ID DE FILTRO</v>
      </c>
      <c r="E2081" s="4">
        <f t="shared" si="595"/>
        <v>10</v>
      </c>
      <c r="F2081" t="str">
        <f t="shared" si="596"/>
        <v>Informe Interactivo 4</v>
      </c>
      <c r="G2081" t="str">
        <f t="shared" si="597"/>
        <v>Producto</v>
      </c>
      <c r="H2081" t="str">
        <f t="shared" si="598"/>
        <v>Rendimiento (qqm/ha) 1979-2020</v>
      </c>
      <c r="L2081" s="1" t="str">
        <f t="shared" si="599"/>
        <v xml:space="preserve">Informe Interactivo 4 - </v>
      </c>
    </row>
    <row r="2082" spans="1:12" hidden="1" x14ac:dyDescent="0.35">
      <c r="A2082" s="2">
        <f t="shared" si="591"/>
        <v>490</v>
      </c>
      <c r="B2082" s="2">
        <f t="shared" si="592"/>
        <v>4.1100000000000003</v>
      </c>
      <c r="C2082" s="5" t="str">
        <f t="shared" si="593"/>
        <v xml:space="preserve">Informe Interactivo 4 - </v>
      </c>
      <c r="D2082" s="6" t="str">
        <f t="shared" si="594"/>
        <v>AQUÍ SE COPIA EL LINK SIN EL ID DE FILTRO</v>
      </c>
      <c r="E2082" s="4">
        <f t="shared" si="595"/>
        <v>10</v>
      </c>
      <c r="F2082" t="str">
        <f t="shared" si="596"/>
        <v>Informe Interactivo 4</v>
      </c>
      <c r="G2082" t="str">
        <f t="shared" si="597"/>
        <v>Producto</v>
      </c>
      <c r="H2082" t="str">
        <f t="shared" si="598"/>
        <v>Rendimiento (qqm/ha) 1979-2020</v>
      </c>
      <c r="L2082" s="1" t="str">
        <f t="shared" si="599"/>
        <v xml:space="preserve">Informe Interactivo 4 - </v>
      </c>
    </row>
    <row r="2083" spans="1:12" hidden="1" x14ac:dyDescent="0.35">
      <c r="A2083" s="2">
        <f t="shared" si="591"/>
        <v>491</v>
      </c>
      <c r="B2083" s="2">
        <f t="shared" si="592"/>
        <v>4.1100000000000003</v>
      </c>
      <c r="C2083" s="5" t="str">
        <f t="shared" si="593"/>
        <v xml:space="preserve">Informe Interactivo 4 - </v>
      </c>
      <c r="D2083" s="6" t="str">
        <f t="shared" si="594"/>
        <v>AQUÍ SE COPIA EL LINK SIN EL ID DE FILTRO</v>
      </c>
      <c r="E2083" s="4">
        <f t="shared" si="595"/>
        <v>10</v>
      </c>
      <c r="F2083" t="str">
        <f t="shared" si="596"/>
        <v>Informe Interactivo 4</v>
      </c>
      <c r="G2083" t="str">
        <f t="shared" si="597"/>
        <v>Producto</v>
      </c>
      <c r="H2083" t="str">
        <f t="shared" si="598"/>
        <v>Rendimiento (qqm/ha) 1979-2020</v>
      </c>
      <c r="L2083" s="1" t="str">
        <f t="shared" si="599"/>
        <v xml:space="preserve">Informe Interactivo 4 - </v>
      </c>
    </row>
    <row r="2084" spans="1:12" hidden="1" x14ac:dyDescent="0.35">
      <c r="A2084" s="2">
        <f t="shared" si="591"/>
        <v>492</v>
      </c>
      <c r="B2084" s="2">
        <f t="shared" si="592"/>
        <v>4.1100000000000003</v>
      </c>
      <c r="C2084" s="5" t="str">
        <f t="shared" si="593"/>
        <v xml:space="preserve">Informe Interactivo 4 - </v>
      </c>
      <c r="D2084" s="6" t="str">
        <f t="shared" si="594"/>
        <v>AQUÍ SE COPIA EL LINK SIN EL ID DE FILTRO</v>
      </c>
      <c r="E2084" s="4">
        <f t="shared" si="595"/>
        <v>10</v>
      </c>
      <c r="F2084" t="str">
        <f t="shared" si="596"/>
        <v>Informe Interactivo 4</v>
      </c>
      <c r="G2084" t="str">
        <f t="shared" si="597"/>
        <v>Producto</v>
      </c>
      <c r="H2084" t="str">
        <f t="shared" si="598"/>
        <v>Rendimiento (qqm/ha) 1979-2020</v>
      </c>
      <c r="L2084" s="1" t="str">
        <f t="shared" si="599"/>
        <v xml:space="preserve">Informe Interactivo 4 - </v>
      </c>
    </row>
    <row r="2085" spans="1:12" hidden="1" x14ac:dyDescent="0.35">
      <c r="A2085" s="2">
        <f t="shared" si="591"/>
        <v>493</v>
      </c>
      <c r="B2085" s="2">
        <f t="shared" si="592"/>
        <v>4.1100000000000003</v>
      </c>
      <c r="C2085" s="5" t="str">
        <f t="shared" si="593"/>
        <v xml:space="preserve">Informe Interactivo 4 - </v>
      </c>
      <c r="D2085" s="6" t="str">
        <f t="shared" si="594"/>
        <v>AQUÍ SE COPIA EL LINK SIN EL ID DE FILTRO</v>
      </c>
      <c r="E2085" s="4">
        <f t="shared" si="595"/>
        <v>10</v>
      </c>
      <c r="F2085" t="str">
        <f t="shared" si="596"/>
        <v>Informe Interactivo 4</v>
      </c>
      <c r="G2085" t="str">
        <f t="shared" si="597"/>
        <v>Producto</v>
      </c>
      <c r="H2085" t="str">
        <f t="shared" si="598"/>
        <v>Rendimiento (qqm/ha) 1979-2020</v>
      </c>
      <c r="L2085" s="1" t="str">
        <f t="shared" si="599"/>
        <v xml:space="preserve">Informe Interactivo 4 - </v>
      </c>
    </row>
    <row r="2086" spans="1:12" hidden="1" x14ac:dyDescent="0.35">
      <c r="A2086" s="2">
        <f t="shared" si="591"/>
        <v>494</v>
      </c>
      <c r="B2086" s="2">
        <f t="shared" si="592"/>
        <v>4.1100000000000003</v>
      </c>
      <c r="C2086" s="5" t="str">
        <f t="shared" si="593"/>
        <v xml:space="preserve">Informe Interactivo 4 - </v>
      </c>
      <c r="D2086" s="6" t="str">
        <f t="shared" si="594"/>
        <v>AQUÍ SE COPIA EL LINK SIN EL ID DE FILTRO</v>
      </c>
      <c r="E2086" s="4">
        <f t="shared" si="595"/>
        <v>10</v>
      </c>
      <c r="F2086" t="str">
        <f t="shared" si="596"/>
        <v>Informe Interactivo 4</v>
      </c>
      <c r="G2086" t="str">
        <f t="shared" si="597"/>
        <v>Producto</v>
      </c>
      <c r="H2086" t="str">
        <f t="shared" si="598"/>
        <v>Rendimiento (qqm/ha) 1979-2020</v>
      </c>
      <c r="L2086" s="1" t="str">
        <f t="shared" si="599"/>
        <v xml:space="preserve">Informe Interactivo 4 - </v>
      </c>
    </row>
    <row r="2087" spans="1:12" hidden="1" x14ac:dyDescent="0.35">
      <c r="A2087" s="2">
        <f t="shared" si="591"/>
        <v>495</v>
      </c>
      <c r="B2087" s="2">
        <f t="shared" si="592"/>
        <v>4.1100000000000003</v>
      </c>
      <c r="C2087" s="5" t="str">
        <f t="shared" si="593"/>
        <v xml:space="preserve">Informe Interactivo 4 - </v>
      </c>
      <c r="D2087" s="6" t="str">
        <f t="shared" si="594"/>
        <v>AQUÍ SE COPIA EL LINK SIN EL ID DE FILTRO</v>
      </c>
      <c r="E2087" s="4">
        <f t="shared" si="595"/>
        <v>10</v>
      </c>
      <c r="F2087" t="str">
        <f t="shared" si="596"/>
        <v>Informe Interactivo 4</v>
      </c>
      <c r="G2087" t="str">
        <f t="shared" si="597"/>
        <v>Producto</v>
      </c>
      <c r="H2087" t="str">
        <f t="shared" si="598"/>
        <v>Rendimiento (qqm/ha) 1979-2020</v>
      </c>
      <c r="L2087" s="1" t="str">
        <f t="shared" si="599"/>
        <v xml:space="preserve">Informe Interactivo 4 - </v>
      </c>
    </row>
    <row r="2088" spans="1:12" hidden="1" x14ac:dyDescent="0.35">
      <c r="A2088" s="2">
        <f t="shared" si="591"/>
        <v>496</v>
      </c>
      <c r="B2088" s="2">
        <f t="shared" si="592"/>
        <v>4.1100000000000003</v>
      </c>
      <c r="C2088" s="5" t="str">
        <f t="shared" si="593"/>
        <v xml:space="preserve">Informe Interactivo 4 - </v>
      </c>
      <c r="D2088" s="6" t="str">
        <f t="shared" si="594"/>
        <v>AQUÍ SE COPIA EL LINK SIN EL ID DE FILTRO</v>
      </c>
      <c r="E2088" s="4">
        <f t="shared" si="595"/>
        <v>10</v>
      </c>
      <c r="F2088" t="str">
        <f t="shared" si="596"/>
        <v>Informe Interactivo 4</v>
      </c>
      <c r="G2088" t="str">
        <f t="shared" si="597"/>
        <v>Producto</v>
      </c>
      <c r="H2088" t="str">
        <f t="shared" si="598"/>
        <v>Rendimiento (qqm/ha) 1979-2020</v>
      </c>
      <c r="L2088" s="1" t="str">
        <f t="shared" si="599"/>
        <v xml:space="preserve">Informe Interactivo 4 - </v>
      </c>
    </row>
    <row r="2089" spans="1:12" hidden="1" x14ac:dyDescent="0.35">
      <c r="A2089" s="2">
        <f t="shared" si="591"/>
        <v>497</v>
      </c>
      <c r="B2089" s="2">
        <f t="shared" si="592"/>
        <v>4.1100000000000003</v>
      </c>
      <c r="C2089" s="5" t="str">
        <f t="shared" si="593"/>
        <v xml:space="preserve">Informe Interactivo 4 - </v>
      </c>
      <c r="D2089" s="6" t="str">
        <f t="shared" si="594"/>
        <v>AQUÍ SE COPIA EL LINK SIN EL ID DE FILTRO</v>
      </c>
      <c r="E2089" s="4">
        <f t="shared" si="595"/>
        <v>10</v>
      </c>
      <c r="F2089" t="str">
        <f t="shared" si="596"/>
        <v>Informe Interactivo 4</v>
      </c>
      <c r="G2089" t="str">
        <f t="shared" si="597"/>
        <v>Producto</v>
      </c>
      <c r="H2089" t="str">
        <f t="shared" si="598"/>
        <v>Rendimiento (qqm/ha) 1979-2020</v>
      </c>
      <c r="L2089" s="1" t="str">
        <f t="shared" si="599"/>
        <v xml:space="preserve">Informe Interactivo 4 - </v>
      </c>
    </row>
    <row r="2090" spans="1:12" hidden="1" x14ac:dyDescent="0.35">
      <c r="A2090" s="2">
        <f t="shared" si="591"/>
        <v>498</v>
      </c>
      <c r="B2090" s="2">
        <f t="shared" si="592"/>
        <v>4.1100000000000003</v>
      </c>
      <c r="C2090" s="5" t="str">
        <f t="shared" si="593"/>
        <v xml:space="preserve">Informe Interactivo 4 - </v>
      </c>
      <c r="D2090" s="6" t="str">
        <f t="shared" si="594"/>
        <v>AQUÍ SE COPIA EL LINK SIN EL ID DE FILTRO</v>
      </c>
      <c r="E2090" s="4">
        <f t="shared" si="595"/>
        <v>10</v>
      </c>
      <c r="F2090" t="str">
        <f t="shared" si="596"/>
        <v>Informe Interactivo 4</v>
      </c>
      <c r="G2090" t="str">
        <f t="shared" si="597"/>
        <v>Producto</v>
      </c>
      <c r="H2090" t="str">
        <f t="shared" si="598"/>
        <v>Rendimiento (qqm/ha) 1979-2020</v>
      </c>
      <c r="L2090" s="1" t="str">
        <f t="shared" si="599"/>
        <v xml:space="preserve">Informe Interactivo 4 - </v>
      </c>
    </row>
    <row r="2091" spans="1:12" hidden="1" x14ac:dyDescent="0.35">
      <c r="A2091" s="2">
        <f t="shared" si="591"/>
        <v>499</v>
      </c>
      <c r="B2091" s="2">
        <f t="shared" si="592"/>
        <v>4.1100000000000003</v>
      </c>
      <c r="C2091" s="5" t="str">
        <f t="shared" si="593"/>
        <v xml:space="preserve">Informe Interactivo 4 - </v>
      </c>
      <c r="D2091" s="6" t="str">
        <f t="shared" si="594"/>
        <v>AQUÍ SE COPIA EL LINK SIN EL ID DE FILTRO</v>
      </c>
      <c r="E2091" s="4">
        <f t="shared" si="595"/>
        <v>10</v>
      </c>
      <c r="F2091" t="str">
        <f t="shared" si="596"/>
        <v>Informe Interactivo 4</v>
      </c>
      <c r="G2091" t="str">
        <f t="shared" si="597"/>
        <v>Producto</v>
      </c>
      <c r="H2091" t="str">
        <f t="shared" si="598"/>
        <v>Rendimiento (qqm/ha) 1979-2020</v>
      </c>
      <c r="L2091" s="1" t="str">
        <f t="shared" si="599"/>
        <v xml:space="preserve">Informe Interactivo 4 - </v>
      </c>
    </row>
    <row r="2092" spans="1:12" hidden="1" x14ac:dyDescent="0.35">
      <c r="A2092" s="2">
        <f t="shared" si="591"/>
        <v>500</v>
      </c>
      <c r="B2092" s="2">
        <f t="shared" si="592"/>
        <v>4.1100000000000003</v>
      </c>
      <c r="C2092" s="5" t="str">
        <f t="shared" si="593"/>
        <v xml:space="preserve">Informe Interactivo 4 - </v>
      </c>
      <c r="D2092" s="6" t="str">
        <f t="shared" si="594"/>
        <v>AQUÍ SE COPIA EL LINK SIN EL ID DE FILTRO</v>
      </c>
      <c r="E2092" s="4">
        <f t="shared" si="595"/>
        <v>10</v>
      </c>
      <c r="F2092" t="str">
        <f t="shared" si="596"/>
        <v>Informe Interactivo 4</v>
      </c>
      <c r="G2092" t="str">
        <f t="shared" si="597"/>
        <v>Producto</v>
      </c>
      <c r="H2092" t="str">
        <f t="shared" si="598"/>
        <v>Rendimiento (qqm/ha) 1979-2020</v>
      </c>
      <c r="L2092" s="1" t="str">
        <f t="shared" si="599"/>
        <v xml:space="preserve">Informe Interactivo 4 - </v>
      </c>
    </row>
    <row r="2093" spans="1:12" hidden="1" x14ac:dyDescent="0.35">
      <c r="A2093" s="2">
        <f t="shared" si="591"/>
        <v>501</v>
      </c>
      <c r="B2093" s="2">
        <f t="shared" si="592"/>
        <v>4.1100000000000003</v>
      </c>
      <c r="C2093" s="5" t="str">
        <f t="shared" si="593"/>
        <v xml:space="preserve">Informe Interactivo 4 - </v>
      </c>
      <c r="D2093" s="6" t="str">
        <f t="shared" si="594"/>
        <v>AQUÍ SE COPIA EL LINK SIN EL ID DE FILTRO</v>
      </c>
      <c r="E2093" s="4">
        <f t="shared" si="595"/>
        <v>10</v>
      </c>
      <c r="F2093" t="str">
        <f t="shared" si="596"/>
        <v>Informe Interactivo 4</v>
      </c>
      <c r="G2093" t="str">
        <f t="shared" si="597"/>
        <v>Producto</v>
      </c>
      <c r="H2093" t="str">
        <f t="shared" si="598"/>
        <v>Rendimiento (qqm/ha) 1979-2020</v>
      </c>
      <c r="L2093" s="1" t="str">
        <f t="shared" si="599"/>
        <v xml:space="preserve">Informe Interactivo 4 - </v>
      </c>
    </row>
    <row r="2094" spans="1:12" hidden="1" x14ac:dyDescent="0.35">
      <c r="A2094" s="2">
        <f t="shared" si="591"/>
        <v>502</v>
      </c>
      <c r="B2094" s="2">
        <f t="shared" si="592"/>
        <v>4.1100000000000003</v>
      </c>
      <c r="C2094" s="5" t="str">
        <f t="shared" si="593"/>
        <v xml:space="preserve">Informe Interactivo 4 - </v>
      </c>
      <c r="D2094" s="6" t="str">
        <f t="shared" si="594"/>
        <v>AQUÍ SE COPIA EL LINK SIN EL ID DE FILTRO</v>
      </c>
      <c r="E2094" s="4">
        <f t="shared" si="595"/>
        <v>10</v>
      </c>
      <c r="F2094" t="str">
        <f t="shared" si="596"/>
        <v>Informe Interactivo 4</v>
      </c>
      <c r="G2094" t="str">
        <f t="shared" si="597"/>
        <v>Producto</v>
      </c>
      <c r="H2094" t="str">
        <f t="shared" si="598"/>
        <v>Rendimiento (qqm/ha) 1979-2020</v>
      </c>
      <c r="L2094" s="1" t="str">
        <f t="shared" si="599"/>
        <v xml:space="preserve">Informe Interactivo 4 - </v>
      </c>
    </row>
    <row r="2095" spans="1:12" hidden="1" x14ac:dyDescent="0.35">
      <c r="A2095" s="2">
        <f t="shared" si="591"/>
        <v>503</v>
      </c>
      <c r="B2095" s="2">
        <f t="shared" si="592"/>
        <v>4.1100000000000003</v>
      </c>
      <c r="C2095" s="5" t="str">
        <f t="shared" si="593"/>
        <v xml:space="preserve">Informe Interactivo 4 - </v>
      </c>
      <c r="D2095" s="6" t="str">
        <f t="shared" si="594"/>
        <v>AQUÍ SE COPIA EL LINK SIN EL ID DE FILTRO</v>
      </c>
      <c r="E2095" s="4">
        <f t="shared" si="595"/>
        <v>10</v>
      </c>
      <c r="F2095" t="str">
        <f t="shared" si="596"/>
        <v>Informe Interactivo 4</v>
      </c>
      <c r="G2095" t="str">
        <f t="shared" si="597"/>
        <v>Producto</v>
      </c>
      <c r="H2095" t="str">
        <f t="shared" si="598"/>
        <v>Rendimiento (qqm/ha) 1979-2020</v>
      </c>
      <c r="L2095" s="1" t="str">
        <f t="shared" si="599"/>
        <v xml:space="preserve">Informe Interactivo 4 - </v>
      </c>
    </row>
    <row r="2096" spans="1:12" hidden="1" x14ac:dyDescent="0.35">
      <c r="A2096" s="2">
        <f t="shared" si="591"/>
        <v>504</v>
      </c>
      <c r="B2096" s="2">
        <f t="shared" si="592"/>
        <v>4.1100000000000003</v>
      </c>
      <c r="C2096" s="5" t="str">
        <f t="shared" si="593"/>
        <v xml:space="preserve">Informe Interactivo 4 - </v>
      </c>
      <c r="D2096" s="6" t="str">
        <f t="shared" si="594"/>
        <v>AQUÍ SE COPIA EL LINK SIN EL ID DE FILTRO</v>
      </c>
      <c r="E2096" s="4">
        <f t="shared" si="595"/>
        <v>10</v>
      </c>
      <c r="F2096" t="str">
        <f t="shared" si="596"/>
        <v>Informe Interactivo 4</v>
      </c>
      <c r="G2096" t="str">
        <f t="shared" si="597"/>
        <v>Producto</v>
      </c>
      <c r="H2096" t="str">
        <f t="shared" si="598"/>
        <v>Rendimiento (qqm/ha) 1979-2020</v>
      </c>
      <c r="L2096" s="1" t="str">
        <f t="shared" si="599"/>
        <v xml:space="preserve">Informe Interactivo 4 - </v>
      </c>
    </row>
    <row r="2097" spans="1:12" hidden="1" x14ac:dyDescent="0.35">
      <c r="A2097" s="2">
        <f t="shared" si="591"/>
        <v>505</v>
      </c>
      <c r="B2097" s="2">
        <f t="shared" si="592"/>
        <v>4.1100000000000003</v>
      </c>
      <c r="C2097" s="5" t="str">
        <f t="shared" si="593"/>
        <v xml:space="preserve">Informe Interactivo 4 - </v>
      </c>
      <c r="D2097" s="6" t="str">
        <f t="shared" si="594"/>
        <v>AQUÍ SE COPIA EL LINK SIN EL ID DE FILTRO</v>
      </c>
      <c r="E2097" s="4">
        <f t="shared" si="595"/>
        <v>10</v>
      </c>
      <c r="F2097" t="str">
        <f t="shared" si="596"/>
        <v>Informe Interactivo 4</v>
      </c>
      <c r="G2097" t="str">
        <f t="shared" si="597"/>
        <v>Producto</v>
      </c>
      <c r="H2097" t="str">
        <f t="shared" si="598"/>
        <v>Rendimiento (qqm/ha) 1979-2020</v>
      </c>
      <c r="L2097" s="1" t="str">
        <f t="shared" si="599"/>
        <v xml:space="preserve">Informe Interactivo 4 - </v>
      </c>
    </row>
    <row r="2098" spans="1:12" hidden="1" x14ac:dyDescent="0.35">
      <c r="A2098" s="2">
        <f t="shared" ref="A2098:A2161" si="600">+A2097+1</f>
        <v>506</v>
      </c>
      <c r="B2098" s="2">
        <f t="shared" ref="B2098:B2161" si="601">+B2097</f>
        <v>4.1100000000000003</v>
      </c>
      <c r="C2098" s="5" t="str">
        <f t="shared" ref="C2098:C2161" si="602">+F2098&amp;" - "&amp;J2098</f>
        <v xml:space="preserve">Informe Interactivo 4 - </v>
      </c>
      <c r="D2098" s="6" t="str">
        <f t="shared" ref="D2098:D2161" si="603">+"AQUÍ SE COPIA EL LINK SIN EL ID DE FILTRO"&amp;I2098</f>
        <v>AQUÍ SE COPIA EL LINK SIN EL ID DE FILTRO</v>
      </c>
      <c r="E2098" s="4">
        <f t="shared" ref="E2098:E2161" si="604">+E2097</f>
        <v>10</v>
      </c>
      <c r="F2098" t="str">
        <f t="shared" ref="F2098:F2161" si="605">+F2097</f>
        <v>Informe Interactivo 4</v>
      </c>
      <c r="G2098" t="str">
        <f t="shared" ref="G2098:G2161" si="606">+G2097</f>
        <v>Producto</v>
      </c>
      <c r="H2098" t="str">
        <f t="shared" ref="H2098:H2161" si="607">+H2097</f>
        <v>Rendimiento (qqm/ha) 1979-2020</v>
      </c>
      <c r="L2098" s="1" t="str">
        <f t="shared" ref="L2098:L2161" si="608">+HYPERLINK(D2098,C2098)</f>
        <v xml:space="preserve">Informe Interactivo 4 - </v>
      </c>
    </row>
    <row r="2099" spans="1:12" hidden="1" x14ac:dyDescent="0.35">
      <c r="A2099" s="2">
        <f t="shared" si="600"/>
        <v>507</v>
      </c>
      <c r="B2099" s="2">
        <f t="shared" si="601"/>
        <v>4.1100000000000003</v>
      </c>
      <c r="C2099" s="5" t="str">
        <f t="shared" si="602"/>
        <v xml:space="preserve">Informe Interactivo 4 - </v>
      </c>
      <c r="D2099" s="6" t="str">
        <f t="shared" si="603"/>
        <v>AQUÍ SE COPIA EL LINK SIN EL ID DE FILTRO</v>
      </c>
      <c r="E2099" s="4">
        <f t="shared" si="604"/>
        <v>10</v>
      </c>
      <c r="F2099" t="str">
        <f t="shared" si="605"/>
        <v>Informe Interactivo 4</v>
      </c>
      <c r="G2099" t="str">
        <f t="shared" si="606"/>
        <v>Producto</v>
      </c>
      <c r="H2099" t="str">
        <f t="shared" si="607"/>
        <v>Rendimiento (qqm/ha) 1979-2020</v>
      </c>
      <c r="L2099" s="1" t="str">
        <f t="shared" si="608"/>
        <v xml:space="preserve">Informe Interactivo 4 - </v>
      </c>
    </row>
    <row r="2100" spans="1:12" hidden="1" x14ac:dyDescent="0.35">
      <c r="A2100" s="2">
        <f t="shared" si="600"/>
        <v>508</v>
      </c>
      <c r="B2100" s="2">
        <f t="shared" si="601"/>
        <v>4.1100000000000003</v>
      </c>
      <c r="C2100" s="5" t="str">
        <f t="shared" si="602"/>
        <v xml:space="preserve">Informe Interactivo 4 - </v>
      </c>
      <c r="D2100" s="6" t="str">
        <f t="shared" si="603"/>
        <v>AQUÍ SE COPIA EL LINK SIN EL ID DE FILTRO</v>
      </c>
      <c r="E2100" s="4">
        <f t="shared" si="604"/>
        <v>10</v>
      </c>
      <c r="F2100" t="str">
        <f t="shared" si="605"/>
        <v>Informe Interactivo 4</v>
      </c>
      <c r="G2100" t="str">
        <f t="shared" si="606"/>
        <v>Producto</v>
      </c>
      <c r="H2100" t="str">
        <f t="shared" si="607"/>
        <v>Rendimiento (qqm/ha) 1979-2020</v>
      </c>
      <c r="L2100" s="1" t="str">
        <f t="shared" si="608"/>
        <v xml:space="preserve">Informe Interactivo 4 - </v>
      </c>
    </row>
    <row r="2101" spans="1:12" hidden="1" x14ac:dyDescent="0.35">
      <c r="A2101" s="2">
        <f t="shared" si="600"/>
        <v>509</v>
      </c>
      <c r="B2101" s="2">
        <f t="shared" si="601"/>
        <v>4.1100000000000003</v>
      </c>
      <c r="C2101" s="5" t="str">
        <f t="shared" si="602"/>
        <v xml:space="preserve">Informe Interactivo 4 - </v>
      </c>
      <c r="D2101" s="6" t="str">
        <f t="shared" si="603"/>
        <v>AQUÍ SE COPIA EL LINK SIN EL ID DE FILTRO</v>
      </c>
      <c r="E2101" s="4">
        <f t="shared" si="604"/>
        <v>10</v>
      </c>
      <c r="F2101" t="str">
        <f t="shared" si="605"/>
        <v>Informe Interactivo 4</v>
      </c>
      <c r="G2101" t="str">
        <f t="shared" si="606"/>
        <v>Producto</v>
      </c>
      <c r="H2101" t="str">
        <f t="shared" si="607"/>
        <v>Rendimiento (qqm/ha) 1979-2020</v>
      </c>
      <c r="L2101" s="1" t="str">
        <f t="shared" si="608"/>
        <v xml:space="preserve">Informe Interactivo 4 - </v>
      </c>
    </row>
    <row r="2102" spans="1:12" hidden="1" x14ac:dyDescent="0.35">
      <c r="A2102" s="2">
        <f t="shared" si="600"/>
        <v>510</v>
      </c>
      <c r="B2102" s="2">
        <f t="shared" si="601"/>
        <v>4.1100000000000003</v>
      </c>
      <c r="C2102" s="5" t="str">
        <f t="shared" si="602"/>
        <v xml:space="preserve">Informe Interactivo 4 - </v>
      </c>
      <c r="D2102" s="6" t="str">
        <f t="shared" si="603"/>
        <v>AQUÍ SE COPIA EL LINK SIN EL ID DE FILTRO</v>
      </c>
      <c r="E2102" s="4">
        <f t="shared" si="604"/>
        <v>10</v>
      </c>
      <c r="F2102" t="str">
        <f t="shared" si="605"/>
        <v>Informe Interactivo 4</v>
      </c>
      <c r="G2102" t="str">
        <f t="shared" si="606"/>
        <v>Producto</v>
      </c>
      <c r="H2102" t="str">
        <f t="shared" si="607"/>
        <v>Rendimiento (qqm/ha) 1979-2020</v>
      </c>
      <c r="L2102" s="1" t="str">
        <f t="shared" si="608"/>
        <v xml:space="preserve">Informe Interactivo 4 - </v>
      </c>
    </row>
    <row r="2103" spans="1:12" hidden="1" x14ac:dyDescent="0.35">
      <c r="A2103" s="2">
        <f t="shared" si="600"/>
        <v>511</v>
      </c>
      <c r="B2103" s="2">
        <f t="shared" si="601"/>
        <v>4.1100000000000003</v>
      </c>
      <c r="C2103" s="5" t="str">
        <f t="shared" si="602"/>
        <v xml:space="preserve">Informe Interactivo 4 - </v>
      </c>
      <c r="D2103" s="6" t="str">
        <f t="shared" si="603"/>
        <v>AQUÍ SE COPIA EL LINK SIN EL ID DE FILTRO</v>
      </c>
      <c r="E2103" s="4">
        <f t="shared" si="604"/>
        <v>10</v>
      </c>
      <c r="F2103" t="str">
        <f t="shared" si="605"/>
        <v>Informe Interactivo 4</v>
      </c>
      <c r="G2103" t="str">
        <f t="shared" si="606"/>
        <v>Producto</v>
      </c>
      <c r="H2103" t="str">
        <f t="shared" si="607"/>
        <v>Rendimiento (qqm/ha) 1979-2020</v>
      </c>
      <c r="L2103" s="1" t="str">
        <f t="shared" si="608"/>
        <v xml:space="preserve">Informe Interactivo 4 - </v>
      </c>
    </row>
    <row r="2104" spans="1:12" hidden="1" x14ac:dyDescent="0.35">
      <c r="A2104" s="2">
        <f t="shared" si="600"/>
        <v>512</v>
      </c>
      <c r="B2104" s="2">
        <f t="shared" si="601"/>
        <v>4.1100000000000003</v>
      </c>
      <c r="C2104" s="5" t="str">
        <f t="shared" si="602"/>
        <v xml:space="preserve">Informe Interactivo 4 - </v>
      </c>
      <c r="D2104" s="6" t="str">
        <f t="shared" si="603"/>
        <v>AQUÍ SE COPIA EL LINK SIN EL ID DE FILTRO</v>
      </c>
      <c r="E2104" s="4">
        <f t="shared" si="604"/>
        <v>10</v>
      </c>
      <c r="F2104" t="str">
        <f t="shared" si="605"/>
        <v>Informe Interactivo 4</v>
      </c>
      <c r="G2104" t="str">
        <f t="shared" si="606"/>
        <v>Producto</v>
      </c>
      <c r="H2104" t="str">
        <f t="shared" si="607"/>
        <v>Rendimiento (qqm/ha) 1979-2020</v>
      </c>
      <c r="L2104" s="1" t="str">
        <f t="shared" si="608"/>
        <v xml:space="preserve">Informe Interactivo 4 - </v>
      </c>
    </row>
    <row r="2105" spans="1:12" hidden="1" x14ac:dyDescent="0.35">
      <c r="A2105" s="2">
        <f t="shared" si="600"/>
        <v>513</v>
      </c>
      <c r="B2105" s="2">
        <f t="shared" si="601"/>
        <v>4.1100000000000003</v>
      </c>
      <c r="C2105" s="5" t="str">
        <f t="shared" si="602"/>
        <v xml:space="preserve">Informe Interactivo 4 - </v>
      </c>
      <c r="D2105" s="6" t="str">
        <f t="shared" si="603"/>
        <v>AQUÍ SE COPIA EL LINK SIN EL ID DE FILTRO</v>
      </c>
      <c r="E2105" s="4">
        <f t="shared" si="604"/>
        <v>10</v>
      </c>
      <c r="F2105" t="str">
        <f t="shared" si="605"/>
        <v>Informe Interactivo 4</v>
      </c>
      <c r="G2105" t="str">
        <f t="shared" si="606"/>
        <v>Producto</v>
      </c>
      <c r="H2105" t="str">
        <f t="shared" si="607"/>
        <v>Rendimiento (qqm/ha) 1979-2020</v>
      </c>
      <c r="L2105" s="1" t="str">
        <f t="shared" si="608"/>
        <v xml:space="preserve">Informe Interactivo 4 - </v>
      </c>
    </row>
    <row r="2106" spans="1:12" hidden="1" x14ac:dyDescent="0.35">
      <c r="A2106" s="2">
        <f t="shared" si="600"/>
        <v>514</v>
      </c>
      <c r="B2106" s="2">
        <f t="shared" si="601"/>
        <v>4.1100000000000003</v>
      </c>
      <c r="C2106" s="5" t="str">
        <f t="shared" si="602"/>
        <v xml:space="preserve">Informe Interactivo 4 - </v>
      </c>
      <c r="D2106" s="6" t="str">
        <f t="shared" si="603"/>
        <v>AQUÍ SE COPIA EL LINK SIN EL ID DE FILTRO</v>
      </c>
      <c r="E2106" s="4">
        <f t="shared" si="604"/>
        <v>10</v>
      </c>
      <c r="F2106" t="str">
        <f t="shared" si="605"/>
        <v>Informe Interactivo 4</v>
      </c>
      <c r="G2106" t="str">
        <f t="shared" si="606"/>
        <v>Producto</v>
      </c>
      <c r="H2106" t="str">
        <f t="shared" si="607"/>
        <v>Rendimiento (qqm/ha) 1979-2020</v>
      </c>
      <c r="L2106" s="1" t="str">
        <f t="shared" si="608"/>
        <v xml:space="preserve">Informe Interactivo 4 - </v>
      </c>
    </row>
    <row r="2107" spans="1:12" hidden="1" x14ac:dyDescent="0.35">
      <c r="A2107" s="2">
        <f t="shared" si="600"/>
        <v>515</v>
      </c>
      <c r="B2107" s="2">
        <f t="shared" si="601"/>
        <v>4.1100000000000003</v>
      </c>
      <c r="C2107" s="5" t="str">
        <f t="shared" si="602"/>
        <v xml:space="preserve">Informe Interactivo 4 - </v>
      </c>
      <c r="D2107" s="6" t="str">
        <f t="shared" si="603"/>
        <v>AQUÍ SE COPIA EL LINK SIN EL ID DE FILTRO</v>
      </c>
      <c r="E2107" s="4">
        <f t="shared" si="604"/>
        <v>10</v>
      </c>
      <c r="F2107" t="str">
        <f t="shared" si="605"/>
        <v>Informe Interactivo 4</v>
      </c>
      <c r="G2107" t="str">
        <f t="shared" si="606"/>
        <v>Producto</v>
      </c>
      <c r="H2107" t="str">
        <f t="shared" si="607"/>
        <v>Rendimiento (qqm/ha) 1979-2020</v>
      </c>
      <c r="L2107" s="1" t="str">
        <f t="shared" si="608"/>
        <v xml:space="preserve">Informe Interactivo 4 - </v>
      </c>
    </row>
    <row r="2108" spans="1:12" hidden="1" x14ac:dyDescent="0.35">
      <c r="A2108" s="2">
        <f t="shared" si="600"/>
        <v>516</v>
      </c>
      <c r="B2108" s="2">
        <f t="shared" si="601"/>
        <v>4.1100000000000003</v>
      </c>
      <c r="C2108" s="5" t="str">
        <f t="shared" si="602"/>
        <v xml:space="preserve">Informe Interactivo 4 - </v>
      </c>
      <c r="D2108" s="6" t="str">
        <f t="shared" si="603"/>
        <v>AQUÍ SE COPIA EL LINK SIN EL ID DE FILTRO</v>
      </c>
      <c r="E2108" s="4">
        <f t="shared" si="604"/>
        <v>10</v>
      </c>
      <c r="F2108" t="str">
        <f t="shared" si="605"/>
        <v>Informe Interactivo 4</v>
      </c>
      <c r="G2108" t="str">
        <f t="shared" si="606"/>
        <v>Producto</v>
      </c>
      <c r="H2108" t="str">
        <f t="shared" si="607"/>
        <v>Rendimiento (qqm/ha) 1979-2020</v>
      </c>
      <c r="L2108" s="1" t="str">
        <f t="shared" si="608"/>
        <v xml:space="preserve">Informe Interactivo 4 - </v>
      </c>
    </row>
    <row r="2109" spans="1:12" hidden="1" x14ac:dyDescent="0.35">
      <c r="A2109" s="2">
        <f t="shared" si="600"/>
        <v>517</v>
      </c>
      <c r="B2109" s="2">
        <f t="shared" si="601"/>
        <v>4.1100000000000003</v>
      </c>
      <c r="C2109" s="5" t="str">
        <f t="shared" si="602"/>
        <v xml:space="preserve">Informe Interactivo 4 - </v>
      </c>
      <c r="D2109" s="6" t="str">
        <f t="shared" si="603"/>
        <v>AQUÍ SE COPIA EL LINK SIN EL ID DE FILTRO</v>
      </c>
      <c r="E2109" s="4">
        <f t="shared" si="604"/>
        <v>10</v>
      </c>
      <c r="F2109" t="str">
        <f t="shared" si="605"/>
        <v>Informe Interactivo 4</v>
      </c>
      <c r="G2109" t="str">
        <f t="shared" si="606"/>
        <v>Producto</v>
      </c>
      <c r="H2109" t="str">
        <f t="shared" si="607"/>
        <v>Rendimiento (qqm/ha) 1979-2020</v>
      </c>
      <c r="L2109" s="1" t="str">
        <f t="shared" si="608"/>
        <v xml:space="preserve">Informe Interactivo 4 - </v>
      </c>
    </row>
    <row r="2110" spans="1:12" hidden="1" x14ac:dyDescent="0.35">
      <c r="A2110" s="2">
        <f t="shared" si="600"/>
        <v>518</v>
      </c>
      <c r="B2110" s="2">
        <f t="shared" si="601"/>
        <v>4.1100000000000003</v>
      </c>
      <c r="C2110" s="5" t="str">
        <f t="shared" si="602"/>
        <v xml:space="preserve">Informe Interactivo 4 - </v>
      </c>
      <c r="D2110" s="6" t="str">
        <f t="shared" si="603"/>
        <v>AQUÍ SE COPIA EL LINK SIN EL ID DE FILTRO</v>
      </c>
      <c r="E2110" s="4">
        <f t="shared" si="604"/>
        <v>10</v>
      </c>
      <c r="F2110" t="str">
        <f t="shared" si="605"/>
        <v>Informe Interactivo 4</v>
      </c>
      <c r="G2110" t="str">
        <f t="shared" si="606"/>
        <v>Producto</v>
      </c>
      <c r="H2110" t="str">
        <f t="shared" si="607"/>
        <v>Rendimiento (qqm/ha) 1979-2020</v>
      </c>
      <c r="L2110" s="1" t="str">
        <f t="shared" si="608"/>
        <v xml:space="preserve">Informe Interactivo 4 - </v>
      </c>
    </row>
    <row r="2111" spans="1:12" hidden="1" x14ac:dyDescent="0.35">
      <c r="A2111" s="2">
        <f t="shared" si="600"/>
        <v>519</v>
      </c>
      <c r="B2111" s="2">
        <f t="shared" si="601"/>
        <v>4.1100000000000003</v>
      </c>
      <c r="C2111" s="5" t="str">
        <f t="shared" si="602"/>
        <v xml:space="preserve">Informe Interactivo 4 - </v>
      </c>
      <c r="D2111" s="6" t="str">
        <f t="shared" si="603"/>
        <v>AQUÍ SE COPIA EL LINK SIN EL ID DE FILTRO</v>
      </c>
      <c r="E2111" s="4">
        <f t="shared" si="604"/>
        <v>10</v>
      </c>
      <c r="F2111" t="str">
        <f t="shared" si="605"/>
        <v>Informe Interactivo 4</v>
      </c>
      <c r="G2111" t="str">
        <f t="shared" si="606"/>
        <v>Producto</v>
      </c>
      <c r="H2111" t="str">
        <f t="shared" si="607"/>
        <v>Rendimiento (qqm/ha) 1979-2020</v>
      </c>
      <c r="L2111" s="1" t="str">
        <f t="shared" si="608"/>
        <v xml:space="preserve">Informe Interactivo 4 - </v>
      </c>
    </row>
    <row r="2112" spans="1:12" hidden="1" x14ac:dyDescent="0.35">
      <c r="A2112" s="2">
        <f t="shared" si="600"/>
        <v>520</v>
      </c>
      <c r="B2112" s="2">
        <f t="shared" si="601"/>
        <v>4.1100000000000003</v>
      </c>
      <c r="C2112" s="5" t="str">
        <f t="shared" si="602"/>
        <v xml:space="preserve">Informe Interactivo 4 - </v>
      </c>
      <c r="D2112" s="6" t="str">
        <f t="shared" si="603"/>
        <v>AQUÍ SE COPIA EL LINK SIN EL ID DE FILTRO</v>
      </c>
      <c r="E2112" s="4">
        <f t="shared" si="604"/>
        <v>10</v>
      </c>
      <c r="F2112" t="str">
        <f t="shared" si="605"/>
        <v>Informe Interactivo 4</v>
      </c>
      <c r="G2112" t="str">
        <f t="shared" si="606"/>
        <v>Producto</v>
      </c>
      <c r="H2112" t="str">
        <f t="shared" si="607"/>
        <v>Rendimiento (qqm/ha) 1979-2020</v>
      </c>
      <c r="L2112" s="1" t="str">
        <f t="shared" si="608"/>
        <v xml:space="preserve">Informe Interactivo 4 - </v>
      </c>
    </row>
    <row r="2113" spans="1:12" hidden="1" x14ac:dyDescent="0.35">
      <c r="A2113" s="2">
        <f t="shared" si="600"/>
        <v>521</v>
      </c>
      <c r="B2113" s="2">
        <f t="shared" si="601"/>
        <v>4.1100000000000003</v>
      </c>
      <c r="C2113" s="5" t="str">
        <f t="shared" si="602"/>
        <v xml:space="preserve">Informe Interactivo 4 - </v>
      </c>
      <c r="D2113" s="6" t="str">
        <f t="shared" si="603"/>
        <v>AQUÍ SE COPIA EL LINK SIN EL ID DE FILTRO</v>
      </c>
      <c r="E2113" s="4">
        <f t="shared" si="604"/>
        <v>10</v>
      </c>
      <c r="F2113" t="str">
        <f t="shared" si="605"/>
        <v>Informe Interactivo 4</v>
      </c>
      <c r="G2113" t="str">
        <f t="shared" si="606"/>
        <v>Producto</v>
      </c>
      <c r="H2113" t="str">
        <f t="shared" si="607"/>
        <v>Rendimiento (qqm/ha) 1979-2020</v>
      </c>
      <c r="L2113" s="1" t="str">
        <f t="shared" si="608"/>
        <v xml:space="preserve">Informe Interactivo 4 - </v>
      </c>
    </row>
    <row r="2114" spans="1:12" hidden="1" x14ac:dyDescent="0.35">
      <c r="A2114" s="2">
        <f t="shared" si="600"/>
        <v>522</v>
      </c>
      <c r="B2114" s="2">
        <f t="shared" si="601"/>
        <v>4.1100000000000003</v>
      </c>
      <c r="C2114" s="5" t="str">
        <f t="shared" si="602"/>
        <v xml:space="preserve">Informe Interactivo 4 - </v>
      </c>
      <c r="D2114" s="6" t="str">
        <f t="shared" si="603"/>
        <v>AQUÍ SE COPIA EL LINK SIN EL ID DE FILTRO</v>
      </c>
      <c r="E2114" s="4">
        <f t="shared" si="604"/>
        <v>10</v>
      </c>
      <c r="F2114" t="str">
        <f t="shared" si="605"/>
        <v>Informe Interactivo 4</v>
      </c>
      <c r="G2114" t="str">
        <f t="shared" si="606"/>
        <v>Producto</v>
      </c>
      <c r="H2114" t="str">
        <f t="shared" si="607"/>
        <v>Rendimiento (qqm/ha) 1979-2020</v>
      </c>
      <c r="L2114" s="1" t="str">
        <f t="shared" si="608"/>
        <v xml:space="preserve">Informe Interactivo 4 - </v>
      </c>
    </row>
    <row r="2115" spans="1:12" hidden="1" x14ac:dyDescent="0.35">
      <c r="A2115" s="2">
        <f t="shared" si="600"/>
        <v>523</v>
      </c>
      <c r="B2115" s="2">
        <f t="shared" si="601"/>
        <v>4.1100000000000003</v>
      </c>
      <c r="C2115" s="5" t="str">
        <f t="shared" si="602"/>
        <v xml:space="preserve">Informe Interactivo 4 - </v>
      </c>
      <c r="D2115" s="6" t="str">
        <f t="shared" si="603"/>
        <v>AQUÍ SE COPIA EL LINK SIN EL ID DE FILTRO</v>
      </c>
      <c r="E2115" s="4">
        <f t="shared" si="604"/>
        <v>10</v>
      </c>
      <c r="F2115" t="str">
        <f t="shared" si="605"/>
        <v>Informe Interactivo 4</v>
      </c>
      <c r="G2115" t="str">
        <f t="shared" si="606"/>
        <v>Producto</v>
      </c>
      <c r="H2115" t="str">
        <f t="shared" si="607"/>
        <v>Rendimiento (qqm/ha) 1979-2020</v>
      </c>
      <c r="L2115" s="1" t="str">
        <f t="shared" si="608"/>
        <v xml:space="preserve">Informe Interactivo 4 - </v>
      </c>
    </row>
    <row r="2116" spans="1:12" hidden="1" x14ac:dyDescent="0.35">
      <c r="A2116" s="2">
        <f t="shared" si="600"/>
        <v>524</v>
      </c>
      <c r="B2116" s="2">
        <f t="shared" si="601"/>
        <v>4.1100000000000003</v>
      </c>
      <c r="C2116" s="5" t="str">
        <f t="shared" si="602"/>
        <v xml:space="preserve">Informe Interactivo 4 - </v>
      </c>
      <c r="D2116" s="6" t="str">
        <f t="shared" si="603"/>
        <v>AQUÍ SE COPIA EL LINK SIN EL ID DE FILTRO</v>
      </c>
      <c r="E2116" s="4">
        <f t="shared" si="604"/>
        <v>10</v>
      </c>
      <c r="F2116" t="str">
        <f t="shared" si="605"/>
        <v>Informe Interactivo 4</v>
      </c>
      <c r="G2116" t="str">
        <f t="shared" si="606"/>
        <v>Producto</v>
      </c>
      <c r="H2116" t="str">
        <f t="shared" si="607"/>
        <v>Rendimiento (qqm/ha) 1979-2020</v>
      </c>
      <c r="L2116" s="1" t="str">
        <f t="shared" si="608"/>
        <v xml:space="preserve">Informe Interactivo 4 - </v>
      </c>
    </row>
    <row r="2117" spans="1:12" hidden="1" x14ac:dyDescent="0.35">
      <c r="A2117" s="2">
        <f t="shared" si="600"/>
        <v>525</v>
      </c>
      <c r="B2117" s="2">
        <f t="shared" si="601"/>
        <v>4.1100000000000003</v>
      </c>
      <c r="C2117" s="5" t="str">
        <f t="shared" si="602"/>
        <v xml:space="preserve">Informe Interactivo 4 - </v>
      </c>
      <c r="D2117" s="6" t="str">
        <f t="shared" si="603"/>
        <v>AQUÍ SE COPIA EL LINK SIN EL ID DE FILTRO</v>
      </c>
      <c r="E2117" s="4">
        <f t="shared" si="604"/>
        <v>10</v>
      </c>
      <c r="F2117" t="str">
        <f t="shared" si="605"/>
        <v>Informe Interactivo 4</v>
      </c>
      <c r="G2117" t="str">
        <f t="shared" si="606"/>
        <v>Producto</v>
      </c>
      <c r="H2117" t="str">
        <f t="shared" si="607"/>
        <v>Rendimiento (qqm/ha) 1979-2020</v>
      </c>
      <c r="L2117" s="1" t="str">
        <f t="shared" si="608"/>
        <v xml:space="preserve">Informe Interactivo 4 - </v>
      </c>
    </row>
    <row r="2118" spans="1:12" hidden="1" x14ac:dyDescent="0.35">
      <c r="A2118" s="2">
        <f t="shared" si="600"/>
        <v>526</v>
      </c>
      <c r="B2118" s="2">
        <f t="shared" si="601"/>
        <v>4.1100000000000003</v>
      </c>
      <c r="C2118" s="5" t="str">
        <f t="shared" si="602"/>
        <v xml:space="preserve">Informe Interactivo 4 - </v>
      </c>
      <c r="D2118" s="6" t="str">
        <f t="shared" si="603"/>
        <v>AQUÍ SE COPIA EL LINK SIN EL ID DE FILTRO</v>
      </c>
      <c r="E2118" s="4">
        <f t="shared" si="604"/>
        <v>10</v>
      </c>
      <c r="F2118" t="str">
        <f t="shared" si="605"/>
        <v>Informe Interactivo 4</v>
      </c>
      <c r="G2118" t="str">
        <f t="shared" si="606"/>
        <v>Producto</v>
      </c>
      <c r="H2118" t="str">
        <f t="shared" si="607"/>
        <v>Rendimiento (qqm/ha) 1979-2020</v>
      </c>
      <c r="L2118" s="1" t="str">
        <f t="shared" si="608"/>
        <v xml:space="preserve">Informe Interactivo 4 - </v>
      </c>
    </row>
    <row r="2119" spans="1:12" hidden="1" x14ac:dyDescent="0.35">
      <c r="A2119" s="2">
        <f t="shared" si="600"/>
        <v>527</v>
      </c>
      <c r="B2119" s="2">
        <f t="shared" si="601"/>
        <v>4.1100000000000003</v>
      </c>
      <c r="C2119" s="5" t="str">
        <f t="shared" si="602"/>
        <v xml:space="preserve">Informe Interactivo 4 - </v>
      </c>
      <c r="D2119" s="6" t="str">
        <f t="shared" si="603"/>
        <v>AQUÍ SE COPIA EL LINK SIN EL ID DE FILTRO</v>
      </c>
      <c r="E2119" s="4">
        <f t="shared" si="604"/>
        <v>10</v>
      </c>
      <c r="F2119" t="str">
        <f t="shared" si="605"/>
        <v>Informe Interactivo 4</v>
      </c>
      <c r="G2119" t="str">
        <f t="shared" si="606"/>
        <v>Producto</v>
      </c>
      <c r="H2119" t="str">
        <f t="shared" si="607"/>
        <v>Rendimiento (qqm/ha) 1979-2020</v>
      </c>
      <c r="L2119" s="1" t="str">
        <f t="shared" si="608"/>
        <v xml:space="preserve">Informe Interactivo 4 - </v>
      </c>
    </row>
    <row r="2120" spans="1:12" hidden="1" x14ac:dyDescent="0.35">
      <c r="A2120" s="2">
        <f t="shared" si="600"/>
        <v>528</v>
      </c>
      <c r="B2120" s="2">
        <f t="shared" si="601"/>
        <v>4.1100000000000003</v>
      </c>
      <c r="C2120" s="5" t="str">
        <f t="shared" si="602"/>
        <v xml:space="preserve">Informe Interactivo 4 - </v>
      </c>
      <c r="D2120" s="6" t="str">
        <f t="shared" si="603"/>
        <v>AQUÍ SE COPIA EL LINK SIN EL ID DE FILTRO</v>
      </c>
      <c r="E2120" s="4">
        <f t="shared" si="604"/>
        <v>10</v>
      </c>
      <c r="F2120" t="str">
        <f t="shared" si="605"/>
        <v>Informe Interactivo 4</v>
      </c>
      <c r="G2120" t="str">
        <f t="shared" si="606"/>
        <v>Producto</v>
      </c>
      <c r="H2120" t="str">
        <f t="shared" si="607"/>
        <v>Rendimiento (qqm/ha) 1979-2020</v>
      </c>
      <c r="L2120" s="1" t="str">
        <f t="shared" si="608"/>
        <v xml:space="preserve">Informe Interactivo 4 - </v>
      </c>
    </row>
    <row r="2121" spans="1:12" hidden="1" x14ac:dyDescent="0.35">
      <c r="A2121" s="2">
        <f t="shared" si="600"/>
        <v>529</v>
      </c>
      <c r="B2121" s="2">
        <f t="shared" si="601"/>
        <v>4.1100000000000003</v>
      </c>
      <c r="C2121" s="5" t="str">
        <f t="shared" si="602"/>
        <v xml:space="preserve">Informe Interactivo 4 - </v>
      </c>
      <c r="D2121" s="6" t="str">
        <f t="shared" si="603"/>
        <v>AQUÍ SE COPIA EL LINK SIN EL ID DE FILTRO</v>
      </c>
      <c r="E2121" s="4">
        <f t="shared" si="604"/>
        <v>10</v>
      </c>
      <c r="F2121" t="str">
        <f t="shared" si="605"/>
        <v>Informe Interactivo 4</v>
      </c>
      <c r="G2121" t="str">
        <f t="shared" si="606"/>
        <v>Producto</v>
      </c>
      <c r="H2121" t="str">
        <f t="shared" si="607"/>
        <v>Rendimiento (qqm/ha) 1979-2020</v>
      </c>
      <c r="L2121" s="1" t="str">
        <f t="shared" si="608"/>
        <v xml:space="preserve">Informe Interactivo 4 - </v>
      </c>
    </row>
    <row r="2122" spans="1:12" hidden="1" x14ac:dyDescent="0.35">
      <c r="A2122" s="2">
        <f t="shared" si="600"/>
        <v>530</v>
      </c>
      <c r="B2122" s="2">
        <f t="shared" si="601"/>
        <v>4.1100000000000003</v>
      </c>
      <c r="C2122" s="5" t="str">
        <f t="shared" si="602"/>
        <v xml:space="preserve">Informe Interactivo 4 - </v>
      </c>
      <c r="D2122" s="6" t="str">
        <f t="shared" si="603"/>
        <v>AQUÍ SE COPIA EL LINK SIN EL ID DE FILTRO</v>
      </c>
      <c r="E2122" s="4">
        <f t="shared" si="604"/>
        <v>10</v>
      </c>
      <c r="F2122" t="str">
        <f t="shared" si="605"/>
        <v>Informe Interactivo 4</v>
      </c>
      <c r="G2122" t="str">
        <f t="shared" si="606"/>
        <v>Producto</v>
      </c>
      <c r="H2122" t="str">
        <f t="shared" si="607"/>
        <v>Rendimiento (qqm/ha) 1979-2020</v>
      </c>
      <c r="L2122" s="1" t="str">
        <f t="shared" si="608"/>
        <v xml:space="preserve">Informe Interactivo 4 - </v>
      </c>
    </row>
    <row r="2123" spans="1:12" hidden="1" x14ac:dyDescent="0.35">
      <c r="A2123" s="2">
        <f t="shared" si="600"/>
        <v>531</v>
      </c>
      <c r="B2123" s="2">
        <f t="shared" si="601"/>
        <v>4.1100000000000003</v>
      </c>
      <c r="C2123" s="5" t="str">
        <f t="shared" si="602"/>
        <v xml:space="preserve">Informe Interactivo 4 - </v>
      </c>
      <c r="D2123" s="6" t="str">
        <f t="shared" si="603"/>
        <v>AQUÍ SE COPIA EL LINK SIN EL ID DE FILTRO</v>
      </c>
      <c r="E2123" s="4">
        <f t="shared" si="604"/>
        <v>10</v>
      </c>
      <c r="F2123" t="str">
        <f t="shared" si="605"/>
        <v>Informe Interactivo 4</v>
      </c>
      <c r="G2123" t="str">
        <f t="shared" si="606"/>
        <v>Producto</v>
      </c>
      <c r="H2123" t="str">
        <f t="shared" si="607"/>
        <v>Rendimiento (qqm/ha) 1979-2020</v>
      </c>
      <c r="L2123" s="1" t="str">
        <f t="shared" si="608"/>
        <v xml:space="preserve">Informe Interactivo 4 - </v>
      </c>
    </row>
    <row r="2124" spans="1:12" hidden="1" x14ac:dyDescent="0.35">
      <c r="A2124" s="2">
        <f t="shared" si="600"/>
        <v>532</v>
      </c>
      <c r="B2124" s="2">
        <f t="shared" si="601"/>
        <v>4.1100000000000003</v>
      </c>
      <c r="C2124" s="5" t="str">
        <f t="shared" si="602"/>
        <v xml:space="preserve">Informe Interactivo 4 - </v>
      </c>
      <c r="D2124" s="6" t="str">
        <f t="shared" si="603"/>
        <v>AQUÍ SE COPIA EL LINK SIN EL ID DE FILTRO</v>
      </c>
      <c r="E2124" s="4">
        <f t="shared" si="604"/>
        <v>10</v>
      </c>
      <c r="F2124" t="str">
        <f t="shared" si="605"/>
        <v>Informe Interactivo 4</v>
      </c>
      <c r="G2124" t="str">
        <f t="shared" si="606"/>
        <v>Producto</v>
      </c>
      <c r="H2124" t="str">
        <f t="shared" si="607"/>
        <v>Rendimiento (qqm/ha) 1979-2020</v>
      </c>
      <c r="L2124" s="1" t="str">
        <f t="shared" si="608"/>
        <v xml:space="preserve">Informe Interactivo 4 - </v>
      </c>
    </row>
    <row r="2125" spans="1:12" hidden="1" x14ac:dyDescent="0.35">
      <c r="A2125" s="2">
        <f t="shared" si="600"/>
        <v>533</v>
      </c>
      <c r="B2125" s="2">
        <f t="shared" si="601"/>
        <v>4.1100000000000003</v>
      </c>
      <c r="C2125" s="5" t="str">
        <f t="shared" si="602"/>
        <v xml:space="preserve">Informe Interactivo 4 - </v>
      </c>
      <c r="D2125" s="6" t="str">
        <f t="shared" si="603"/>
        <v>AQUÍ SE COPIA EL LINK SIN EL ID DE FILTRO</v>
      </c>
      <c r="E2125" s="4">
        <f t="shared" si="604"/>
        <v>10</v>
      </c>
      <c r="F2125" t="str">
        <f t="shared" si="605"/>
        <v>Informe Interactivo 4</v>
      </c>
      <c r="G2125" t="str">
        <f t="shared" si="606"/>
        <v>Producto</v>
      </c>
      <c r="H2125" t="str">
        <f t="shared" si="607"/>
        <v>Rendimiento (qqm/ha) 1979-2020</v>
      </c>
      <c r="L2125" s="1" t="str">
        <f t="shared" si="608"/>
        <v xml:space="preserve">Informe Interactivo 4 - </v>
      </c>
    </row>
    <row r="2126" spans="1:12" hidden="1" x14ac:dyDescent="0.35">
      <c r="A2126" s="2">
        <f t="shared" si="600"/>
        <v>534</v>
      </c>
      <c r="B2126" s="2">
        <f t="shared" si="601"/>
        <v>4.1100000000000003</v>
      </c>
      <c r="C2126" s="5" t="str">
        <f t="shared" si="602"/>
        <v xml:space="preserve">Informe Interactivo 4 - </v>
      </c>
      <c r="D2126" s="6" t="str">
        <f t="shared" si="603"/>
        <v>AQUÍ SE COPIA EL LINK SIN EL ID DE FILTRO</v>
      </c>
      <c r="E2126" s="4">
        <f t="shared" si="604"/>
        <v>10</v>
      </c>
      <c r="F2126" t="str">
        <f t="shared" si="605"/>
        <v>Informe Interactivo 4</v>
      </c>
      <c r="G2126" t="str">
        <f t="shared" si="606"/>
        <v>Producto</v>
      </c>
      <c r="H2126" t="str">
        <f t="shared" si="607"/>
        <v>Rendimiento (qqm/ha) 1979-2020</v>
      </c>
      <c r="L2126" s="1" t="str">
        <f t="shared" si="608"/>
        <v xml:space="preserve">Informe Interactivo 4 - </v>
      </c>
    </row>
    <row r="2127" spans="1:12" hidden="1" x14ac:dyDescent="0.35">
      <c r="A2127" s="2">
        <f t="shared" si="600"/>
        <v>535</v>
      </c>
      <c r="B2127" s="2">
        <f t="shared" si="601"/>
        <v>4.1100000000000003</v>
      </c>
      <c r="C2127" s="5" t="str">
        <f t="shared" si="602"/>
        <v xml:space="preserve">Informe Interactivo 4 - </v>
      </c>
      <c r="D2127" s="6" t="str">
        <f t="shared" si="603"/>
        <v>AQUÍ SE COPIA EL LINK SIN EL ID DE FILTRO</v>
      </c>
      <c r="E2127" s="4">
        <f t="shared" si="604"/>
        <v>10</v>
      </c>
      <c r="F2127" t="str">
        <f t="shared" si="605"/>
        <v>Informe Interactivo 4</v>
      </c>
      <c r="G2127" t="str">
        <f t="shared" si="606"/>
        <v>Producto</v>
      </c>
      <c r="H2127" t="str">
        <f t="shared" si="607"/>
        <v>Rendimiento (qqm/ha) 1979-2020</v>
      </c>
      <c r="L2127" s="1" t="str">
        <f t="shared" si="608"/>
        <v xml:space="preserve">Informe Interactivo 4 - </v>
      </c>
    </row>
    <row r="2128" spans="1:12" hidden="1" x14ac:dyDescent="0.35">
      <c r="A2128" s="2">
        <f t="shared" si="600"/>
        <v>536</v>
      </c>
      <c r="B2128" s="2">
        <f t="shared" si="601"/>
        <v>4.1100000000000003</v>
      </c>
      <c r="C2128" s="5" t="str">
        <f t="shared" si="602"/>
        <v xml:space="preserve">Informe Interactivo 4 - </v>
      </c>
      <c r="D2128" s="6" t="str">
        <f t="shared" si="603"/>
        <v>AQUÍ SE COPIA EL LINK SIN EL ID DE FILTRO</v>
      </c>
      <c r="E2128" s="4">
        <f t="shared" si="604"/>
        <v>10</v>
      </c>
      <c r="F2128" t="str">
        <f t="shared" si="605"/>
        <v>Informe Interactivo 4</v>
      </c>
      <c r="G2128" t="str">
        <f t="shared" si="606"/>
        <v>Producto</v>
      </c>
      <c r="H2128" t="str">
        <f t="shared" si="607"/>
        <v>Rendimiento (qqm/ha) 1979-2020</v>
      </c>
      <c r="L2128" s="1" t="str">
        <f t="shared" si="608"/>
        <v xml:space="preserve">Informe Interactivo 4 - </v>
      </c>
    </row>
    <row r="2129" spans="1:12" hidden="1" x14ac:dyDescent="0.35">
      <c r="A2129" s="2">
        <f t="shared" si="600"/>
        <v>537</v>
      </c>
      <c r="B2129" s="2">
        <f t="shared" si="601"/>
        <v>4.1100000000000003</v>
      </c>
      <c r="C2129" s="5" t="str">
        <f t="shared" si="602"/>
        <v xml:space="preserve">Informe Interactivo 4 - </v>
      </c>
      <c r="D2129" s="6" t="str">
        <f t="shared" si="603"/>
        <v>AQUÍ SE COPIA EL LINK SIN EL ID DE FILTRO</v>
      </c>
      <c r="E2129" s="4">
        <f t="shared" si="604"/>
        <v>10</v>
      </c>
      <c r="F2129" t="str">
        <f t="shared" si="605"/>
        <v>Informe Interactivo 4</v>
      </c>
      <c r="G2129" t="str">
        <f t="shared" si="606"/>
        <v>Producto</v>
      </c>
      <c r="H2129" t="str">
        <f t="shared" si="607"/>
        <v>Rendimiento (qqm/ha) 1979-2020</v>
      </c>
      <c r="L2129" s="1" t="str">
        <f t="shared" si="608"/>
        <v xml:space="preserve">Informe Interactivo 4 - </v>
      </c>
    </row>
    <row r="2130" spans="1:12" hidden="1" x14ac:dyDescent="0.35">
      <c r="A2130" s="2">
        <f t="shared" si="600"/>
        <v>538</v>
      </c>
      <c r="B2130" s="2">
        <f t="shared" si="601"/>
        <v>4.1100000000000003</v>
      </c>
      <c r="C2130" s="5" t="str">
        <f t="shared" si="602"/>
        <v xml:space="preserve">Informe Interactivo 4 - </v>
      </c>
      <c r="D2130" s="6" t="str">
        <f t="shared" si="603"/>
        <v>AQUÍ SE COPIA EL LINK SIN EL ID DE FILTRO</v>
      </c>
      <c r="E2130" s="4">
        <f t="shared" si="604"/>
        <v>10</v>
      </c>
      <c r="F2130" t="str">
        <f t="shared" si="605"/>
        <v>Informe Interactivo 4</v>
      </c>
      <c r="G2130" t="str">
        <f t="shared" si="606"/>
        <v>Producto</v>
      </c>
      <c r="H2130" t="str">
        <f t="shared" si="607"/>
        <v>Rendimiento (qqm/ha) 1979-2020</v>
      </c>
      <c r="L2130" s="1" t="str">
        <f t="shared" si="608"/>
        <v xml:space="preserve">Informe Interactivo 4 - </v>
      </c>
    </row>
    <row r="2131" spans="1:12" hidden="1" x14ac:dyDescent="0.35">
      <c r="A2131" s="2">
        <f t="shared" si="600"/>
        <v>539</v>
      </c>
      <c r="B2131" s="2">
        <f t="shared" si="601"/>
        <v>4.1100000000000003</v>
      </c>
      <c r="C2131" s="5" t="str">
        <f t="shared" si="602"/>
        <v xml:space="preserve">Informe Interactivo 4 - </v>
      </c>
      <c r="D2131" s="6" t="str">
        <f t="shared" si="603"/>
        <v>AQUÍ SE COPIA EL LINK SIN EL ID DE FILTRO</v>
      </c>
      <c r="E2131" s="4">
        <f t="shared" si="604"/>
        <v>10</v>
      </c>
      <c r="F2131" t="str">
        <f t="shared" si="605"/>
        <v>Informe Interactivo 4</v>
      </c>
      <c r="G2131" t="str">
        <f t="shared" si="606"/>
        <v>Producto</v>
      </c>
      <c r="H2131" t="str">
        <f t="shared" si="607"/>
        <v>Rendimiento (qqm/ha) 1979-2020</v>
      </c>
      <c r="L2131" s="1" t="str">
        <f t="shared" si="608"/>
        <v xml:space="preserve">Informe Interactivo 4 - </v>
      </c>
    </row>
    <row r="2132" spans="1:12" hidden="1" x14ac:dyDescent="0.35">
      <c r="A2132" s="2">
        <f t="shared" si="600"/>
        <v>540</v>
      </c>
      <c r="B2132" s="2">
        <f t="shared" si="601"/>
        <v>4.1100000000000003</v>
      </c>
      <c r="C2132" s="5" t="str">
        <f t="shared" si="602"/>
        <v xml:space="preserve">Informe Interactivo 4 - </v>
      </c>
      <c r="D2132" s="6" t="str">
        <f t="shared" si="603"/>
        <v>AQUÍ SE COPIA EL LINK SIN EL ID DE FILTRO</v>
      </c>
      <c r="E2132" s="4">
        <f t="shared" si="604"/>
        <v>10</v>
      </c>
      <c r="F2132" t="str">
        <f t="shared" si="605"/>
        <v>Informe Interactivo 4</v>
      </c>
      <c r="G2132" t="str">
        <f t="shared" si="606"/>
        <v>Producto</v>
      </c>
      <c r="H2132" t="str">
        <f t="shared" si="607"/>
        <v>Rendimiento (qqm/ha) 1979-2020</v>
      </c>
      <c r="L2132" s="1" t="str">
        <f t="shared" si="608"/>
        <v xml:space="preserve">Informe Interactivo 4 - </v>
      </c>
    </row>
    <row r="2133" spans="1:12" hidden="1" x14ac:dyDescent="0.35">
      <c r="A2133" s="2">
        <f t="shared" si="600"/>
        <v>541</v>
      </c>
      <c r="B2133" s="2">
        <f t="shared" si="601"/>
        <v>4.1100000000000003</v>
      </c>
      <c r="C2133" s="5" t="str">
        <f t="shared" si="602"/>
        <v xml:space="preserve">Informe Interactivo 4 - </v>
      </c>
      <c r="D2133" s="6" t="str">
        <f t="shared" si="603"/>
        <v>AQUÍ SE COPIA EL LINK SIN EL ID DE FILTRO</v>
      </c>
      <c r="E2133" s="4">
        <f t="shared" si="604"/>
        <v>10</v>
      </c>
      <c r="F2133" t="str">
        <f t="shared" si="605"/>
        <v>Informe Interactivo 4</v>
      </c>
      <c r="G2133" t="str">
        <f t="shared" si="606"/>
        <v>Producto</v>
      </c>
      <c r="H2133" t="str">
        <f t="shared" si="607"/>
        <v>Rendimiento (qqm/ha) 1979-2020</v>
      </c>
      <c r="L2133" s="1" t="str">
        <f t="shared" si="608"/>
        <v xml:space="preserve">Informe Interactivo 4 - </v>
      </c>
    </row>
    <row r="2134" spans="1:12" hidden="1" x14ac:dyDescent="0.35">
      <c r="A2134" s="2">
        <f t="shared" si="600"/>
        <v>542</v>
      </c>
      <c r="B2134" s="2">
        <f t="shared" si="601"/>
        <v>4.1100000000000003</v>
      </c>
      <c r="C2134" s="5" t="str">
        <f t="shared" si="602"/>
        <v xml:space="preserve">Informe Interactivo 4 - </v>
      </c>
      <c r="D2134" s="6" t="str">
        <f t="shared" si="603"/>
        <v>AQUÍ SE COPIA EL LINK SIN EL ID DE FILTRO</v>
      </c>
      <c r="E2134" s="4">
        <f t="shared" si="604"/>
        <v>10</v>
      </c>
      <c r="F2134" t="str">
        <f t="shared" si="605"/>
        <v>Informe Interactivo 4</v>
      </c>
      <c r="G2134" t="str">
        <f t="shared" si="606"/>
        <v>Producto</v>
      </c>
      <c r="H2134" t="str">
        <f t="shared" si="607"/>
        <v>Rendimiento (qqm/ha) 1979-2020</v>
      </c>
      <c r="L2134" s="1" t="str">
        <f t="shared" si="608"/>
        <v xml:space="preserve">Informe Interactivo 4 - </v>
      </c>
    </row>
    <row r="2135" spans="1:12" hidden="1" x14ac:dyDescent="0.35">
      <c r="A2135" s="2">
        <f t="shared" si="600"/>
        <v>543</v>
      </c>
      <c r="B2135" s="2">
        <f t="shared" si="601"/>
        <v>4.1100000000000003</v>
      </c>
      <c r="C2135" s="5" t="str">
        <f t="shared" si="602"/>
        <v xml:space="preserve">Informe Interactivo 4 - </v>
      </c>
      <c r="D2135" s="6" t="str">
        <f t="shared" si="603"/>
        <v>AQUÍ SE COPIA EL LINK SIN EL ID DE FILTRO</v>
      </c>
      <c r="E2135" s="4">
        <f t="shared" si="604"/>
        <v>10</v>
      </c>
      <c r="F2135" t="str">
        <f t="shared" si="605"/>
        <v>Informe Interactivo 4</v>
      </c>
      <c r="G2135" t="str">
        <f t="shared" si="606"/>
        <v>Producto</v>
      </c>
      <c r="H2135" t="str">
        <f t="shared" si="607"/>
        <v>Rendimiento (qqm/ha) 1979-2020</v>
      </c>
      <c r="L2135" s="1" t="str">
        <f t="shared" si="608"/>
        <v xml:space="preserve">Informe Interactivo 4 - </v>
      </c>
    </row>
    <row r="2136" spans="1:12" hidden="1" x14ac:dyDescent="0.35">
      <c r="A2136" s="2">
        <f t="shared" si="600"/>
        <v>544</v>
      </c>
      <c r="B2136" s="2">
        <f t="shared" si="601"/>
        <v>4.1100000000000003</v>
      </c>
      <c r="C2136" s="5" t="str">
        <f t="shared" si="602"/>
        <v xml:space="preserve">Informe Interactivo 4 - </v>
      </c>
      <c r="D2136" s="6" t="str">
        <f t="shared" si="603"/>
        <v>AQUÍ SE COPIA EL LINK SIN EL ID DE FILTRO</v>
      </c>
      <c r="E2136" s="4">
        <f t="shared" si="604"/>
        <v>10</v>
      </c>
      <c r="F2136" t="str">
        <f t="shared" si="605"/>
        <v>Informe Interactivo 4</v>
      </c>
      <c r="G2136" t="str">
        <f t="shared" si="606"/>
        <v>Producto</v>
      </c>
      <c r="H2136" t="str">
        <f t="shared" si="607"/>
        <v>Rendimiento (qqm/ha) 1979-2020</v>
      </c>
      <c r="L2136" s="1" t="str">
        <f t="shared" si="608"/>
        <v xml:space="preserve">Informe Interactivo 4 - </v>
      </c>
    </row>
    <row r="2137" spans="1:12" hidden="1" x14ac:dyDescent="0.35">
      <c r="A2137" s="2">
        <f t="shared" si="600"/>
        <v>545</v>
      </c>
      <c r="B2137" s="2">
        <f t="shared" si="601"/>
        <v>4.1100000000000003</v>
      </c>
      <c r="C2137" s="5" t="str">
        <f t="shared" si="602"/>
        <v xml:space="preserve">Informe Interactivo 4 - </v>
      </c>
      <c r="D2137" s="6" t="str">
        <f t="shared" si="603"/>
        <v>AQUÍ SE COPIA EL LINK SIN EL ID DE FILTRO</v>
      </c>
      <c r="E2137" s="4">
        <f t="shared" si="604"/>
        <v>10</v>
      </c>
      <c r="F2137" t="str">
        <f t="shared" si="605"/>
        <v>Informe Interactivo 4</v>
      </c>
      <c r="G2137" t="str">
        <f t="shared" si="606"/>
        <v>Producto</v>
      </c>
      <c r="H2137" t="str">
        <f t="shared" si="607"/>
        <v>Rendimiento (qqm/ha) 1979-2020</v>
      </c>
      <c r="L2137" s="1" t="str">
        <f t="shared" si="608"/>
        <v xml:space="preserve">Informe Interactivo 4 - </v>
      </c>
    </row>
    <row r="2138" spans="1:12" hidden="1" x14ac:dyDescent="0.35">
      <c r="A2138" s="2">
        <f t="shared" si="600"/>
        <v>546</v>
      </c>
      <c r="B2138" s="2">
        <f t="shared" si="601"/>
        <v>4.1100000000000003</v>
      </c>
      <c r="C2138" s="5" t="str">
        <f t="shared" si="602"/>
        <v xml:space="preserve">Informe Interactivo 4 - </v>
      </c>
      <c r="D2138" s="6" t="str">
        <f t="shared" si="603"/>
        <v>AQUÍ SE COPIA EL LINK SIN EL ID DE FILTRO</v>
      </c>
      <c r="E2138" s="4">
        <f t="shared" si="604"/>
        <v>10</v>
      </c>
      <c r="F2138" t="str">
        <f t="shared" si="605"/>
        <v>Informe Interactivo 4</v>
      </c>
      <c r="G2138" t="str">
        <f t="shared" si="606"/>
        <v>Producto</v>
      </c>
      <c r="H2138" t="str">
        <f t="shared" si="607"/>
        <v>Rendimiento (qqm/ha) 1979-2020</v>
      </c>
      <c r="L2138" s="1" t="str">
        <f t="shared" si="608"/>
        <v xml:space="preserve">Informe Interactivo 4 - </v>
      </c>
    </row>
    <row r="2139" spans="1:12" hidden="1" x14ac:dyDescent="0.35">
      <c r="A2139" s="2">
        <f t="shared" si="600"/>
        <v>547</v>
      </c>
      <c r="B2139" s="2">
        <f t="shared" si="601"/>
        <v>4.1100000000000003</v>
      </c>
      <c r="C2139" s="5" t="str">
        <f t="shared" si="602"/>
        <v xml:space="preserve">Informe Interactivo 4 - </v>
      </c>
      <c r="D2139" s="6" t="str">
        <f t="shared" si="603"/>
        <v>AQUÍ SE COPIA EL LINK SIN EL ID DE FILTRO</v>
      </c>
      <c r="E2139" s="4">
        <f t="shared" si="604"/>
        <v>10</v>
      </c>
      <c r="F2139" t="str">
        <f t="shared" si="605"/>
        <v>Informe Interactivo 4</v>
      </c>
      <c r="G2139" t="str">
        <f t="shared" si="606"/>
        <v>Producto</v>
      </c>
      <c r="H2139" t="str">
        <f t="shared" si="607"/>
        <v>Rendimiento (qqm/ha) 1979-2020</v>
      </c>
      <c r="L2139" s="1" t="str">
        <f t="shared" si="608"/>
        <v xml:space="preserve">Informe Interactivo 4 - </v>
      </c>
    </row>
    <row r="2140" spans="1:12" hidden="1" x14ac:dyDescent="0.35">
      <c r="A2140" s="2">
        <f t="shared" si="600"/>
        <v>548</v>
      </c>
      <c r="B2140" s="2">
        <f t="shared" si="601"/>
        <v>4.1100000000000003</v>
      </c>
      <c r="C2140" s="5" t="str">
        <f t="shared" si="602"/>
        <v xml:space="preserve">Informe Interactivo 4 - </v>
      </c>
      <c r="D2140" s="6" t="str">
        <f t="shared" si="603"/>
        <v>AQUÍ SE COPIA EL LINK SIN EL ID DE FILTRO</v>
      </c>
      <c r="E2140" s="4">
        <f t="shared" si="604"/>
        <v>10</v>
      </c>
      <c r="F2140" t="str">
        <f t="shared" si="605"/>
        <v>Informe Interactivo 4</v>
      </c>
      <c r="G2140" t="str">
        <f t="shared" si="606"/>
        <v>Producto</v>
      </c>
      <c r="H2140" t="str">
        <f t="shared" si="607"/>
        <v>Rendimiento (qqm/ha) 1979-2020</v>
      </c>
      <c r="L2140" s="1" t="str">
        <f t="shared" si="608"/>
        <v xml:space="preserve">Informe Interactivo 4 - </v>
      </c>
    </row>
    <row r="2141" spans="1:12" hidden="1" x14ac:dyDescent="0.35">
      <c r="A2141" s="2">
        <f t="shared" si="600"/>
        <v>549</v>
      </c>
      <c r="B2141" s="2">
        <f t="shared" si="601"/>
        <v>4.1100000000000003</v>
      </c>
      <c r="C2141" s="5" t="str">
        <f t="shared" si="602"/>
        <v xml:space="preserve">Informe Interactivo 4 - </v>
      </c>
      <c r="D2141" s="6" t="str">
        <f t="shared" si="603"/>
        <v>AQUÍ SE COPIA EL LINK SIN EL ID DE FILTRO</v>
      </c>
      <c r="E2141" s="4">
        <f t="shared" si="604"/>
        <v>10</v>
      </c>
      <c r="F2141" t="str">
        <f t="shared" si="605"/>
        <v>Informe Interactivo 4</v>
      </c>
      <c r="G2141" t="str">
        <f t="shared" si="606"/>
        <v>Producto</v>
      </c>
      <c r="H2141" t="str">
        <f t="shared" si="607"/>
        <v>Rendimiento (qqm/ha) 1979-2020</v>
      </c>
      <c r="L2141" s="1" t="str">
        <f t="shared" si="608"/>
        <v xml:space="preserve">Informe Interactivo 4 - </v>
      </c>
    </row>
    <row r="2142" spans="1:12" hidden="1" x14ac:dyDescent="0.35">
      <c r="A2142" s="2">
        <f t="shared" si="600"/>
        <v>550</v>
      </c>
      <c r="B2142" s="2">
        <f t="shared" si="601"/>
        <v>4.1100000000000003</v>
      </c>
      <c r="C2142" s="5" t="str">
        <f t="shared" si="602"/>
        <v xml:space="preserve">Informe Interactivo 4 - </v>
      </c>
      <c r="D2142" s="6" t="str">
        <f t="shared" si="603"/>
        <v>AQUÍ SE COPIA EL LINK SIN EL ID DE FILTRO</v>
      </c>
      <c r="E2142" s="4">
        <f t="shared" si="604"/>
        <v>10</v>
      </c>
      <c r="F2142" t="str">
        <f t="shared" si="605"/>
        <v>Informe Interactivo 4</v>
      </c>
      <c r="G2142" t="str">
        <f t="shared" si="606"/>
        <v>Producto</v>
      </c>
      <c r="H2142" t="str">
        <f t="shared" si="607"/>
        <v>Rendimiento (qqm/ha) 1979-2020</v>
      </c>
      <c r="L2142" s="1" t="str">
        <f t="shared" si="608"/>
        <v xml:space="preserve">Informe Interactivo 4 - </v>
      </c>
    </row>
    <row r="2143" spans="1:12" hidden="1" x14ac:dyDescent="0.35">
      <c r="A2143" s="2">
        <f t="shared" si="600"/>
        <v>551</v>
      </c>
      <c r="B2143" s="2">
        <f t="shared" si="601"/>
        <v>4.1100000000000003</v>
      </c>
      <c r="C2143" s="5" t="str">
        <f t="shared" si="602"/>
        <v xml:space="preserve">Informe Interactivo 4 - </v>
      </c>
      <c r="D2143" s="6" t="str">
        <f t="shared" si="603"/>
        <v>AQUÍ SE COPIA EL LINK SIN EL ID DE FILTRO</v>
      </c>
      <c r="E2143" s="4">
        <f t="shared" si="604"/>
        <v>10</v>
      </c>
      <c r="F2143" t="str">
        <f t="shared" si="605"/>
        <v>Informe Interactivo 4</v>
      </c>
      <c r="G2143" t="str">
        <f t="shared" si="606"/>
        <v>Producto</v>
      </c>
      <c r="H2143" t="str">
        <f t="shared" si="607"/>
        <v>Rendimiento (qqm/ha) 1979-2020</v>
      </c>
      <c r="L2143" s="1" t="str">
        <f t="shared" si="608"/>
        <v xml:space="preserve">Informe Interactivo 4 - </v>
      </c>
    </row>
    <row r="2144" spans="1:12" hidden="1" x14ac:dyDescent="0.35">
      <c r="A2144" s="2">
        <f t="shared" si="600"/>
        <v>552</v>
      </c>
      <c r="B2144" s="2">
        <f t="shared" si="601"/>
        <v>4.1100000000000003</v>
      </c>
      <c r="C2144" s="5" t="str">
        <f t="shared" si="602"/>
        <v xml:space="preserve">Informe Interactivo 4 - </v>
      </c>
      <c r="D2144" s="6" t="str">
        <f t="shared" si="603"/>
        <v>AQUÍ SE COPIA EL LINK SIN EL ID DE FILTRO</v>
      </c>
      <c r="E2144" s="4">
        <f t="shared" si="604"/>
        <v>10</v>
      </c>
      <c r="F2144" t="str">
        <f t="shared" si="605"/>
        <v>Informe Interactivo 4</v>
      </c>
      <c r="G2144" t="str">
        <f t="shared" si="606"/>
        <v>Producto</v>
      </c>
      <c r="H2144" t="str">
        <f t="shared" si="607"/>
        <v>Rendimiento (qqm/ha) 1979-2020</v>
      </c>
      <c r="L2144" s="1" t="str">
        <f t="shared" si="608"/>
        <v xml:space="preserve">Informe Interactivo 4 - </v>
      </c>
    </row>
    <row r="2145" spans="1:12" hidden="1" x14ac:dyDescent="0.35">
      <c r="A2145" s="2">
        <f t="shared" si="600"/>
        <v>553</v>
      </c>
      <c r="B2145" s="2">
        <f t="shared" si="601"/>
        <v>4.1100000000000003</v>
      </c>
      <c r="C2145" s="5" t="str">
        <f t="shared" si="602"/>
        <v xml:space="preserve">Informe Interactivo 4 - </v>
      </c>
      <c r="D2145" s="6" t="str">
        <f t="shared" si="603"/>
        <v>AQUÍ SE COPIA EL LINK SIN EL ID DE FILTRO</v>
      </c>
      <c r="E2145" s="4">
        <f t="shared" si="604"/>
        <v>10</v>
      </c>
      <c r="F2145" t="str">
        <f t="shared" si="605"/>
        <v>Informe Interactivo 4</v>
      </c>
      <c r="G2145" t="str">
        <f t="shared" si="606"/>
        <v>Producto</v>
      </c>
      <c r="H2145" t="str">
        <f t="shared" si="607"/>
        <v>Rendimiento (qqm/ha) 1979-2020</v>
      </c>
      <c r="L2145" s="1" t="str">
        <f t="shared" si="608"/>
        <v xml:space="preserve">Informe Interactivo 4 - </v>
      </c>
    </row>
    <row r="2146" spans="1:12" hidden="1" x14ac:dyDescent="0.35">
      <c r="A2146" s="2">
        <f t="shared" si="600"/>
        <v>554</v>
      </c>
      <c r="B2146" s="2">
        <f t="shared" si="601"/>
        <v>4.1100000000000003</v>
      </c>
      <c r="C2146" s="5" t="str">
        <f t="shared" si="602"/>
        <v xml:space="preserve">Informe Interactivo 4 - </v>
      </c>
      <c r="D2146" s="6" t="str">
        <f t="shared" si="603"/>
        <v>AQUÍ SE COPIA EL LINK SIN EL ID DE FILTRO</v>
      </c>
      <c r="E2146" s="4">
        <f t="shared" si="604"/>
        <v>10</v>
      </c>
      <c r="F2146" t="str">
        <f t="shared" si="605"/>
        <v>Informe Interactivo 4</v>
      </c>
      <c r="G2146" t="str">
        <f t="shared" si="606"/>
        <v>Producto</v>
      </c>
      <c r="H2146" t="str">
        <f t="shared" si="607"/>
        <v>Rendimiento (qqm/ha) 1979-2020</v>
      </c>
      <c r="L2146" s="1" t="str">
        <f t="shared" si="608"/>
        <v xml:space="preserve">Informe Interactivo 4 - </v>
      </c>
    </row>
    <row r="2147" spans="1:12" hidden="1" x14ac:dyDescent="0.35">
      <c r="A2147" s="2">
        <f t="shared" si="600"/>
        <v>555</v>
      </c>
      <c r="B2147" s="2">
        <f t="shared" si="601"/>
        <v>4.1100000000000003</v>
      </c>
      <c r="C2147" s="5" t="str">
        <f t="shared" si="602"/>
        <v xml:space="preserve">Informe Interactivo 4 - </v>
      </c>
      <c r="D2147" s="6" t="str">
        <f t="shared" si="603"/>
        <v>AQUÍ SE COPIA EL LINK SIN EL ID DE FILTRO</v>
      </c>
      <c r="E2147" s="4">
        <f t="shared" si="604"/>
        <v>10</v>
      </c>
      <c r="F2147" t="str">
        <f t="shared" si="605"/>
        <v>Informe Interactivo 4</v>
      </c>
      <c r="G2147" t="str">
        <f t="shared" si="606"/>
        <v>Producto</v>
      </c>
      <c r="H2147" t="str">
        <f t="shared" si="607"/>
        <v>Rendimiento (qqm/ha) 1979-2020</v>
      </c>
      <c r="L2147" s="1" t="str">
        <f t="shared" si="608"/>
        <v xml:space="preserve">Informe Interactivo 4 - </v>
      </c>
    </row>
    <row r="2148" spans="1:12" hidden="1" x14ac:dyDescent="0.35">
      <c r="A2148" s="2">
        <f t="shared" si="600"/>
        <v>556</v>
      </c>
      <c r="B2148" s="2">
        <f t="shared" si="601"/>
        <v>4.1100000000000003</v>
      </c>
      <c r="C2148" s="5" t="str">
        <f t="shared" si="602"/>
        <v xml:space="preserve">Informe Interactivo 4 - </v>
      </c>
      <c r="D2148" s="6" t="str">
        <f t="shared" si="603"/>
        <v>AQUÍ SE COPIA EL LINK SIN EL ID DE FILTRO</v>
      </c>
      <c r="E2148" s="4">
        <f t="shared" si="604"/>
        <v>10</v>
      </c>
      <c r="F2148" t="str">
        <f t="shared" si="605"/>
        <v>Informe Interactivo 4</v>
      </c>
      <c r="G2148" t="str">
        <f t="shared" si="606"/>
        <v>Producto</v>
      </c>
      <c r="H2148" t="str">
        <f t="shared" si="607"/>
        <v>Rendimiento (qqm/ha) 1979-2020</v>
      </c>
      <c r="L2148" s="1" t="str">
        <f t="shared" si="608"/>
        <v xml:space="preserve">Informe Interactivo 4 - </v>
      </c>
    </row>
    <row r="2149" spans="1:12" hidden="1" x14ac:dyDescent="0.35">
      <c r="A2149" s="2">
        <f t="shared" si="600"/>
        <v>557</v>
      </c>
      <c r="B2149" s="2">
        <f t="shared" si="601"/>
        <v>4.1100000000000003</v>
      </c>
      <c r="C2149" s="5" t="str">
        <f t="shared" si="602"/>
        <v xml:space="preserve">Informe Interactivo 4 - </v>
      </c>
      <c r="D2149" s="6" t="str">
        <f t="shared" si="603"/>
        <v>AQUÍ SE COPIA EL LINK SIN EL ID DE FILTRO</v>
      </c>
      <c r="E2149" s="4">
        <f t="shared" si="604"/>
        <v>10</v>
      </c>
      <c r="F2149" t="str">
        <f t="shared" si="605"/>
        <v>Informe Interactivo 4</v>
      </c>
      <c r="G2149" t="str">
        <f t="shared" si="606"/>
        <v>Producto</v>
      </c>
      <c r="H2149" t="str">
        <f t="shared" si="607"/>
        <v>Rendimiento (qqm/ha) 1979-2020</v>
      </c>
      <c r="L2149" s="1" t="str">
        <f t="shared" si="608"/>
        <v xml:space="preserve">Informe Interactivo 4 - </v>
      </c>
    </row>
    <row r="2150" spans="1:12" hidden="1" x14ac:dyDescent="0.35">
      <c r="A2150" s="2">
        <f t="shared" si="600"/>
        <v>558</v>
      </c>
      <c r="B2150" s="2">
        <f t="shared" si="601"/>
        <v>4.1100000000000003</v>
      </c>
      <c r="C2150" s="5" t="str">
        <f t="shared" si="602"/>
        <v xml:space="preserve">Informe Interactivo 4 - </v>
      </c>
      <c r="D2150" s="6" t="str">
        <f t="shared" si="603"/>
        <v>AQUÍ SE COPIA EL LINK SIN EL ID DE FILTRO</v>
      </c>
      <c r="E2150" s="4">
        <f t="shared" si="604"/>
        <v>10</v>
      </c>
      <c r="F2150" t="str">
        <f t="shared" si="605"/>
        <v>Informe Interactivo 4</v>
      </c>
      <c r="G2150" t="str">
        <f t="shared" si="606"/>
        <v>Producto</v>
      </c>
      <c r="H2150" t="str">
        <f t="shared" si="607"/>
        <v>Rendimiento (qqm/ha) 1979-2020</v>
      </c>
      <c r="L2150" s="1" t="str">
        <f t="shared" si="608"/>
        <v xml:space="preserve">Informe Interactivo 4 - </v>
      </c>
    </row>
    <row r="2151" spans="1:12" hidden="1" x14ac:dyDescent="0.35">
      <c r="A2151" s="2">
        <f t="shared" si="600"/>
        <v>559</v>
      </c>
      <c r="B2151" s="2">
        <f t="shared" si="601"/>
        <v>4.1100000000000003</v>
      </c>
      <c r="C2151" s="5" t="str">
        <f t="shared" si="602"/>
        <v xml:space="preserve">Informe Interactivo 4 - </v>
      </c>
      <c r="D2151" s="6" t="str">
        <f t="shared" si="603"/>
        <v>AQUÍ SE COPIA EL LINK SIN EL ID DE FILTRO</v>
      </c>
      <c r="E2151" s="4">
        <f t="shared" si="604"/>
        <v>10</v>
      </c>
      <c r="F2151" t="str">
        <f t="shared" si="605"/>
        <v>Informe Interactivo 4</v>
      </c>
      <c r="G2151" t="str">
        <f t="shared" si="606"/>
        <v>Producto</v>
      </c>
      <c r="H2151" t="str">
        <f t="shared" si="607"/>
        <v>Rendimiento (qqm/ha) 1979-2020</v>
      </c>
      <c r="L2151" s="1" t="str">
        <f t="shared" si="608"/>
        <v xml:space="preserve">Informe Interactivo 4 - </v>
      </c>
    </row>
    <row r="2152" spans="1:12" hidden="1" x14ac:dyDescent="0.35">
      <c r="A2152" s="2">
        <f t="shared" si="600"/>
        <v>560</v>
      </c>
      <c r="B2152" s="2">
        <f t="shared" si="601"/>
        <v>4.1100000000000003</v>
      </c>
      <c r="C2152" s="5" t="str">
        <f t="shared" si="602"/>
        <v xml:space="preserve">Informe Interactivo 4 - </v>
      </c>
      <c r="D2152" s="6" t="str">
        <f t="shared" si="603"/>
        <v>AQUÍ SE COPIA EL LINK SIN EL ID DE FILTRO</v>
      </c>
      <c r="E2152" s="4">
        <f t="shared" si="604"/>
        <v>10</v>
      </c>
      <c r="F2152" t="str">
        <f t="shared" si="605"/>
        <v>Informe Interactivo 4</v>
      </c>
      <c r="G2152" t="str">
        <f t="shared" si="606"/>
        <v>Producto</v>
      </c>
      <c r="H2152" t="str">
        <f t="shared" si="607"/>
        <v>Rendimiento (qqm/ha) 1979-2020</v>
      </c>
      <c r="L2152" s="1" t="str">
        <f t="shared" si="608"/>
        <v xml:space="preserve">Informe Interactivo 4 - </v>
      </c>
    </row>
    <row r="2153" spans="1:12" hidden="1" x14ac:dyDescent="0.35">
      <c r="A2153" s="2">
        <f t="shared" si="600"/>
        <v>561</v>
      </c>
      <c r="B2153" s="2">
        <f t="shared" si="601"/>
        <v>4.1100000000000003</v>
      </c>
      <c r="C2153" s="5" t="str">
        <f t="shared" si="602"/>
        <v xml:space="preserve">Informe Interactivo 4 - </v>
      </c>
      <c r="D2153" s="6" t="str">
        <f t="shared" si="603"/>
        <v>AQUÍ SE COPIA EL LINK SIN EL ID DE FILTRO</v>
      </c>
      <c r="E2153" s="4">
        <f t="shared" si="604"/>
        <v>10</v>
      </c>
      <c r="F2153" t="str">
        <f t="shared" si="605"/>
        <v>Informe Interactivo 4</v>
      </c>
      <c r="G2153" t="str">
        <f t="shared" si="606"/>
        <v>Producto</v>
      </c>
      <c r="H2153" t="str">
        <f t="shared" si="607"/>
        <v>Rendimiento (qqm/ha) 1979-2020</v>
      </c>
      <c r="L2153" s="1" t="str">
        <f t="shared" si="608"/>
        <v xml:space="preserve">Informe Interactivo 4 - </v>
      </c>
    </row>
    <row r="2154" spans="1:12" hidden="1" x14ac:dyDescent="0.35">
      <c r="A2154" s="2">
        <f t="shared" si="600"/>
        <v>562</v>
      </c>
      <c r="B2154" s="2">
        <f t="shared" si="601"/>
        <v>4.1100000000000003</v>
      </c>
      <c r="C2154" s="5" t="str">
        <f t="shared" si="602"/>
        <v xml:space="preserve">Informe Interactivo 4 - </v>
      </c>
      <c r="D2154" s="6" t="str">
        <f t="shared" si="603"/>
        <v>AQUÍ SE COPIA EL LINK SIN EL ID DE FILTRO</v>
      </c>
      <c r="E2154" s="4">
        <f t="shared" si="604"/>
        <v>10</v>
      </c>
      <c r="F2154" t="str">
        <f t="shared" si="605"/>
        <v>Informe Interactivo 4</v>
      </c>
      <c r="G2154" t="str">
        <f t="shared" si="606"/>
        <v>Producto</v>
      </c>
      <c r="H2154" t="str">
        <f t="shared" si="607"/>
        <v>Rendimiento (qqm/ha) 1979-2020</v>
      </c>
      <c r="L2154" s="1" t="str">
        <f t="shared" si="608"/>
        <v xml:space="preserve">Informe Interactivo 4 - </v>
      </c>
    </row>
    <row r="2155" spans="1:12" hidden="1" x14ac:dyDescent="0.35">
      <c r="A2155" s="2">
        <f t="shared" si="600"/>
        <v>563</v>
      </c>
      <c r="B2155" s="2">
        <f t="shared" si="601"/>
        <v>4.1100000000000003</v>
      </c>
      <c r="C2155" s="5" t="str">
        <f t="shared" si="602"/>
        <v xml:space="preserve">Informe Interactivo 4 - </v>
      </c>
      <c r="D2155" s="6" t="str">
        <f t="shared" si="603"/>
        <v>AQUÍ SE COPIA EL LINK SIN EL ID DE FILTRO</v>
      </c>
      <c r="E2155" s="4">
        <f t="shared" si="604"/>
        <v>10</v>
      </c>
      <c r="F2155" t="str">
        <f t="shared" si="605"/>
        <v>Informe Interactivo 4</v>
      </c>
      <c r="G2155" t="str">
        <f t="shared" si="606"/>
        <v>Producto</v>
      </c>
      <c r="H2155" t="str">
        <f t="shared" si="607"/>
        <v>Rendimiento (qqm/ha) 1979-2020</v>
      </c>
      <c r="L2155" s="1" t="str">
        <f t="shared" si="608"/>
        <v xml:space="preserve">Informe Interactivo 4 - </v>
      </c>
    </row>
    <row r="2156" spans="1:12" hidden="1" x14ac:dyDescent="0.35">
      <c r="A2156" s="2">
        <f t="shared" si="600"/>
        <v>564</v>
      </c>
      <c r="B2156" s="2">
        <f t="shared" si="601"/>
        <v>4.1100000000000003</v>
      </c>
      <c r="C2156" s="5" t="str">
        <f t="shared" si="602"/>
        <v xml:space="preserve">Informe Interactivo 4 - </v>
      </c>
      <c r="D2156" s="6" t="str">
        <f t="shared" si="603"/>
        <v>AQUÍ SE COPIA EL LINK SIN EL ID DE FILTRO</v>
      </c>
      <c r="E2156" s="4">
        <f t="shared" si="604"/>
        <v>10</v>
      </c>
      <c r="F2156" t="str">
        <f t="shared" si="605"/>
        <v>Informe Interactivo 4</v>
      </c>
      <c r="G2156" t="str">
        <f t="shared" si="606"/>
        <v>Producto</v>
      </c>
      <c r="H2156" t="str">
        <f t="shared" si="607"/>
        <v>Rendimiento (qqm/ha) 1979-2020</v>
      </c>
      <c r="L2156" s="1" t="str">
        <f t="shared" si="608"/>
        <v xml:space="preserve">Informe Interactivo 4 - </v>
      </c>
    </row>
    <row r="2157" spans="1:12" hidden="1" x14ac:dyDescent="0.35">
      <c r="A2157" s="2">
        <f t="shared" si="600"/>
        <v>565</v>
      </c>
      <c r="B2157" s="2">
        <f t="shared" si="601"/>
        <v>4.1100000000000003</v>
      </c>
      <c r="C2157" s="5" t="str">
        <f t="shared" si="602"/>
        <v xml:space="preserve">Informe Interactivo 4 - </v>
      </c>
      <c r="D2157" s="6" t="str">
        <f t="shared" si="603"/>
        <v>AQUÍ SE COPIA EL LINK SIN EL ID DE FILTRO</v>
      </c>
      <c r="E2157" s="4">
        <f t="shared" si="604"/>
        <v>10</v>
      </c>
      <c r="F2157" t="str">
        <f t="shared" si="605"/>
        <v>Informe Interactivo 4</v>
      </c>
      <c r="G2157" t="str">
        <f t="shared" si="606"/>
        <v>Producto</v>
      </c>
      <c r="H2157" t="str">
        <f t="shared" si="607"/>
        <v>Rendimiento (qqm/ha) 1979-2020</v>
      </c>
      <c r="L2157" s="1" t="str">
        <f t="shared" si="608"/>
        <v xml:space="preserve">Informe Interactivo 4 - </v>
      </c>
    </row>
    <row r="2158" spans="1:12" hidden="1" x14ac:dyDescent="0.35">
      <c r="A2158" s="2">
        <f t="shared" si="600"/>
        <v>566</v>
      </c>
      <c r="B2158" s="2">
        <f t="shared" si="601"/>
        <v>4.1100000000000003</v>
      </c>
      <c r="C2158" s="5" t="str">
        <f t="shared" si="602"/>
        <v xml:space="preserve">Informe Interactivo 4 - </v>
      </c>
      <c r="D2158" s="6" t="str">
        <f t="shared" si="603"/>
        <v>AQUÍ SE COPIA EL LINK SIN EL ID DE FILTRO</v>
      </c>
      <c r="E2158" s="4">
        <f t="shared" si="604"/>
        <v>10</v>
      </c>
      <c r="F2158" t="str">
        <f t="shared" si="605"/>
        <v>Informe Interactivo 4</v>
      </c>
      <c r="G2158" t="str">
        <f t="shared" si="606"/>
        <v>Producto</v>
      </c>
      <c r="H2158" t="str">
        <f t="shared" si="607"/>
        <v>Rendimiento (qqm/ha) 1979-2020</v>
      </c>
      <c r="L2158" s="1" t="str">
        <f t="shared" si="608"/>
        <v xml:space="preserve">Informe Interactivo 4 - </v>
      </c>
    </row>
    <row r="2159" spans="1:12" hidden="1" x14ac:dyDescent="0.35">
      <c r="A2159" s="2">
        <f t="shared" si="600"/>
        <v>567</v>
      </c>
      <c r="B2159" s="2">
        <f t="shared" si="601"/>
        <v>4.1100000000000003</v>
      </c>
      <c r="C2159" s="5" t="str">
        <f t="shared" si="602"/>
        <v xml:space="preserve">Informe Interactivo 4 - </v>
      </c>
      <c r="D2159" s="6" t="str">
        <f t="shared" si="603"/>
        <v>AQUÍ SE COPIA EL LINK SIN EL ID DE FILTRO</v>
      </c>
      <c r="E2159" s="4">
        <f t="shared" si="604"/>
        <v>10</v>
      </c>
      <c r="F2159" t="str">
        <f t="shared" si="605"/>
        <v>Informe Interactivo 4</v>
      </c>
      <c r="G2159" t="str">
        <f t="shared" si="606"/>
        <v>Producto</v>
      </c>
      <c r="H2159" t="str">
        <f t="shared" si="607"/>
        <v>Rendimiento (qqm/ha) 1979-2020</v>
      </c>
      <c r="L2159" s="1" t="str">
        <f t="shared" si="608"/>
        <v xml:space="preserve">Informe Interactivo 4 - </v>
      </c>
    </row>
    <row r="2160" spans="1:12" hidden="1" x14ac:dyDescent="0.35">
      <c r="A2160" s="2">
        <f t="shared" si="600"/>
        <v>568</v>
      </c>
      <c r="B2160" s="2">
        <f t="shared" si="601"/>
        <v>4.1100000000000003</v>
      </c>
      <c r="C2160" s="5" t="str">
        <f t="shared" si="602"/>
        <v xml:space="preserve">Informe Interactivo 4 - </v>
      </c>
      <c r="D2160" s="6" t="str">
        <f t="shared" si="603"/>
        <v>AQUÍ SE COPIA EL LINK SIN EL ID DE FILTRO</v>
      </c>
      <c r="E2160" s="4">
        <f t="shared" si="604"/>
        <v>10</v>
      </c>
      <c r="F2160" t="str">
        <f t="shared" si="605"/>
        <v>Informe Interactivo 4</v>
      </c>
      <c r="G2160" t="str">
        <f t="shared" si="606"/>
        <v>Producto</v>
      </c>
      <c r="H2160" t="str">
        <f t="shared" si="607"/>
        <v>Rendimiento (qqm/ha) 1979-2020</v>
      </c>
      <c r="L2160" s="1" t="str">
        <f t="shared" si="608"/>
        <v xml:space="preserve">Informe Interactivo 4 - </v>
      </c>
    </row>
    <row r="2161" spans="1:12" hidden="1" x14ac:dyDescent="0.35">
      <c r="A2161" s="2">
        <f t="shared" si="600"/>
        <v>569</v>
      </c>
      <c r="B2161" s="2">
        <f t="shared" si="601"/>
        <v>4.1100000000000003</v>
      </c>
      <c r="C2161" s="5" t="str">
        <f t="shared" si="602"/>
        <v xml:space="preserve">Informe Interactivo 4 - </v>
      </c>
      <c r="D2161" s="6" t="str">
        <f t="shared" si="603"/>
        <v>AQUÍ SE COPIA EL LINK SIN EL ID DE FILTRO</v>
      </c>
      <c r="E2161" s="4">
        <f t="shared" si="604"/>
        <v>10</v>
      </c>
      <c r="F2161" t="str">
        <f t="shared" si="605"/>
        <v>Informe Interactivo 4</v>
      </c>
      <c r="G2161" t="str">
        <f t="shared" si="606"/>
        <v>Producto</v>
      </c>
      <c r="H2161" t="str">
        <f t="shared" si="607"/>
        <v>Rendimiento (qqm/ha) 1979-2020</v>
      </c>
      <c r="L2161" s="1" t="str">
        <f t="shared" si="608"/>
        <v xml:space="preserve">Informe Interactivo 4 - </v>
      </c>
    </row>
    <row r="2162" spans="1:12" hidden="1" x14ac:dyDescent="0.35">
      <c r="A2162" s="2">
        <f t="shared" ref="A2162:A2225" si="609">+A2161+1</f>
        <v>570</v>
      </c>
      <c r="B2162" s="2">
        <f t="shared" ref="B2162:B2225" si="610">+B2161</f>
        <v>4.1100000000000003</v>
      </c>
      <c r="C2162" s="5" t="str">
        <f t="shared" ref="C2162:C2225" si="611">+F2162&amp;" - "&amp;J2162</f>
        <v xml:space="preserve">Informe Interactivo 4 - </v>
      </c>
      <c r="D2162" s="6" t="str">
        <f t="shared" ref="D2162:D2225" si="612">+"AQUÍ SE COPIA EL LINK SIN EL ID DE FILTRO"&amp;I2162</f>
        <v>AQUÍ SE COPIA EL LINK SIN EL ID DE FILTRO</v>
      </c>
      <c r="E2162" s="4">
        <f t="shared" ref="E2162:E2225" si="613">+E2161</f>
        <v>10</v>
      </c>
      <c r="F2162" t="str">
        <f t="shared" ref="F2162:F2225" si="614">+F2161</f>
        <v>Informe Interactivo 4</v>
      </c>
      <c r="G2162" t="str">
        <f t="shared" ref="G2162:G2225" si="615">+G2161</f>
        <v>Producto</v>
      </c>
      <c r="H2162" t="str">
        <f t="shared" ref="H2162:H2225" si="616">+H2161</f>
        <v>Rendimiento (qqm/ha) 1979-2020</v>
      </c>
      <c r="L2162" s="1" t="str">
        <f t="shared" ref="L2162:L2225" si="617">+HYPERLINK(D2162,C2162)</f>
        <v xml:space="preserve">Informe Interactivo 4 - </v>
      </c>
    </row>
    <row r="2163" spans="1:12" hidden="1" x14ac:dyDescent="0.35">
      <c r="A2163" s="2">
        <f t="shared" si="609"/>
        <v>571</v>
      </c>
      <c r="B2163" s="2">
        <f t="shared" si="610"/>
        <v>4.1100000000000003</v>
      </c>
      <c r="C2163" s="5" t="str">
        <f t="shared" si="611"/>
        <v xml:space="preserve">Informe Interactivo 4 - </v>
      </c>
      <c r="D2163" s="6" t="str">
        <f t="shared" si="612"/>
        <v>AQUÍ SE COPIA EL LINK SIN EL ID DE FILTRO</v>
      </c>
      <c r="E2163" s="4">
        <f t="shared" si="613"/>
        <v>10</v>
      </c>
      <c r="F2163" t="str">
        <f t="shared" si="614"/>
        <v>Informe Interactivo 4</v>
      </c>
      <c r="G2163" t="str">
        <f t="shared" si="615"/>
        <v>Producto</v>
      </c>
      <c r="H2163" t="str">
        <f t="shared" si="616"/>
        <v>Rendimiento (qqm/ha) 1979-2020</v>
      </c>
      <c r="L2163" s="1" t="str">
        <f t="shared" si="617"/>
        <v xml:space="preserve">Informe Interactivo 4 - </v>
      </c>
    </row>
    <row r="2164" spans="1:12" hidden="1" x14ac:dyDescent="0.35">
      <c r="A2164" s="2">
        <f t="shared" si="609"/>
        <v>572</v>
      </c>
      <c r="B2164" s="2">
        <f t="shared" si="610"/>
        <v>4.1100000000000003</v>
      </c>
      <c r="C2164" s="5" t="str">
        <f t="shared" si="611"/>
        <v xml:space="preserve">Informe Interactivo 4 - </v>
      </c>
      <c r="D2164" s="6" t="str">
        <f t="shared" si="612"/>
        <v>AQUÍ SE COPIA EL LINK SIN EL ID DE FILTRO</v>
      </c>
      <c r="E2164" s="4">
        <f t="shared" si="613"/>
        <v>10</v>
      </c>
      <c r="F2164" t="str">
        <f t="shared" si="614"/>
        <v>Informe Interactivo 4</v>
      </c>
      <c r="G2164" t="str">
        <f t="shared" si="615"/>
        <v>Producto</v>
      </c>
      <c r="H2164" t="str">
        <f t="shared" si="616"/>
        <v>Rendimiento (qqm/ha) 1979-2020</v>
      </c>
      <c r="L2164" s="1" t="str">
        <f t="shared" si="617"/>
        <v xml:space="preserve">Informe Interactivo 4 - </v>
      </c>
    </row>
    <row r="2165" spans="1:12" hidden="1" x14ac:dyDescent="0.35">
      <c r="A2165" s="2">
        <f t="shared" si="609"/>
        <v>573</v>
      </c>
      <c r="B2165" s="2">
        <f t="shared" si="610"/>
        <v>4.1100000000000003</v>
      </c>
      <c r="C2165" s="5" t="str">
        <f t="shared" si="611"/>
        <v xml:space="preserve">Informe Interactivo 4 - </v>
      </c>
      <c r="D2165" s="6" t="str">
        <f t="shared" si="612"/>
        <v>AQUÍ SE COPIA EL LINK SIN EL ID DE FILTRO</v>
      </c>
      <c r="E2165" s="4">
        <f t="shared" si="613"/>
        <v>10</v>
      </c>
      <c r="F2165" t="str">
        <f t="shared" si="614"/>
        <v>Informe Interactivo 4</v>
      </c>
      <c r="G2165" t="str">
        <f t="shared" si="615"/>
        <v>Producto</v>
      </c>
      <c r="H2165" t="str">
        <f t="shared" si="616"/>
        <v>Rendimiento (qqm/ha) 1979-2020</v>
      </c>
      <c r="L2165" s="1" t="str">
        <f t="shared" si="617"/>
        <v xml:space="preserve">Informe Interactivo 4 - </v>
      </c>
    </row>
    <row r="2166" spans="1:12" hidden="1" x14ac:dyDescent="0.35">
      <c r="A2166" s="2">
        <f t="shared" si="609"/>
        <v>574</v>
      </c>
      <c r="B2166" s="2">
        <f t="shared" si="610"/>
        <v>4.1100000000000003</v>
      </c>
      <c r="C2166" s="5" t="str">
        <f t="shared" si="611"/>
        <v xml:space="preserve">Informe Interactivo 4 - </v>
      </c>
      <c r="D2166" s="6" t="str">
        <f t="shared" si="612"/>
        <v>AQUÍ SE COPIA EL LINK SIN EL ID DE FILTRO</v>
      </c>
      <c r="E2166" s="4">
        <f t="shared" si="613"/>
        <v>10</v>
      </c>
      <c r="F2166" t="str">
        <f t="shared" si="614"/>
        <v>Informe Interactivo 4</v>
      </c>
      <c r="G2166" t="str">
        <f t="shared" si="615"/>
        <v>Producto</v>
      </c>
      <c r="H2166" t="str">
        <f t="shared" si="616"/>
        <v>Rendimiento (qqm/ha) 1979-2020</v>
      </c>
      <c r="L2166" s="1" t="str">
        <f t="shared" si="617"/>
        <v xml:space="preserve">Informe Interactivo 4 - </v>
      </c>
    </row>
    <row r="2167" spans="1:12" hidden="1" x14ac:dyDescent="0.35">
      <c r="A2167" s="2">
        <f t="shared" si="609"/>
        <v>575</v>
      </c>
      <c r="B2167" s="2">
        <f t="shared" si="610"/>
        <v>4.1100000000000003</v>
      </c>
      <c r="C2167" s="5" t="str">
        <f t="shared" si="611"/>
        <v xml:space="preserve">Informe Interactivo 4 - </v>
      </c>
      <c r="D2167" s="6" t="str">
        <f t="shared" si="612"/>
        <v>AQUÍ SE COPIA EL LINK SIN EL ID DE FILTRO</v>
      </c>
      <c r="E2167" s="4">
        <f t="shared" si="613"/>
        <v>10</v>
      </c>
      <c r="F2167" t="str">
        <f t="shared" si="614"/>
        <v>Informe Interactivo 4</v>
      </c>
      <c r="G2167" t="str">
        <f t="shared" si="615"/>
        <v>Producto</v>
      </c>
      <c r="H2167" t="str">
        <f t="shared" si="616"/>
        <v>Rendimiento (qqm/ha) 1979-2020</v>
      </c>
      <c r="L2167" s="1" t="str">
        <f t="shared" si="617"/>
        <v xml:space="preserve">Informe Interactivo 4 - </v>
      </c>
    </row>
    <row r="2168" spans="1:12" hidden="1" x14ac:dyDescent="0.35">
      <c r="A2168" s="2">
        <f t="shared" si="609"/>
        <v>576</v>
      </c>
      <c r="B2168" s="2">
        <f t="shared" si="610"/>
        <v>4.1100000000000003</v>
      </c>
      <c r="C2168" s="5" t="str">
        <f t="shared" si="611"/>
        <v xml:space="preserve">Informe Interactivo 4 - </v>
      </c>
      <c r="D2168" s="6" t="str">
        <f t="shared" si="612"/>
        <v>AQUÍ SE COPIA EL LINK SIN EL ID DE FILTRO</v>
      </c>
      <c r="E2168" s="4">
        <f t="shared" si="613"/>
        <v>10</v>
      </c>
      <c r="F2168" t="str">
        <f t="shared" si="614"/>
        <v>Informe Interactivo 4</v>
      </c>
      <c r="G2168" t="str">
        <f t="shared" si="615"/>
        <v>Producto</v>
      </c>
      <c r="H2168" t="str">
        <f t="shared" si="616"/>
        <v>Rendimiento (qqm/ha) 1979-2020</v>
      </c>
      <c r="L2168" s="1" t="str">
        <f t="shared" si="617"/>
        <v xml:space="preserve">Informe Interactivo 4 - </v>
      </c>
    </row>
    <row r="2169" spans="1:12" hidden="1" x14ac:dyDescent="0.35">
      <c r="A2169" s="2">
        <f t="shared" si="609"/>
        <v>577</v>
      </c>
      <c r="B2169" s="2">
        <f t="shared" si="610"/>
        <v>4.1100000000000003</v>
      </c>
      <c r="C2169" s="5" t="str">
        <f t="shared" si="611"/>
        <v xml:space="preserve">Informe Interactivo 4 - </v>
      </c>
      <c r="D2169" s="6" t="str">
        <f t="shared" si="612"/>
        <v>AQUÍ SE COPIA EL LINK SIN EL ID DE FILTRO</v>
      </c>
      <c r="E2169" s="4">
        <f t="shared" si="613"/>
        <v>10</v>
      </c>
      <c r="F2169" t="str">
        <f t="shared" si="614"/>
        <v>Informe Interactivo 4</v>
      </c>
      <c r="G2169" t="str">
        <f t="shared" si="615"/>
        <v>Producto</v>
      </c>
      <c r="H2169" t="str">
        <f t="shared" si="616"/>
        <v>Rendimiento (qqm/ha) 1979-2020</v>
      </c>
      <c r="L2169" s="1" t="str">
        <f t="shared" si="617"/>
        <v xml:space="preserve">Informe Interactivo 4 - </v>
      </c>
    </row>
    <row r="2170" spans="1:12" hidden="1" x14ac:dyDescent="0.35">
      <c r="A2170" s="2">
        <f t="shared" si="609"/>
        <v>578</v>
      </c>
      <c r="B2170" s="2">
        <f t="shared" si="610"/>
        <v>4.1100000000000003</v>
      </c>
      <c r="C2170" s="5" t="str">
        <f t="shared" si="611"/>
        <v xml:space="preserve">Informe Interactivo 4 - </v>
      </c>
      <c r="D2170" s="6" t="str">
        <f t="shared" si="612"/>
        <v>AQUÍ SE COPIA EL LINK SIN EL ID DE FILTRO</v>
      </c>
      <c r="E2170" s="4">
        <f t="shared" si="613"/>
        <v>10</v>
      </c>
      <c r="F2170" t="str">
        <f t="shared" si="614"/>
        <v>Informe Interactivo 4</v>
      </c>
      <c r="G2170" t="str">
        <f t="shared" si="615"/>
        <v>Producto</v>
      </c>
      <c r="H2170" t="str">
        <f t="shared" si="616"/>
        <v>Rendimiento (qqm/ha) 1979-2020</v>
      </c>
      <c r="L2170" s="1" t="str">
        <f t="shared" si="617"/>
        <v xml:space="preserve">Informe Interactivo 4 - </v>
      </c>
    </row>
    <row r="2171" spans="1:12" hidden="1" x14ac:dyDescent="0.35">
      <c r="A2171" s="2">
        <f t="shared" si="609"/>
        <v>579</v>
      </c>
      <c r="B2171" s="2">
        <f t="shared" si="610"/>
        <v>4.1100000000000003</v>
      </c>
      <c r="C2171" s="5" t="str">
        <f t="shared" si="611"/>
        <v xml:space="preserve">Informe Interactivo 4 - </v>
      </c>
      <c r="D2171" s="6" t="str">
        <f t="shared" si="612"/>
        <v>AQUÍ SE COPIA EL LINK SIN EL ID DE FILTRO</v>
      </c>
      <c r="E2171" s="4">
        <f t="shared" si="613"/>
        <v>10</v>
      </c>
      <c r="F2171" t="str">
        <f t="shared" si="614"/>
        <v>Informe Interactivo 4</v>
      </c>
      <c r="G2171" t="str">
        <f t="shared" si="615"/>
        <v>Producto</v>
      </c>
      <c r="H2171" t="str">
        <f t="shared" si="616"/>
        <v>Rendimiento (qqm/ha) 1979-2020</v>
      </c>
      <c r="L2171" s="1" t="str">
        <f t="shared" si="617"/>
        <v xml:space="preserve">Informe Interactivo 4 - </v>
      </c>
    </row>
    <row r="2172" spans="1:12" hidden="1" x14ac:dyDescent="0.35">
      <c r="A2172" s="2">
        <f t="shared" si="609"/>
        <v>580</v>
      </c>
      <c r="B2172" s="2">
        <f t="shared" si="610"/>
        <v>4.1100000000000003</v>
      </c>
      <c r="C2172" s="5" t="str">
        <f t="shared" si="611"/>
        <v xml:space="preserve">Informe Interactivo 4 - </v>
      </c>
      <c r="D2172" s="6" t="str">
        <f t="shared" si="612"/>
        <v>AQUÍ SE COPIA EL LINK SIN EL ID DE FILTRO</v>
      </c>
      <c r="E2172" s="4">
        <f t="shared" si="613"/>
        <v>10</v>
      </c>
      <c r="F2172" t="str">
        <f t="shared" si="614"/>
        <v>Informe Interactivo 4</v>
      </c>
      <c r="G2172" t="str">
        <f t="shared" si="615"/>
        <v>Producto</v>
      </c>
      <c r="H2172" t="str">
        <f t="shared" si="616"/>
        <v>Rendimiento (qqm/ha) 1979-2020</v>
      </c>
      <c r="L2172" s="1" t="str">
        <f t="shared" si="617"/>
        <v xml:space="preserve">Informe Interactivo 4 - </v>
      </c>
    </row>
    <row r="2173" spans="1:12" hidden="1" x14ac:dyDescent="0.35">
      <c r="A2173" s="2">
        <f t="shared" si="609"/>
        <v>581</v>
      </c>
      <c r="B2173" s="2">
        <f t="shared" si="610"/>
        <v>4.1100000000000003</v>
      </c>
      <c r="C2173" s="5" t="str">
        <f t="shared" si="611"/>
        <v xml:space="preserve">Informe Interactivo 4 - </v>
      </c>
      <c r="D2173" s="6" t="str">
        <f t="shared" si="612"/>
        <v>AQUÍ SE COPIA EL LINK SIN EL ID DE FILTRO</v>
      </c>
      <c r="E2173" s="4">
        <f t="shared" si="613"/>
        <v>10</v>
      </c>
      <c r="F2173" t="str">
        <f t="shared" si="614"/>
        <v>Informe Interactivo 4</v>
      </c>
      <c r="G2173" t="str">
        <f t="shared" si="615"/>
        <v>Producto</v>
      </c>
      <c r="H2173" t="str">
        <f t="shared" si="616"/>
        <v>Rendimiento (qqm/ha) 1979-2020</v>
      </c>
      <c r="L2173" s="1" t="str">
        <f t="shared" si="617"/>
        <v xml:space="preserve">Informe Interactivo 4 - </v>
      </c>
    </row>
    <row r="2174" spans="1:12" hidden="1" x14ac:dyDescent="0.35">
      <c r="A2174" s="2">
        <f t="shared" si="609"/>
        <v>582</v>
      </c>
      <c r="B2174" s="2">
        <f t="shared" si="610"/>
        <v>4.1100000000000003</v>
      </c>
      <c r="C2174" s="5" t="str">
        <f t="shared" si="611"/>
        <v xml:space="preserve">Informe Interactivo 4 - </v>
      </c>
      <c r="D2174" s="6" t="str">
        <f t="shared" si="612"/>
        <v>AQUÍ SE COPIA EL LINK SIN EL ID DE FILTRO</v>
      </c>
      <c r="E2174" s="4">
        <f t="shared" si="613"/>
        <v>10</v>
      </c>
      <c r="F2174" t="str">
        <f t="shared" si="614"/>
        <v>Informe Interactivo 4</v>
      </c>
      <c r="G2174" t="str">
        <f t="shared" si="615"/>
        <v>Producto</v>
      </c>
      <c r="H2174" t="str">
        <f t="shared" si="616"/>
        <v>Rendimiento (qqm/ha) 1979-2020</v>
      </c>
      <c r="L2174" s="1" t="str">
        <f t="shared" si="617"/>
        <v xml:space="preserve">Informe Interactivo 4 - </v>
      </c>
    </row>
    <row r="2175" spans="1:12" hidden="1" x14ac:dyDescent="0.35">
      <c r="A2175" s="2">
        <f t="shared" si="609"/>
        <v>583</v>
      </c>
      <c r="B2175" s="2">
        <f t="shared" si="610"/>
        <v>4.1100000000000003</v>
      </c>
      <c r="C2175" s="5" t="str">
        <f t="shared" si="611"/>
        <v xml:space="preserve">Informe Interactivo 4 - </v>
      </c>
      <c r="D2175" s="6" t="str">
        <f t="shared" si="612"/>
        <v>AQUÍ SE COPIA EL LINK SIN EL ID DE FILTRO</v>
      </c>
      <c r="E2175" s="4">
        <f t="shared" si="613"/>
        <v>10</v>
      </c>
      <c r="F2175" t="str">
        <f t="shared" si="614"/>
        <v>Informe Interactivo 4</v>
      </c>
      <c r="G2175" t="str">
        <f t="shared" si="615"/>
        <v>Producto</v>
      </c>
      <c r="H2175" t="str">
        <f t="shared" si="616"/>
        <v>Rendimiento (qqm/ha) 1979-2020</v>
      </c>
      <c r="L2175" s="1" t="str">
        <f t="shared" si="617"/>
        <v xml:space="preserve">Informe Interactivo 4 - </v>
      </c>
    </row>
    <row r="2176" spans="1:12" hidden="1" x14ac:dyDescent="0.35">
      <c r="A2176" s="2">
        <f t="shared" si="609"/>
        <v>584</v>
      </c>
      <c r="B2176" s="2">
        <f t="shared" si="610"/>
        <v>4.1100000000000003</v>
      </c>
      <c r="C2176" s="5" t="str">
        <f t="shared" si="611"/>
        <v xml:space="preserve">Informe Interactivo 4 - </v>
      </c>
      <c r="D2176" s="6" t="str">
        <f t="shared" si="612"/>
        <v>AQUÍ SE COPIA EL LINK SIN EL ID DE FILTRO</v>
      </c>
      <c r="E2176" s="4">
        <f t="shared" si="613"/>
        <v>10</v>
      </c>
      <c r="F2176" t="str">
        <f t="shared" si="614"/>
        <v>Informe Interactivo 4</v>
      </c>
      <c r="G2176" t="str">
        <f t="shared" si="615"/>
        <v>Producto</v>
      </c>
      <c r="H2176" t="str">
        <f t="shared" si="616"/>
        <v>Rendimiento (qqm/ha) 1979-2020</v>
      </c>
      <c r="L2176" s="1" t="str">
        <f t="shared" si="617"/>
        <v xml:space="preserve">Informe Interactivo 4 - </v>
      </c>
    </row>
    <row r="2177" spans="1:12" hidden="1" x14ac:dyDescent="0.35">
      <c r="A2177" s="2">
        <f t="shared" si="609"/>
        <v>585</v>
      </c>
      <c r="B2177" s="2">
        <f t="shared" si="610"/>
        <v>4.1100000000000003</v>
      </c>
      <c r="C2177" s="5" t="str">
        <f t="shared" si="611"/>
        <v xml:space="preserve">Informe Interactivo 4 - </v>
      </c>
      <c r="D2177" s="6" t="str">
        <f t="shared" si="612"/>
        <v>AQUÍ SE COPIA EL LINK SIN EL ID DE FILTRO</v>
      </c>
      <c r="E2177" s="4">
        <f t="shared" si="613"/>
        <v>10</v>
      </c>
      <c r="F2177" t="str">
        <f t="shared" si="614"/>
        <v>Informe Interactivo 4</v>
      </c>
      <c r="G2177" t="str">
        <f t="shared" si="615"/>
        <v>Producto</v>
      </c>
      <c r="H2177" t="str">
        <f t="shared" si="616"/>
        <v>Rendimiento (qqm/ha) 1979-2020</v>
      </c>
      <c r="L2177" s="1" t="str">
        <f t="shared" si="617"/>
        <v xml:space="preserve">Informe Interactivo 4 - </v>
      </c>
    </row>
    <row r="2178" spans="1:12" hidden="1" x14ac:dyDescent="0.35">
      <c r="A2178" s="2">
        <f t="shared" si="609"/>
        <v>586</v>
      </c>
      <c r="B2178" s="2">
        <f t="shared" si="610"/>
        <v>4.1100000000000003</v>
      </c>
      <c r="C2178" s="5" t="str">
        <f t="shared" si="611"/>
        <v xml:space="preserve">Informe Interactivo 4 - </v>
      </c>
      <c r="D2178" s="6" t="str">
        <f t="shared" si="612"/>
        <v>AQUÍ SE COPIA EL LINK SIN EL ID DE FILTRO</v>
      </c>
      <c r="E2178" s="4">
        <f t="shared" si="613"/>
        <v>10</v>
      </c>
      <c r="F2178" t="str">
        <f t="shared" si="614"/>
        <v>Informe Interactivo 4</v>
      </c>
      <c r="G2178" t="str">
        <f t="shared" si="615"/>
        <v>Producto</v>
      </c>
      <c r="H2178" t="str">
        <f t="shared" si="616"/>
        <v>Rendimiento (qqm/ha) 1979-2020</v>
      </c>
      <c r="L2178" s="1" t="str">
        <f t="shared" si="617"/>
        <v xml:space="preserve">Informe Interactivo 4 - </v>
      </c>
    </row>
    <row r="2179" spans="1:12" hidden="1" x14ac:dyDescent="0.35">
      <c r="A2179" s="2">
        <f t="shared" si="609"/>
        <v>587</v>
      </c>
      <c r="B2179" s="2">
        <f t="shared" si="610"/>
        <v>4.1100000000000003</v>
      </c>
      <c r="C2179" s="5" t="str">
        <f t="shared" si="611"/>
        <v xml:space="preserve">Informe Interactivo 4 - </v>
      </c>
      <c r="D2179" s="6" t="str">
        <f t="shared" si="612"/>
        <v>AQUÍ SE COPIA EL LINK SIN EL ID DE FILTRO</v>
      </c>
      <c r="E2179" s="4">
        <f t="shared" si="613"/>
        <v>10</v>
      </c>
      <c r="F2179" t="str">
        <f t="shared" si="614"/>
        <v>Informe Interactivo 4</v>
      </c>
      <c r="G2179" t="str">
        <f t="shared" si="615"/>
        <v>Producto</v>
      </c>
      <c r="H2179" t="str">
        <f t="shared" si="616"/>
        <v>Rendimiento (qqm/ha) 1979-2020</v>
      </c>
      <c r="L2179" s="1" t="str">
        <f t="shared" si="617"/>
        <v xml:space="preserve">Informe Interactivo 4 - </v>
      </c>
    </row>
    <row r="2180" spans="1:12" hidden="1" x14ac:dyDescent="0.35">
      <c r="A2180" s="2">
        <f t="shared" si="609"/>
        <v>588</v>
      </c>
      <c r="B2180" s="2">
        <f t="shared" si="610"/>
        <v>4.1100000000000003</v>
      </c>
      <c r="C2180" s="5" t="str">
        <f t="shared" si="611"/>
        <v xml:space="preserve">Informe Interactivo 4 - </v>
      </c>
      <c r="D2180" s="6" t="str">
        <f t="shared" si="612"/>
        <v>AQUÍ SE COPIA EL LINK SIN EL ID DE FILTRO</v>
      </c>
      <c r="E2180" s="4">
        <f t="shared" si="613"/>
        <v>10</v>
      </c>
      <c r="F2180" t="str">
        <f t="shared" si="614"/>
        <v>Informe Interactivo 4</v>
      </c>
      <c r="G2180" t="str">
        <f t="shared" si="615"/>
        <v>Producto</v>
      </c>
      <c r="H2180" t="str">
        <f t="shared" si="616"/>
        <v>Rendimiento (qqm/ha) 1979-2020</v>
      </c>
      <c r="L2180" s="1" t="str">
        <f t="shared" si="617"/>
        <v xml:space="preserve">Informe Interactivo 4 - </v>
      </c>
    </row>
    <row r="2181" spans="1:12" hidden="1" x14ac:dyDescent="0.35">
      <c r="A2181" s="2">
        <f t="shared" si="609"/>
        <v>589</v>
      </c>
      <c r="B2181" s="2">
        <f t="shared" si="610"/>
        <v>4.1100000000000003</v>
      </c>
      <c r="C2181" s="5" t="str">
        <f t="shared" si="611"/>
        <v xml:space="preserve">Informe Interactivo 4 - </v>
      </c>
      <c r="D2181" s="6" t="str">
        <f t="shared" si="612"/>
        <v>AQUÍ SE COPIA EL LINK SIN EL ID DE FILTRO</v>
      </c>
      <c r="E2181" s="4">
        <f t="shared" si="613"/>
        <v>10</v>
      </c>
      <c r="F2181" t="str">
        <f t="shared" si="614"/>
        <v>Informe Interactivo 4</v>
      </c>
      <c r="G2181" t="str">
        <f t="shared" si="615"/>
        <v>Producto</v>
      </c>
      <c r="H2181" t="str">
        <f t="shared" si="616"/>
        <v>Rendimiento (qqm/ha) 1979-2020</v>
      </c>
      <c r="L2181" s="1" t="str">
        <f t="shared" si="617"/>
        <v xml:space="preserve">Informe Interactivo 4 - </v>
      </c>
    </row>
    <row r="2182" spans="1:12" hidden="1" x14ac:dyDescent="0.35">
      <c r="A2182" s="2">
        <f t="shared" si="609"/>
        <v>590</v>
      </c>
      <c r="B2182" s="2">
        <f t="shared" si="610"/>
        <v>4.1100000000000003</v>
      </c>
      <c r="C2182" s="5" t="str">
        <f t="shared" si="611"/>
        <v xml:space="preserve">Informe Interactivo 4 - </v>
      </c>
      <c r="D2182" s="6" t="str">
        <f t="shared" si="612"/>
        <v>AQUÍ SE COPIA EL LINK SIN EL ID DE FILTRO</v>
      </c>
      <c r="E2182" s="4">
        <f t="shared" si="613"/>
        <v>10</v>
      </c>
      <c r="F2182" t="str">
        <f t="shared" si="614"/>
        <v>Informe Interactivo 4</v>
      </c>
      <c r="G2182" t="str">
        <f t="shared" si="615"/>
        <v>Producto</v>
      </c>
      <c r="H2182" t="str">
        <f t="shared" si="616"/>
        <v>Rendimiento (qqm/ha) 1979-2020</v>
      </c>
      <c r="L2182" s="1" t="str">
        <f t="shared" si="617"/>
        <v xml:space="preserve">Informe Interactivo 4 - </v>
      </c>
    </row>
    <row r="2183" spans="1:12" hidden="1" x14ac:dyDescent="0.35">
      <c r="A2183" s="2">
        <f t="shared" si="609"/>
        <v>591</v>
      </c>
      <c r="B2183" s="2">
        <f t="shared" si="610"/>
        <v>4.1100000000000003</v>
      </c>
      <c r="C2183" s="5" t="str">
        <f t="shared" si="611"/>
        <v xml:space="preserve">Informe Interactivo 4 - </v>
      </c>
      <c r="D2183" s="6" t="str">
        <f t="shared" si="612"/>
        <v>AQUÍ SE COPIA EL LINK SIN EL ID DE FILTRO</v>
      </c>
      <c r="E2183" s="4">
        <f t="shared" si="613"/>
        <v>10</v>
      </c>
      <c r="F2183" t="str">
        <f t="shared" si="614"/>
        <v>Informe Interactivo 4</v>
      </c>
      <c r="G2183" t="str">
        <f t="shared" si="615"/>
        <v>Producto</v>
      </c>
      <c r="H2183" t="str">
        <f t="shared" si="616"/>
        <v>Rendimiento (qqm/ha) 1979-2020</v>
      </c>
      <c r="L2183" s="1" t="str">
        <f t="shared" si="617"/>
        <v xml:space="preserve">Informe Interactivo 4 - </v>
      </c>
    </row>
    <row r="2184" spans="1:12" hidden="1" x14ac:dyDescent="0.35">
      <c r="A2184" s="2">
        <f t="shared" si="609"/>
        <v>592</v>
      </c>
      <c r="B2184" s="2">
        <f t="shared" si="610"/>
        <v>4.1100000000000003</v>
      </c>
      <c r="C2184" s="5" t="str">
        <f t="shared" si="611"/>
        <v xml:space="preserve">Informe Interactivo 4 - </v>
      </c>
      <c r="D2184" s="6" t="str">
        <f t="shared" si="612"/>
        <v>AQUÍ SE COPIA EL LINK SIN EL ID DE FILTRO</v>
      </c>
      <c r="E2184" s="4">
        <f t="shared" si="613"/>
        <v>10</v>
      </c>
      <c r="F2184" t="str">
        <f t="shared" si="614"/>
        <v>Informe Interactivo 4</v>
      </c>
      <c r="G2184" t="str">
        <f t="shared" si="615"/>
        <v>Producto</v>
      </c>
      <c r="H2184" t="str">
        <f t="shared" si="616"/>
        <v>Rendimiento (qqm/ha) 1979-2020</v>
      </c>
      <c r="L2184" s="1" t="str">
        <f t="shared" si="617"/>
        <v xml:space="preserve">Informe Interactivo 4 - </v>
      </c>
    </row>
    <row r="2185" spans="1:12" hidden="1" x14ac:dyDescent="0.35">
      <c r="A2185" s="2">
        <f t="shared" si="609"/>
        <v>593</v>
      </c>
      <c r="B2185" s="2">
        <f t="shared" si="610"/>
        <v>4.1100000000000003</v>
      </c>
      <c r="C2185" s="5" t="str">
        <f t="shared" si="611"/>
        <v xml:space="preserve">Informe Interactivo 4 - </v>
      </c>
      <c r="D2185" s="6" t="str">
        <f t="shared" si="612"/>
        <v>AQUÍ SE COPIA EL LINK SIN EL ID DE FILTRO</v>
      </c>
      <c r="E2185" s="4">
        <f t="shared" si="613"/>
        <v>10</v>
      </c>
      <c r="F2185" t="str">
        <f t="shared" si="614"/>
        <v>Informe Interactivo 4</v>
      </c>
      <c r="G2185" t="str">
        <f t="shared" si="615"/>
        <v>Producto</v>
      </c>
      <c r="H2185" t="str">
        <f t="shared" si="616"/>
        <v>Rendimiento (qqm/ha) 1979-2020</v>
      </c>
      <c r="L2185" s="1" t="str">
        <f t="shared" si="617"/>
        <v xml:space="preserve">Informe Interactivo 4 - </v>
      </c>
    </row>
    <row r="2186" spans="1:12" hidden="1" x14ac:dyDescent="0.35">
      <c r="A2186" s="2">
        <f t="shared" si="609"/>
        <v>594</v>
      </c>
      <c r="B2186" s="2">
        <f t="shared" si="610"/>
        <v>4.1100000000000003</v>
      </c>
      <c r="C2186" s="5" t="str">
        <f t="shared" si="611"/>
        <v xml:space="preserve">Informe Interactivo 4 - </v>
      </c>
      <c r="D2186" s="6" t="str">
        <f t="shared" si="612"/>
        <v>AQUÍ SE COPIA EL LINK SIN EL ID DE FILTRO</v>
      </c>
      <c r="E2186" s="4">
        <f t="shared" si="613"/>
        <v>10</v>
      </c>
      <c r="F2186" t="str">
        <f t="shared" si="614"/>
        <v>Informe Interactivo 4</v>
      </c>
      <c r="G2186" t="str">
        <f t="shared" si="615"/>
        <v>Producto</v>
      </c>
      <c r="H2186" t="str">
        <f t="shared" si="616"/>
        <v>Rendimiento (qqm/ha) 1979-2020</v>
      </c>
      <c r="L2186" s="1" t="str">
        <f t="shared" si="617"/>
        <v xml:space="preserve">Informe Interactivo 4 - </v>
      </c>
    </row>
    <row r="2187" spans="1:12" hidden="1" x14ac:dyDescent="0.35">
      <c r="A2187" s="2">
        <f t="shared" si="609"/>
        <v>595</v>
      </c>
      <c r="B2187" s="2">
        <f t="shared" si="610"/>
        <v>4.1100000000000003</v>
      </c>
      <c r="C2187" s="5" t="str">
        <f t="shared" si="611"/>
        <v xml:space="preserve">Informe Interactivo 4 - </v>
      </c>
      <c r="D2187" s="6" t="str">
        <f t="shared" si="612"/>
        <v>AQUÍ SE COPIA EL LINK SIN EL ID DE FILTRO</v>
      </c>
      <c r="E2187" s="4">
        <f t="shared" si="613"/>
        <v>10</v>
      </c>
      <c r="F2187" t="str">
        <f t="shared" si="614"/>
        <v>Informe Interactivo 4</v>
      </c>
      <c r="G2187" t="str">
        <f t="shared" si="615"/>
        <v>Producto</v>
      </c>
      <c r="H2187" t="str">
        <f t="shared" si="616"/>
        <v>Rendimiento (qqm/ha) 1979-2020</v>
      </c>
      <c r="L2187" s="1" t="str">
        <f t="shared" si="617"/>
        <v xml:space="preserve">Informe Interactivo 4 - </v>
      </c>
    </row>
    <row r="2188" spans="1:12" hidden="1" x14ac:dyDescent="0.35">
      <c r="A2188" s="2">
        <f t="shared" si="609"/>
        <v>596</v>
      </c>
      <c r="B2188" s="2">
        <f t="shared" si="610"/>
        <v>4.1100000000000003</v>
      </c>
      <c r="C2188" s="5" t="str">
        <f t="shared" si="611"/>
        <v xml:space="preserve">Informe Interactivo 4 - </v>
      </c>
      <c r="D2188" s="6" t="str">
        <f t="shared" si="612"/>
        <v>AQUÍ SE COPIA EL LINK SIN EL ID DE FILTRO</v>
      </c>
      <c r="E2188" s="4">
        <f t="shared" si="613"/>
        <v>10</v>
      </c>
      <c r="F2188" t="str">
        <f t="shared" si="614"/>
        <v>Informe Interactivo 4</v>
      </c>
      <c r="G2188" t="str">
        <f t="shared" si="615"/>
        <v>Producto</v>
      </c>
      <c r="H2188" t="str">
        <f t="shared" si="616"/>
        <v>Rendimiento (qqm/ha) 1979-2020</v>
      </c>
      <c r="L2188" s="1" t="str">
        <f t="shared" si="617"/>
        <v xml:space="preserve">Informe Interactivo 4 - </v>
      </c>
    </row>
    <row r="2189" spans="1:12" hidden="1" x14ac:dyDescent="0.35">
      <c r="A2189" s="2">
        <f t="shared" si="609"/>
        <v>597</v>
      </c>
      <c r="B2189" s="2">
        <f t="shared" si="610"/>
        <v>4.1100000000000003</v>
      </c>
      <c r="C2189" s="5" t="str">
        <f t="shared" si="611"/>
        <v xml:space="preserve">Informe Interactivo 4 - </v>
      </c>
      <c r="D2189" s="6" t="str">
        <f t="shared" si="612"/>
        <v>AQUÍ SE COPIA EL LINK SIN EL ID DE FILTRO</v>
      </c>
      <c r="E2189" s="4">
        <f t="shared" si="613"/>
        <v>10</v>
      </c>
      <c r="F2189" t="str">
        <f t="shared" si="614"/>
        <v>Informe Interactivo 4</v>
      </c>
      <c r="G2189" t="str">
        <f t="shared" si="615"/>
        <v>Producto</v>
      </c>
      <c r="H2189" t="str">
        <f t="shared" si="616"/>
        <v>Rendimiento (qqm/ha) 1979-2020</v>
      </c>
      <c r="L2189" s="1" t="str">
        <f t="shared" si="617"/>
        <v xml:space="preserve">Informe Interactivo 4 - </v>
      </c>
    </row>
    <row r="2190" spans="1:12" hidden="1" x14ac:dyDescent="0.35">
      <c r="A2190" s="2">
        <f t="shared" si="609"/>
        <v>598</v>
      </c>
      <c r="B2190" s="2">
        <f t="shared" si="610"/>
        <v>4.1100000000000003</v>
      </c>
      <c r="C2190" s="5" t="str">
        <f t="shared" si="611"/>
        <v xml:space="preserve">Informe Interactivo 4 - </v>
      </c>
      <c r="D2190" s="6" t="str">
        <f t="shared" si="612"/>
        <v>AQUÍ SE COPIA EL LINK SIN EL ID DE FILTRO</v>
      </c>
      <c r="E2190" s="4">
        <f t="shared" si="613"/>
        <v>10</v>
      </c>
      <c r="F2190" t="str">
        <f t="shared" si="614"/>
        <v>Informe Interactivo 4</v>
      </c>
      <c r="G2190" t="str">
        <f t="shared" si="615"/>
        <v>Producto</v>
      </c>
      <c r="H2190" t="str">
        <f t="shared" si="616"/>
        <v>Rendimiento (qqm/ha) 1979-2020</v>
      </c>
      <c r="L2190" s="1" t="str">
        <f t="shared" si="617"/>
        <v xml:space="preserve">Informe Interactivo 4 - </v>
      </c>
    </row>
    <row r="2191" spans="1:12" hidden="1" x14ac:dyDescent="0.35">
      <c r="A2191" s="2">
        <f t="shared" si="609"/>
        <v>599</v>
      </c>
      <c r="B2191" s="2">
        <f t="shared" si="610"/>
        <v>4.1100000000000003</v>
      </c>
      <c r="C2191" s="5" t="str">
        <f t="shared" si="611"/>
        <v xml:space="preserve">Informe Interactivo 4 - </v>
      </c>
      <c r="D2191" s="6" t="str">
        <f t="shared" si="612"/>
        <v>AQUÍ SE COPIA EL LINK SIN EL ID DE FILTRO</v>
      </c>
      <c r="E2191" s="4">
        <f t="shared" si="613"/>
        <v>10</v>
      </c>
      <c r="F2191" t="str">
        <f t="shared" si="614"/>
        <v>Informe Interactivo 4</v>
      </c>
      <c r="G2191" t="str">
        <f t="shared" si="615"/>
        <v>Producto</v>
      </c>
      <c r="H2191" t="str">
        <f t="shared" si="616"/>
        <v>Rendimiento (qqm/ha) 1979-2020</v>
      </c>
      <c r="L2191" s="1" t="str">
        <f t="shared" si="617"/>
        <v xml:space="preserve">Informe Interactivo 4 - </v>
      </c>
    </row>
    <row r="2192" spans="1:12" hidden="1" x14ac:dyDescent="0.35">
      <c r="A2192" s="2">
        <f t="shared" si="609"/>
        <v>600</v>
      </c>
      <c r="B2192" s="2">
        <f t="shared" si="610"/>
        <v>4.1100000000000003</v>
      </c>
      <c r="C2192" s="5" t="str">
        <f t="shared" si="611"/>
        <v xml:space="preserve">Informe Interactivo 4 - </v>
      </c>
      <c r="D2192" s="6" t="str">
        <f t="shared" si="612"/>
        <v>AQUÍ SE COPIA EL LINK SIN EL ID DE FILTRO</v>
      </c>
      <c r="E2192" s="4">
        <f t="shared" si="613"/>
        <v>10</v>
      </c>
      <c r="F2192" t="str">
        <f t="shared" si="614"/>
        <v>Informe Interactivo 4</v>
      </c>
      <c r="G2192" t="str">
        <f t="shared" si="615"/>
        <v>Producto</v>
      </c>
      <c r="H2192" t="str">
        <f t="shared" si="616"/>
        <v>Rendimiento (qqm/ha) 1979-2020</v>
      </c>
      <c r="L2192" s="1" t="str">
        <f t="shared" si="617"/>
        <v xml:space="preserve">Informe Interactivo 4 - </v>
      </c>
    </row>
    <row r="2193" spans="1:12" hidden="1" x14ac:dyDescent="0.35">
      <c r="A2193" s="2">
        <f t="shared" si="609"/>
        <v>601</v>
      </c>
      <c r="B2193" s="2">
        <f t="shared" si="610"/>
        <v>4.1100000000000003</v>
      </c>
      <c r="C2193" s="5" t="str">
        <f t="shared" si="611"/>
        <v xml:space="preserve">Informe Interactivo 4 - </v>
      </c>
      <c r="D2193" s="6" t="str">
        <f t="shared" si="612"/>
        <v>AQUÍ SE COPIA EL LINK SIN EL ID DE FILTRO</v>
      </c>
      <c r="E2193" s="4">
        <f t="shared" si="613"/>
        <v>10</v>
      </c>
      <c r="F2193" t="str">
        <f t="shared" si="614"/>
        <v>Informe Interactivo 4</v>
      </c>
      <c r="G2193" t="str">
        <f t="shared" si="615"/>
        <v>Producto</v>
      </c>
      <c r="H2193" t="str">
        <f t="shared" si="616"/>
        <v>Rendimiento (qqm/ha) 1979-2020</v>
      </c>
      <c r="L2193" s="1" t="str">
        <f t="shared" si="617"/>
        <v xml:space="preserve">Informe Interactivo 4 - </v>
      </c>
    </row>
    <row r="2194" spans="1:12" hidden="1" x14ac:dyDescent="0.35">
      <c r="A2194" s="2">
        <f t="shared" si="609"/>
        <v>602</v>
      </c>
      <c r="B2194" s="2">
        <f t="shared" si="610"/>
        <v>4.1100000000000003</v>
      </c>
      <c r="C2194" s="5" t="str">
        <f t="shared" si="611"/>
        <v xml:space="preserve">Informe Interactivo 4 - </v>
      </c>
      <c r="D2194" s="6" t="str">
        <f t="shared" si="612"/>
        <v>AQUÍ SE COPIA EL LINK SIN EL ID DE FILTRO</v>
      </c>
      <c r="E2194" s="4">
        <f t="shared" si="613"/>
        <v>10</v>
      </c>
      <c r="F2194" t="str">
        <f t="shared" si="614"/>
        <v>Informe Interactivo 4</v>
      </c>
      <c r="G2194" t="str">
        <f t="shared" si="615"/>
        <v>Producto</v>
      </c>
      <c r="H2194" t="str">
        <f t="shared" si="616"/>
        <v>Rendimiento (qqm/ha) 1979-2020</v>
      </c>
      <c r="L2194" s="1" t="str">
        <f t="shared" si="617"/>
        <v xml:space="preserve">Informe Interactivo 4 - </v>
      </c>
    </row>
    <row r="2195" spans="1:12" hidden="1" x14ac:dyDescent="0.35">
      <c r="A2195" s="2">
        <f t="shared" si="609"/>
        <v>603</v>
      </c>
      <c r="B2195" s="2">
        <f t="shared" si="610"/>
        <v>4.1100000000000003</v>
      </c>
      <c r="C2195" s="5" t="str">
        <f t="shared" si="611"/>
        <v xml:space="preserve">Informe Interactivo 4 - </v>
      </c>
      <c r="D2195" s="6" t="str">
        <f t="shared" si="612"/>
        <v>AQUÍ SE COPIA EL LINK SIN EL ID DE FILTRO</v>
      </c>
      <c r="E2195" s="4">
        <f t="shared" si="613"/>
        <v>10</v>
      </c>
      <c r="F2195" t="str">
        <f t="shared" si="614"/>
        <v>Informe Interactivo 4</v>
      </c>
      <c r="G2195" t="str">
        <f t="shared" si="615"/>
        <v>Producto</v>
      </c>
      <c r="H2195" t="str">
        <f t="shared" si="616"/>
        <v>Rendimiento (qqm/ha) 1979-2020</v>
      </c>
      <c r="L2195" s="1" t="str">
        <f t="shared" si="617"/>
        <v xml:space="preserve">Informe Interactivo 4 - </v>
      </c>
    </row>
    <row r="2196" spans="1:12" hidden="1" x14ac:dyDescent="0.35">
      <c r="A2196" s="2">
        <f t="shared" si="609"/>
        <v>604</v>
      </c>
      <c r="B2196" s="2">
        <f t="shared" si="610"/>
        <v>4.1100000000000003</v>
      </c>
      <c r="C2196" s="5" t="str">
        <f t="shared" si="611"/>
        <v xml:space="preserve">Informe Interactivo 4 - </v>
      </c>
      <c r="D2196" s="6" t="str">
        <f t="shared" si="612"/>
        <v>AQUÍ SE COPIA EL LINK SIN EL ID DE FILTRO</v>
      </c>
      <c r="E2196" s="4">
        <f t="shared" si="613"/>
        <v>10</v>
      </c>
      <c r="F2196" t="str">
        <f t="shared" si="614"/>
        <v>Informe Interactivo 4</v>
      </c>
      <c r="G2196" t="str">
        <f t="shared" si="615"/>
        <v>Producto</v>
      </c>
      <c r="H2196" t="str">
        <f t="shared" si="616"/>
        <v>Rendimiento (qqm/ha) 1979-2020</v>
      </c>
      <c r="L2196" s="1" t="str">
        <f t="shared" si="617"/>
        <v xml:space="preserve">Informe Interactivo 4 - </v>
      </c>
    </row>
    <row r="2197" spans="1:12" hidden="1" x14ac:dyDescent="0.35">
      <c r="A2197" s="2">
        <f t="shared" si="609"/>
        <v>605</v>
      </c>
      <c r="B2197" s="2">
        <f t="shared" si="610"/>
        <v>4.1100000000000003</v>
      </c>
      <c r="C2197" s="5" t="str">
        <f t="shared" si="611"/>
        <v xml:space="preserve">Informe Interactivo 4 - </v>
      </c>
      <c r="D2197" s="6" t="str">
        <f t="shared" si="612"/>
        <v>AQUÍ SE COPIA EL LINK SIN EL ID DE FILTRO</v>
      </c>
      <c r="E2197" s="4">
        <f t="shared" si="613"/>
        <v>10</v>
      </c>
      <c r="F2197" t="str">
        <f t="shared" si="614"/>
        <v>Informe Interactivo 4</v>
      </c>
      <c r="G2197" t="str">
        <f t="shared" si="615"/>
        <v>Producto</v>
      </c>
      <c r="H2197" t="str">
        <f t="shared" si="616"/>
        <v>Rendimiento (qqm/ha) 1979-2020</v>
      </c>
      <c r="L2197" s="1" t="str">
        <f t="shared" si="617"/>
        <v xml:space="preserve">Informe Interactivo 4 - </v>
      </c>
    </row>
    <row r="2198" spans="1:12" hidden="1" x14ac:dyDescent="0.35">
      <c r="A2198" s="2">
        <f t="shared" si="609"/>
        <v>606</v>
      </c>
      <c r="B2198" s="2">
        <f t="shared" si="610"/>
        <v>4.1100000000000003</v>
      </c>
      <c r="C2198" s="5" t="str">
        <f t="shared" si="611"/>
        <v xml:space="preserve">Informe Interactivo 4 - </v>
      </c>
      <c r="D2198" s="6" t="str">
        <f t="shared" si="612"/>
        <v>AQUÍ SE COPIA EL LINK SIN EL ID DE FILTRO</v>
      </c>
      <c r="E2198" s="4">
        <f t="shared" si="613"/>
        <v>10</v>
      </c>
      <c r="F2198" t="str">
        <f t="shared" si="614"/>
        <v>Informe Interactivo 4</v>
      </c>
      <c r="G2198" t="str">
        <f t="shared" si="615"/>
        <v>Producto</v>
      </c>
      <c r="H2198" t="str">
        <f t="shared" si="616"/>
        <v>Rendimiento (qqm/ha) 1979-2020</v>
      </c>
      <c r="L2198" s="1" t="str">
        <f t="shared" si="617"/>
        <v xml:space="preserve">Informe Interactivo 4 - </v>
      </c>
    </row>
    <row r="2199" spans="1:12" hidden="1" x14ac:dyDescent="0.35">
      <c r="A2199" s="2">
        <f t="shared" si="609"/>
        <v>607</v>
      </c>
      <c r="B2199" s="2">
        <f t="shared" si="610"/>
        <v>4.1100000000000003</v>
      </c>
      <c r="C2199" s="5" t="str">
        <f t="shared" si="611"/>
        <v xml:space="preserve">Informe Interactivo 4 - </v>
      </c>
      <c r="D2199" s="6" t="str">
        <f t="shared" si="612"/>
        <v>AQUÍ SE COPIA EL LINK SIN EL ID DE FILTRO</v>
      </c>
      <c r="E2199" s="4">
        <f t="shared" si="613"/>
        <v>10</v>
      </c>
      <c r="F2199" t="str">
        <f t="shared" si="614"/>
        <v>Informe Interactivo 4</v>
      </c>
      <c r="G2199" t="str">
        <f t="shared" si="615"/>
        <v>Producto</v>
      </c>
      <c r="H2199" t="str">
        <f t="shared" si="616"/>
        <v>Rendimiento (qqm/ha) 1979-2020</v>
      </c>
      <c r="L2199" s="1" t="str">
        <f t="shared" si="617"/>
        <v xml:space="preserve">Informe Interactivo 4 - </v>
      </c>
    </row>
    <row r="2200" spans="1:12" hidden="1" x14ac:dyDescent="0.35">
      <c r="A2200" s="2">
        <f t="shared" si="609"/>
        <v>608</v>
      </c>
      <c r="B2200" s="2">
        <f t="shared" si="610"/>
        <v>4.1100000000000003</v>
      </c>
      <c r="C2200" s="5" t="str">
        <f t="shared" si="611"/>
        <v xml:space="preserve">Informe Interactivo 4 - </v>
      </c>
      <c r="D2200" s="6" t="str">
        <f t="shared" si="612"/>
        <v>AQUÍ SE COPIA EL LINK SIN EL ID DE FILTRO</v>
      </c>
      <c r="E2200" s="4">
        <f t="shared" si="613"/>
        <v>10</v>
      </c>
      <c r="F2200" t="str">
        <f t="shared" si="614"/>
        <v>Informe Interactivo 4</v>
      </c>
      <c r="G2200" t="str">
        <f t="shared" si="615"/>
        <v>Producto</v>
      </c>
      <c r="H2200" t="str">
        <f t="shared" si="616"/>
        <v>Rendimiento (qqm/ha) 1979-2020</v>
      </c>
      <c r="L2200" s="1" t="str">
        <f t="shared" si="617"/>
        <v xml:space="preserve">Informe Interactivo 4 - </v>
      </c>
    </row>
    <row r="2201" spans="1:12" hidden="1" x14ac:dyDescent="0.35">
      <c r="A2201" s="2">
        <f t="shared" si="609"/>
        <v>609</v>
      </c>
      <c r="B2201" s="2">
        <f t="shared" si="610"/>
        <v>4.1100000000000003</v>
      </c>
      <c r="C2201" s="5" t="str">
        <f t="shared" si="611"/>
        <v xml:space="preserve">Informe Interactivo 4 - </v>
      </c>
      <c r="D2201" s="6" t="str">
        <f t="shared" si="612"/>
        <v>AQUÍ SE COPIA EL LINK SIN EL ID DE FILTRO</v>
      </c>
      <c r="E2201" s="4">
        <f t="shared" si="613"/>
        <v>10</v>
      </c>
      <c r="F2201" t="str">
        <f t="shared" si="614"/>
        <v>Informe Interactivo 4</v>
      </c>
      <c r="G2201" t="str">
        <f t="shared" si="615"/>
        <v>Producto</v>
      </c>
      <c r="H2201" t="str">
        <f t="shared" si="616"/>
        <v>Rendimiento (qqm/ha) 1979-2020</v>
      </c>
      <c r="L2201" s="1" t="str">
        <f t="shared" si="617"/>
        <v xml:space="preserve">Informe Interactivo 4 - </v>
      </c>
    </row>
    <row r="2202" spans="1:12" hidden="1" x14ac:dyDescent="0.35">
      <c r="A2202" s="2">
        <f t="shared" si="609"/>
        <v>610</v>
      </c>
      <c r="B2202" s="2">
        <f t="shared" si="610"/>
        <v>4.1100000000000003</v>
      </c>
      <c r="C2202" s="5" t="str">
        <f t="shared" si="611"/>
        <v xml:space="preserve">Informe Interactivo 4 - </v>
      </c>
      <c r="D2202" s="6" t="str">
        <f t="shared" si="612"/>
        <v>AQUÍ SE COPIA EL LINK SIN EL ID DE FILTRO</v>
      </c>
      <c r="E2202" s="4">
        <f t="shared" si="613"/>
        <v>10</v>
      </c>
      <c r="F2202" t="str">
        <f t="shared" si="614"/>
        <v>Informe Interactivo 4</v>
      </c>
      <c r="G2202" t="str">
        <f t="shared" si="615"/>
        <v>Producto</v>
      </c>
      <c r="H2202" t="str">
        <f t="shared" si="616"/>
        <v>Rendimiento (qqm/ha) 1979-2020</v>
      </c>
      <c r="L2202" s="1" t="str">
        <f t="shared" si="617"/>
        <v xml:space="preserve">Informe Interactivo 4 - </v>
      </c>
    </row>
    <row r="2203" spans="1:12" hidden="1" x14ac:dyDescent="0.35">
      <c r="A2203" s="2">
        <f t="shared" si="609"/>
        <v>611</v>
      </c>
      <c r="B2203" s="2">
        <f t="shared" si="610"/>
        <v>4.1100000000000003</v>
      </c>
      <c r="C2203" s="5" t="str">
        <f t="shared" si="611"/>
        <v xml:space="preserve">Informe Interactivo 4 - </v>
      </c>
      <c r="D2203" s="6" t="str">
        <f t="shared" si="612"/>
        <v>AQUÍ SE COPIA EL LINK SIN EL ID DE FILTRO</v>
      </c>
      <c r="E2203" s="4">
        <f t="shared" si="613"/>
        <v>10</v>
      </c>
      <c r="F2203" t="str">
        <f t="shared" si="614"/>
        <v>Informe Interactivo 4</v>
      </c>
      <c r="G2203" t="str">
        <f t="shared" si="615"/>
        <v>Producto</v>
      </c>
      <c r="H2203" t="str">
        <f t="shared" si="616"/>
        <v>Rendimiento (qqm/ha) 1979-2020</v>
      </c>
      <c r="L2203" s="1" t="str">
        <f t="shared" si="617"/>
        <v xml:space="preserve">Informe Interactivo 4 - </v>
      </c>
    </row>
    <row r="2204" spans="1:12" hidden="1" x14ac:dyDescent="0.35">
      <c r="A2204" s="2">
        <f t="shared" si="609"/>
        <v>612</v>
      </c>
      <c r="B2204" s="2">
        <f t="shared" si="610"/>
        <v>4.1100000000000003</v>
      </c>
      <c r="C2204" s="5" t="str">
        <f t="shared" si="611"/>
        <v xml:space="preserve">Informe Interactivo 4 - </v>
      </c>
      <c r="D2204" s="6" t="str">
        <f t="shared" si="612"/>
        <v>AQUÍ SE COPIA EL LINK SIN EL ID DE FILTRO</v>
      </c>
      <c r="E2204" s="4">
        <f t="shared" si="613"/>
        <v>10</v>
      </c>
      <c r="F2204" t="str">
        <f t="shared" si="614"/>
        <v>Informe Interactivo 4</v>
      </c>
      <c r="G2204" t="str">
        <f t="shared" si="615"/>
        <v>Producto</v>
      </c>
      <c r="H2204" t="str">
        <f t="shared" si="616"/>
        <v>Rendimiento (qqm/ha) 1979-2020</v>
      </c>
      <c r="L2204" s="1" t="str">
        <f t="shared" si="617"/>
        <v xml:space="preserve">Informe Interactivo 4 - </v>
      </c>
    </row>
    <row r="2205" spans="1:12" hidden="1" x14ac:dyDescent="0.35">
      <c r="A2205" s="2">
        <f t="shared" si="609"/>
        <v>613</v>
      </c>
      <c r="B2205" s="2">
        <f t="shared" si="610"/>
        <v>4.1100000000000003</v>
      </c>
      <c r="C2205" s="5" t="str">
        <f t="shared" si="611"/>
        <v xml:space="preserve">Informe Interactivo 4 - </v>
      </c>
      <c r="D2205" s="6" t="str">
        <f t="shared" si="612"/>
        <v>AQUÍ SE COPIA EL LINK SIN EL ID DE FILTRO</v>
      </c>
      <c r="E2205" s="4">
        <f t="shared" si="613"/>
        <v>10</v>
      </c>
      <c r="F2205" t="str">
        <f t="shared" si="614"/>
        <v>Informe Interactivo 4</v>
      </c>
      <c r="G2205" t="str">
        <f t="shared" si="615"/>
        <v>Producto</v>
      </c>
      <c r="H2205" t="str">
        <f t="shared" si="616"/>
        <v>Rendimiento (qqm/ha) 1979-2020</v>
      </c>
      <c r="L2205" s="1" t="str">
        <f t="shared" si="617"/>
        <v xml:space="preserve">Informe Interactivo 4 - </v>
      </c>
    </row>
    <row r="2206" spans="1:12" hidden="1" x14ac:dyDescent="0.35">
      <c r="A2206" s="2">
        <f t="shared" si="609"/>
        <v>614</v>
      </c>
      <c r="B2206" s="2">
        <f t="shared" si="610"/>
        <v>4.1100000000000003</v>
      </c>
      <c r="C2206" s="5" t="str">
        <f t="shared" si="611"/>
        <v xml:space="preserve">Informe Interactivo 4 - </v>
      </c>
      <c r="D2206" s="6" t="str">
        <f t="shared" si="612"/>
        <v>AQUÍ SE COPIA EL LINK SIN EL ID DE FILTRO</v>
      </c>
      <c r="E2206" s="4">
        <f t="shared" si="613"/>
        <v>10</v>
      </c>
      <c r="F2206" t="str">
        <f t="shared" si="614"/>
        <v>Informe Interactivo 4</v>
      </c>
      <c r="G2206" t="str">
        <f t="shared" si="615"/>
        <v>Producto</v>
      </c>
      <c r="H2206" t="str">
        <f t="shared" si="616"/>
        <v>Rendimiento (qqm/ha) 1979-2020</v>
      </c>
      <c r="L2206" s="1" t="str">
        <f t="shared" si="617"/>
        <v xml:space="preserve">Informe Interactivo 4 - </v>
      </c>
    </row>
    <row r="2207" spans="1:12" hidden="1" x14ac:dyDescent="0.35">
      <c r="A2207" s="2">
        <f t="shared" si="609"/>
        <v>615</v>
      </c>
      <c r="B2207" s="2">
        <f t="shared" si="610"/>
        <v>4.1100000000000003</v>
      </c>
      <c r="C2207" s="5" t="str">
        <f t="shared" si="611"/>
        <v xml:space="preserve">Informe Interactivo 4 - </v>
      </c>
      <c r="D2207" s="6" t="str">
        <f t="shared" si="612"/>
        <v>AQUÍ SE COPIA EL LINK SIN EL ID DE FILTRO</v>
      </c>
      <c r="E2207" s="4">
        <f t="shared" si="613"/>
        <v>10</v>
      </c>
      <c r="F2207" t="str">
        <f t="shared" si="614"/>
        <v>Informe Interactivo 4</v>
      </c>
      <c r="G2207" t="str">
        <f t="shared" si="615"/>
        <v>Producto</v>
      </c>
      <c r="H2207" t="str">
        <f t="shared" si="616"/>
        <v>Rendimiento (qqm/ha) 1979-2020</v>
      </c>
      <c r="L2207" s="1" t="str">
        <f t="shared" si="617"/>
        <v xml:space="preserve">Informe Interactivo 4 - </v>
      </c>
    </row>
    <row r="2208" spans="1:12" hidden="1" x14ac:dyDescent="0.35">
      <c r="A2208" s="2">
        <f t="shared" si="609"/>
        <v>616</v>
      </c>
      <c r="B2208" s="2">
        <f t="shared" si="610"/>
        <v>4.1100000000000003</v>
      </c>
      <c r="C2208" s="5" t="str">
        <f t="shared" si="611"/>
        <v xml:space="preserve">Informe Interactivo 4 - </v>
      </c>
      <c r="D2208" s="6" t="str">
        <f t="shared" si="612"/>
        <v>AQUÍ SE COPIA EL LINK SIN EL ID DE FILTRO</v>
      </c>
      <c r="E2208" s="4">
        <f t="shared" si="613"/>
        <v>10</v>
      </c>
      <c r="F2208" t="str">
        <f t="shared" si="614"/>
        <v>Informe Interactivo 4</v>
      </c>
      <c r="G2208" t="str">
        <f t="shared" si="615"/>
        <v>Producto</v>
      </c>
      <c r="H2208" t="str">
        <f t="shared" si="616"/>
        <v>Rendimiento (qqm/ha) 1979-2020</v>
      </c>
      <c r="L2208" s="1" t="str">
        <f t="shared" si="617"/>
        <v xml:space="preserve">Informe Interactivo 4 - </v>
      </c>
    </row>
    <row r="2209" spans="1:12" hidden="1" x14ac:dyDescent="0.35">
      <c r="A2209" s="2">
        <f t="shared" si="609"/>
        <v>617</v>
      </c>
      <c r="B2209" s="2">
        <f t="shared" si="610"/>
        <v>4.1100000000000003</v>
      </c>
      <c r="C2209" s="5" t="str">
        <f t="shared" si="611"/>
        <v xml:space="preserve">Informe Interactivo 4 - </v>
      </c>
      <c r="D2209" s="6" t="str">
        <f t="shared" si="612"/>
        <v>AQUÍ SE COPIA EL LINK SIN EL ID DE FILTRO</v>
      </c>
      <c r="E2209" s="4">
        <f t="shared" si="613"/>
        <v>10</v>
      </c>
      <c r="F2209" t="str">
        <f t="shared" si="614"/>
        <v>Informe Interactivo 4</v>
      </c>
      <c r="G2209" t="str">
        <f t="shared" si="615"/>
        <v>Producto</v>
      </c>
      <c r="H2209" t="str">
        <f t="shared" si="616"/>
        <v>Rendimiento (qqm/ha) 1979-2020</v>
      </c>
      <c r="L2209" s="1" t="str">
        <f t="shared" si="617"/>
        <v xml:space="preserve">Informe Interactivo 4 - </v>
      </c>
    </row>
    <row r="2210" spans="1:12" hidden="1" x14ac:dyDescent="0.35">
      <c r="A2210" s="2">
        <f t="shared" si="609"/>
        <v>618</v>
      </c>
      <c r="B2210" s="2">
        <f t="shared" si="610"/>
        <v>4.1100000000000003</v>
      </c>
      <c r="C2210" s="5" t="str">
        <f t="shared" si="611"/>
        <v xml:space="preserve">Informe Interactivo 4 - </v>
      </c>
      <c r="D2210" s="6" t="str">
        <f t="shared" si="612"/>
        <v>AQUÍ SE COPIA EL LINK SIN EL ID DE FILTRO</v>
      </c>
      <c r="E2210" s="4">
        <f t="shared" si="613"/>
        <v>10</v>
      </c>
      <c r="F2210" t="str">
        <f t="shared" si="614"/>
        <v>Informe Interactivo 4</v>
      </c>
      <c r="G2210" t="str">
        <f t="shared" si="615"/>
        <v>Producto</v>
      </c>
      <c r="H2210" t="str">
        <f t="shared" si="616"/>
        <v>Rendimiento (qqm/ha) 1979-2020</v>
      </c>
      <c r="L2210" s="1" t="str">
        <f t="shared" si="617"/>
        <v xml:space="preserve">Informe Interactivo 4 - </v>
      </c>
    </row>
    <row r="2211" spans="1:12" hidden="1" x14ac:dyDescent="0.35">
      <c r="A2211" s="2">
        <f t="shared" si="609"/>
        <v>619</v>
      </c>
      <c r="B2211" s="2">
        <f t="shared" si="610"/>
        <v>4.1100000000000003</v>
      </c>
      <c r="C2211" s="5" t="str">
        <f t="shared" si="611"/>
        <v xml:space="preserve">Informe Interactivo 4 - </v>
      </c>
      <c r="D2211" s="6" t="str">
        <f t="shared" si="612"/>
        <v>AQUÍ SE COPIA EL LINK SIN EL ID DE FILTRO</v>
      </c>
      <c r="E2211" s="4">
        <f t="shared" si="613"/>
        <v>10</v>
      </c>
      <c r="F2211" t="str">
        <f t="shared" si="614"/>
        <v>Informe Interactivo 4</v>
      </c>
      <c r="G2211" t="str">
        <f t="shared" si="615"/>
        <v>Producto</v>
      </c>
      <c r="H2211" t="str">
        <f t="shared" si="616"/>
        <v>Rendimiento (qqm/ha) 1979-2020</v>
      </c>
      <c r="L2211" s="1" t="str">
        <f t="shared" si="617"/>
        <v xml:space="preserve">Informe Interactivo 4 - </v>
      </c>
    </row>
    <row r="2212" spans="1:12" hidden="1" x14ac:dyDescent="0.35">
      <c r="A2212" s="2">
        <f t="shared" si="609"/>
        <v>620</v>
      </c>
      <c r="B2212" s="2">
        <f t="shared" si="610"/>
        <v>4.1100000000000003</v>
      </c>
      <c r="C2212" s="5" t="str">
        <f t="shared" si="611"/>
        <v xml:space="preserve">Informe Interactivo 4 - </v>
      </c>
      <c r="D2212" s="6" t="str">
        <f t="shared" si="612"/>
        <v>AQUÍ SE COPIA EL LINK SIN EL ID DE FILTRO</v>
      </c>
      <c r="E2212" s="4">
        <f t="shared" si="613"/>
        <v>10</v>
      </c>
      <c r="F2212" t="str">
        <f t="shared" si="614"/>
        <v>Informe Interactivo 4</v>
      </c>
      <c r="G2212" t="str">
        <f t="shared" si="615"/>
        <v>Producto</v>
      </c>
      <c r="H2212" t="str">
        <f t="shared" si="616"/>
        <v>Rendimiento (qqm/ha) 1979-2020</v>
      </c>
      <c r="L2212" s="1" t="str">
        <f t="shared" si="617"/>
        <v xml:space="preserve">Informe Interactivo 4 - </v>
      </c>
    </row>
    <row r="2213" spans="1:12" hidden="1" x14ac:dyDescent="0.35">
      <c r="A2213" s="2">
        <f t="shared" si="609"/>
        <v>621</v>
      </c>
      <c r="B2213" s="2">
        <f t="shared" si="610"/>
        <v>4.1100000000000003</v>
      </c>
      <c r="C2213" s="5" t="str">
        <f t="shared" si="611"/>
        <v xml:space="preserve">Informe Interactivo 4 - </v>
      </c>
      <c r="D2213" s="6" t="str">
        <f t="shared" si="612"/>
        <v>AQUÍ SE COPIA EL LINK SIN EL ID DE FILTRO</v>
      </c>
      <c r="E2213" s="4">
        <f t="shared" si="613"/>
        <v>10</v>
      </c>
      <c r="F2213" t="str">
        <f t="shared" si="614"/>
        <v>Informe Interactivo 4</v>
      </c>
      <c r="G2213" t="str">
        <f t="shared" si="615"/>
        <v>Producto</v>
      </c>
      <c r="H2213" t="str">
        <f t="shared" si="616"/>
        <v>Rendimiento (qqm/ha) 1979-2020</v>
      </c>
      <c r="L2213" s="1" t="str">
        <f t="shared" si="617"/>
        <v xml:space="preserve">Informe Interactivo 4 - </v>
      </c>
    </row>
    <row r="2214" spans="1:12" hidden="1" x14ac:dyDescent="0.35">
      <c r="A2214" s="2">
        <f t="shared" si="609"/>
        <v>622</v>
      </c>
      <c r="B2214" s="2">
        <f t="shared" si="610"/>
        <v>4.1100000000000003</v>
      </c>
      <c r="C2214" s="5" t="str">
        <f t="shared" si="611"/>
        <v xml:space="preserve">Informe Interactivo 4 - </v>
      </c>
      <c r="D2214" s="6" t="str">
        <f t="shared" si="612"/>
        <v>AQUÍ SE COPIA EL LINK SIN EL ID DE FILTRO</v>
      </c>
      <c r="E2214" s="4">
        <f t="shared" si="613"/>
        <v>10</v>
      </c>
      <c r="F2214" t="str">
        <f t="shared" si="614"/>
        <v>Informe Interactivo 4</v>
      </c>
      <c r="G2214" t="str">
        <f t="shared" si="615"/>
        <v>Producto</v>
      </c>
      <c r="H2214" t="str">
        <f t="shared" si="616"/>
        <v>Rendimiento (qqm/ha) 1979-2020</v>
      </c>
      <c r="L2214" s="1" t="str">
        <f t="shared" si="617"/>
        <v xml:space="preserve">Informe Interactivo 4 - </v>
      </c>
    </row>
    <row r="2215" spans="1:12" hidden="1" x14ac:dyDescent="0.35">
      <c r="A2215" s="2">
        <f t="shared" si="609"/>
        <v>623</v>
      </c>
      <c r="B2215" s="2">
        <f t="shared" si="610"/>
        <v>4.1100000000000003</v>
      </c>
      <c r="C2215" s="5" t="str">
        <f t="shared" si="611"/>
        <v xml:space="preserve">Informe Interactivo 4 - </v>
      </c>
      <c r="D2215" s="6" t="str">
        <f t="shared" si="612"/>
        <v>AQUÍ SE COPIA EL LINK SIN EL ID DE FILTRO</v>
      </c>
      <c r="E2215" s="4">
        <f t="shared" si="613"/>
        <v>10</v>
      </c>
      <c r="F2215" t="str">
        <f t="shared" si="614"/>
        <v>Informe Interactivo 4</v>
      </c>
      <c r="G2215" t="str">
        <f t="shared" si="615"/>
        <v>Producto</v>
      </c>
      <c r="H2215" t="str">
        <f t="shared" si="616"/>
        <v>Rendimiento (qqm/ha) 1979-2020</v>
      </c>
      <c r="L2215" s="1" t="str">
        <f t="shared" si="617"/>
        <v xml:space="preserve">Informe Interactivo 4 - </v>
      </c>
    </row>
    <row r="2216" spans="1:12" hidden="1" x14ac:dyDescent="0.35">
      <c r="A2216" s="2">
        <f t="shared" si="609"/>
        <v>624</v>
      </c>
      <c r="B2216" s="2">
        <f t="shared" si="610"/>
        <v>4.1100000000000003</v>
      </c>
      <c r="C2216" s="5" t="str">
        <f t="shared" si="611"/>
        <v xml:space="preserve">Informe Interactivo 4 - </v>
      </c>
      <c r="D2216" s="6" t="str">
        <f t="shared" si="612"/>
        <v>AQUÍ SE COPIA EL LINK SIN EL ID DE FILTRO</v>
      </c>
      <c r="E2216" s="4">
        <f t="shared" si="613"/>
        <v>10</v>
      </c>
      <c r="F2216" t="str">
        <f t="shared" si="614"/>
        <v>Informe Interactivo 4</v>
      </c>
      <c r="G2216" t="str">
        <f t="shared" si="615"/>
        <v>Producto</v>
      </c>
      <c r="H2216" t="str">
        <f t="shared" si="616"/>
        <v>Rendimiento (qqm/ha) 1979-2020</v>
      </c>
      <c r="L2216" s="1" t="str">
        <f t="shared" si="617"/>
        <v xml:space="preserve">Informe Interactivo 4 - </v>
      </c>
    </row>
    <row r="2217" spans="1:12" hidden="1" x14ac:dyDescent="0.35">
      <c r="A2217" s="2">
        <f t="shared" si="609"/>
        <v>625</v>
      </c>
      <c r="B2217" s="2">
        <f t="shared" si="610"/>
        <v>4.1100000000000003</v>
      </c>
      <c r="C2217" s="5" t="str">
        <f t="shared" si="611"/>
        <v xml:space="preserve">Informe Interactivo 4 - </v>
      </c>
      <c r="D2217" s="6" t="str">
        <f t="shared" si="612"/>
        <v>AQUÍ SE COPIA EL LINK SIN EL ID DE FILTRO</v>
      </c>
      <c r="E2217" s="4">
        <f t="shared" si="613"/>
        <v>10</v>
      </c>
      <c r="F2217" t="str">
        <f t="shared" si="614"/>
        <v>Informe Interactivo 4</v>
      </c>
      <c r="G2217" t="str">
        <f t="shared" si="615"/>
        <v>Producto</v>
      </c>
      <c r="H2217" t="str">
        <f t="shared" si="616"/>
        <v>Rendimiento (qqm/ha) 1979-2020</v>
      </c>
      <c r="L2217" s="1" t="str">
        <f t="shared" si="617"/>
        <v xml:space="preserve">Informe Interactivo 4 - </v>
      </c>
    </row>
    <row r="2218" spans="1:12" hidden="1" x14ac:dyDescent="0.35">
      <c r="A2218" s="2">
        <f t="shared" si="609"/>
        <v>626</v>
      </c>
      <c r="B2218" s="2">
        <f t="shared" si="610"/>
        <v>4.1100000000000003</v>
      </c>
      <c r="C2218" s="5" t="str">
        <f t="shared" si="611"/>
        <v xml:space="preserve">Informe Interactivo 4 - </v>
      </c>
      <c r="D2218" s="6" t="str">
        <f t="shared" si="612"/>
        <v>AQUÍ SE COPIA EL LINK SIN EL ID DE FILTRO</v>
      </c>
      <c r="E2218" s="4">
        <f t="shared" si="613"/>
        <v>10</v>
      </c>
      <c r="F2218" t="str">
        <f t="shared" si="614"/>
        <v>Informe Interactivo 4</v>
      </c>
      <c r="G2218" t="str">
        <f t="shared" si="615"/>
        <v>Producto</v>
      </c>
      <c r="H2218" t="str">
        <f t="shared" si="616"/>
        <v>Rendimiento (qqm/ha) 1979-2020</v>
      </c>
      <c r="L2218" s="1" t="str">
        <f t="shared" si="617"/>
        <v xml:space="preserve">Informe Interactivo 4 - </v>
      </c>
    </row>
    <row r="2219" spans="1:12" hidden="1" x14ac:dyDescent="0.35">
      <c r="A2219" s="2">
        <f t="shared" si="609"/>
        <v>627</v>
      </c>
      <c r="B2219" s="2">
        <f t="shared" si="610"/>
        <v>4.1100000000000003</v>
      </c>
      <c r="C2219" s="5" t="str">
        <f t="shared" si="611"/>
        <v xml:space="preserve">Informe Interactivo 4 - </v>
      </c>
      <c r="D2219" s="6" t="str">
        <f t="shared" si="612"/>
        <v>AQUÍ SE COPIA EL LINK SIN EL ID DE FILTRO</v>
      </c>
      <c r="E2219" s="4">
        <f t="shared" si="613"/>
        <v>10</v>
      </c>
      <c r="F2219" t="str">
        <f t="shared" si="614"/>
        <v>Informe Interactivo 4</v>
      </c>
      <c r="G2219" t="str">
        <f t="shared" si="615"/>
        <v>Producto</v>
      </c>
      <c r="H2219" t="str">
        <f t="shared" si="616"/>
        <v>Rendimiento (qqm/ha) 1979-2020</v>
      </c>
      <c r="L2219" s="1" t="str">
        <f t="shared" si="617"/>
        <v xml:space="preserve">Informe Interactivo 4 - </v>
      </c>
    </row>
    <row r="2220" spans="1:12" hidden="1" x14ac:dyDescent="0.35">
      <c r="A2220" s="2">
        <f t="shared" si="609"/>
        <v>628</v>
      </c>
      <c r="B2220" s="2">
        <f t="shared" si="610"/>
        <v>4.1100000000000003</v>
      </c>
      <c r="C2220" s="5" t="str">
        <f t="shared" si="611"/>
        <v xml:space="preserve">Informe Interactivo 4 - </v>
      </c>
      <c r="D2220" s="6" t="str">
        <f t="shared" si="612"/>
        <v>AQUÍ SE COPIA EL LINK SIN EL ID DE FILTRO</v>
      </c>
      <c r="E2220" s="4">
        <f t="shared" si="613"/>
        <v>10</v>
      </c>
      <c r="F2220" t="str">
        <f t="shared" si="614"/>
        <v>Informe Interactivo 4</v>
      </c>
      <c r="G2220" t="str">
        <f t="shared" si="615"/>
        <v>Producto</v>
      </c>
      <c r="H2220" t="str">
        <f t="shared" si="616"/>
        <v>Rendimiento (qqm/ha) 1979-2020</v>
      </c>
      <c r="L2220" s="1" t="str">
        <f t="shared" si="617"/>
        <v xml:space="preserve">Informe Interactivo 4 - </v>
      </c>
    </row>
    <row r="2221" spans="1:12" hidden="1" x14ac:dyDescent="0.35">
      <c r="A2221" s="2">
        <f t="shared" si="609"/>
        <v>629</v>
      </c>
      <c r="B2221" s="2">
        <f t="shared" si="610"/>
        <v>4.1100000000000003</v>
      </c>
      <c r="C2221" s="5" t="str">
        <f t="shared" si="611"/>
        <v xml:space="preserve">Informe Interactivo 4 - </v>
      </c>
      <c r="D2221" s="6" t="str">
        <f t="shared" si="612"/>
        <v>AQUÍ SE COPIA EL LINK SIN EL ID DE FILTRO</v>
      </c>
      <c r="E2221" s="4">
        <f t="shared" si="613"/>
        <v>10</v>
      </c>
      <c r="F2221" t="str">
        <f t="shared" si="614"/>
        <v>Informe Interactivo 4</v>
      </c>
      <c r="G2221" t="str">
        <f t="shared" si="615"/>
        <v>Producto</v>
      </c>
      <c r="H2221" t="str">
        <f t="shared" si="616"/>
        <v>Rendimiento (qqm/ha) 1979-2020</v>
      </c>
      <c r="L2221" s="1" t="str">
        <f t="shared" si="617"/>
        <v xml:space="preserve">Informe Interactivo 4 - </v>
      </c>
    </row>
    <row r="2222" spans="1:12" hidden="1" x14ac:dyDescent="0.35">
      <c r="A2222" s="2">
        <f t="shared" si="609"/>
        <v>630</v>
      </c>
      <c r="B2222" s="2">
        <f t="shared" si="610"/>
        <v>4.1100000000000003</v>
      </c>
      <c r="C2222" s="5" t="str">
        <f t="shared" si="611"/>
        <v xml:space="preserve">Informe Interactivo 4 - </v>
      </c>
      <c r="D2222" s="6" t="str">
        <f t="shared" si="612"/>
        <v>AQUÍ SE COPIA EL LINK SIN EL ID DE FILTRO</v>
      </c>
      <c r="E2222" s="4">
        <f t="shared" si="613"/>
        <v>10</v>
      </c>
      <c r="F2222" t="str">
        <f t="shared" si="614"/>
        <v>Informe Interactivo 4</v>
      </c>
      <c r="G2222" t="str">
        <f t="shared" si="615"/>
        <v>Producto</v>
      </c>
      <c r="H2222" t="str">
        <f t="shared" si="616"/>
        <v>Rendimiento (qqm/ha) 1979-2020</v>
      </c>
      <c r="L2222" s="1" t="str">
        <f t="shared" si="617"/>
        <v xml:space="preserve">Informe Interactivo 4 - </v>
      </c>
    </row>
    <row r="2223" spans="1:12" hidden="1" x14ac:dyDescent="0.35">
      <c r="A2223" s="2">
        <f t="shared" si="609"/>
        <v>631</v>
      </c>
      <c r="B2223" s="2">
        <f t="shared" si="610"/>
        <v>4.1100000000000003</v>
      </c>
      <c r="C2223" s="5" t="str">
        <f t="shared" si="611"/>
        <v xml:space="preserve">Informe Interactivo 4 - </v>
      </c>
      <c r="D2223" s="6" t="str">
        <f t="shared" si="612"/>
        <v>AQUÍ SE COPIA EL LINK SIN EL ID DE FILTRO</v>
      </c>
      <c r="E2223" s="4">
        <f t="shared" si="613"/>
        <v>10</v>
      </c>
      <c r="F2223" t="str">
        <f t="shared" si="614"/>
        <v>Informe Interactivo 4</v>
      </c>
      <c r="G2223" t="str">
        <f t="shared" si="615"/>
        <v>Producto</v>
      </c>
      <c r="H2223" t="str">
        <f t="shared" si="616"/>
        <v>Rendimiento (qqm/ha) 1979-2020</v>
      </c>
      <c r="L2223" s="1" t="str">
        <f t="shared" si="617"/>
        <v xml:space="preserve">Informe Interactivo 4 - </v>
      </c>
    </row>
    <row r="2224" spans="1:12" hidden="1" x14ac:dyDescent="0.35">
      <c r="A2224" s="2">
        <f t="shared" si="609"/>
        <v>632</v>
      </c>
      <c r="B2224" s="2">
        <f t="shared" si="610"/>
        <v>4.1100000000000003</v>
      </c>
      <c r="C2224" s="5" t="str">
        <f t="shared" si="611"/>
        <v xml:space="preserve">Informe Interactivo 4 - </v>
      </c>
      <c r="D2224" s="6" t="str">
        <f t="shared" si="612"/>
        <v>AQUÍ SE COPIA EL LINK SIN EL ID DE FILTRO</v>
      </c>
      <c r="E2224" s="4">
        <f t="shared" si="613"/>
        <v>10</v>
      </c>
      <c r="F2224" t="str">
        <f t="shared" si="614"/>
        <v>Informe Interactivo 4</v>
      </c>
      <c r="G2224" t="str">
        <f t="shared" si="615"/>
        <v>Producto</v>
      </c>
      <c r="H2224" t="str">
        <f t="shared" si="616"/>
        <v>Rendimiento (qqm/ha) 1979-2020</v>
      </c>
      <c r="L2224" s="1" t="str">
        <f t="shared" si="617"/>
        <v xml:space="preserve">Informe Interactivo 4 - </v>
      </c>
    </row>
    <row r="2225" spans="1:12" hidden="1" x14ac:dyDescent="0.35">
      <c r="A2225" s="2">
        <f t="shared" si="609"/>
        <v>633</v>
      </c>
      <c r="B2225" s="2">
        <f t="shared" si="610"/>
        <v>4.1100000000000003</v>
      </c>
      <c r="C2225" s="5" t="str">
        <f t="shared" si="611"/>
        <v xml:space="preserve">Informe Interactivo 4 - </v>
      </c>
      <c r="D2225" s="6" t="str">
        <f t="shared" si="612"/>
        <v>AQUÍ SE COPIA EL LINK SIN EL ID DE FILTRO</v>
      </c>
      <c r="E2225" s="4">
        <f t="shared" si="613"/>
        <v>10</v>
      </c>
      <c r="F2225" t="str">
        <f t="shared" si="614"/>
        <v>Informe Interactivo 4</v>
      </c>
      <c r="G2225" t="str">
        <f t="shared" si="615"/>
        <v>Producto</v>
      </c>
      <c r="H2225" t="str">
        <f t="shared" si="616"/>
        <v>Rendimiento (qqm/ha) 1979-2020</v>
      </c>
      <c r="L2225" s="1" t="str">
        <f t="shared" si="617"/>
        <v xml:space="preserve">Informe Interactivo 4 - </v>
      </c>
    </row>
    <row r="2226" spans="1:12" hidden="1" x14ac:dyDescent="0.35">
      <c r="A2226" s="2">
        <f t="shared" ref="A2226:A2289" si="618">+A2225+1</f>
        <v>634</v>
      </c>
      <c r="B2226" s="2">
        <f t="shared" ref="B2226:B2289" si="619">+B2225</f>
        <v>4.1100000000000003</v>
      </c>
      <c r="C2226" s="5" t="str">
        <f t="shared" ref="C2226:C2289" si="620">+F2226&amp;" - "&amp;J2226</f>
        <v xml:space="preserve">Informe Interactivo 4 - </v>
      </c>
      <c r="D2226" s="6" t="str">
        <f t="shared" ref="D2226:D2289" si="621">+"AQUÍ SE COPIA EL LINK SIN EL ID DE FILTRO"&amp;I2226</f>
        <v>AQUÍ SE COPIA EL LINK SIN EL ID DE FILTRO</v>
      </c>
      <c r="E2226" s="4">
        <f t="shared" ref="E2226:E2289" si="622">+E2225</f>
        <v>10</v>
      </c>
      <c r="F2226" t="str">
        <f t="shared" ref="F2226:F2289" si="623">+F2225</f>
        <v>Informe Interactivo 4</v>
      </c>
      <c r="G2226" t="str">
        <f t="shared" ref="G2226:G2289" si="624">+G2225</f>
        <v>Producto</v>
      </c>
      <c r="H2226" t="str">
        <f t="shared" ref="H2226:H2289" si="625">+H2225</f>
        <v>Rendimiento (qqm/ha) 1979-2020</v>
      </c>
      <c r="L2226" s="1" t="str">
        <f t="shared" ref="L2226:L2289" si="626">+HYPERLINK(D2226,C2226)</f>
        <v xml:space="preserve">Informe Interactivo 4 - </v>
      </c>
    </row>
    <row r="2227" spans="1:12" hidden="1" x14ac:dyDescent="0.35">
      <c r="A2227" s="2">
        <f t="shared" si="618"/>
        <v>635</v>
      </c>
      <c r="B2227" s="2">
        <f t="shared" si="619"/>
        <v>4.1100000000000003</v>
      </c>
      <c r="C2227" s="5" t="str">
        <f t="shared" si="620"/>
        <v xml:space="preserve">Informe Interactivo 4 - </v>
      </c>
      <c r="D2227" s="6" t="str">
        <f t="shared" si="621"/>
        <v>AQUÍ SE COPIA EL LINK SIN EL ID DE FILTRO</v>
      </c>
      <c r="E2227" s="4">
        <f t="shared" si="622"/>
        <v>10</v>
      </c>
      <c r="F2227" t="str">
        <f t="shared" si="623"/>
        <v>Informe Interactivo 4</v>
      </c>
      <c r="G2227" t="str">
        <f t="shared" si="624"/>
        <v>Producto</v>
      </c>
      <c r="H2227" t="str">
        <f t="shared" si="625"/>
        <v>Rendimiento (qqm/ha) 1979-2020</v>
      </c>
      <c r="L2227" s="1" t="str">
        <f t="shared" si="626"/>
        <v xml:space="preserve">Informe Interactivo 4 - </v>
      </c>
    </row>
    <row r="2228" spans="1:12" hidden="1" x14ac:dyDescent="0.35">
      <c r="A2228" s="2">
        <f t="shared" si="618"/>
        <v>636</v>
      </c>
      <c r="B2228" s="2">
        <f t="shared" si="619"/>
        <v>4.1100000000000003</v>
      </c>
      <c r="C2228" s="5" t="str">
        <f t="shared" si="620"/>
        <v xml:space="preserve">Informe Interactivo 4 - </v>
      </c>
      <c r="D2228" s="6" t="str">
        <f t="shared" si="621"/>
        <v>AQUÍ SE COPIA EL LINK SIN EL ID DE FILTRO</v>
      </c>
      <c r="E2228" s="4">
        <f t="shared" si="622"/>
        <v>10</v>
      </c>
      <c r="F2228" t="str">
        <f t="shared" si="623"/>
        <v>Informe Interactivo 4</v>
      </c>
      <c r="G2228" t="str">
        <f t="shared" si="624"/>
        <v>Producto</v>
      </c>
      <c r="H2228" t="str">
        <f t="shared" si="625"/>
        <v>Rendimiento (qqm/ha) 1979-2020</v>
      </c>
      <c r="L2228" s="1" t="str">
        <f t="shared" si="626"/>
        <v xml:space="preserve">Informe Interactivo 4 - </v>
      </c>
    </row>
    <row r="2229" spans="1:12" hidden="1" x14ac:dyDescent="0.35">
      <c r="A2229" s="2">
        <f t="shared" si="618"/>
        <v>637</v>
      </c>
      <c r="B2229" s="2">
        <f t="shared" si="619"/>
        <v>4.1100000000000003</v>
      </c>
      <c r="C2229" s="5" t="str">
        <f t="shared" si="620"/>
        <v xml:space="preserve">Informe Interactivo 4 - </v>
      </c>
      <c r="D2229" s="6" t="str">
        <f t="shared" si="621"/>
        <v>AQUÍ SE COPIA EL LINK SIN EL ID DE FILTRO</v>
      </c>
      <c r="E2229" s="4">
        <f t="shared" si="622"/>
        <v>10</v>
      </c>
      <c r="F2229" t="str">
        <f t="shared" si="623"/>
        <v>Informe Interactivo 4</v>
      </c>
      <c r="G2229" t="str">
        <f t="shared" si="624"/>
        <v>Producto</v>
      </c>
      <c r="H2229" t="str">
        <f t="shared" si="625"/>
        <v>Rendimiento (qqm/ha) 1979-2020</v>
      </c>
      <c r="L2229" s="1" t="str">
        <f t="shared" si="626"/>
        <v xml:space="preserve">Informe Interactivo 4 - </v>
      </c>
    </row>
    <row r="2230" spans="1:12" hidden="1" x14ac:dyDescent="0.35">
      <c r="A2230" s="2">
        <f t="shared" si="618"/>
        <v>638</v>
      </c>
      <c r="B2230" s="2">
        <f t="shared" si="619"/>
        <v>4.1100000000000003</v>
      </c>
      <c r="C2230" s="5" t="str">
        <f t="shared" si="620"/>
        <v xml:space="preserve">Informe Interactivo 4 - </v>
      </c>
      <c r="D2230" s="6" t="str">
        <f t="shared" si="621"/>
        <v>AQUÍ SE COPIA EL LINK SIN EL ID DE FILTRO</v>
      </c>
      <c r="E2230" s="4">
        <f t="shared" si="622"/>
        <v>10</v>
      </c>
      <c r="F2230" t="str">
        <f t="shared" si="623"/>
        <v>Informe Interactivo 4</v>
      </c>
      <c r="G2230" t="str">
        <f t="shared" si="624"/>
        <v>Producto</v>
      </c>
      <c r="H2230" t="str">
        <f t="shared" si="625"/>
        <v>Rendimiento (qqm/ha) 1979-2020</v>
      </c>
      <c r="L2230" s="1" t="str">
        <f t="shared" si="626"/>
        <v xml:space="preserve">Informe Interactivo 4 - </v>
      </c>
    </row>
    <row r="2231" spans="1:12" hidden="1" x14ac:dyDescent="0.35">
      <c r="A2231" s="2">
        <f t="shared" si="618"/>
        <v>639</v>
      </c>
      <c r="B2231" s="2">
        <f t="shared" si="619"/>
        <v>4.1100000000000003</v>
      </c>
      <c r="C2231" s="5" t="str">
        <f t="shared" si="620"/>
        <v xml:space="preserve">Informe Interactivo 4 - </v>
      </c>
      <c r="D2231" s="6" t="str">
        <f t="shared" si="621"/>
        <v>AQUÍ SE COPIA EL LINK SIN EL ID DE FILTRO</v>
      </c>
      <c r="E2231" s="4">
        <f t="shared" si="622"/>
        <v>10</v>
      </c>
      <c r="F2231" t="str">
        <f t="shared" si="623"/>
        <v>Informe Interactivo 4</v>
      </c>
      <c r="G2231" t="str">
        <f t="shared" si="624"/>
        <v>Producto</v>
      </c>
      <c r="H2231" t="str">
        <f t="shared" si="625"/>
        <v>Rendimiento (qqm/ha) 1979-2020</v>
      </c>
      <c r="L2231" s="1" t="str">
        <f t="shared" si="626"/>
        <v xml:space="preserve">Informe Interactivo 4 - </v>
      </c>
    </row>
    <row r="2232" spans="1:12" hidden="1" x14ac:dyDescent="0.35">
      <c r="A2232" s="2">
        <f t="shared" si="618"/>
        <v>640</v>
      </c>
      <c r="B2232" s="2">
        <f t="shared" si="619"/>
        <v>4.1100000000000003</v>
      </c>
      <c r="C2232" s="5" t="str">
        <f t="shared" si="620"/>
        <v xml:space="preserve">Informe Interactivo 4 - </v>
      </c>
      <c r="D2232" s="6" t="str">
        <f t="shared" si="621"/>
        <v>AQUÍ SE COPIA EL LINK SIN EL ID DE FILTRO</v>
      </c>
      <c r="E2232" s="4">
        <f t="shared" si="622"/>
        <v>10</v>
      </c>
      <c r="F2232" t="str">
        <f t="shared" si="623"/>
        <v>Informe Interactivo 4</v>
      </c>
      <c r="G2232" t="str">
        <f t="shared" si="624"/>
        <v>Producto</v>
      </c>
      <c r="H2232" t="str">
        <f t="shared" si="625"/>
        <v>Rendimiento (qqm/ha) 1979-2020</v>
      </c>
      <c r="L2232" s="1" t="str">
        <f t="shared" si="626"/>
        <v xml:space="preserve">Informe Interactivo 4 - </v>
      </c>
    </row>
    <row r="2233" spans="1:12" hidden="1" x14ac:dyDescent="0.35">
      <c r="A2233" s="2">
        <f t="shared" si="618"/>
        <v>641</v>
      </c>
      <c r="B2233" s="2">
        <f t="shared" si="619"/>
        <v>4.1100000000000003</v>
      </c>
      <c r="C2233" s="5" t="str">
        <f t="shared" si="620"/>
        <v xml:space="preserve">Informe Interactivo 4 - </v>
      </c>
      <c r="D2233" s="6" t="str">
        <f t="shared" si="621"/>
        <v>AQUÍ SE COPIA EL LINK SIN EL ID DE FILTRO</v>
      </c>
      <c r="E2233" s="4">
        <f t="shared" si="622"/>
        <v>10</v>
      </c>
      <c r="F2233" t="str">
        <f t="shared" si="623"/>
        <v>Informe Interactivo 4</v>
      </c>
      <c r="G2233" t="str">
        <f t="shared" si="624"/>
        <v>Producto</v>
      </c>
      <c r="H2233" t="str">
        <f t="shared" si="625"/>
        <v>Rendimiento (qqm/ha) 1979-2020</v>
      </c>
      <c r="L2233" s="1" t="str">
        <f t="shared" si="626"/>
        <v xml:space="preserve">Informe Interactivo 4 - </v>
      </c>
    </row>
    <row r="2234" spans="1:12" hidden="1" x14ac:dyDescent="0.35">
      <c r="A2234" s="2">
        <f t="shared" si="618"/>
        <v>642</v>
      </c>
      <c r="B2234" s="2">
        <f t="shared" si="619"/>
        <v>4.1100000000000003</v>
      </c>
      <c r="C2234" s="5" t="str">
        <f t="shared" si="620"/>
        <v xml:space="preserve">Informe Interactivo 4 - </v>
      </c>
      <c r="D2234" s="6" t="str">
        <f t="shared" si="621"/>
        <v>AQUÍ SE COPIA EL LINK SIN EL ID DE FILTRO</v>
      </c>
      <c r="E2234" s="4">
        <f t="shared" si="622"/>
        <v>10</v>
      </c>
      <c r="F2234" t="str">
        <f t="shared" si="623"/>
        <v>Informe Interactivo 4</v>
      </c>
      <c r="G2234" t="str">
        <f t="shared" si="624"/>
        <v>Producto</v>
      </c>
      <c r="H2234" t="str">
        <f t="shared" si="625"/>
        <v>Rendimiento (qqm/ha) 1979-2020</v>
      </c>
      <c r="L2234" s="1" t="str">
        <f t="shared" si="626"/>
        <v xml:space="preserve">Informe Interactivo 4 - </v>
      </c>
    </row>
    <row r="2235" spans="1:12" hidden="1" x14ac:dyDescent="0.35">
      <c r="A2235" s="2">
        <f t="shared" si="618"/>
        <v>643</v>
      </c>
      <c r="B2235" s="2">
        <f t="shared" si="619"/>
        <v>4.1100000000000003</v>
      </c>
      <c r="C2235" s="5" t="str">
        <f t="shared" si="620"/>
        <v xml:space="preserve">Informe Interactivo 4 - </v>
      </c>
      <c r="D2235" s="6" t="str">
        <f t="shared" si="621"/>
        <v>AQUÍ SE COPIA EL LINK SIN EL ID DE FILTRO</v>
      </c>
      <c r="E2235" s="4">
        <f t="shared" si="622"/>
        <v>10</v>
      </c>
      <c r="F2235" t="str">
        <f t="shared" si="623"/>
        <v>Informe Interactivo 4</v>
      </c>
      <c r="G2235" t="str">
        <f t="shared" si="624"/>
        <v>Producto</v>
      </c>
      <c r="H2235" t="str">
        <f t="shared" si="625"/>
        <v>Rendimiento (qqm/ha) 1979-2020</v>
      </c>
      <c r="L2235" s="1" t="str">
        <f t="shared" si="626"/>
        <v xml:space="preserve">Informe Interactivo 4 - </v>
      </c>
    </row>
    <row r="2236" spans="1:12" hidden="1" x14ac:dyDescent="0.35">
      <c r="A2236" s="2">
        <f t="shared" si="618"/>
        <v>644</v>
      </c>
      <c r="B2236" s="2">
        <f t="shared" si="619"/>
        <v>4.1100000000000003</v>
      </c>
      <c r="C2236" s="5" t="str">
        <f t="shared" si="620"/>
        <v xml:space="preserve">Informe Interactivo 4 - </v>
      </c>
      <c r="D2236" s="6" t="str">
        <f t="shared" si="621"/>
        <v>AQUÍ SE COPIA EL LINK SIN EL ID DE FILTRO</v>
      </c>
      <c r="E2236" s="4">
        <f t="shared" si="622"/>
        <v>10</v>
      </c>
      <c r="F2236" t="str">
        <f t="shared" si="623"/>
        <v>Informe Interactivo 4</v>
      </c>
      <c r="G2236" t="str">
        <f t="shared" si="624"/>
        <v>Producto</v>
      </c>
      <c r="H2236" t="str">
        <f t="shared" si="625"/>
        <v>Rendimiento (qqm/ha) 1979-2020</v>
      </c>
      <c r="L2236" s="1" t="str">
        <f t="shared" si="626"/>
        <v xml:space="preserve">Informe Interactivo 4 - </v>
      </c>
    </row>
    <row r="2237" spans="1:12" hidden="1" x14ac:dyDescent="0.35">
      <c r="A2237" s="2">
        <f t="shared" si="618"/>
        <v>645</v>
      </c>
      <c r="B2237" s="2">
        <f t="shared" si="619"/>
        <v>4.1100000000000003</v>
      </c>
      <c r="C2237" s="5" t="str">
        <f t="shared" si="620"/>
        <v xml:space="preserve">Informe Interactivo 4 - </v>
      </c>
      <c r="D2237" s="6" t="str">
        <f t="shared" si="621"/>
        <v>AQUÍ SE COPIA EL LINK SIN EL ID DE FILTRO</v>
      </c>
      <c r="E2237" s="4">
        <f t="shared" si="622"/>
        <v>10</v>
      </c>
      <c r="F2237" t="str">
        <f t="shared" si="623"/>
        <v>Informe Interactivo 4</v>
      </c>
      <c r="G2237" t="str">
        <f t="shared" si="624"/>
        <v>Producto</v>
      </c>
      <c r="H2237" t="str">
        <f t="shared" si="625"/>
        <v>Rendimiento (qqm/ha) 1979-2020</v>
      </c>
      <c r="L2237" s="1" t="str">
        <f t="shared" si="626"/>
        <v xml:space="preserve">Informe Interactivo 4 - </v>
      </c>
    </row>
    <row r="2238" spans="1:12" hidden="1" x14ac:dyDescent="0.35">
      <c r="A2238" s="2">
        <f t="shared" si="618"/>
        <v>646</v>
      </c>
      <c r="B2238" s="2">
        <f t="shared" si="619"/>
        <v>4.1100000000000003</v>
      </c>
      <c r="C2238" s="5" t="str">
        <f t="shared" si="620"/>
        <v xml:space="preserve">Informe Interactivo 4 - </v>
      </c>
      <c r="D2238" s="6" t="str">
        <f t="shared" si="621"/>
        <v>AQUÍ SE COPIA EL LINK SIN EL ID DE FILTRO</v>
      </c>
      <c r="E2238" s="4">
        <f t="shared" si="622"/>
        <v>10</v>
      </c>
      <c r="F2238" t="str">
        <f t="shared" si="623"/>
        <v>Informe Interactivo 4</v>
      </c>
      <c r="G2238" t="str">
        <f t="shared" si="624"/>
        <v>Producto</v>
      </c>
      <c r="H2238" t="str">
        <f t="shared" si="625"/>
        <v>Rendimiento (qqm/ha) 1979-2020</v>
      </c>
      <c r="L2238" s="1" t="str">
        <f t="shared" si="626"/>
        <v xml:space="preserve">Informe Interactivo 4 - </v>
      </c>
    </row>
    <row r="2239" spans="1:12" hidden="1" x14ac:dyDescent="0.35">
      <c r="A2239" s="2">
        <f t="shared" si="618"/>
        <v>647</v>
      </c>
      <c r="B2239" s="2">
        <f t="shared" si="619"/>
        <v>4.1100000000000003</v>
      </c>
      <c r="C2239" s="5" t="str">
        <f t="shared" si="620"/>
        <v xml:space="preserve">Informe Interactivo 4 - </v>
      </c>
      <c r="D2239" s="6" t="str">
        <f t="shared" si="621"/>
        <v>AQUÍ SE COPIA EL LINK SIN EL ID DE FILTRO</v>
      </c>
      <c r="E2239" s="4">
        <f t="shared" si="622"/>
        <v>10</v>
      </c>
      <c r="F2239" t="str">
        <f t="shared" si="623"/>
        <v>Informe Interactivo 4</v>
      </c>
      <c r="G2239" t="str">
        <f t="shared" si="624"/>
        <v>Producto</v>
      </c>
      <c r="H2239" t="str">
        <f t="shared" si="625"/>
        <v>Rendimiento (qqm/ha) 1979-2020</v>
      </c>
      <c r="L2239" s="1" t="str">
        <f t="shared" si="626"/>
        <v xml:space="preserve">Informe Interactivo 4 - </v>
      </c>
    </row>
    <row r="2240" spans="1:12" hidden="1" x14ac:dyDescent="0.35">
      <c r="A2240" s="2">
        <f t="shared" si="618"/>
        <v>648</v>
      </c>
      <c r="B2240" s="2">
        <f t="shared" si="619"/>
        <v>4.1100000000000003</v>
      </c>
      <c r="C2240" s="5" t="str">
        <f t="shared" si="620"/>
        <v xml:space="preserve">Informe Interactivo 4 - </v>
      </c>
      <c r="D2240" s="6" t="str">
        <f t="shared" si="621"/>
        <v>AQUÍ SE COPIA EL LINK SIN EL ID DE FILTRO</v>
      </c>
      <c r="E2240" s="4">
        <f t="shared" si="622"/>
        <v>10</v>
      </c>
      <c r="F2240" t="str">
        <f t="shared" si="623"/>
        <v>Informe Interactivo 4</v>
      </c>
      <c r="G2240" t="str">
        <f t="shared" si="624"/>
        <v>Producto</v>
      </c>
      <c r="H2240" t="str">
        <f t="shared" si="625"/>
        <v>Rendimiento (qqm/ha) 1979-2020</v>
      </c>
      <c r="L2240" s="1" t="str">
        <f t="shared" si="626"/>
        <v xml:space="preserve">Informe Interactivo 4 - </v>
      </c>
    </row>
    <row r="2241" spans="1:12" hidden="1" x14ac:dyDescent="0.35">
      <c r="A2241" s="2">
        <f t="shared" si="618"/>
        <v>649</v>
      </c>
      <c r="B2241" s="2">
        <f t="shared" si="619"/>
        <v>4.1100000000000003</v>
      </c>
      <c r="C2241" s="5" t="str">
        <f t="shared" si="620"/>
        <v xml:space="preserve">Informe Interactivo 4 - </v>
      </c>
      <c r="D2241" s="6" t="str">
        <f t="shared" si="621"/>
        <v>AQUÍ SE COPIA EL LINK SIN EL ID DE FILTRO</v>
      </c>
      <c r="E2241" s="4">
        <f t="shared" si="622"/>
        <v>10</v>
      </c>
      <c r="F2241" t="str">
        <f t="shared" si="623"/>
        <v>Informe Interactivo 4</v>
      </c>
      <c r="G2241" t="str">
        <f t="shared" si="624"/>
        <v>Producto</v>
      </c>
      <c r="H2241" t="str">
        <f t="shared" si="625"/>
        <v>Rendimiento (qqm/ha) 1979-2020</v>
      </c>
      <c r="L2241" s="1" t="str">
        <f t="shared" si="626"/>
        <v xml:space="preserve">Informe Interactivo 4 - </v>
      </c>
    </row>
    <row r="2242" spans="1:12" hidden="1" x14ac:dyDescent="0.35">
      <c r="A2242" s="2">
        <f t="shared" si="618"/>
        <v>650</v>
      </c>
      <c r="B2242" s="2">
        <f t="shared" si="619"/>
        <v>4.1100000000000003</v>
      </c>
      <c r="C2242" s="5" t="str">
        <f t="shared" si="620"/>
        <v xml:space="preserve">Informe Interactivo 4 - </v>
      </c>
      <c r="D2242" s="6" t="str">
        <f t="shared" si="621"/>
        <v>AQUÍ SE COPIA EL LINK SIN EL ID DE FILTRO</v>
      </c>
      <c r="E2242" s="4">
        <f t="shared" si="622"/>
        <v>10</v>
      </c>
      <c r="F2242" t="str">
        <f t="shared" si="623"/>
        <v>Informe Interactivo 4</v>
      </c>
      <c r="G2242" t="str">
        <f t="shared" si="624"/>
        <v>Producto</v>
      </c>
      <c r="H2242" t="str">
        <f t="shared" si="625"/>
        <v>Rendimiento (qqm/ha) 1979-2020</v>
      </c>
      <c r="L2242" s="1" t="str">
        <f t="shared" si="626"/>
        <v xml:space="preserve">Informe Interactivo 4 - </v>
      </c>
    </row>
    <row r="2243" spans="1:12" hidden="1" x14ac:dyDescent="0.35">
      <c r="A2243" s="2">
        <f t="shared" si="618"/>
        <v>651</v>
      </c>
      <c r="B2243" s="2">
        <f t="shared" si="619"/>
        <v>4.1100000000000003</v>
      </c>
      <c r="C2243" s="5" t="str">
        <f t="shared" si="620"/>
        <v xml:space="preserve">Informe Interactivo 4 - </v>
      </c>
      <c r="D2243" s="6" t="str">
        <f t="shared" si="621"/>
        <v>AQUÍ SE COPIA EL LINK SIN EL ID DE FILTRO</v>
      </c>
      <c r="E2243" s="4">
        <f t="shared" si="622"/>
        <v>10</v>
      </c>
      <c r="F2243" t="str">
        <f t="shared" si="623"/>
        <v>Informe Interactivo 4</v>
      </c>
      <c r="G2243" t="str">
        <f t="shared" si="624"/>
        <v>Producto</v>
      </c>
      <c r="H2243" t="str">
        <f t="shared" si="625"/>
        <v>Rendimiento (qqm/ha) 1979-2020</v>
      </c>
      <c r="L2243" s="1" t="str">
        <f t="shared" si="626"/>
        <v xml:space="preserve">Informe Interactivo 4 - </v>
      </c>
    </row>
    <row r="2244" spans="1:12" hidden="1" x14ac:dyDescent="0.35">
      <c r="A2244" s="2">
        <f t="shared" si="618"/>
        <v>652</v>
      </c>
      <c r="B2244" s="2">
        <f t="shared" si="619"/>
        <v>4.1100000000000003</v>
      </c>
      <c r="C2244" s="5" t="str">
        <f t="shared" si="620"/>
        <v xml:space="preserve">Informe Interactivo 4 - </v>
      </c>
      <c r="D2244" s="6" t="str">
        <f t="shared" si="621"/>
        <v>AQUÍ SE COPIA EL LINK SIN EL ID DE FILTRO</v>
      </c>
      <c r="E2244" s="4">
        <f t="shared" si="622"/>
        <v>10</v>
      </c>
      <c r="F2244" t="str">
        <f t="shared" si="623"/>
        <v>Informe Interactivo 4</v>
      </c>
      <c r="G2244" t="str">
        <f t="shared" si="624"/>
        <v>Producto</v>
      </c>
      <c r="H2244" t="str">
        <f t="shared" si="625"/>
        <v>Rendimiento (qqm/ha) 1979-2020</v>
      </c>
      <c r="L2244" s="1" t="str">
        <f t="shared" si="626"/>
        <v xml:space="preserve">Informe Interactivo 4 - </v>
      </c>
    </row>
    <row r="2245" spans="1:12" hidden="1" x14ac:dyDescent="0.35">
      <c r="A2245" s="2">
        <f t="shared" si="618"/>
        <v>653</v>
      </c>
      <c r="B2245" s="2">
        <f t="shared" si="619"/>
        <v>4.1100000000000003</v>
      </c>
      <c r="C2245" s="5" t="str">
        <f t="shared" si="620"/>
        <v xml:space="preserve">Informe Interactivo 4 - </v>
      </c>
      <c r="D2245" s="6" t="str">
        <f t="shared" si="621"/>
        <v>AQUÍ SE COPIA EL LINK SIN EL ID DE FILTRO</v>
      </c>
      <c r="E2245" s="4">
        <f t="shared" si="622"/>
        <v>10</v>
      </c>
      <c r="F2245" t="str">
        <f t="shared" si="623"/>
        <v>Informe Interactivo 4</v>
      </c>
      <c r="G2245" t="str">
        <f t="shared" si="624"/>
        <v>Producto</v>
      </c>
      <c r="H2245" t="str">
        <f t="shared" si="625"/>
        <v>Rendimiento (qqm/ha) 1979-2020</v>
      </c>
      <c r="L2245" s="1" t="str">
        <f t="shared" si="626"/>
        <v xml:space="preserve">Informe Interactivo 4 - </v>
      </c>
    </row>
    <row r="2246" spans="1:12" hidden="1" x14ac:dyDescent="0.35">
      <c r="A2246" s="2">
        <f t="shared" si="618"/>
        <v>654</v>
      </c>
      <c r="B2246" s="2">
        <f t="shared" si="619"/>
        <v>4.1100000000000003</v>
      </c>
      <c r="C2246" s="5" t="str">
        <f t="shared" si="620"/>
        <v xml:space="preserve">Informe Interactivo 4 - </v>
      </c>
      <c r="D2246" s="6" t="str">
        <f t="shared" si="621"/>
        <v>AQUÍ SE COPIA EL LINK SIN EL ID DE FILTRO</v>
      </c>
      <c r="E2246" s="4">
        <f t="shared" si="622"/>
        <v>10</v>
      </c>
      <c r="F2246" t="str">
        <f t="shared" si="623"/>
        <v>Informe Interactivo 4</v>
      </c>
      <c r="G2246" t="str">
        <f t="shared" si="624"/>
        <v>Producto</v>
      </c>
      <c r="H2246" t="str">
        <f t="shared" si="625"/>
        <v>Rendimiento (qqm/ha) 1979-2020</v>
      </c>
      <c r="L2246" s="1" t="str">
        <f t="shared" si="626"/>
        <v xml:space="preserve">Informe Interactivo 4 - </v>
      </c>
    </row>
    <row r="2247" spans="1:12" hidden="1" x14ac:dyDescent="0.35">
      <c r="A2247" s="2">
        <f t="shared" si="618"/>
        <v>655</v>
      </c>
      <c r="B2247" s="2">
        <f t="shared" si="619"/>
        <v>4.1100000000000003</v>
      </c>
      <c r="C2247" s="5" t="str">
        <f t="shared" si="620"/>
        <v xml:space="preserve">Informe Interactivo 4 - </v>
      </c>
      <c r="D2247" s="6" t="str">
        <f t="shared" si="621"/>
        <v>AQUÍ SE COPIA EL LINK SIN EL ID DE FILTRO</v>
      </c>
      <c r="E2247" s="4">
        <f t="shared" si="622"/>
        <v>10</v>
      </c>
      <c r="F2247" t="str">
        <f t="shared" si="623"/>
        <v>Informe Interactivo 4</v>
      </c>
      <c r="G2247" t="str">
        <f t="shared" si="624"/>
        <v>Producto</v>
      </c>
      <c r="H2247" t="str">
        <f t="shared" si="625"/>
        <v>Rendimiento (qqm/ha) 1979-2020</v>
      </c>
      <c r="L2247" s="1" t="str">
        <f t="shared" si="626"/>
        <v xml:space="preserve">Informe Interactivo 4 - </v>
      </c>
    </row>
    <row r="2248" spans="1:12" hidden="1" x14ac:dyDescent="0.35">
      <c r="A2248" s="2">
        <f t="shared" si="618"/>
        <v>656</v>
      </c>
      <c r="B2248" s="2">
        <f t="shared" si="619"/>
        <v>4.1100000000000003</v>
      </c>
      <c r="C2248" s="5" t="str">
        <f t="shared" si="620"/>
        <v xml:space="preserve">Informe Interactivo 4 - </v>
      </c>
      <c r="D2248" s="6" t="str">
        <f t="shared" si="621"/>
        <v>AQUÍ SE COPIA EL LINK SIN EL ID DE FILTRO</v>
      </c>
      <c r="E2248" s="4">
        <f t="shared" si="622"/>
        <v>10</v>
      </c>
      <c r="F2248" t="str">
        <f t="shared" si="623"/>
        <v>Informe Interactivo 4</v>
      </c>
      <c r="G2248" t="str">
        <f t="shared" si="624"/>
        <v>Producto</v>
      </c>
      <c r="H2248" t="str">
        <f t="shared" si="625"/>
        <v>Rendimiento (qqm/ha) 1979-2020</v>
      </c>
      <c r="L2248" s="1" t="str">
        <f t="shared" si="626"/>
        <v xml:space="preserve">Informe Interactivo 4 - </v>
      </c>
    </row>
    <row r="2249" spans="1:12" hidden="1" x14ac:dyDescent="0.35">
      <c r="A2249" s="2">
        <f t="shared" si="618"/>
        <v>657</v>
      </c>
      <c r="B2249" s="2">
        <f t="shared" si="619"/>
        <v>4.1100000000000003</v>
      </c>
      <c r="C2249" s="5" t="str">
        <f t="shared" si="620"/>
        <v xml:space="preserve">Informe Interactivo 4 - </v>
      </c>
      <c r="D2249" s="6" t="str">
        <f t="shared" si="621"/>
        <v>AQUÍ SE COPIA EL LINK SIN EL ID DE FILTRO</v>
      </c>
      <c r="E2249" s="4">
        <f t="shared" si="622"/>
        <v>10</v>
      </c>
      <c r="F2249" t="str">
        <f t="shared" si="623"/>
        <v>Informe Interactivo 4</v>
      </c>
      <c r="G2249" t="str">
        <f t="shared" si="624"/>
        <v>Producto</v>
      </c>
      <c r="H2249" t="str">
        <f t="shared" si="625"/>
        <v>Rendimiento (qqm/ha) 1979-2020</v>
      </c>
      <c r="L2249" s="1" t="str">
        <f t="shared" si="626"/>
        <v xml:space="preserve">Informe Interactivo 4 - </v>
      </c>
    </row>
    <row r="2250" spans="1:12" hidden="1" x14ac:dyDescent="0.35">
      <c r="A2250" s="2">
        <f t="shared" si="618"/>
        <v>658</v>
      </c>
      <c r="B2250" s="2">
        <f t="shared" si="619"/>
        <v>4.1100000000000003</v>
      </c>
      <c r="C2250" s="5" t="str">
        <f t="shared" si="620"/>
        <v xml:space="preserve">Informe Interactivo 4 - </v>
      </c>
      <c r="D2250" s="6" t="str">
        <f t="shared" si="621"/>
        <v>AQUÍ SE COPIA EL LINK SIN EL ID DE FILTRO</v>
      </c>
      <c r="E2250" s="4">
        <f t="shared" si="622"/>
        <v>10</v>
      </c>
      <c r="F2250" t="str">
        <f t="shared" si="623"/>
        <v>Informe Interactivo 4</v>
      </c>
      <c r="G2250" t="str">
        <f t="shared" si="624"/>
        <v>Producto</v>
      </c>
      <c r="H2250" t="str">
        <f t="shared" si="625"/>
        <v>Rendimiento (qqm/ha) 1979-2020</v>
      </c>
      <c r="L2250" s="1" t="str">
        <f t="shared" si="626"/>
        <v xml:space="preserve">Informe Interactivo 4 - </v>
      </c>
    </row>
    <row r="2251" spans="1:12" hidden="1" x14ac:dyDescent="0.35">
      <c r="A2251" s="2">
        <f t="shared" si="618"/>
        <v>659</v>
      </c>
      <c r="B2251" s="2">
        <f t="shared" si="619"/>
        <v>4.1100000000000003</v>
      </c>
      <c r="C2251" s="5" t="str">
        <f t="shared" si="620"/>
        <v xml:space="preserve">Informe Interactivo 4 - </v>
      </c>
      <c r="D2251" s="6" t="str">
        <f t="shared" si="621"/>
        <v>AQUÍ SE COPIA EL LINK SIN EL ID DE FILTRO</v>
      </c>
      <c r="E2251" s="4">
        <f t="shared" si="622"/>
        <v>10</v>
      </c>
      <c r="F2251" t="str">
        <f t="shared" si="623"/>
        <v>Informe Interactivo 4</v>
      </c>
      <c r="G2251" t="str">
        <f t="shared" si="624"/>
        <v>Producto</v>
      </c>
      <c r="H2251" t="str">
        <f t="shared" si="625"/>
        <v>Rendimiento (qqm/ha) 1979-2020</v>
      </c>
      <c r="L2251" s="1" t="str">
        <f t="shared" si="626"/>
        <v xml:space="preserve">Informe Interactivo 4 - </v>
      </c>
    </row>
    <row r="2252" spans="1:12" hidden="1" x14ac:dyDescent="0.35">
      <c r="A2252" s="2">
        <f t="shared" si="618"/>
        <v>660</v>
      </c>
      <c r="B2252" s="2">
        <f t="shared" si="619"/>
        <v>4.1100000000000003</v>
      </c>
      <c r="C2252" s="5" t="str">
        <f t="shared" si="620"/>
        <v xml:space="preserve">Informe Interactivo 4 - </v>
      </c>
      <c r="D2252" s="6" t="str">
        <f t="shared" si="621"/>
        <v>AQUÍ SE COPIA EL LINK SIN EL ID DE FILTRO</v>
      </c>
      <c r="E2252" s="4">
        <f t="shared" si="622"/>
        <v>10</v>
      </c>
      <c r="F2252" t="str">
        <f t="shared" si="623"/>
        <v>Informe Interactivo 4</v>
      </c>
      <c r="G2252" t="str">
        <f t="shared" si="624"/>
        <v>Producto</v>
      </c>
      <c r="H2252" t="str">
        <f t="shared" si="625"/>
        <v>Rendimiento (qqm/ha) 1979-2020</v>
      </c>
      <c r="L2252" s="1" t="str">
        <f t="shared" si="626"/>
        <v xml:space="preserve">Informe Interactivo 4 - </v>
      </c>
    </row>
    <row r="2253" spans="1:12" hidden="1" x14ac:dyDescent="0.35">
      <c r="A2253" s="2">
        <f t="shared" si="618"/>
        <v>661</v>
      </c>
      <c r="B2253" s="2">
        <f t="shared" si="619"/>
        <v>4.1100000000000003</v>
      </c>
      <c r="C2253" s="5" t="str">
        <f t="shared" si="620"/>
        <v xml:space="preserve">Informe Interactivo 4 - </v>
      </c>
      <c r="D2253" s="6" t="str">
        <f t="shared" si="621"/>
        <v>AQUÍ SE COPIA EL LINK SIN EL ID DE FILTRO</v>
      </c>
      <c r="E2253" s="4">
        <f t="shared" si="622"/>
        <v>10</v>
      </c>
      <c r="F2253" t="str">
        <f t="shared" si="623"/>
        <v>Informe Interactivo 4</v>
      </c>
      <c r="G2253" t="str">
        <f t="shared" si="624"/>
        <v>Producto</v>
      </c>
      <c r="H2253" t="str">
        <f t="shared" si="625"/>
        <v>Rendimiento (qqm/ha) 1979-2020</v>
      </c>
      <c r="L2253" s="1" t="str">
        <f t="shared" si="626"/>
        <v xml:space="preserve">Informe Interactivo 4 - </v>
      </c>
    </row>
    <row r="2254" spans="1:12" hidden="1" x14ac:dyDescent="0.35">
      <c r="A2254" s="2">
        <f t="shared" si="618"/>
        <v>662</v>
      </c>
      <c r="B2254" s="2">
        <f t="shared" si="619"/>
        <v>4.1100000000000003</v>
      </c>
      <c r="C2254" s="5" t="str">
        <f t="shared" si="620"/>
        <v xml:space="preserve">Informe Interactivo 4 - </v>
      </c>
      <c r="D2254" s="6" t="str">
        <f t="shared" si="621"/>
        <v>AQUÍ SE COPIA EL LINK SIN EL ID DE FILTRO</v>
      </c>
      <c r="E2254" s="4">
        <f t="shared" si="622"/>
        <v>10</v>
      </c>
      <c r="F2254" t="str">
        <f t="shared" si="623"/>
        <v>Informe Interactivo 4</v>
      </c>
      <c r="G2254" t="str">
        <f t="shared" si="624"/>
        <v>Producto</v>
      </c>
      <c r="H2254" t="str">
        <f t="shared" si="625"/>
        <v>Rendimiento (qqm/ha) 1979-2020</v>
      </c>
      <c r="L2254" s="1" t="str">
        <f t="shared" si="626"/>
        <v xml:space="preserve">Informe Interactivo 4 - </v>
      </c>
    </row>
    <row r="2255" spans="1:12" hidden="1" x14ac:dyDescent="0.35">
      <c r="A2255" s="2">
        <f t="shared" si="618"/>
        <v>663</v>
      </c>
      <c r="B2255" s="2">
        <f t="shared" si="619"/>
        <v>4.1100000000000003</v>
      </c>
      <c r="C2255" s="5" t="str">
        <f t="shared" si="620"/>
        <v xml:space="preserve">Informe Interactivo 4 - </v>
      </c>
      <c r="D2255" s="6" t="str">
        <f t="shared" si="621"/>
        <v>AQUÍ SE COPIA EL LINK SIN EL ID DE FILTRO</v>
      </c>
      <c r="E2255" s="4">
        <f t="shared" si="622"/>
        <v>10</v>
      </c>
      <c r="F2255" t="str">
        <f t="shared" si="623"/>
        <v>Informe Interactivo 4</v>
      </c>
      <c r="G2255" t="str">
        <f t="shared" si="624"/>
        <v>Producto</v>
      </c>
      <c r="H2255" t="str">
        <f t="shared" si="625"/>
        <v>Rendimiento (qqm/ha) 1979-2020</v>
      </c>
      <c r="L2255" s="1" t="str">
        <f t="shared" si="626"/>
        <v xml:space="preserve">Informe Interactivo 4 - </v>
      </c>
    </row>
    <row r="2256" spans="1:12" hidden="1" x14ac:dyDescent="0.35">
      <c r="A2256" s="2">
        <f t="shared" si="618"/>
        <v>664</v>
      </c>
      <c r="B2256" s="2">
        <f t="shared" si="619"/>
        <v>4.1100000000000003</v>
      </c>
      <c r="C2256" s="5" t="str">
        <f t="shared" si="620"/>
        <v xml:space="preserve">Informe Interactivo 4 - </v>
      </c>
      <c r="D2256" s="6" t="str">
        <f t="shared" si="621"/>
        <v>AQUÍ SE COPIA EL LINK SIN EL ID DE FILTRO</v>
      </c>
      <c r="E2256" s="4">
        <f t="shared" si="622"/>
        <v>10</v>
      </c>
      <c r="F2256" t="str">
        <f t="shared" si="623"/>
        <v>Informe Interactivo 4</v>
      </c>
      <c r="G2256" t="str">
        <f t="shared" si="624"/>
        <v>Producto</v>
      </c>
      <c r="H2256" t="str">
        <f t="shared" si="625"/>
        <v>Rendimiento (qqm/ha) 1979-2020</v>
      </c>
      <c r="L2256" s="1" t="str">
        <f t="shared" si="626"/>
        <v xml:space="preserve">Informe Interactivo 4 - </v>
      </c>
    </row>
    <row r="2257" spans="1:12" hidden="1" x14ac:dyDescent="0.35">
      <c r="A2257" s="2">
        <f t="shared" si="618"/>
        <v>665</v>
      </c>
      <c r="B2257" s="2">
        <f t="shared" si="619"/>
        <v>4.1100000000000003</v>
      </c>
      <c r="C2257" s="5" t="str">
        <f t="shared" si="620"/>
        <v xml:space="preserve">Informe Interactivo 4 - </v>
      </c>
      <c r="D2257" s="6" t="str">
        <f t="shared" si="621"/>
        <v>AQUÍ SE COPIA EL LINK SIN EL ID DE FILTRO</v>
      </c>
      <c r="E2257" s="4">
        <f t="shared" si="622"/>
        <v>10</v>
      </c>
      <c r="F2257" t="str">
        <f t="shared" si="623"/>
        <v>Informe Interactivo 4</v>
      </c>
      <c r="G2257" t="str">
        <f t="shared" si="624"/>
        <v>Producto</v>
      </c>
      <c r="H2257" t="str">
        <f t="shared" si="625"/>
        <v>Rendimiento (qqm/ha) 1979-2020</v>
      </c>
      <c r="L2257" s="1" t="str">
        <f t="shared" si="626"/>
        <v xml:space="preserve">Informe Interactivo 4 - </v>
      </c>
    </row>
    <row r="2258" spans="1:12" hidden="1" x14ac:dyDescent="0.35">
      <c r="A2258" s="2">
        <f t="shared" si="618"/>
        <v>666</v>
      </c>
      <c r="B2258" s="2">
        <f t="shared" si="619"/>
        <v>4.1100000000000003</v>
      </c>
      <c r="C2258" s="5" t="str">
        <f t="shared" si="620"/>
        <v xml:space="preserve">Informe Interactivo 4 - </v>
      </c>
      <c r="D2258" s="6" t="str">
        <f t="shared" si="621"/>
        <v>AQUÍ SE COPIA EL LINK SIN EL ID DE FILTRO</v>
      </c>
      <c r="E2258" s="4">
        <f t="shared" si="622"/>
        <v>10</v>
      </c>
      <c r="F2258" t="str">
        <f t="shared" si="623"/>
        <v>Informe Interactivo 4</v>
      </c>
      <c r="G2258" t="str">
        <f t="shared" si="624"/>
        <v>Producto</v>
      </c>
      <c r="H2258" t="str">
        <f t="shared" si="625"/>
        <v>Rendimiento (qqm/ha) 1979-2020</v>
      </c>
      <c r="L2258" s="1" t="str">
        <f t="shared" si="626"/>
        <v xml:space="preserve">Informe Interactivo 4 - </v>
      </c>
    </row>
    <row r="2259" spans="1:12" hidden="1" x14ac:dyDescent="0.35">
      <c r="A2259" s="2">
        <f t="shared" si="618"/>
        <v>667</v>
      </c>
      <c r="B2259" s="2">
        <f t="shared" si="619"/>
        <v>4.1100000000000003</v>
      </c>
      <c r="C2259" s="5" t="str">
        <f t="shared" si="620"/>
        <v xml:space="preserve">Informe Interactivo 4 - </v>
      </c>
      <c r="D2259" s="6" t="str">
        <f t="shared" si="621"/>
        <v>AQUÍ SE COPIA EL LINK SIN EL ID DE FILTRO</v>
      </c>
      <c r="E2259" s="4">
        <f t="shared" si="622"/>
        <v>10</v>
      </c>
      <c r="F2259" t="str">
        <f t="shared" si="623"/>
        <v>Informe Interactivo 4</v>
      </c>
      <c r="G2259" t="str">
        <f t="shared" si="624"/>
        <v>Producto</v>
      </c>
      <c r="H2259" t="str">
        <f t="shared" si="625"/>
        <v>Rendimiento (qqm/ha) 1979-2020</v>
      </c>
      <c r="L2259" s="1" t="str">
        <f t="shared" si="626"/>
        <v xml:space="preserve">Informe Interactivo 4 - </v>
      </c>
    </row>
    <row r="2260" spans="1:12" hidden="1" x14ac:dyDescent="0.35">
      <c r="A2260" s="2">
        <f t="shared" si="618"/>
        <v>668</v>
      </c>
      <c r="B2260" s="2">
        <f t="shared" si="619"/>
        <v>4.1100000000000003</v>
      </c>
      <c r="C2260" s="5" t="str">
        <f t="shared" si="620"/>
        <v xml:space="preserve">Informe Interactivo 4 - </v>
      </c>
      <c r="D2260" s="6" t="str">
        <f t="shared" si="621"/>
        <v>AQUÍ SE COPIA EL LINK SIN EL ID DE FILTRO</v>
      </c>
      <c r="E2260" s="4">
        <f t="shared" si="622"/>
        <v>10</v>
      </c>
      <c r="F2260" t="str">
        <f t="shared" si="623"/>
        <v>Informe Interactivo 4</v>
      </c>
      <c r="G2260" t="str">
        <f t="shared" si="624"/>
        <v>Producto</v>
      </c>
      <c r="H2260" t="str">
        <f t="shared" si="625"/>
        <v>Rendimiento (qqm/ha) 1979-2020</v>
      </c>
      <c r="L2260" s="1" t="str">
        <f t="shared" si="626"/>
        <v xml:space="preserve">Informe Interactivo 4 - </v>
      </c>
    </row>
    <row r="2261" spans="1:12" hidden="1" x14ac:dyDescent="0.35">
      <c r="A2261" s="2">
        <f t="shared" si="618"/>
        <v>669</v>
      </c>
      <c r="B2261" s="2">
        <f t="shared" si="619"/>
        <v>4.1100000000000003</v>
      </c>
      <c r="C2261" s="5" t="str">
        <f t="shared" si="620"/>
        <v xml:space="preserve">Informe Interactivo 4 - </v>
      </c>
      <c r="D2261" s="6" t="str">
        <f t="shared" si="621"/>
        <v>AQUÍ SE COPIA EL LINK SIN EL ID DE FILTRO</v>
      </c>
      <c r="E2261" s="4">
        <f t="shared" si="622"/>
        <v>10</v>
      </c>
      <c r="F2261" t="str">
        <f t="shared" si="623"/>
        <v>Informe Interactivo 4</v>
      </c>
      <c r="G2261" t="str">
        <f t="shared" si="624"/>
        <v>Producto</v>
      </c>
      <c r="H2261" t="str">
        <f t="shared" si="625"/>
        <v>Rendimiento (qqm/ha) 1979-2020</v>
      </c>
      <c r="L2261" s="1" t="str">
        <f t="shared" si="626"/>
        <v xml:space="preserve">Informe Interactivo 4 - </v>
      </c>
    </row>
    <row r="2262" spans="1:12" hidden="1" x14ac:dyDescent="0.35">
      <c r="A2262" s="2">
        <f t="shared" si="618"/>
        <v>670</v>
      </c>
      <c r="B2262" s="2">
        <f t="shared" si="619"/>
        <v>4.1100000000000003</v>
      </c>
      <c r="C2262" s="5" t="str">
        <f t="shared" si="620"/>
        <v xml:space="preserve">Informe Interactivo 4 - </v>
      </c>
      <c r="D2262" s="6" t="str">
        <f t="shared" si="621"/>
        <v>AQUÍ SE COPIA EL LINK SIN EL ID DE FILTRO</v>
      </c>
      <c r="E2262" s="4">
        <f t="shared" si="622"/>
        <v>10</v>
      </c>
      <c r="F2262" t="str">
        <f t="shared" si="623"/>
        <v>Informe Interactivo 4</v>
      </c>
      <c r="G2262" t="str">
        <f t="shared" si="624"/>
        <v>Producto</v>
      </c>
      <c r="H2262" t="str">
        <f t="shared" si="625"/>
        <v>Rendimiento (qqm/ha) 1979-2020</v>
      </c>
      <c r="L2262" s="1" t="str">
        <f t="shared" si="626"/>
        <v xml:space="preserve">Informe Interactivo 4 - </v>
      </c>
    </row>
    <row r="2263" spans="1:12" hidden="1" x14ac:dyDescent="0.35">
      <c r="A2263" s="2">
        <f t="shared" si="618"/>
        <v>671</v>
      </c>
      <c r="B2263" s="2">
        <f t="shared" si="619"/>
        <v>4.1100000000000003</v>
      </c>
      <c r="C2263" s="5" t="str">
        <f t="shared" si="620"/>
        <v xml:space="preserve">Informe Interactivo 4 - </v>
      </c>
      <c r="D2263" s="6" t="str">
        <f t="shared" si="621"/>
        <v>AQUÍ SE COPIA EL LINK SIN EL ID DE FILTRO</v>
      </c>
      <c r="E2263" s="4">
        <f t="shared" si="622"/>
        <v>10</v>
      </c>
      <c r="F2263" t="str">
        <f t="shared" si="623"/>
        <v>Informe Interactivo 4</v>
      </c>
      <c r="G2263" t="str">
        <f t="shared" si="624"/>
        <v>Producto</v>
      </c>
      <c r="H2263" t="str">
        <f t="shared" si="625"/>
        <v>Rendimiento (qqm/ha) 1979-2020</v>
      </c>
      <c r="L2263" s="1" t="str">
        <f t="shared" si="626"/>
        <v xml:space="preserve">Informe Interactivo 4 - </v>
      </c>
    </row>
    <row r="2264" spans="1:12" hidden="1" x14ac:dyDescent="0.35">
      <c r="A2264" s="2">
        <f t="shared" si="618"/>
        <v>672</v>
      </c>
      <c r="B2264" s="2">
        <f t="shared" si="619"/>
        <v>4.1100000000000003</v>
      </c>
      <c r="C2264" s="5" t="str">
        <f t="shared" si="620"/>
        <v xml:space="preserve">Informe Interactivo 4 - </v>
      </c>
      <c r="D2264" s="6" t="str">
        <f t="shared" si="621"/>
        <v>AQUÍ SE COPIA EL LINK SIN EL ID DE FILTRO</v>
      </c>
      <c r="E2264" s="4">
        <f t="shared" si="622"/>
        <v>10</v>
      </c>
      <c r="F2264" t="str">
        <f t="shared" si="623"/>
        <v>Informe Interactivo 4</v>
      </c>
      <c r="G2264" t="str">
        <f t="shared" si="624"/>
        <v>Producto</v>
      </c>
      <c r="H2264" t="str">
        <f t="shared" si="625"/>
        <v>Rendimiento (qqm/ha) 1979-2020</v>
      </c>
      <c r="L2264" s="1" t="str">
        <f t="shared" si="626"/>
        <v xml:space="preserve">Informe Interactivo 4 - </v>
      </c>
    </row>
    <row r="2265" spans="1:12" hidden="1" x14ac:dyDescent="0.35">
      <c r="A2265" s="2">
        <f t="shared" si="618"/>
        <v>673</v>
      </c>
      <c r="B2265" s="2">
        <f t="shared" si="619"/>
        <v>4.1100000000000003</v>
      </c>
      <c r="C2265" s="5" t="str">
        <f t="shared" si="620"/>
        <v xml:space="preserve">Informe Interactivo 4 - </v>
      </c>
      <c r="D2265" s="6" t="str">
        <f t="shared" si="621"/>
        <v>AQUÍ SE COPIA EL LINK SIN EL ID DE FILTRO</v>
      </c>
      <c r="E2265" s="4">
        <f t="shared" si="622"/>
        <v>10</v>
      </c>
      <c r="F2265" t="str">
        <f t="shared" si="623"/>
        <v>Informe Interactivo 4</v>
      </c>
      <c r="G2265" t="str">
        <f t="shared" si="624"/>
        <v>Producto</v>
      </c>
      <c r="H2265" t="str">
        <f t="shared" si="625"/>
        <v>Rendimiento (qqm/ha) 1979-2020</v>
      </c>
      <c r="L2265" s="1" t="str">
        <f t="shared" si="626"/>
        <v xml:space="preserve">Informe Interactivo 4 - </v>
      </c>
    </row>
    <row r="2266" spans="1:12" hidden="1" x14ac:dyDescent="0.35">
      <c r="A2266" s="2">
        <f t="shared" si="618"/>
        <v>674</v>
      </c>
      <c r="B2266" s="2">
        <f t="shared" si="619"/>
        <v>4.1100000000000003</v>
      </c>
      <c r="C2266" s="5" t="str">
        <f t="shared" si="620"/>
        <v xml:space="preserve">Informe Interactivo 4 - </v>
      </c>
      <c r="D2266" s="6" t="str">
        <f t="shared" si="621"/>
        <v>AQUÍ SE COPIA EL LINK SIN EL ID DE FILTRO</v>
      </c>
      <c r="E2266" s="4">
        <f t="shared" si="622"/>
        <v>10</v>
      </c>
      <c r="F2266" t="str">
        <f t="shared" si="623"/>
        <v>Informe Interactivo 4</v>
      </c>
      <c r="G2266" t="str">
        <f t="shared" si="624"/>
        <v>Producto</v>
      </c>
      <c r="H2266" t="str">
        <f t="shared" si="625"/>
        <v>Rendimiento (qqm/ha) 1979-2020</v>
      </c>
      <c r="L2266" s="1" t="str">
        <f t="shared" si="626"/>
        <v xml:space="preserve">Informe Interactivo 4 - </v>
      </c>
    </row>
    <row r="2267" spans="1:12" hidden="1" x14ac:dyDescent="0.35">
      <c r="A2267" s="2">
        <f t="shared" si="618"/>
        <v>675</v>
      </c>
      <c r="B2267" s="2">
        <f t="shared" si="619"/>
        <v>4.1100000000000003</v>
      </c>
      <c r="C2267" s="5" t="str">
        <f t="shared" si="620"/>
        <v xml:space="preserve">Informe Interactivo 4 - </v>
      </c>
      <c r="D2267" s="6" t="str">
        <f t="shared" si="621"/>
        <v>AQUÍ SE COPIA EL LINK SIN EL ID DE FILTRO</v>
      </c>
      <c r="E2267" s="4">
        <f t="shared" si="622"/>
        <v>10</v>
      </c>
      <c r="F2267" t="str">
        <f t="shared" si="623"/>
        <v>Informe Interactivo 4</v>
      </c>
      <c r="G2267" t="str">
        <f t="shared" si="624"/>
        <v>Producto</v>
      </c>
      <c r="H2267" t="str">
        <f t="shared" si="625"/>
        <v>Rendimiento (qqm/ha) 1979-2020</v>
      </c>
      <c r="L2267" s="1" t="str">
        <f t="shared" si="626"/>
        <v xml:space="preserve">Informe Interactivo 4 - </v>
      </c>
    </row>
    <row r="2268" spans="1:12" hidden="1" x14ac:dyDescent="0.35">
      <c r="A2268" s="2">
        <f t="shared" si="618"/>
        <v>676</v>
      </c>
      <c r="B2268" s="2">
        <f t="shared" si="619"/>
        <v>4.1100000000000003</v>
      </c>
      <c r="C2268" s="5" t="str">
        <f t="shared" si="620"/>
        <v xml:space="preserve">Informe Interactivo 4 - </v>
      </c>
      <c r="D2268" s="6" t="str">
        <f t="shared" si="621"/>
        <v>AQUÍ SE COPIA EL LINK SIN EL ID DE FILTRO</v>
      </c>
      <c r="E2268" s="4">
        <f t="shared" si="622"/>
        <v>10</v>
      </c>
      <c r="F2268" t="str">
        <f t="shared" si="623"/>
        <v>Informe Interactivo 4</v>
      </c>
      <c r="G2268" t="str">
        <f t="shared" si="624"/>
        <v>Producto</v>
      </c>
      <c r="H2268" t="str">
        <f t="shared" si="625"/>
        <v>Rendimiento (qqm/ha) 1979-2020</v>
      </c>
      <c r="L2268" s="1" t="str">
        <f t="shared" si="626"/>
        <v xml:space="preserve">Informe Interactivo 4 - </v>
      </c>
    </row>
    <row r="2269" spans="1:12" hidden="1" x14ac:dyDescent="0.35">
      <c r="A2269" s="2">
        <f t="shared" si="618"/>
        <v>677</v>
      </c>
      <c r="B2269" s="2">
        <f t="shared" si="619"/>
        <v>4.1100000000000003</v>
      </c>
      <c r="C2269" s="5" t="str">
        <f t="shared" si="620"/>
        <v xml:space="preserve">Informe Interactivo 4 - </v>
      </c>
      <c r="D2269" s="6" t="str">
        <f t="shared" si="621"/>
        <v>AQUÍ SE COPIA EL LINK SIN EL ID DE FILTRO</v>
      </c>
      <c r="E2269" s="4">
        <f t="shared" si="622"/>
        <v>10</v>
      </c>
      <c r="F2269" t="str">
        <f t="shared" si="623"/>
        <v>Informe Interactivo 4</v>
      </c>
      <c r="G2269" t="str">
        <f t="shared" si="624"/>
        <v>Producto</v>
      </c>
      <c r="H2269" t="str">
        <f t="shared" si="625"/>
        <v>Rendimiento (qqm/ha) 1979-2020</v>
      </c>
      <c r="L2269" s="1" t="str">
        <f t="shared" si="626"/>
        <v xml:space="preserve">Informe Interactivo 4 - </v>
      </c>
    </row>
    <row r="2270" spans="1:12" hidden="1" x14ac:dyDescent="0.35">
      <c r="A2270" s="2">
        <f t="shared" si="618"/>
        <v>678</v>
      </c>
      <c r="B2270" s="2">
        <f t="shared" si="619"/>
        <v>4.1100000000000003</v>
      </c>
      <c r="C2270" s="5" t="str">
        <f t="shared" si="620"/>
        <v xml:space="preserve">Informe Interactivo 4 - </v>
      </c>
      <c r="D2270" s="6" t="str">
        <f t="shared" si="621"/>
        <v>AQUÍ SE COPIA EL LINK SIN EL ID DE FILTRO</v>
      </c>
      <c r="E2270" s="4">
        <f t="shared" si="622"/>
        <v>10</v>
      </c>
      <c r="F2270" t="str">
        <f t="shared" si="623"/>
        <v>Informe Interactivo 4</v>
      </c>
      <c r="G2270" t="str">
        <f t="shared" si="624"/>
        <v>Producto</v>
      </c>
      <c r="H2270" t="str">
        <f t="shared" si="625"/>
        <v>Rendimiento (qqm/ha) 1979-2020</v>
      </c>
      <c r="L2270" s="1" t="str">
        <f t="shared" si="626"/>
        <v xml:space="preserve">Informe Interactivo 4 - </v>
      </c>
    </row>
    <row r="2271" spans="1:12" hidden="1" x14ac:dyDescent="0.35">
      <c r="A2271" s="2">
        <f t="shared" si="618"/>
        <v>679</v>
      </c>
      <c r="B2271" s="2">
        <f t="shared" si="619"/>
        <v>4.1100000000000003</v>
      </c>
      <c r="C2271" s="5" t="str">
        <f t="shared" si="620"/>
        <v xml:space="preserve">Informe Interactivo 4 - </v>
      </c>
      <c r="D2271" s="6" t="str">
        <f t="shared" si="621"/>
        <v>AQUÍ SE COPIA EL LINK SIN EL ID DE FILTRO</v>
      </c>
      <c r="E2271" s="4">
        <f t="shared" si="622"/>
        <v>10</v>
      </c>
      <c r="F2271" t="str">
        <f t="shared" si="623"/>
        <v>Informe Interactivo 4</v>
      </c>
      <c r="G2271" t="str">
        <f t="shared" si="624"/>
        <v>Producto</v>
      </c>
      <c r="H2271" t="str">
        <f t="shared" si="625"/>
        <v>Rendimiento (qqm/ha) 1979-2020</v>
      </c>
      <c r="L2271" s="1" t="str">
        <f t="shared" si="626"/>
        <v xml:space="preserve">Informe Interactivo 4 - </v>
      </c>
    </row>
    <row r="2272" spans="1:12" hidden="1" x14ac:dyDescent="0.35">
      <c r="A2272" s="2">
        <f t="shared" si="618"/>
        <v>680</v>
      </c>
      <c r="B2272" s="2">
        <f t="shared" si="619"/>
        <v>4.1100000000000003</v>
      </c>
      <c r="C2272" s="5" t="str">
        <f t="shared" si="620"/>
        <v xml:space="preserve">Informe Interactivo 4 - </v>
      </c>
      <c r="D2272" s="6" t="str">
        <f t="shared" si="621"/>
        <v>AQUÍ SE COPIA EL LINK SIN EL ID DE FILTRO</v>
      </c>
      <c r="E2272" s="4">
        <f t="shared" si="622"/>
        <v>10</v>
      </c>
      <c r="F2272" t="str">
        <f t="shared" si="623"/>
        <v>Informe Interactivo 4</v>
      </c>
      <c r="G2272" t="str">
        <f t="shared" si="624"/>
        <v>Producto</v>
      </c>
      <c r="H2272" t="str">
        <f t="shared" si="625"/>
        <v>Rendimiento (qqm/ha) 1979-2020</v>
      </c>
      <c r="L2272" s="1" t="str">
        <f t="shared" si="626"/>
        <v xml:space="preserve">Informe Interactivo 4 - </v>
      </c>
    </row>
    <row r="2273" spans="1:12" hidden="1" x14ac:dyDescent="0.35">
      <c r="A2273" s="2">
        <f t="shared" si="618"/>
        <v>681</v>
      </c>
      <c r="B2273" s="2">
        <f t="shared" si="619"/>
        <v>4.1100000000000003</v>
      </c>
      <c r="C2273" s="5" t="str">
        <f t="shared" si="620"/>
        <v xml:space="preserve">Informe Interactivo 4 - </v>
      </c>
      <c r="D2273" s="6" t="str">
        <f t="shared" si="621"/>
        <v>AQUÍ SE COPIA EL LINK SIN EL ID DE FILTRO</v>
      </c>
      <c r="E2273" s="4">
        <f t="shared" si="622"/>
        <v>10</v>
      </c>
      <c r="F2273" t="str">
        <f t="shared" si="623"/>
        <v>Informe Interactivo 4</v>
      </c>
      <c r="G2273" t="str">
        <f t="shared" si="624"/>
        <v>Producto</v>
      </c>
      <c r="H2273" t="str">
        <f t="shared" si="625"/>
        <v>Rendimiento (qqm/ha) 1979-2020</v>
      </c>
      <c r="L2273" s="1" t="str">
        <f t="shared" si="626"/>
        <v xml:space="preserve">Informe Interactivo 4 - </v>
      </c>
    </row>
    <row r="2274" spans="1:12" hidden="1" x14ac:dyDescent="0.35">
      <c r="A2274" s="2">
        <f t="shared" si="618"/>
        <v>682</v>
      </c>
      <c r="B2274" s="2">
        <f t="shared" si="619"/>
        <v>4.1100000000000003</v>
      </c>
      <c r="C2274" s="5" t="str">
        <f t="shared" si="620"/>
        <v xml:space="preserve">Informe Interactivo 4 - </v>
      </c>
      <c r="D2274" s="6" t="str">
        <f t="shared" si="621"/>
        <v>AQUÍ SE COPIA EL LINK SIN EL ID DE FILTRO</v>
      </c>
      <c r="E2274" s="4">
        <f t="shared" si="622"/>
        <v>10</v>
      </c>
      <c r="F2274" t="str">
        <f t="shared" si="623"/>
        <v>Informe Interactivo 4</v>
      </c>
      <c r="G2274" t="str">
        <f t="shared" si="624"/>
        <v>Producto</v>
      </c>
      <c r="H2274" t="str">
        <f t="shared" si="625"/>
        <v>Rendimiento (qqm/ha) 1979-2020</v>
      </c>
      <c r="L2274" s="1" t="str">
        <f t="shared" si="626"/>
        <v xml:space="preserve">Informe Interactivo 4 - </v>
      </c>
    </row>
    <row r="2275" spans="1:12" hidden="1" x14ac:dyDescent="0.35">
      <c r="A2275" s="2">
        <f t="shared" si="618"/>
        <v>683</v>
      </c>
      <c r="B2275" s="2">
        <f t="shared" si="619"/>
        <v>4.1100000000000003</v>
      </c>
      <c r="C2275" s="5" t="str">
        <f t="shared" si="620"/>
        <v xml:space="preserve">Informe Interactivo 4 - </v>
      </c>
      <c r="D2275" s="6" t="str">
        <f t="shared" si="621"/>
        <v>AQUÍ SE COPIA EL LINK SIN EL ID DE FILTRO</v>
      </c>
      <c r="E2275" s="4">
        <f t="shared" si="622"/>
        <v>10</v>
      </c>
      <c r="F2275" t="str">
        <f t="shared" si="623"/>
        <v>Informe Interactivo 4</v>
      </c>
      <c r="G2275" t="str">
        <f t="shared" si="624"/>
        <v>Producto</v>
      </c>
      <c r="H2275" t="str">
        <f t="shared" si="625"/>
        <v>Rendimiento (qqm/ha) 1979-2020</v>
      </c>
      <c r="L2275" s="1" t="str">
        <f t="shared" si="626"/>
        <v xml:space="preserve">Informe Interactivo 4 - </v>
      </c>
    </row>
    <row r="2276" spans="1:12" hidden="1" x14ac:dyDescent="0.35">
      <c r="A2276" s="2">
        <f t="shared" si="618"/>
        <v>684</v>
      </c>
      <c r="B2276" s="2">
        <f t="shared" si="619"/>
        <v>4.1100000000000003</v>
      </c>
      <c r="C2276" s="5" t="str">
        <f t="shared" si="620"/>
        <v xml:space="preserve">Informe Interactivo 4 - </v>
      </c>
      <c r="D2276" s="6" t="str">
        <f t="shared" si="621"/>
        <v>AQUÍ SE COPIA EL LINK SIN EL ID DE FILTRO</v>
      </c>
      <c r="E2276" s="4">
        <f t="shared" si="622"/>
        <v>10</v>
      </c>
      <c r="F2276" t="str">
        <f t="shared" si="623"/>
        <v>Informe Interactivo 4</v>
      </c>
      <c r="G2276" t="str">
        <f t="shared" si="624"/>
        <v>Producto</v>
      </c>
      <c r="H2276" t="str">
        <f t="shared" si="625"/>
        <v>Rendimiento (qqm/ha) 1979-2020</v>
      </c>
      <c r="L2276" s="1" t="str">
        <f t="shared" si="626"/>
        <v xml:space="preserve">Informe Interactivo 4 - </v>
      </c>
    </row>
    <row r="2277" spans="1:12" hidden="1" x14ac:dyDescent="0.35">
      <c r="A2277" s="2">
        <f t="shared" si="618"/>
        <v>685</v>
      </c>
      <c r="B2277" s="2">
        <f t="shared" si="619"/>
        <v>4.1100000000000003</v>
      </c>
      <c r="C2277" s="5" t="str">
        <f t="shared" si="620"/>
        <v xml:space="preserve">Informe Interactivo 4 - </v>
      </c>
      <c r="D2277" s="6" t="str">
        <f t="shared" si="621"/>
        <v>AQUÍ SE COPIA EL LINK SIN EL ID DE FILTRO</v>
      </c>
      <c r="E2277" s="4">
        <f t="shared" si="622"/>
        <v>10</v>
      </c>
      <c r="F2277" t="str">
        <f t="shared" si="623"/>
        <v>Informe Interactivo 4</v>
      </c>
      <c r="G2277" t="str">
        <f t="shared" si="624"/>
        <v>Producto</v>
      </c>
      <c r="H2277" t="str">
        <f t="shared" si="625"/>
        <v>Rendimiento (qqm/ha) 1979-2020</v>
      </c>
      <c r="L2277" s="1" t="str">
        <f t="shared" si="626"/>
        <v xml:space="preserve">Informe Interactivo 4 - </v>
      </c>
    </row>
    <row r="2278" spans="1:12" hidden="1" x14ac:dyDescent="0.35">
      <c r="A2278" s="2">
        <f t="shared" si="618"/>
        <v>686</v>
      </c>
      <c r="B2278" s="2">
        <f t="shared" si="619"/>
        <v>4.1100000000000003</v>
      </c>
      <c r="C2278" s="5" t="str">
        <f t="shared" si="620"/>
        <v xml:space="preserve">Informe Interactivo 4 - </v>
      </c>
      <c r="D2278" s="6" t="str">
        <f t="shared" si="621"/>
        <v>AQUÍ SE COPIA EL LINK SIN EL ID DE FILTRO</v>
      </c>
      <c r="E2278" s="4">
        <f t="shared" si="622"/>
        <v>10</v>
      </c>
      <c r="F2278" t="str">
        <f t="shared" si="623"/>
        <v>Informe Interactivo 4</v>
      </c>
      <c r="G2278" t="str">
        <f t="shared" si="624"/>
        <v>Producto</v>
      </c>
      <c r="H2278" t="str">
        <f t="shared" si="625"/>
        <v>Rendimiento (qqm/ha) 1979-2020</v>
      </c>
      <c r="L2278" s="1" t="str">
        <f t="shared" si="626"/>
        <v xml:space="preserve">Informe Interactivo 4 - </v>
      </c>
    </row>
    <row r="2279" spans="1:12" hidden="1" x14ac:dyDescent="0.35">
      <c r="A2279" s="2">
        <f t="shared" si="618"/>
        <v>687</v>
      </c>
      <c r="B2279" s="2">
        <f t="shared" si="619"/>
        <v>4.1100000000000003</v>
      </c>
      <c r="C2279" s="5" t="str">
        <f t="shared" si="620"/>
        <v xml:space="preserve">Informe Interactivo 4 - </v>
      </c>
      <c r="D2279" s="6" t="str">
        <f t="shared" si="621"/>
        <v>AQUÍ SE COPIA EL LINK SIN EL ID DE FILTRO</v>
      </c>
      <c r="E2279" s="4">
        <f t="shared" si="622"/>
        <v>10</v>
      </c>
      <c r="F2279" t="str">
        <f t="shared" si="623"/>
        <v>Informe Interactivo 4</v>
      </c>
      <c r="G2279" t="str">
        <f t="shared" si="624"/>
        <v>Producto</v>
      </c>
      <c r="H2279" t="str">
        <f t="shared" si="625"/>
        <v>Rendimiento (qqm/ha) 1979-2020</v>
      </c>
      <c r="L2279" s="1" t="str">
        <f t="shared" si="626"/>
        <v xml:space="preserve">Informe Interactivo 4 - </v>
      </c>
    </row>
    <row r="2280" spans="1:12" hidden="1" x14ac:dyDescent="0.35">
      <c r="A2280" s="2">
        <f t="shared" si="618"/>
        <v>688</v>
      </c>
      <c r="B2280" s="2">
        <f t="shared" si="619"/>
        <v>4.1100000000000003</v>
      </c>
      <c r="C2280" s="5" t="str">
        <f t="shared" si="620"/>
        <v xml:space="preserve">Informe Interactivo 4 - </v>
      </c>
      <c r="D2280" s="6" t="str">
        <f t="shared" si="621"/>
        <v>AQUÍ SE COPIA EL LINK SIN EL ID DE FILTRO</v>
      </c>
      <c r="E2280" s="4">
        <f t="shared" si="622"/>
        <v>10</v>
      </c>
      <c r="F2280" t="str">
        <f t="shared" si="623"/>
        <v>Informe Interactivo 4</v>
      </c>
      <c r="G2280" t="str">
        <f t="shared" si="624"/>
        <v>Producto</v>
      </c>
      <c r="H2280" t="str">
        <f t="shared" si="625"/>
        <v>Rendimiento (qqm/ha) 1979-2020</v>
      </c>
      <c r="L2280" s="1" t="str">
        <f t="shared" si="626"/>
        <v xml:space="preserve">Informe Interactivo 4 - </v>
      </c>
    </row>
    <row r="2281" spans="1:12" hidden="1" x14ac:dyDescent="0.35">
      <c r="A2281" s="2">
        <f t="shared" si="618"/>
        <v>689</v>
      </c>
      <c r="B2281" s="2">
        <f t="shared" si="619"/>
        <v>4.1100000000000003</v>
      </c>
      <c r="C2281" s="5" t="str">
        <f t="shared" si="620"/>
        <v xml:space="preserve">Informe Interactivo 4 - </v>
      </c>
      <c r="D2281" s="6" t="str">
        <f t="shared" si="621"/>
        <v>AQUÍ SE COPIA EL LINK SIN EL ID DE FILTRO</v>
      </c>
      <c r="E2281" s="4">
        <f t="shared" si="622"/>
        <v>10</v>
      </c>
      <c r="F2281" t="str">
        <f t="shared" si="623"/>
        <v>Informe Interactivo 4</v>
      </c>
      <c r="G2281" t="str">
        <f t="shared" si="624"/>
        <v>Producto</v>
      </c>
      <c r="H2281" t="str">
        <f t="shared" si="625"/>
        <v>Rendimiento (qqm/ha) 1979-2020</v>
      </c>
      <c r="L2281" s="1" t="str">
        <f t="shared" si="626"/>
        <v xml:space="preserve">Informe Interactivo 4 - </v>
      </c>
    </row>
    <row r="2282" spans="1:12" hidden="1" x14ac:dyDescent="0.35">
      <c r="A2282" s="2">
        <f t="shared" si="618"/>
        <v>690</v>
      </c>
      <c r="B2282" s="2">
        <f t="shared" si="619"/>
        <v>4.1100000000000003</v>
      </c>
      <c r="C2282" s="5" t="str">
        <f t="shared" si="620"/>
        <v xml:space="preserve">Informe Interactivo 4 - </v>
      </c>
      <c r="D2282" s="6" t="str">
        <f t="shared" si="621"/>
        <v>AQUÍ SE COPIA EL LINK SIN EL ID DE FILTRO</v>
      </c>
      <c r="E2282" s="4">
        <f t="shared" si="622"/>
        <v>10</v>
      </c>
      <c r="F2282" t="str">
        <f t="shared" si="623"/>
        <v>Informe Interactivo 4</v>
      </c>
      <c r="G2282" t="str">
        <f t="shared" si="624"/>
        <v>Producto</v>
      </c>
      <c r="H2282" t="str">
        <f t="shared" si="625"/>
        <v>Rendimiento (qqm/ha) 1979-2020</v>
      </c>
      <c r="L2282" s="1" t="str">
        <f t="shared" si="626"/>
        <v xml:space="preserve">Informe Interactivo 4 - </v>
      </c>
    </row>
    <row r="2283" spans="1:12" hidden="1" x14ac:dyDescent="0.35">
      <c r="A2283" s="2">
        <f t="shared" si="618"/>
        <v>691</v>
      </c>
      <c r="B2283" s="2">
        <f t="shared" si="619"/>
        <v>4.1100000000000003</v>
      </c>
      <c r="C2283" s="5" t="str">
        <f t="shared" si="620"/>
        <v xml:space="preserve">Informe Interactivo 4 - </v>
      </c>
      <c r="D2283" s="6" t="str">
        <f t="shared" si="621"/>
        <v>AQUÍ SE COPIA EL LINK SIN EL ID DE FILTRO</v>
      </c>
      <c r="E2283" s="4">
        <f t="shared" si="622"/>
        <v>10</v>
      </c>
      <c r="F2283" t="str">
        <f t="shared" si="623"/>
        <v>Informe Interactivo 4</v>
      </c>
      <c r="G2283" t="str">
        <f t="shared" si="624"/>
        <v>Producto</v>
      </c>
      <c r="H2283" t="str">
        <f t="shared" si="625"/>
        <v>Rendimiento (qqm/ha) 1979-2020</v>
      </c>
      <c r="L2283" s="1" t="str">
        <f t="shared" si="626"/>
        <v xml:space="preserve">Informe Interactivo 4 - </v>
      </c>
    </row>
    <row r="2284" spans="1:12" hidden="1" x14ac:dyDescent="0.35">
      <c r="A2284" s="2">
        <f t="shared" si="618"/>
        <v>692</v>
      </c>
      <c r="B2284" s="2">
        <f t="shared" si="619"/>
        <v>4.1100000000000003</v>
      </c>
      <c r="C2284" s="5" t="str">
        <f t="shared" si="620"/>
        <v xml:space="preserve">Informe Interactivo 4 - </v>
      </c>
      <c r="D2284" s="6" t="str">
        <f t="shared" si="621"/>
        <v>AQUÍ SE COPIA EL LINK SIN EL ID DE FILTRO</v>
      </c>
      <c r="E2284" s="4">
        <f t="shared" si="622"/>
        <v>10</v>
      </c>
      <c r="F2284" t="str">
        <f t="shared" si="623"/>
        <v>Informe Interactivo 4</v>
      </c>
      <c r="G2284" t="str">
        <f t="shared" si="624"/>
        <v>Producto</v>
      </c>
      <c r="H2284" t="str">
        <f t="shared" si="625"/>
        <v>Rendimiento (qqm/ha) 1979-2020</v>
      </c>
      <c r="L2284" s="1" t="str">
        <f t="shared" si="626"/>
        <v xml:space="preserve">Informe Interactivo 4 - </v>
      </c>
    </row>
    <row r="2285" spans="1:12" hidden="1" x14ac:dyDescent="0.35">
      <c r="A2285" s="2">
        <f t="shared" si="618"/>
        <v>693</v>
      </c>
      <c r="B2285" s="2">
        <f t="shared" si="619"/>
        <v>4.1100000000000003</v>
      </c>
      <c r="C2285" s="5" t="str">
        <f t="shared" si="620"/>
        <v xml:space="preserve">Informe Interactivo 4 - </v>
      </c>
      <c r="D2285" s="6" t="str">
        <f t="shared" si="621"/>
        <v>AQUÍ SE COPIA EL LINK SIN EL ID DE FILTRO</v>
      </c>
      <c r="E2285" s="4">
        <f t="shared" si="622"/>
        <v>10</v>
      </c>
      <c r="F2285" t="str">
        <f t="shared" si="623"/>
        <v>Informe Interactivo 4</v>
      </c>
      <c r="G2285" t="str">
        <f t="shared" si="624"/>
        <v>Producto</v>
      </c>
      <c r="H2285" t="str">
        <f t="shared" si="625"/>
        <v>Rendimiento (qqm/ha) 1979-2020</v>
      </c>
      <c r="L2285" s="1" t="str">
        <f t="shared" si="626"/>
        <v xml:space="preserve">Informe Interactivo 4 - </v>
      </c>
    </row>
    <row r="2286" spans="1:12" hidden="1" x14ac:dyDescent="0.35">
      <c r="A2286" s="2">
        <f t="shared" si="618"/>
        <v>694</v>
      </c>
      <c r="B2286" s="2">
        <f t="shared" si="619"/>
        <v>4.1100000000000003</v>
      </c>
      <c r="C2286" s="5" t="str">
        <f t="shared" si="620"/>
        <v xml:space="preserve">Informe Interactivo 4 - </v>
      </c>
      <c r="D2286" s="6" t="str">
        <f t="shared" si="621"/>
        <v>AQUÍ SE COPIA EL LINK SIN EL ID DE FILTRO</v>
      </c>
      <c r="E2286" s="4">
        <f t="shared" si="622"/>
        <v>10</v>
      </c>
      <c r="F2286" t="str">
        <f t="shared" si="623"/>
        <v>Informe Interactivo 4</v>
      </c>
      <c r="G2286" t="str">
        <f t="shared" si="624"/>
        <v>Producto</v>
      </c>
      <c r="H2286" t="str">
        <f t="shared" si="625"/>
        <v>Rendimiento (qqm/ha) 1979-2020</v>
      </c>
      <c r="L2286" s="1" t="str">
        <f t="shared" si="626"/>
        <v xml:space="preserve">Informe Interactivo 4 - </v>
      </c>
    </row>
    <row r="2287" spans="1:12" hidden="1" x14ac:dyDescent="0.35">
      <c r="A2287" s="2">
        <f t="shared" si="618"/>
        <v>695</v>
      </c>
      <c r="B2287" s="2">
        <f t="shared" si="619"/>
        <v>4.1100000000000003</v>
      </c>
      <c r="C2287" s="5" t="str">
        <f t="shared" si="620"/>
        <v xml:space="preserve">Informe Interactivo 4 - </v>
      </c>
      <c r="D2287" s="6" t="str">
        <f t="shared" si="621"/>
        <v>AQUÍ SE COPIA EL LINK SIN EL ID DE FILTRO</v>
      </c>
      <c r="E2287" s="4">
        <f t="shared" si="622"/>
        <v>10</v>
      </c>
      <c r="F2287" t="str">
        <f t="shared" si="623"/>
        <v>Informe Interactivo 4</v>
      </c>
      <c r="G2287" t="str">
        <f t="shared" si="624"/>
        <v>Producto</v>
      </c>
      <c r="H2287" t="str">
        <f t="shared" si="625"/>
        <v>Rendimiento (qqm/ha) 1979-2020</v>
      </c>
      <c r="L2287" s="1" t="str">
        <f t="shared" si="626"/>
        <v xml:space="preserve">Informe Interactivo 4 - </v>
      </c>
    </row>
    <row r="2288" spans="1:12" hidden="1" x14ac:dyDescent="0.35">
      <c r="A2288" s="2">
        <f t="shared" si="618"/>
        <v>696</v>
      </c>
      <c r="B2288" s="2">
        <f t="shared" si="619"/>
        <v>4.1100000000000003</v>
      </c>
      <c r="C2288" s="5" t="str">
        <f t="shared" si="620"/>
        <v xml:space="preserve">Informe Interactivo 4 - </v>
      </c>
      <c r="D2288" s="6" t="str">
        <f t="shared" si="621"/>
        <v>AQUÍ SE COPIA EL LINK SIN EL ID DE FILTRO</v>
      </c>
      <c r="E2288" s="4">
        <f t="shared" si="622"/>
        <v>10</v>
      </c>
      <c r="F2288" t="str">
        <f t="shared" si="623"/>
        <v>Informe Interactivo 4</v>
      </c>
      <c r="G2288" t="str">
        <f t="shared" si="624"/>
        <v>Producto</v>
      </c>
      <c r="H2288" t="str">
        <f t="shared" si="625"/>
        <v>Rendimiento (qqm/ha) 1979-2020</v>
      </c>
      <c r="L2288" s="1" t="str">
        <f t="shared" si="626"/>
        <v xml:space="preserve">Informe Interactivo 4 - </v>
      </c>
    </row>
    <row r="2289" spans="1:12" hidden="1" x14ac:dyDescent="0.35">
      <c r="A2289" s="2">
        <f t="shared" si="618"/>
        <v>697</v>
      </c>
      <c r="B2289" s="2">
        <f t="shared" si="619"/>
        <v>4.1100000000000003</v>
      </c>
      <c r="C2289" s="5" t="str">
        <f t="shared" si="620"/>
        <v xml:space="preserve">Informe Interactivo 4 - </v>
      </c>
      <c r="D2289" s="6" t="str">
        <f t="shared" si="621"/>
        <v>AQUÍ SE COPIA EL LINK SIN EL ID DE FILTRO</v>
      </c>
      <c r="E2289" s="4">
        <f t="shared" si="622"/>
        <v>10</v>
      </c>
      <c r="F2289" t="str">
        <f t="shared" si="623"/>
        <v>Informe Interactivo 4</v>
      </c>
      <c r="G2289" t="str">
        <f t="shared" si="624"/>
        <v>Producto</v>
      </c>
      <c r="H2289" t="str">
        <f t="shared" si="625"/>
        <v>Rendimiento (qqm/ha) 1979-2020</v>
      </c>
      <c r="L2289" s="1" t="str">
        <f t="shared" si="626"/>
        <v xml:space="preserve">Informe Interactivo 4 - </v>
      </c>
    </row>
    <row r="2290" spans="1:12" hidden="1" x14ac:dyDescent="0.35">
      <c r="A2290" s="2">
        <f t="shared" ref="A2290:A2353" si="627">+A2289+1</f>
        <v>698</v>
      </c>
      <c r="B2290" s="2">
        <f t="shared" ref="B2290:B2353" si="628">+B2289</f>
        <v>4.1100000000000003</v>
      </c>
      <c r="C2290" s="5" t="str">
        <f t="shared" ref="C2290:C2353" si="629">+F2290&amp;" - "&amp;J2290</f>
        <v xml:space="preserve">Informe Interactivo 4 - </v>
      </c>
      <c r="D2290" s="6" t="str">
        <f t="shared" ref="D2290:D2353" si="630">+"AQUÍ SE COPIA EL LINK SIN EL ID DE FILTRO"&amp;I2290</f>
        <v>AQUÍ SE COPIA EL LINK SIN EL ID DE FILTRO</v>
      </c>
      <c r="E2290" s="4">
        <f t="shared" ref="E2290:E2353" si="631">+E2289</f>
        <v>10</v>
      </c>
      <c r="F2290" t="str">
        <f t="shared" ref="F2290:F2353" si="632">+F2289</f>
        <v>Informe Interactivo 4</v>
      </c>
      <c r="G2290" t="str">
        <f t="shared" ref="G2290:G2353" si="633">+G2289</f>
        <v>Producto</v>
      </c>
      <c r="H2290" t="str">
        <f t="shared" ref="H2290:H2353" si="634">+H2289</f>
        <v>Rendimiento (qqm/ha) 1979-2020</v>
      </c>
      <c r="L2290" s="1" t="str">
        <f t="shared" ref="L2290:L2353" si="635">+HYPERLINK(D2290,C2290)</f>
        <v xml:space="preserve">Informe Interactivo 4 - </v>
      </c>
    </row>
    <row r="2291" spans="1:12" hidden="1" x14ac:dyDescent="0.35">
      <c r="A2291" s="2">
        <f t="shared" si="627"/>
        <v>699</v>
      </c>
      <c r="B2291" s="2">
        <f t="shared" si="628"/>
        <v>4.1100000000000003</v>
      </c>
      <c r="C2291" s="5" t="str">
        <f t="shared" si="629"/>
        <v xml:space="preserve">Informe Interactivo 4 - </v>
      </c>
      <c r="D2291" s="6" t="str">
        <f t="shared" si="630"/>
        <v>AQUÍ SE COPIA EL LINK SIN EL ID DE FILTRO</v>
      </c>
      <c r="E2291" s="4">
        <f t="shared" si="631"/>
        <v>10</v>
      </c>
      <c r="F2291" t="str">
        <f t="shared" si="632"/>
        <v>Informe Interactivo 4</v>
      </c>
      <c r="G2291" t="str">
        <f t="shared" si="633"/>
        <v>Producto</v>
      </c>
      <c r="H2291" t="str">
        <f t="shared" si="634"/>
        <v>Rendimiento (qqm/ha) 1979-2020</v>
      </c>
      <c r="L2291" s="1" t="str">
        <f t="shared" si="635"/>
        <v xml:space="preserve">Informe Interactivo 4 - </v>
      </c>
    </row>
    <row r="2292" spans="1:12" hidden="1" x14ac:dyDescent="0.35">
      <c r="A2292" s="2">
        <f t="shared" si="627"/>
        <v>700</v>
      </c>
      <c r="B2292" s="2">
        <f t="shared" si="628"/>
        <v>4.1100000000000003</v>
      </c>
      <c r="C2292" s="5" t="str">
        <f t="shared" si="629"/>
        <v xml:space="preserve">Informe Interactivo 4 - </v>
      </c>
      <c r="D2292" s="6" t="str">
        <f t="shared" si="630"/>
        <v>AQUÍ SE COPIA EL LINK SIN EL ID DE FILTRO</v>
      </c>
      <c r="E2292" s="4">
        <f t="shared" si="631"/>
        <v>10</v>
      </c>
      <c r="F2292" t="str">
        <f t="shared" si="632"/>
        <v>Informe Interactivo 4</v>
      </c>
      <c r="G2292" t="str">
        <f t="shared" si="633"/>
        <v>Producto</v>
      </c>
      <c r="H2292" t="str">
        <f t="shared" si="634"/>
        <v>Rendimiento (qqm/ha) 1979-2020</v>
      </c>
      <c r="L2292" s="1" t="str">
        <f t="shared" si="635"/>
        <v xml:space="preserve">Informe Interactivo 4 - </v>
      </c>
    </row>
    <row r="2293" spans="1:12" hidden="1" x14ac:dyDescent="0.35">
      <c r="A2293" s="2">
        <f t="shared" si="627"/>
        <v>701</v>
      </c>
      <c r="B2293" s="2">
        <f t="shared" si="628"/>
        <v>4.1100000000000003</v>
      </c>
      <c r="C2293" s="5" t="str">
        <f t="shared" si="629"/>
        <v xml:space="preserve">Informe Interactivo 4 - </v>
      </c>
      <c r="D2293" s="6" t="str">
        <f t="shared" si="630"/>
        <v>AQUÍ SE COPIA EL LINK SIN EL ID DE FILTRO</v>
      </c>
      <c r="E2293" s="4">
        <f t="shared" si="631"/>
        <v>10</v>
      </c>
      <c r="F2293" t="str">
        <f t="shared" si="632"/>
        <v>Informe Interactivo 4</v>
      </c>
      <c r="G2293" t="str">
        <f t="shared" si="633"/>
        <v>Producto</v>
      </c>
      <c r="H2293" t="str">
        <f t="shared" si="634"/>
        <v>Rendimiento (qqm/ha) 1979-2020</v>
      </c>
      <c r="L2293" s="1" t="str">
        <f t="shared" si="635"/>
        <v xml:space="preserve">Informe Interactivo 4 - </v>
      </c>
    </row>
    <row r="2294" spans="1:12" hidden="1" x14ac:dyDescent="0.35">
      <c r="A2294" s="2">
        <f t="shared" si="627"/>
        <v>702</v>
      </c>
      <c r="B2294" s="2">
        <f t="shared" si="628"/>
        <v>4.1100000000000003</v>
      </c>
      <c r="C2294" s="5" t="str">
        <f t="shared" si="629"/>
        <v xml:space="preserve">Informe Interactivo 4 - </v>
      </c>
      <c r="D2294" s="6" t="str">
        <f t="shared" si="630"/>
        <v>AQUÍ SE COPIA EL LINK SIN EL ID DE FILTRO</v>
      </c>
      <c r="E2294" s="4">
        <f t="shared" si="631"/>
        <v>10</v>
      </c>
      <c r="F2294" t="str">
        <f t="shared" si="632"/>
        <v>Informe Interactivo 4</v>
      </c>
      <c r="G2294" t="str">
        <f t="shared" si="633"/>
        <v>Producto</v>
      </c>
      <c r="H2294" t="str">
        <f t="shared" si="634"/>
        <v>Rendimiento (qqm/ha) 1979-2020</v>
      </c>
      <c r="L2294" s="1" t="str">
        <f t="shared" si="635"/>
        <v xml:space="preserve">Informe Interactivo 4 - </v>
      </c>
    </row>
    <row r="2295" spans="1:12" hidden="1" x14ac:dyDescent="0.35">
      <c r="A2295" s="2">
        <f t="shared" si="627"/>
        <v>703</v>
      </c>
      <c r="B2295" s="2">
        <f t="shared" si="628"/>
        <v>4.1100000000000003</v>
      </c>
      <c r="C2295" s="5" t="str">
        <f t="shared" si="629"/>
        <v xml:space="preserve">Informe Interactivo 4 - </v>
      </c>
      <c r="D2295" s="6" t="str">
        <f t="shared" si="630"/>
        <v>AQUÍ SE COPIA EL LINK SIN EL ID DE FILTRO</v>
      </c>
      <c r="E2295" s="4">
        <f t="shared" si="631"/>
        <v>10</v>
      </c>
      <c r="F2295" t="str">
        <f t="shared" si="632"/>
        <v>Informe Interactivo 4</v>
      </c>
      <c r="G2295" t="str">
        <f t="shared" si="633"/>
        <v>Producto</v>
      </c>
      <c r="H2295" t="str">
        <f t="shared" si="634"/>
        <v>Rendimiento (qqm/ha) 1979-2020</v>
      </c>
      <c r="L2295" s="1" t="str">
        <f t="shared" si="635"/>
        <v xml:space="preserve">Informe Interactivo 4 - </v>
      </c>
    </row>
    <row r="2296" spans="1:12" hidden="1" x14ac:dyDescent="0.35">
      <c r="A2296" s="2">
        <f t="shared" si="627"/>
        <v>704</v>
      </c>
      <c r="B2296" s="2">
        <f t="shared" si="628"/>
        <v>4.1100000000000003</v>
      </c>
      <c r="C2296" s="5" t="str">
        <f t="shared" si="629"/>
        <v xml:space="preserve">Informe Interactivo 4 - </v>
      </c>
      <c r="D2296" s="6" t="str">
        <f t="shared" si="630"/>
        <v>AQUÍ SE COPIA EL LINK SIN EL ID DE FILTRO</v>
      </c>
      <c r="E2296" s="4">
        <f t="shared" si="631"/>
        <v>10</v>
      </c>
      <c r="F2296" t="str">
        <f t="shared" si="632"/>
        <v>Informe Interactivo 4</v>
      </c>
      <c r="G2296" t="str">
        <f t="shared" si="633"/>
        <v>Producto</v>
      </c>
      <c r="H2296" t="str">
        <f t="shared" si="634"/>
        <v>Rendimiento (qqm/ha) 1979-2020</v>
      </c>
      <c r="L2296" s="1" t="str">
        <f t="shared" si="635"/>
        <v xml:space="preserve">Informe Interactivo 4 - </v>
      </c>
    </row>
    <row r="2297" spans="1:12" hidden="1" x14ac:dyDescent="0.35">
      <c r="A2297" s="2">
        <f t="shared" si="627"/>
        <v>705</v>
      </c>
      <c r="B2297" s="2">
        <f t="shared" si="628"/>
        <v>4.1100000000000003</v>
      </c>
      <c r="C2297" s="5" t="str">
        <f t="shared" si="629"/>
        <v xml:space="preserve">Informe Interactivo 4 - </v>
      </c>
      <c r="D2297" s="6" t="str">
        <f t="shared" si="630"/>
        <v>AQUÍ SE COPIA EL LINK SIN EL ID DE FILTRO</v>
      </c>
      <c r="E2297" s="4">
        <f t="shared" si="631"/>
        <v>10</v>
      </c>
      <c r="F2297" t="str">
        <f t="shared" si="632"/>
        <v>Informe Interactivo 4</v>
      </c>
      <c r="G2297" t="str">
        <f t="shared" si="633"/>
        <v>Producto</v>
      </c>
      <c r="H2297" t="str">
        <f t="shared" si="634"/>
        <v>Rendimiento (qqm/ha) 1979-2020</v>
      </c>
      <c r="L2297" s="1" t="str">
        <f t="shared" si="635"/>
        <v xml:space="preserve">Informe Interactivo 4 - </v>
      </c>
    </row>
    <row r="2298" spans="1:12" hidden="1" x14ac:dyDescent="0.35">
      <c r="A2298" s="2">
        <f t="shared" si="627"/>
        <v>706</v>
      </c>
      <c r="B2298" s="2">
        <f t="shared" si="628"/>
        <v>4.1100000000000003</v>
      </c>
      <c r="C2298" s="5" t="str">
        <f t="shared" si="629"/>
        <v xml:space="preserve">Informe Interactivo 4 - </v>
      </c>
      <c r="D2298" s="6" t="str">
        <f t="shared" si="630"/>
        <v>AQUÍ SE COPIA EL LINK SIN EL ID DE FILTRO</v>
      </c>
      <c r="E2298" s="4">
        <f t="shared" si="631"/>
        <v>10</v>
      </c>
      <c r="F2298" t="str">
        <f t="shared" si="632"/>
        <v>Informe Interactivo 4</v>
      </c>
      <c r="G2298" t="str">
        <f t="shared" si="633"/>
        <v>Producto</v>
      </c>
      <c r="H2298" t="str">
        <f t="shared" si="634"/>
        <v>Rendimiento (qqm/ha) 1979-2020</v>
      </c>
      <c r="L2298" s="1" t="str">
        <f t="shared" si="635"/>
        <v xml:space="preserve">Informe Interactivo 4 - </v>
      </c>
    </row>
    <row r="2299" spans="1:12" hidden="1" x14ac:dyDescent="0.35">
      <c r="A2299" s="2">
        <f t="shared" si="627"/>
        <v>707</v>
      </c>
      <c r="B2299" s="2">
        <f t="shared" si="628"/>
        <v>4.1100000000000003</v>
      </c>
      <c r="C2299" s="5" t="str">
        <f t="shared" si="629"/>
        <v xml:space="preserve">Informe Interactivo 4 - </v>
      </c>
      <c r="D2299" s="6" t="str">
        <f t="shared" si="630"/>
        <v>AQUÍ SE COPIA EL LINK SIN EL ID DE FILTRO</v>
      </c>
      <c r="E2299" s="4">
        <f t="shared" si="631"/>
        <v>10</v>
      </c>
      <c r="F2299" t="str">
        <f t="shared" si="632"/>
        <v>Informe Interactivo 4</v>
      </c>
      <c r="G2299" t="str">
        <f t="shared" si="633"/>
        <v>Producto</v>
      </c>
      <c r="H2299" t="str">
        <f t="shared" si="634"/>
        <v>Rendimiento (qqm/ha) 1979-2020</v>
      </c>
      <c r="L2299" s="1" t="str">
        <f t="shared" si="635"/>
        <v xml:space="preserve">Informe Interactivo 4 - </v>
      </c>
    </row>
    <row r="2300" spans="1:12" hidden="1" x14ac:dyDescent="0.35">
      <c r="A2300" s="2">
        <f t="shared" si="627"/>
        <v>708</v>
      </c>
      <c r="B2300" s="2">
        <f t="shared" si="628"/>
        <v>4.1100000000000003</v>
      </c>
      <c r="C2300" s="5" t="str">
        <f t="shared" si="629"/>
        <v xml:space="preserve">Informe Interactivo 4 - </v>
      </c>
      <c r="D2300" s="6" t="str">
        <f t="shared" si="630"/>
        <v>AQUÍ SE COPIA EL LINK SIN EL ID DE FILTRO</v>
      </c>
      <c r="E2300" s="4">
        <f t="shared" si="631"/>
        <v>10</v>
      </c>
      <c r="F2300" t="str">
        <f t="shared" si="632"/>
        <v>Informe Interactivo 4</v>
      </c>
      <c r="G2300" t="str">
        <f t="shared" si="633"/>
        <v>Producto</v>
      </c>
      <c r="H2300" t="str">
        <f t="shared" si="634"/>
        <v>Rendimiento (qqm/ha) 1979-2020</v>
      </c>
      <c r="L2300" s="1" t="str">
        <f t="shared" si="635"/>
        <v xml:space="preserve">Informe Interactivo 4 - </v>
      </c>
    </row>
    <row r="2301" spans="1:12" hidden="1" x14ac:dyDescent="0.35">
      <c r="A2301" s="2">
        <f t="shared" si="627"/>
        <v>709</v>
      </c>
      <c r="B2301" s="2">
        <f t="shared" si="628"/>
        <v>4.1100000000000003</v>
      </c>
      <c r="C2301" s="5" t="str">
        <f t="shared" si="629"/>
        <v xml:space="preserve">Informe Interactivo 4 - </v>
      </c>
      <c r="D2301" s="6" t="str">
        <f t="shared" si="630"/>
        <v>AQUÍ SE COPIA EL LINK SIN EL ID DE FILTRO</v>
      </c>
      <c r="E2301" s="4">
        <f t="shared" si="631"/>
        <v>10</v>
      </c>
      <c r="F2301" t="str">
        <f t="shared" si="632"/>
        <v>Informe Interactivo 4</v>
      </c>
      <c r="G2301" t="str">
        <f t="shared" si="633"/>
        <v>Producto</v>
      </c>
      <c r="H2301" t="str">
        <f t="shared" si="634"/>
        <v>Rendimiento (qqm/ha) 1979-2020</v>
      </c>
      <c r="L2301" s="1" t="str">
        <f t="shared" si="635"/>
        <v xml:space="preserve">Informe Interactivo 4 - </v>
      </c>
    </row>
    <row r="2302" spans="1:12" hidden="1" x14ac:dyDescent="0.35">
      <c r="A2302" s="2">
        <f t="shared" si="627"/>
        <v>710</v>
      </c>
      <c r="B2302" s="2">
        <f t="shared" si="628"/>
        <v>4.1100000000000003</v>
      </c>
      <c r="C2302" s="5" t="str">
        <f t="shared" si="629"/>
        <v xml:space="preserve">Informe Interactivo 4 - </v>
      </c>
      <c r="D2302" s="6" t="str">
        <f t="shared" si="630"/>
        <v>AQUÍ SE COPIA EL LINK SIN EL ID DE FILTRO</v>
      </c>
      <c r="E2302" s="4">
        <f t="shared" si="631"/>
        <v>10</v>
      </c>
      <c r="F2302" t="str">
        <f t="shared" si="632"/>
        <v>Informe Interactivo 4</v>
      </c>
      <c r="G2302" t="str">
        <f t="shared" si="633"/>
        <v>Producto</v>
      </c>
      <c r="H2302" t="str">
        <f t="shared" si="634"/>
        <v>Rendimiento (qqm/ha) 1979-2020</v>
      </c>
      <c r="L2302" s="1" t="str">
        <f t="shared" si="635"/>
        <v xml:space="preserve">Informe Interactivo 4 - </v>
      </c>
    </row>
    <row r="2303" spans="1:12" hidden="1" x14ac:dyDescent="0.35">
      <c r="A2303" s="2">
        <f t="shared" si="627"/>
        <v>711</v>
      </c>
      <c r="B2303" s="2">
        <f t="shared" si="628"/>
        <v>4.1100000000000003</v>
      </c>
      <c r="C2303" s="5" t="str">
        <f t="shared" si="629"/>
        <v xml:space="preserve">Informe Interactivo 4 - </v>
      </c>
      <c r="D2303" s="6" t="str">
        <f t="shared" si="630"/>
        <v>AQUÍ SE COPIA EL LINK SIN EL ID DE FILTRO</v>
      </c>
      <c r="E2303" s="4">
        <f t="shared" si="631"/>
        <v>10</v>
      </c>
      <c r="F2303" t="str">
        <f t="shared" si="632"/>
        <v>Informe Interactivo 4</v>
      </c>
      <c r="G2303" t="str">
        <f t="shared" si="633"/>
        <v>Producto</v>
      </c>
      <c r="H2303" t="str">
        <f t="shared" si="634"/>
        <v>Rendimiento (qqm/ha) 1979-2020</v>
      </c>
      <c r="L2303" s="1" t="str">
        <f t="shared" si="635"/>
        <v xml:space="preserve">Informe Interactivo 4 - </v>
      </c>
    </row>
    <row r="2304" spans="1:12" hidden="1" x14ac:dyDescent="0.35">
      <c r="A2304" s="2">
        <f t="shared" si="627"/>
        <v>712</v>
      </c>
      <c r="B2304" s="2">
        <f t="shared" si="628"/>
        <v>4.1100000000000003</v>
      </c>
      <c r="C2304" s="5" t="str">
        <f t="shared" si="629"/>
        <v xml:space="preserve">Informe Interactivo 4 - </v>
      </c>
      <c r="D2304" s="6" t="str">
        <f t="shared" si="630"/>
        <v>AQUÍ SE COPIA EL LINK SIN EL ID DE FILTRO</v>
      </c>
      <c r="E2304" s="4">
        <f t="shared" si="631"/>
        <v>10</v>
      </c>
      <c r="F2304" t="str">
        <f t="shared" si="632"/>
        <v>Informe Interactivo 4</v>
      </c>
      <c r="G2304" t="str">
        <f t="shared" si="633"/>
        <v>Producto</v>
      </c>
      <c r="H2304" t="str">
        <f t="shared" si="634"/>
        <v>Rendimiento (qqm/ha) 1979-2020</v>
      </c>
      <c r="L2304" s="1" t="str">
        <f t="shared" si="635"/>
        <v xml:space="preserve">Informe Interactivo 4 - </v>
      </c>
    </row>
    <row r="2305" spans="1:12" hidden="1" x14ac:dyDescent="0.35">
      <c r="A2305" s="2">
        <f t="shared" si="627"/>
        <v>713</v>
      </c>
      <c r="B2305" s="2">
        <f t="shared" si="628"/>
        <v>4.1100000000000003</v>
      </c>
      <c r="C2305" s="5" t="str">
        <f t="shared" si="629"/>
        <v xml:space="preserve">Informe Interactivo 4 - </v>
      </c>
      <c r="D2305" s="6" t="str">
        <f t="shared" si="630"/>
        <v>AQUÍ SE COPIA EL LINK SIN EL ID DE FILTRO</v>
      </c>
      <c r="E2305" s="4">
        <f t="shared" si="631"/>
        <v>10</v>
      </c>
      <c r="F2305" t="str">
        <f t="shared" si="632"/>
        <v>Informe Interactivo 4</v>
      </c>
      <c r="G2305" t="str">
        <f t="shared" si="633"/>
        <v>Producto</v>
      </c>
      <c r="H2305" t="str">
        <f t="shared" si="634"/>
        <v>Rendimiento (qqm/ha) 1979-2020</v>
      </c>
      <c r="L2305" s="1" t="str">
        <f t="shared" si="635"/>
        <v xml:space="preserve">Informe Interactivo 4 - </v>
      </c>
    </row>
    <row r="2306" spans="1:12" hidden="1" x14ac:dyDescent="0.35">
      <c r="A2306" s="2">
        <f t="shared" si="627"/>
        <v>714</v>
      </c>
      <c r="B2306" s="2">
        <f t="shared" si="628"/>
        <v>4.1100000000000003</v>
      </c>
      <c r="C2306" s="5" t="str">
        <f t="shared" si="629"/>
        <v xml:space="preserve">Informe Interactivo 4 - </v>
      </c>
      <c r="D2306" s="6" t="str">
        <f t="shared" si="630"/>
        <v>AQUÍ SE COPIA EL LINK SIN EL ID DE FILTRO</v>
      </c>
      <c r="E2306" s="4">
        <f t="shared" si="631"/>
        <v>10</v>
      </c>
      <c r="F2306" t="str">
        <f t="shared" si="632"/>
        <v>Informe Interactivo 4</v>
      </c>
      <c r="G2306" t="str">
        <f t="shared" si="633"/>
        <v>Producto</v>
      </c>
      <c r="H2306" t="str">
        <f t="shared" si="634"/>
        <v>Rendimiento (qqm/ha) 1979-2020</v>
      </c>
      <c r="L2306" s="1" t="str">
        <f t="shared" si="635"/>
        <v xml:space="preserve">Informe Interactivo 4 - </v>
      </c>
    </row>
    <row r="2307" spans="1:12" hidden="1" x14ac:dyDescent="0.35">
      <c r="A2307" s="2">
        <f t="shared" si="627"/>
        <v>715</v>
      </c>
      <c r="B2307" s="2">
        <f t="shared" si="628"/>
        <v>4.1100000000000003</v>
      </c>
      <c r="C2307" s="5" t="str">
        <f t="shared" si="629"/>
        <v xml:space="preserve">Informe Interactivo 4 - </v>
      </c>
      <c r="D2307" s="6" t="str">
        <f t="shared" si="630"/>
        <v>AQUÍ SE COPIA EL LINK SIN EL ID DE FILTRO</v>
      </c>
      <c r="E2307" s="4">
        <f t="shared" si="631"/>
        <v>10</v>
      </c>
      <c r="F2307" t="str">
        <f t="shared" si="632"/>
        <v>Informe Interactivo 4</v>
      </c>
      <c r="G2307" t="str">
        <f t="shared" si="633"/>
        <v>Producto</v>
      </c>
      <c r="H2307" t="str">
        <f t="shared" si="634"/>
        <v>Rendimiento (qqm/ha) 1979-2020</v>
      </c>
      <c r="L2307" s="1" t="str">
        <f t="shared" si="635"/>
        <v xml:space="preserve">Informe Interactivo 4 - </v>
      </c>
    </row>
    <row r="2308" spans="1:12" hidden="1" x14ac:dyDescent="0.35">
      <c r="A2308" s="2">
        <f t="shared" si="627"/>
        <v>716</v>
      </c>
      <c r="B2308" s="2">
        <f t="shared" si="628"/>
        <v>4.1100000000000003</v>
      </c>
      <c r="C2308" s="5" t="str">
        <f t="shared" si="629"/>
        <v xml:space="preserve">Informe Interactivo 4 - </v>
      </c>
      <c r="D2308" s="6" t="str">
        <f t="shared" si="630"/>
        <v>AQUÍ SE COPIA EL LINK SIN EL ID DE FILTRO</v>
      </c>
      <c r="E2308" s="4">
        <f t="shared" si="631"/>
        <v>10</v>
      </c>
      <c r="F2308" t="str">
        <f t="shared" si="632"/>
        <v>Informe Interactivo 4</v>
      </c>
      <c r="G2308" t="str">
        <f t="shared" si="633"/>
        <v>Producto</v>
      </c>
      <c r="H2308" t="str">
        <f t="shared" si="634"/>
        <v>Rendimiento (qqm/ha) 1979-2020</v>
      </c>
      <c r="L2308" s="1" t="str">
        <f t="shared" si="635"/>
        <v xml:space="preserve">Informe Interactivo 4 - </v>
      </c>
    </row>
    <row r="2309" spans="1:12" hidden="1" x14ac:dyDescent="0.35">
      <c r="A2309" s="2">
        <f t="shared" si="627"/>
        <v>717</v>
      </c>
      <c r="B2309" s="2">
        <f t="shared" si="628"/>
        <v>4.1100000000000003</v>
      </c>
      <c r="C2309" s="5" t="str">
        <f t="shared" si="629"/>
        <v xml:space="preserve">Informe Interactivo 4 - </v>
      </c>
      <c r="D2309" s="6" t="str">
        <f t="shared" si="630"/>
        <v>AQUÍ SE COPIA EL LINK SIN EL ID DE FILTRO</v>
      </c>
      <c r="E2309" s="4">
        <f t="shared" si="631"/>
        <v>10</v>
      </c>
      <c r="F2309" t="str">
        <f t="shared" si="632"/>
        <v>Informe Interactivo 4</v>
      </c>
      <c r="G2309" t="str">
        <f t="shared" si="633"/>
        <v>Producto</v>
      </c>
      <c r="H2309" t="str">
        <f t="shared" si="634"/>
        <v>Rendimiento (qqm/ha) 1979-2020</v>
      </c>
      <c r="L2309" s="1" t="str">
        <f t="shared" si="635"/>
        <v xml:space="preserve">Informe Interactivo 4 - </v>
      </c>
    </row>
    <row r="2310" spans="1:12" hidden="1" x14ac:dyDescent="0.35">
      <c r="A2310" s="2">
        <f t="shared" si="627"/>
        <v>718</v>
      </c>
      <c r="B2310" s="2">
        <f t="shared" si="628"/>
        <v>4.1100000000000003</v>
      </c>
      <c r="C2310" s="5" t="str">
        <f t="shared" si="629"/>
        <v xml:space="preserve">Informe Interactivo 4 - </v>
      </c>
      <c r="D2310" s="6" t="str">
        <f t="shared" si="630"/>
        <v>AQUÍ SE COPIA EL LINK SIN EL ID DE FILTRO</v>
      </c>
      <c r="E2310" s="4">
        <f t="shared" si="631"/>
        <v>10</v>
      </c>
      <c r="F2310" t="str">
        <f t="shared" si="632"/>
        <v>Informe Interactivo 4</v>
      </c>
      <c r="G2310" t="str">
        <f t="shared" si="633"/>
        <v>Producto</v>
      </c>
      <c r="H2310" t="str">
        <f t="shared" si="634"/>
        <v>Rendimiento (qqm/ha) 1979-2020</v>
      </c>
      <c r="L2310" s="1" t="str">
        <f t="shared" si="635"/>
        <v xml:space="preserve">Informe Interactivo 4 - </v>
      </c>
    </row>
    <row r="2311" spans="1:12" hidden="1" x14ac:dyDescent="0.35">
      <c r="A2311" s="2">
        <f t="shared" si="627"/>
        <v>719</v>
      </c>
      <c r="B2311" s="2">
        <f t="shared" si="628"/>
        <v>4.1100000000000003</v>
      </c>
      <c r="C2311" s="5" t="str">
        <f t="shared" si="629"/>
        <v xml:space="preserve">Informe Interactivo 4 - </v>
      </c>
      <c r="D2311" s="6" t="str">
        <f t="shared" si="630"/>
        <v>AQUÍ SE COPIA EL LINK SIN EL ID DE FILTRO</v>
      </c>
      <c r="E2311" s="4">
        <f t="shared" si="631"/>
        <v>10</v>
      </c>
      <c r="F2311" t="str">
        <f t="shared" si="632"/>
        <v>Informe Interactivo 4</v>
      </c>
      <c r="G2311" t="str">
        <f t="shared" si="633"/>
        <v>Producto</v>
      </c>
      <c r="H2311" t="str">
        <f t="shared" si="634"/>
        <v>Rendimiento (qqm/ha) 1979-2020</v>
      </c>
      <c r="L2311" s="1" t="str">
        <f t="shared" si="635"/>
        <v xml:space="preserve">Informe Interactivo 4 - </v>
      </c>
    </row>
    <row r="2312" spans="1:12" hidden="1" x14ac:dyDescent="0.35">
      <c r="A2312" s="2">
        <f t="shared" si="627"/>
        <v>720</v>
      </c>
      <c r="B2312" s="2">
        <f t="shared" si="628"/>
        <v>4.1100000000000003</v>
      </c>
      <c r="C2312" s="5" t="str">
        <f t="shared" si="629"/>
        <v xml:space="preserve">Informe Interactivo 4 - </v>
      </c>
      <c r="D2312" s="6" t="str">
        <f t="shared" si="630"/>
        <v>AQUÍ SE COPIA EL LINK SIN EL ID DE FILTRO</v>
      </c>
      <c r="E2312" s="4">
        <f t="shared" si="631"/>
        <v>10</v>
      </c>
      <c r="F2312" t="str">
        <f t="shared" si="632"/>
        <v>Informe Interactivo 4</v>
      </c>
      <c r="G2312" t="str">
        <f t="shared" si="633"/>
        <v>Producto</v>
      </c>
      <c r="H2312" t="str">
        <f t="shared" si="634"/>
        <v>Rendimiento (qqm/ha) 1979-2020</v>
      </c>
      <c r="L2312" s="1" t="str">
        <f t="shared" si="635"/>
        <v xml:space="preserve">Informe Interactivo 4 - </v>
      </c>
    </row>
    <row r="2313" spans="1:12" hidden="1" x14ac:dyDescent="0.35">
      <c r="A2313" s="2">
        <f t="shared" si="627"/>
        <v>721</v>
      </c>
      <c r="B2313" s="2">
        <f t="shared" si="628"/>
        <v>4.1100000000000003</v>
      </c>
      <c r="C2313" s="5" t="str">
        <f t="shared" si="629"/>
        <v xml:space="preserve">Informe Interactivo 4 - </v>
      </c>
      <c r="D2313" s="6" t="str">
        <f t="shared" si="630"/>
        <v>AQUÍ SE COPIA EL LINK SIN EL ID DE FILTRO</v>
      </c>
      <c r="E2313" s="4">
        <f t="shared" si="631"/>
        <v>10</v>
      </c>
      <c r="F2313" t="str">
        <f t="shared" si="632"/>
        <v>Informe Interactivo 4</v>
      </c>
      <c r="G2313" t="str">
        <f t="shared" si="633"/>
        <v>Producto</v>
      </c>
      <c r="H2313" t="str">
        <f t="shared" si="634"/>
        <v>Rendimiento (qqm/ha) 1979-2020</v>
      </c>
      <c r="L2313" s="1" t="str">
        <f t="shared" si="635"/>
        <v xml:space="preserve">Informe Interactivo 4 - </v>
      </c>
    </row>
    <row r="2314" spans="1:12" hidden="1" x14ac:dyDescent="0.35">
      <c r="A2314" s="2">
        <f t="shared" si="627"/>
        <v>722</v>
      </c>
      <c r="B2314" s="2">
        <f t="shared" si="628"/>
        <v>4.1100000000000003</v>
      </c>
      <c r="C2314" s="5" t="str">
        <f t="shared" si="629"/>
        <v xml:space="preserve">Informe Interactivo 4 - </v>
      </c>
      <c r="D2314" s="6" t="str">
        <f t="shared" si="630"/>
        <v>AQUÍ SE COPIA EL LINK SIN EL ID DE FILTRO</v>
      </c>
      <c r="E2314" s="4">
        <f t="shared" si="631"/>
        <v>10</v>
      </c>
      <c r="F2314" t="str">
        <f t="shared" si="632"/>
        <v>Informe Interactivo 4</v>
      </c>
      <c r="G2314" t="str">
        <f t="shared" si="633"/>
        <v>Producto</v>
      </c>
      <c r="H2314" t="str">
        <f t="shared" si="634"/>
        <v>Rendimiento (qqm/ha) 1979-2020</v>
      </c>
      <c r="L2314" s="1" t="str">
        <f t="shared" si="635"/>
        <v xml:space="preserve">Informe Interactivo 4 - </v>
      </c>
    </row>
    <row r="2315" spans="1:12" hidden="1" x14ac:dyDescent="0.35">
      <c r="A2315" s="2">
        <f t="shared" si="627"/>
        <v>723</v>
      </c>
      <c r="B2315" s="2">
        <f t="shared" si="628"/>
        <v>4.1100000000000003</v>
      </c>
      <c r="C2315" s="5" t="str">
        <f t="shared" si="629"/>
        <v xml:space="preserve">Informe Interactivo 4 - </v>
      </c>
      <c r="D2315" s="6" t="str">
        <f t="shared" si="630"/>
        <v>AQUÍ SE COPIA EL LINK SIN EL ID DE FILTRO</v>
      </c>
      <c r="E2315" s="4">
        <f t="shared" si="631"/>
        <v>10</v>
      </c>
      <c r="F2315" t="str">
        <f t="shared" si="632"/>
        <v>Informe Interactivo 4</v>
      </c>
      <c r="G2315" t="str">
        <f t="shared" si="633"/>
        <v>Producto</v>
      </c>
      <c r="H2315" t="str">
        <f t="shared" si="634"/>
        <v>Rendimiento (qqm/ha) 1979-2020</v>
      </c>
      <c r="L2315" s="1" t="str">
        <f t="shared" si="635"/>
        <v xml:space="preserve">Informe Interactivo 4 - </v>
      </c>
    </row>
    <row r="2316" spans="1:12" hidden="1" x14ac:dyDescent="0.35">
      <c r="A2316" s="2">
        <f t="shared" si="627"/>
        <v>724</v>
      </c>
      <c r="B2316" s="2">
        <f t="shared" si="628"/>
        <v>4.1100000000000003</v>
      </c>
      <c r="C2316" s="5" t="str">
        <f t="shared" si="629"/>
        <v xml:space="preserve">Informe Interactivo 4 - </v>
      </c>
      <c r="D2316" s="6" t="str">
        <f t="shared" si="630"/>
        <v>AQUÍ SE COPIA EL LINK SIN EL ID DE FILTRO</v>
      </c>
      <c r="E2316" s="4">
        <f t="shared" si="631"/>
        <v>10</v>
      </c>
      <c r="F2316" t="str">
        <f t="shared" si="632"/>
        <v>Informe Interactivo 4</v>
      </c>
      <c r="G2316" t="str">
        <f t="shared" si="633"/>
        <v>Producto</v>
      </c>
      <c r="H2316" t="str">
        <f t="shared" si="634"/>
        <v>Rendimiento (qqm/ha) 1979-2020</v>
      </c>
      <c r="L2316" s="1" t="str">
        <f t="shared" si="635"/>
        <v xml:space="preserve">Informe Interactivo 4 - </v>
      </c>
    </row>
    <row r="2317" spans="1:12" hidden="1" x14ac:dyDescent="0.35">
      <c r="A2317" s="2">
        <f t="shared" si="627"/>
        <v>725</v>
      </c>
      <c r="B2317" s="2">
        <f t="shared" si="628"/>
        <v>4.1100000000000003</v>
      </c>
      <c r="C2317" s="5" t="str">
        <f t="shared" si="629"/>
        <v xml:space="preserve">Informe Interactivo 4 - </v>
      </c>
      <c r="D2317" s="6" t="str">
        <f t="shared" si="630"/>
        <v>AQUÍ SE COPIA EL LINK SIN EL ID DE FILTRO</v>
      </c>
      <c r="E2317" s="4">
        <f t="shared" si="631"/>
        <v>10</v>
      </c>
      <c r="F2317" t="str">
        <f t="shared" si="632"/>
        <v>Informe Interactivo 4</v>
      </c>
      <c r="G2317" t="str">
        <f t="shared" si="633"/>
        <v>Producto</v>
      </c>
      <c r="H2317" t="str">
        <f t="shared" si="634"/>
        <v>Rendimiento (qqm/ha) 1979-2020</v>
      </c>
      <c r="L2317" s="1" t="str">
        <f t="shared" si="635"/>
        <v xml:space="preserve">Informe Interactivo 4 - </v>
      </c>
    </row>
    <row r="2318" spans="1:12" hidden="1" x14ac:dyDescent="0.35">
      <c r="A2318" s="2">
        <f t="shared" si="627"/>
        <v>726</v>
      </c>
      <c r="B2318" s="2">
        <f t="shared" si="628"/>
        <v>4.1100000000000003</v>
      </c>
      <c r="C2318" s="5" t="str">
        <f t="shared" si="629"/>
        <v xml:space="preserve">Informe Interactivo 4 - </v>
      </c>
      <c r="D2318" s="6" t="str">
        <f t="shared" si="630"/>
        <v>AQUÍ SE COPIA EL LINK SIN EL ID DE FILTRO</v>
      </c>
      <c r="E2318" s="4">
        <f t="shared" si="631"/>
        <v>10</v>
      </c>
      <c r="F2318" t="str">
        <f t="shared" si="632"/>
        <v>Informe Interactivo 4</v>
      </c>
      <c r="G2318" t="str">
        <f t="shared" si="633"/>
        <v>Producto</v>
      </c>
      <c r="H2318" t="str">
        <f t="shared" si="634"/>
        <v>Rendimiento (qqm/ha) 1979-2020</v>
      </c>
      <c r="L2318" s="1" t="str">
        <f t="shared" si="635"/>
        <v xml:space="preserve">Informe Interactivo 4 - </v>
      </c>
    </row>
    <row r="2319" spans="1:12" hidden="1" x14ac:dyDescent="0.35">
      <c r="A2319" s="2">
        <f t="shared" si="627"/>
        <v>727</v>
      </c>
      <c r="B2319" s="2">
        <f t="shared" si="628"/>
        <v>4.1100000000000003</v>
      </c>
      <c r="C2319" s="5" t="str">
        <f t="shared" si="629"/>
        <v xml:space="preserve">Informe Interactivo 4 - </v>
      </c>
      <c r="D2319" s="6" t="str">
        <f t="shared" si="630"/>
        <v>AQUÍ SE COPIA EL LINK SIN EL ID DE FILTRO</v>
      </c>
      <c r="E2319" s="4">
        <f t="shared" si="631"/>
        <v>10</v>
      </c>
      <c r="F2319" t="str">
        <f t="shared" si="632"/>
        <v>Informe Interactivo 4</v>
      </c>
      <c r="G2319" t="str">
        <f t="shared" si="633"/>
        <v>Producto</v>
      </c>
      <c r="H2319" t="str">
        <f t="shared" si="634"/>
        <v>Rendimiento (qqm/ha) 1979-2020</v>
      </c>
      <c r="L2319" s="1" t="str">
        <f t="shared" si="635"/>
        <v xml:space="preserve">Informe Interactivo 4 - </v>
      </c>
    </row>
    <row r="2320" spans="1:12" hidden="1" x14ac:dyDescent="0.35">
      <c r="A2320" s="2">
        <f t="shared" si="627"/>
        <v>728</v>
      </c>
      <c r="B2320" s="2">
        <f t="shared" si="628"/>
        <v>4.1100000000000003</v>
      </c>
      <c r="C2320" s="5" t="str">
        <f t="shared" si="629"/>
        <v xml:space="preserve">Informe Interactivo 4 - </v>
      </c>
      <c r="D2320" s="6" t="str">
        <f t="shared" si="630"/>
        <v>AQUÍ SE COPIA EL LINK SIN EL ID DE FILTRO</v>
      </c>
      <c r="E2320" s="4">
        <f t="shared" si="631"/>
        <v>10</v>
      </c>
      <c r="F2320" t="str">
        <f t="shared" si="632"/>
        <v>Informe Interactivo 4</v>
      </c>
      <c r="G2320" t="str">
        <f t="shared" si="633"/>
        <v>Producto</v>
      </c>
      <c r="H2320" t="str">
        <f t="shared" si="634"/>
        <v>Rendimiento (qqm/ha) 1979-2020</v>
      </c>
      <c r="L2320" s="1" t="str">
        <f t="shared" si="635"/>
        <v xml:space="preserve">Informe Interactivo 4 - </v>
      </c>
    </row>
    <row r="2321" spans="1:12" hidden="1" x14ac:dyDescent="0.35">
      <c r="A2321" s="2">
        <f t="shared" si="627"/>
        <v>729</v>
      </c>
      <c r="B2321" s="2">
        <f t="shared" si="628"/>
        <v>4.1100000000000003</v>
      </c>
      <c r="C2321" s="5" t="str">
        <f t="shared" si="629"/>
        <v xml:space="preserve">Informe Interactivo 4 - </v>
      </c>
      <c r="D2321" s="6" t="str">
        <f t="shared" si="630"/>
        <v>AQUÍ SE COPIA EL LINK SIN EL ID DE FILTRO</v>
      </c>
      <c r="E2321" s="4">
        <f t="shared" si="631"/>
        <v>10</v>
      </c>
      <c r="F2321" t="str">
        <f t="shared" si="632"/>
        <v>Informe Interactivo 4</v>
      </c>
      <c r="G2321" t="str">
        <f t="shared" si="633"/>
        <v>Producto</v>
      </c>
      <c r="H2321" t="str">
        <f t="shared" si="634"/>
        <v>Rendimiento (qqm/ha) 1979-2020</v>
      </c>
      <c r="L2321" s="1" t="str">
        <f t="shared" si="635"/>
        <v xml:space="preserve">Informe Interactivo 4 - </v>
      </c>
    </row>
    <row r="2322" spans="1:12" hidden="1" x14ac:dyDescent="0.35">
      <c r="A2322" s="2">
        <f t="shared" si="627"/>
        <v>730</v>
      </c>
      <c r="B2322" s="2">
        <f t="shared" si="628"/>
        <v>4.1100000000000003</v>
      </c>
      <c r="C2322" s="5" t="str">
        <f t="shared" si="629"/>
        <v xml:space="preserve">Informe Interactivo 4 - </v>
      </c>
      <c r="D2322" s="6" t="str">
        <f t="shared" si="630"/>
        <v>AQUÍ SE COPIA EL LINK SIN EL ID DE FILTRO</v>
      </c>
      <c r="E2322" s="4">
        <f t="shared" si="631"/>
        <v>10</v>
      </c>
      <c r="F2322" t="str">
        <f t="shared" si="632"/>
        <v>Informe Interactivo 4</v>
      </c>
      <c r="G2322" t="str">
        <f t="shared" si="633"/>
        <v>Producto</v>
      </c>
      <c r="H2322" t="str">
        <f t="shared" si="634"/>
        <v>Rendimiento (qqm/ha) 1979-2020</v>
      </c>
      <c r="L2322" s="1" t="str">
        <f t="shared" si="635"/>
        <v xml:space="preserve">Informe Interactivo 4 - </v>
      </c>
    </row>
    <row r="2323" spans="1:12" hidden="1" x14ac:dyDescent="0.35">
      <c r="A2323" s="2">
        <f t="shared" si="627"/>
        <v>731</v>
      </c>
      <c r="B2323" s="2">
        <f t="shared" si="628"/>
        <v>4.1100000000000003</v>
      </c>
      <c r="C2323" s="5" t="str">
        <f t="shared" si="629"/>
        <v xml:space="preserve">Informe Interactivo 4 - </v>
      </c>
      <c r="D2323" s="6" t="str">
        <f t="shared" si="630"/>
        <v>AQUÍ SE COPIA EL LINK SIN EL ID DE FILTRO</v>
      </c>
      <c r="E2323" s="4">
        <f t="shared" si="631"/>
        <v>10</v>
      </c>
      <c r="F2323" t="str">
        <f t="shared" si="632"/>
        <v>Informe Interactivo 4</v>
      </c>
      <c r="G2323" t="str">
        <f t="shared" si="633"/>
        <v>Producto</v>
      </c>
      <c r="H2323" t="str">
        <f t="shared" si="634"/>
        <v>Rendimiento (qqm/ha) 1979-2020</v>
      </c>
      <c r="L2323" s="1" t="str">
        <f t="shared" si="635"/>
        <v xml:space="preserve">Informe Interactivo 4 - </v>
      </c>
    </row>
    <row r="2324" spans="1:12" hidden="1" x14ac:dyDescent="0.35">
      <c r="A2324" s="2">
        <f t="shared" si="627"/>
        <v>732</v>
      </c>
      <c r="B2324" s="2">
        <f t="shared" si="628"/>
        <v>4.1100000000000003</v>
      </c>
      <c r="C2324" s="5" t="str">
        <f t="shared" si="629"/>
        <v xml:space="preserve">Informe Interactivo 4 - </v>
      </c>
      <c r="D2324" s="6" t="str">
        <f t="shared" si="630"/>
        <v>AQUÍ SE COPIA EL LINK SIN EL ID DE FILTRO</v>
      </c>
      <c r="E2324" s="4">
        <f t="shared" si="631"/>
        <v>10</v>
      </c>
      <c r="F2324" t="str">
        <f t="shared" si="632"/>
        <v>Informe Interactivo 4</v>
      </c>
      <c r="G2324" t="str">
        <f t="shared" si="633"/>
        <v>Producto</v>
      </c>
      <c r="H2324" t="str">
        <f t="shared" si="634"/>
        <v>Rendimiento (qqm/ha) 1979-2020</v>
      </c>
      <c r="L2324" s="1" t="str">
        <f t="shared" si="635"/>
        <v xml:space="preserve">Informe Interactivo 4 - </v>
      </c>
    </row>
    <row r="2325" spans="1:12" hidden="1" x14ac:dyDescent="0.35">
      <c r="A2325" s="2">
        <f t="shared" si="627"/>
        <v>733</v>
      </c>
      <c r="B2325" s="2">
        <f t="shared" si="628"/>
        <v>4.1100000000000003</v>
      </c>
      <c r="C2325" s="5" t="str">
        <f t="shared" si="629"/>
        <v xml:space="preserve">Informe Interactivo 4 - </v>
      </c>
      <c r="D2325" s="6" t="str">
        <f t="shared" si="630"/>
        <v>AQUÍ SE COPIA EL LINK SIN EL ID DE FILTRO</v>
      </c>
      <c r="E2325" s="4">
        <f t="shared" si="631"/>
        <v>10</v>
      </c>
      <c r="F2325" t="str">
        <f t="shared" si="632"/>
        <v>Informe Interactivo 4</v>
      </c>
      <c r="G2325" t="str">
        <f t="shared" si="633"/>
        <v>Producto</v>
      </c>
      <c r="H2325" t="str">
        <f t="shared" si="634"/>
        <v>Rendimiento (qqm/ha) 1979-2020</v>
      </c>
      <c r="L2325" s="1" t="str">
        <f t="shared" si="635"/>
        <v xml:space="preserve">Informe Interactivo 4 - </v>
      </c>
    </row>
    <row r="2326" spans="1:12" hidden="1" x14ac:dyDescent="0.35">
      <c r="A2326" s="2">
        <f t="shared" si="627"/>
        <v>734</v>
      </c>
      <c r="B2326" s="2">
        <f t="shared" si="628"/>
        <v>4.1100000000000003</v>
      </c>
      <c r="C2326" s="5" t="str">
        <f t="shared" si="629"/>
        <v xml:space="preserve">Informe Interactivo 4 - </v>
      </c>
      <c r="D2326" s="6" t="str">
        <f t="shared" si="630"/>
        <v>AQUÍ SE COPIA EL LINK SIN EL ID DE FILTRO</v>
      </c>
      <c r="E2326" s="4">
        <f t="shared" si="631"/>
        <v>10</v>
      </c>
      <c r="F2326" t="str">
        <f t="shared" si="632"/>
        <v>Informe Interactivo 4</v>
      </c>
      <c r="G2326" t="str">
        <f t="shared" si="633"/>
        <v>Producto</v>
      </c>
      <c r="H2326" t="str">
        <f t="shared" si="634"/>
        <v>Rendimiento (qqm/ha) 1979-2020</v>
      </c>
      <c r="L2326" s="1" t="str">
        <f t="shared" si="635"/>
        <v xml:space="preserve">Informe Interactivo 4 - </v>
      </c>
    </row>
    <row r="2327" spans="1:12" hidden="1" x14ac:dyDescent="0.35">
      <c r="A2327" s="2">
        <f t="shared" si="627"/>
        <v>735</v>
      </c>
      <c r="B2327" s="2">
        <f t="shared" si="628"/>
        <v>4.1100000000000003</v>
      </c>
      <c r="C2327" s="5" t="str">
        <f t="shared" si="629"/>
        <v xml:space="preserve">Informe Interactivo 4 - </v>
      </c>
      <c r="D2327" s="6" t="str">
        <f t="shared" si="630"/>
        <v>AQUÍ SE COPIA EL LINK SIN EL ID DE FILTRO</v>
      </c>
      <c r="E2327" s="4">
        <f t="shared" si="631"/>
        <v>10</v>
      </c>
      <c r="F2327" t="str">
        <f t="shared" si="632"/>
        <v>Informe Interactivo 4</v>
      </c>
      <c r="G2327" t="str">
        <f t="shared" si="633"/>
        <v>Producto</v>
      </c>
      <c r="H2327" t="str">
        <f t="shared" si="634"/>
        <v>Rendimiento (qqm/ha) 1979-2020</v>
      </c>
      <c r="L2327" s="1" t="str">
        <f t="shared" si="635"/>
        <v xml:space="preserve">Informe Interactivo 4 - </v>
      </c>
    </row>
    <row r="2328" spans="1:12" hidden="1" x14ac:dyDescent="0.35">
      <c r="A2328" s="2">
        <f t="shared" si="627"/>
        <v>736</v>
      </c>
      <c r="B2328" s="2">
        <f t="shared" si="628"/>
        <v>4.1100000000000003</v>
      </c>
      <c r="C2328" s="5" t="str">
        <f t="shared" si="629"/>
        <v xml:space="preserve">Informe Interactivo 4 - </v>
      </c>
      <c r="D2328" s="6" t="str">
        <f t="shared" si="630"/>
        <v>AQUÍ SE COPIA EL LINK SIN EL ID DE FILTRO</v>
      </c>
      <c r="E2328" s="4">
        <f t="shared" si="631"/>
        <v>10</v>
      </c>
      <c r="F2328" t="str">
        <f t="shared" si="632"/>
        <v>Informe Interactivo 4</v>
      </c>
      <c r="G2328" t="str">
        <f t="shared" si="633"/>
        <v>Producto</v>
      </c>
      <c r="H2328" t="str">
        <f t="shared" si="634"/>
        <v>Rendimiento (qqm/ha) 1979-2020</v>
      </c>
      <c r="L2328" s="1" t="str">
        <f t="shared" si="635"/>
        <v xml:space="preserve">Informe Interactivo 4 - </v>
      </c>
    </row>
    <row r="2329" spans="1:12" hidden="1" x14ac:dyDescent="0.35">
      <c r="A2329" s="2">
        <f t="shared" si="627"/>
        <v>737</v>
      </c>
      <c r="B2329" s="2">
        <f t="shared" si="628"/>
        <v>4.1100000000000003</v>
      </c>
      <c r="C2329" s="5" t="str">
        <f t="shared" si="629"/>
        <v xml:space="preserve">Informe Interactivo 4 - </v>
      </c>
      <c r="D2329" s="6" t="str">
        <f t="shared" si="630"/>
        <v>AQUÍ SE COPIA EL LINK SIN EL ID DE FILTRO</v>
      </c>
      <c r="E2329" s="4">
        <f t="shared" si="631"/>
        <v>10</v>
      </c>
      <c r="F2329" t="str">
        <f t="shared" si="632"/>
        <v>Informe Interactivo 4</v>
      </c>
      <c r="G2329" t="str">
        <f t="shared" si="633"/>
        <v>Producto</v>
      </c>
      <c r="H2329" t="str">
        <f t="shared" si="634"/>
        <v>Rendimiento (qqm/ha) 1979-2020</v>
      </c>
      <c r="L2329" s="1" t="str">
        <f t="shared" si="635"/>
        <v xml:space="preserve">Informe Interactivo 4 - </v>
      </c>
    </row>
    <row r="2330" spans="1:12" hidden="1" x14ac:dyDescent="0.35">
      <c r="A2330" s="2">
        <f t="shared" si="627"/>
        <v>738</v>
      </c>
      <c r="B2330" s="2">
        <f t="shared" si="628"/>
        <v>4.1100000000000003</v>
      </c>
      <c r="C2330" s="5" t="str">
        <f t="shared" si="629"/>
        <v xml:space="preserve">Informe Interactivo 4 - </v>
      </c>
      <c r="D2330" s="6" t="str">
        <f t="shared" si="630"/>
        <v>AQUÍ SE COPIA EL LINK SIN EL ID DE FILTRO</v>
      </c>
      <c r="E2330" s="4">
        <f t="shared" si="631"/>
        <v>10</v>
      </c>
      <c r="F2330" t="str">
        <f t="shared" si="632"/>
        <v>Informe Interactivo 4</v>
      </c>
      <c r="G2330" t="str">
        <f t="shared" si="633"/>
        <v>Producto</v>
      </c>
      <c r="H2330" t="str">
        <f t="shared" si="634"/>
        <v>Rendimiento (qqm/ha) 1979-2020</v>
      </c>
      <c r="L2330" s="1" t="str">
        <f t="shared" si="635"/>
        <v xml:space="preserve">Informe Interactivo 4 - </v>
      </c>
    </row>
    <row r="2331" spans="1:12" hidden="1" x14ac:dyDescent="0.35">
      <c r="A2331" s="2">
        <f t="shared" si="627"/>
        <v>739</v>
      </c>
      <c r="B2331" s="2">
        <f t="shared" si="628"/>
        <v>4.1100000000000003</v>
      </c>
      <c r="C2331" s="5" t="str">
        <f t="shared" si="629"/>
        <v xml:space="preserve">Informe Interactivo 4 - </v>
      </c>
      <c r="D2331" s="6" t="str">
        <f t="shared" si="630"/>
        <v>AQUÍ SE COPIA EL LINK SIN EL ID DE FILTRO</v>
      </c>
      <c r="E2331" s="4">
        <f t="shared" si="631"/>
        <v>10</v>
      </c>
      <c r="F2331" t="str">
        <f t="shared" si="632"/>
        <v>Informe Interactivo 4</v>
      </c>
      <c r="G2331" t="str">
        <f t="shared" si="633"/>
        <v>Producto</v>
      </c>
      <c r="H2331" t="str">
        <f t="shared" si="634"/>
        <v>Rendimiento (qqm/ha) 1979-2020</v>
      </c>
      <c r="L2331" s="1" t="str">
        <f t="shared" si="635"/>
        <v xml:space="preserve">Informe Interactivo 4 - </v>
      </c>
    </row>
    <row r="2332" spans="1:12" hidden="1" x14ac:dyDescent="0.35">
      <c r="A2332" s="2">
        <f t="shared" si="627"/>
        <v>740</v>
      </c>
      <c r="B2332" s="2">
        <f t="shared" si="628"/>
        <v>4.1100000000000003</v>
      </c>
      <c r="C2332" s="5" t="str">
        <f t="shared" si="629"/>
        <v xml:space="preserve">Informe Interactivo 4 - </v>
      </c>
      <c r="D2332" s="6" t="str">
        <f t="shared" si="630"/>
        <v>AQUÍ SE COPIA EL LINK SIN EL ID DE FILTRO</v>
      </c>
      <c r="E2332" s="4">
        <f t="shared" si="631"/>
        <v>10</v>
      </c>
      <c r="F2332" t="str">
        <f t="shared" si="632"/>
        <v>Informe Interactivo 4</v>
      </c>
      <c r="G2332" t="str">
        <f t="shared" si="633"/>
        <v>Producto</v>
      </c>
      <c r="H2332" t="str">
        <f t="shared" si="634"/>
        <v>Rendimiento (qqm/ha) 1979-2020</v>
      </c>
      <c r="L2332" s="1" t="str">
        <f t="shared" si="635"/>
        <v xml:space="preserve">Informe Interactivo 4 - </v>
      </c>
    </row>
    <row r="2333" spans="1:12" hidden="1" x14ac:dyDescent="0.35">
      <c r="A2333" s="2">
        <f t="shared" si="627"/>
        <v>741</v>
      </c>
      <c r="B2333" s="2">
        <f t="shared" si="628"/>
        <v>4.1100000000000003</v>
      </c>
      <c r="C2333" s="5" t="str">
        <f t="shared" si="629"/>
        <v xml:space="preserve">Informe Interactivo 4 - </v>
      </c>
      <c r="D2333" s="6" t="str">
        <f t="shared" si="630"/>
        <v>AQUÍ SE COPIA EL LINK SIN EL ID DE FILTRO</v>
      </c>
      <c r="E2333" s="4">
        <f t="shared" si="631"/>
        <v>10</v>
      </c>
      <c r="F2333" t="str">
        <f t="shared" si="632"/>
        <v>Informe Interactivo 4</v>
      </c>
      <c r="G2333" t="str">
        <f t="shared" si="633"/>
        <v>Producto</v>
      </c>
      <c r="H2333" t="str">
        <f t="shared" si="634"/>
        <v>Rendimiento (qqm/ha) 1979-2020</v>
      </c>
      <c r="L2333" s="1" t="str">
        <f t="shared" si="635"/>
        <v xml:space="preserve">Informe Interactivo 4 - </v>
      </c>
    </row>
    <row r="2334" spans="1:12" hidden="1" x14ac:dyDescent="0.35">
      <c r="A2334" s="2">
        <f t="shared" si="627"/>
        <v>742</v>
      </c>
      <c r="B2334" s="2">
        <f t="shared" si="628"/>
        <v>4.1100000000000003</v>
      </c>
      <c r="C2334" s="5" t="str">
        <f t="shared" si="629"/>
        <v xml:space="preserve">Informe Interactivo 4 - </v>
      </c>
      <c r="D2334" s="6" t="str">
        <f t="shared" si="630"/>
        <v>AQUÍ SE COPIA EL LINK SIN EL ID DE FILTRO</v>
      </c>
      <c r="E2334" s="4">
        <f t="shared" si="631"/>
        <v>10</v>
      </c>
      <c r="F2334" t="str">
        <f t="shared" si="632"/>
        <v>Informe Interactivo 4</v>
      </c>
      <c r="G2334" t="str">
        <f t="shared" si="633"/>
        <v>Producto</v>
      </c>
      <c r="H2334" t="str">
        <f t="shared" si="634"/>
        <v>Rendimiento (qqm/ha) 1979-2020</v>
      </c>
      <c r="L2334" s="1" t="str">
        <f t="shared" si="635"/>
        <v xml:space="preserve">Informe Interactivo 4 - </v>
      </c>
    </row>
    <row r="2335" spans="1:12" hidden="1" x14ac:dyDescent="0.35">
      <c r="A2335" s="2">
        <f t="shared" si="627"/>
        <v>743</v>
      </c>
      <c r="B2335" s="2">
        <f t="shared" si="628"/>
        <v>4.1100000000000003</v>
      </c>
      <c r="C2335" s="5" t="str">
        <f t="shared" si="629"/>
        <v xml:space="preserve">Informe Interactivo 4 - </v>
      </c>
      <c r="D2335" s="6" t="str">
        <f t="shared" si="630"/>
        <v>AQUÍ SE COPIA EL LINK SIN EL ID DE FILTRO</v>
      </c>
      <c r="E2335" s="4">
        <f t="shared" si="631"/>
        <v>10</v>
      </c>
      <c r="F2335" t="str">
        <f t="shared" si="632"/>
        <v>Informe Interactivo 4</v>
      </c>
      <c r="G2335" t="str">
        <f t="shared" si="633"/>
        <v>Producto</v>
      </c>
      <c r="H2335" t="str">
        <f t="shared" si="634"/>
        <v>Rendimiento (qqm/ha) 1979-2020</v>
      </c>
      <c r="L2335" s="1" t="str">
        <f t="shared" si="635"/>
        <v xml:space="preserve">Informe Interactivo 4 - </v>
      </c>
    </row>
    <row r="2336" spans="1:12" hidden="1" x14ac:dyDescent="0.35">
      <c r="A2336" s="2">
        <f t="shared" si="627"/>
        <v>744</v>
      </c>
      <c r="B2336" s="2">
        <f t="shared" si="628"/>
        <v>4.1100000000000003</v>
      </c>
      <c r="C2336" s="5" t="str">
        <f t="shared" si="629"/>
        <v xml:space="preserve">Informe Interactivo 4 - </v>
      </c>
      <c r="D2336" s="6" t="str">
        <f t="shared" si="630"/>
        <v>AQUÍ SE COPIA EL LINK SIN EL ID DE FILTRO</v>
      </c>
      <c r="E2336" s="4">
        <f t="shared" si="631"/>
        <v>10</v>
      </c>
      <c r="F2336" t="str">
        <f t="shared" si="632"/>
        <v>Informe Interactivo 4</v>
      </c>
      <c r="G2336" t="str">
        <f t="shared" si="633"/>
        <v>Producto</v>
      </c>
      <c r="H2336" t="str">
        <f t="shared" si="634"/>
        <v>Rendimiento (qqm/ha) 1979-2020</v>
      </c>
      <c r="L2336" s="1" t="str">
        <f t="shared" si="635"/>
        <v xml:space="preserve">Informe Interactivo 4 - </v>
      </c>
    </row>
    <row r="2337" spans="1:12" hidden="1" x14ac:dyDescent="0.35">
      <c r="A2337" s="2">
        <f t="shared" si="627"/>
        <v>745</v>
      </c>
      <c r="B2337" s="2">
        <f t="shared" si="628"/>
        <v>4.1100000000000003</v>
      </c>
      <c r="C2337" s="5" t="str">
        <f t="shared" si="629"/>
        <v xml:space="preserve">Informe Interactivo 4 - </v>
      </c>
      <c r="D2337" s="6" t="str">
        <f t="shared" si="630"/>
        <v>AQUÍ SE COPIA EL LINK SIN EL ID DE FILTRO</v>
      </c>
      <c r="E2337" s="4">
        <f t="shared" si="631"/>
        <v>10</v>
      </c>
      <c r="F2337" t="str">
        <f t="shared" si="632"/>
        <v>Informe Interactivo 4</v>
      </c>
      <c r="G2337" t="str">
        <f t="shared" si="633"/>
        <v>Producto</v>
      </c>
      <c r="H2337" t="str">
        <f t="shared" si="634"/>
        <v>Rendimiento (qqm/ha) 1979-2020</v>
      </c>
      <c r="L2337" s="1" t="str">
        <f t="shared" si="635"/>
        <v xml:space="preserve">Informe Interactivo 4 - </v>
      </c>
    </row>
    <row r="2338" spans="1:12" hidden="1" x14ac:dyDescent="0.35">
      <c r="A2338" s="2">
        <f t="shared" si="627"/>
        <v>746</v>
      </c>
      <c r="B2338" s="2">
        <f t="shared" si="628"/>
        <v>4.1100000000000003</v>
      </c>
      <c r="C2338" s="5" t="str">
        <f t="shared" si="629"/>
        <v xml:space="preserve">Informe Interactivo 4 - </v>
      </c>
      <c r="D2338" s="6" t="str">
        <f t="shared" si="630"/>
        <v>AQUÍ SE COPIA EL LINK SIN EL ID DE FILTRO</v>
      </c>
      <c r="E2338" s="4">
        <f t="shared" si="631"/>
        <v>10</v>
      </c>
      <c r="F2338" t="str">
        <f t="shared" si="632"/>
        <v>Informe Interactivo 4</v>
      </c>
      <c r="G2338" t="str">
        <f t="shared" si="633"/>
        <v>Producto</v>
      </c>
      <c r="H2338" t="str">
        <f t="shared" si="634"/>
        <v>Rendimiento (qqm/ha) 1979-2020</v>
      </c>
      <c r="L2338" s="1" t="str">
        <f t="shared" si="635"/>
        <v xml:space="preserve">Informe Interactivo 4 - </v>
      </c>
    </row>
    <row r="2339" spans="1:12" hidden="1" x14ac:dyDescent="0.35">
      <c r="A2339" s="2">
        <f t="shared" si="627"/>
        <v>747</v>
      </c>
      <c r="B2339" s="2">
        <f t="shared" si="628"/>
        <v>4.1100000000000003</v>
      </c>
      <c r="C2339" s="5" t="str">
        <f t="shared" si="629"/>
        <v xml:space="preserve">Informe Interactivo 4 - </v>
      </c>
      <c r="D2339" s="6" t="str">
        <f t="shared" si="630"/>
        <v>AQUÍ SE COPIA EL LINK SIN EL ID DE FILTRO</v>
      </c>
      <c r="E2339" s="4">
        <f t="shared" si="631"/>
        <v>10</v>
      </c>
      <c r="F2339" t="str">
        <f t="shared" si="632"/>
        <v>Informe Interactivo 4</v>
      </c>
      <c r="G2339" t="str">
        <f t="shared" si="633"/>
        <v>Producto</v>
      </c>
      <c r="H2339" t="str">
        <f t="shared" si="634"/>
        <v>Rendimiento (qqm/ha) 1979-2020</v>
      </c>
      <c r="L2339" s="1" t="str">
        <f t="shared" si="635"/>
        <v xml:space="preserve">Informe Interactivo 4 - </v>
      </c>
    </row>
    <row r="2340" spans="1:12" hidden="1" x14ac:dyDescent="0.35">
      <c r="A2340" s="2">
        <f t="shared" si="627"/>
        <v>748</v>
      </c>
      <c r="B2340" s="2">
        <f t="shared" si="628"/>
        <v>4.1100000000000003</v>
      </c>
      <c r="C2340" s="5" t="str">
        <f t="shared" si="629"/>
        <v xml:space="preserve">Informe Interactivo 4 - </v>
      </c>
      <c r="D2340" s="6" t="str">
        <f t="shared" si="630"/>
        <v>AQUÍ SE COPIA EL LINK SIN EL ID DE FILTRO</v>
      </c>
      <c r="E2340" s="4">
        <f t="shared" si="631"/>
        <v>10</v>
      </c>
      <c r="F2340" t="str">
        <f t="shared" si="632"/>
        <v>Informe Interactivo 4</v>
      </c>
      <c r="G2340" t="str">
        <f t="shared" si="633"/>
        <v>Producto</v>
      </c>
      <c r="H2340" t="str">
        <f t="shared" si="634"/>
        <v>Rendimiento (qqm/ha) 1979-2020</v>
      </c>
      <c r="L2340" s="1" t="str">
        <f t="shared" si="635"/>
        <v xml:space="preserve">Informe Interactivo 4 - </v>
      </c>
    </row>
    <row r="2341" spans="1:12" hidden="1" x14ac:dyDescent="0.35">
      <c r="A2341" s="2">
        <f t="shared" si="627"/>
        <v>749</v>
      </c>
      <c r="B2341" s="2">
        <f t="shared" si="628"/>
        <v>4.1100000000000003</v>
      </c>
      <c r="C2341" s="5" t="str">
        <f t="shared" si="629"/>
        <v xml:space="preserve">Informe Interactivo 4 - </v>
      </c>
      <c r="D2341" s="6" t="str">
        <f t="shared" si="630"/>
        <v>AQUÍ SE COPIA EL LINK SIN EL ID DE FILTRO</v>
      </c>
      <c r="E2341" s="4">
        <f t="shared" si="631"/>
        <v>10</v>
      </c>
      <c r="F2341" t="str">
        <f t="shared" si="632"/>
        <v>Informe Interactivo 4</v>
      </c>
      <c r="G2341" t="str">
        <f t="shared" si="633"/>
        <v>Producto</v>
      </c>
      <c r="H2341" t="str">
        <f t="shared" si="634"/>
        <v>Rendimiento (qqm/ha) 1979-2020</v>
      </c>
      <c r="L2341" s="1" t="str">
        <f t="shared" si="635"/>
        <v xml:space="preserve">Informe Interactivo 4 - </v>
      </c>
    </row>
    <row r="2342" spans="1:12" hidden="1" x14ac:dyDescent="0.35">
      <c r="A2342" s="2">
        <f t="shared" si="627"/>
        <v>750</v>
      </c>
      <c r="B2342" s="2">
        <f t="shared" si="628"/>
        <v>4.1100000000000003</v>
      </c>
      <c r="C2342" s="5" t="str">
        <f t="shared" si="629"/>
        <v xml:space="preserve">Informe Interactivo 4 - </v>
      </c>
      <c r="D2342" s="6" t="str">
        <f t="shared" si="630"/>
        <v>AQUÍ SE COPIA EL LINK SIN EL ID DE FILTRO</v>
      </c>
      <c r="E2342" s="4">
        <f t="shared" si="631"/>
        <v>10</v>
      </c>
      <c r="F2342" t="str">
        <f t="shared" si="632"/>
        <v>Informe Interactivo 4</v>
      </c>
      <c r="G2342" t="str">
        <f t="shared" si="633"/>
        <v>Producto</v>
      </c>
      <c r="H2342" t="str">
        <f t="shared" si="634"/>
        <v>Rendimiento (qqm/ha) 1979-2020</v>
      </c>
      <c r="L2342" s="1" t="str">
        <f t="shared" si="635"/>
        <v xml:space="preserve">Informe Interactivo 4 - </v>
      </c>
    </row>
    <row r="2343" spans="1:12" hidden="1" x14ac:dyDescent="0.35">
      <c r="A2343" s="2">
        <f t="shared" si="627"/>
        <v>751</v>
      </c>
      <c r="B2343" s="2">
        <f t="shared" si="628"/>
        <v>4.1100000000000003</v>
      </c>
      <c r="C2343" s="5" t="str">
        <f t="shared" si="629"/>
        <v xml:space="preserve">Informe Interactivo 4 - </v>
      </c>
      <c r="D2343" s="6" t="str">
        <f t="shared" si="630"/>
        <v>AQUÍ SE COPIA EL LINK SIN EL ID DE FILTRO</v>
      </c>
      <c r="E2343" s="4">
        <f t="shared" si="631"/>
        <v>10</v>
      </c>
      <c r="F2343" t="str">
        <f t="shared" si="632"/>
        <v>Informe Interactivo 4</v>
      </c>
      <c r="G2343" t="str">
        <f t="shared" si="633"/>
        <v>Producto</v>
      </c>
      <c r="H2343" t="str">
        <f t="shared" si="634"/>
        <v>Rendimiento (qqm/ha) 1979-2020</v>
      </c>
      <c r="L2343" s="1" t="str">
        <f t="shared" si="635"/>
        <v xml:space="preserve">Informe Interactivo 4 - </v>
      </c>
    </row>
    <row r="2344" spans="1:12" hidden="1" x14ac:dyDescent="0.35">
      <c r="A2344" s="2">
        <f t="shared" si="627"/>
        <v>752</v>
      </c>
      <c r="B2344" s="2">
        <f t="shared" si="628"/>
        <v>4.1100000000000003</v>
      </c>
      <c r="C2344" s="5" t="str">
        <f t="shared" si="629"/>
        <v xml:space="preserve">Informe Interactivo 4 - </v>
      </c>
      <c r="D2344" s="6" t="str">
        <f t="shared" si="630"/>
        <v>AQUÍ SE COPIA EL LINK SIN EL ID DE FILTRO</v>
      </c>
      <c r="E2344" s="4">
        <f t="shared" si="631"/>
        <v>10</v>
      </c>
      <c r="F2344" t="str">
        <f t="shared" si="632"/>
        <v>Informe Interactivo 4</v>
      </c>
      <c r="G2344" t="str">
        <f t="shared" si="633"/>
        <v>Producto</v>
      </c>
      <c r="H2344" t="str">
        <f t="shared" si="634"/>
        <v>Rendimiento (qqm/ha) 1979-2020</v>
      </c>
      <c r="L2344" s="1" t="str">
        <f t="shared" si="635"/>
        <v xml:space="preserve">Informe Interactivo 4 - </v>
      </c>
    </row>
    <row r="2345" spans="1:12" hidden="1" x14ac:dyDescent="0.35">
      <c r="A2345" s="2">
        <f t="shared" si="627"/>
        <v>753</v>
      </c>
      <c r="B2345" s="2">
        <f t="shared" si="628"/>
        <v>4.1100000000000003</v>
      </c>
      <c r="C2345" s="5" t="str">
        <f t="shared" si="629"/>
        <v xml:space="preserve">Informe Interactivo 4 - </v>
      </c>
      <c r="D2345" s="6" t="str">
        <f t="shared" si="630"/>
        <v>AQUÍ SE COPIA EL LINK SIN EL ID DE FILTRO</v>
      </c>
      <c r="E2345" s="4">
        <f t="shared" si="631"/>
        <v>10</v>
      </c>
      <c r="F2345" t="str">
        <f t="shared" si="632"/>
        <v>Informe Interactivo 4</v>
      </c>
      <c r="G2345" t="str">
        <f t="shared" si="633"/>
        <v>Producto</v>
      </c>
      <c r="H2345" t="str">
        <f t="shared" si="634"/>
        <v>Rendimiento (qqm/ha) 1979-2020</v>
      </c>
      <c r="L2345" s="1" t="str">
        <f t="shared" si="635"/>
        <v xml:space="preserve">Informe Interactivo 4 - </v>
      </c>
    </row>
    <row r="2346" spans="1:12" hidden="1" x14ac:dyDescent="0.35">
      <c r="A2346" s="2">
        <f t="shared" si="627"/>
        <v>754</v>
      </c>
      <c r="B2346" s="2">
        <f t="shared" si="628"/>
        <v>4.1100000000000003</v>
      </c>
      <c r="C2346" s="5" t="str">
        <f t="shared" si="629"/>
        <v xml:space="preserve">Informe Interactivo 4 - </v>
      </c>
      <c r="D2346" s="6" t="str">
        <f t="shared" si="630"/>
        <v>AQUÍ SE COPIA EL LINK SIN EL ID DE FILTRO</v>
      </c>
      <c r="E2346" s="4">
        <f t="shared" si="631"/>
        <v>10</v>
      </c>
      <c r="F2346" t="str">
        <f t="shared" si="632"/>
        <v>Informe Interactivo 4</v>
      </c>
      <c r="G2346" t="str">
        <f t="shared" si="633"/>
        <v>Producto</v>
      </c>
      <c r="H2346" t="str">
        <f t="shared" si="634"/>
        <v>Rendimiento (qqm/ha) 1979-2020</v>
      </c>
      <c r="L2346" s="1" t="str">
        <f t="shared" si="635"/>
        <v xml:space="preserve">Informe Interactivo 4 - </v>
      </c>
    </row>
    <row r="2347" spans="1:12" hidden="1" x14ac:dyDescent="0.35">
      <c r="A2347" s="2">
        <f t="shared" si="627"/>
        <v>755</v>
      </c>
      <c r="B2347" s="2">
        <f t="shared" si="628"/>
        <v>4.1100000000000003</v>
      </c>
      <c r="C2347" s="5" t="str">
        <f t="shared" si="629"/>
        <v xml:space="preserve">Informe Interactivo 4 - </v>
      </c>
      <c r="D2347" s="6" t="str">
        <f t="shared" si="630"/>
        <v>AQUÍ SE COPIA EL LINK SIN EL ID DE FILTRO</v>
      </c>
      <c r="E2347" s="4">
        <f t="shared" si="631"/>
        <v>10</v>
      </c>
      <c r="F2347" t="str">
        <f t="shared" si="632"/>
        <v>Informe Interactivo 4</v>
      </c>
      <c r="G2347" t="str">
        <f t="shared" si="633"/>
        <v>Producto</v>
      </c>
      <c r="H2347" t="str">
        <f t="shared" si="634"/>
        <v>Rendimiento (qqm/ha) 1979-2020</v>
      </c>
      <c r="L2347" s="1" t="str">
        <f t="shared" si="635"/>
        <v xml:space="preserve">Informe Interactivo 4 - </v>
      </c>
    </row>
    <row r="2348" spans="1:12" hidden="1" x14ac:dyDescent="0.35">
      <c r="A2348" s="2">
        <f t="shared" si="627"/>
        <v>756</v>
      </c>
      <c r="B2348" s="2">
        <f t="shared" si="628"/>
        <v>4.1100000000000003</v>
      </c>
      <c r="C2348" s="5" t="str">
        <f t="shared" si="629"/>
        <v xml:space="preserve">Informe Interactivo 4 - </v>
      </c>
      <c r="D2348" s="6" t="str">
        <f t="shared" si="630"/>
        <v>AQUÍ SE COPIA EL LINK SIN EL ID DE FILTRO</v>
      </c>
      <c r="E2348" s="4">
        <f t="shared" si="631"/>
        <v>10</v>
      </c>
      <c r="F2348" t="str">
        <f t="shared" si="632"/>
        <v>Informe Interactivo 4</v>
      </c>
      <c r="G2348" t="str">
        <f t="shared" si="633"/>
        <v>Producto</v>
      </c>
      <c r="H2348" t="str">
        <f t="shared" si="634"/>
        <v>Rendimiento (qqm/ha) 1979-2020</v>
      </c>
      <c r="L2348" s="1" t="str">
        <f t="shared" si="635"/>
        <v xml:space="preserve">Informe Interactivo 4 - </v>
      </c>
    </row>
    <row r="2349" spans="1:12" hidden="1" x14ac:dyDescent="0.35">
      <c r="A2349" s="2">
        <f t="shared" si="627"/>
        <v>757</v>
      </c>
      <c r="B2349" s="2">
        <f t="shared" si="628"/>
        <v>4.1100000000000003</v>
      </c>
      <c r="C2349" s="5" t="str">
        <f t="shared" si="629"/>
        <v xml:space="preserve">Informe Interactivo 4 - </v>
      </c>
      <c r="D2349" s="6" t="str">
        <f t="shared" si="630"/>
        <v>AQUÍ SE COPIA EL LINK SIN EL ID DE FILTRO</v>
      </c>
      <c r="E2349" s="4">
        <f t="shared" si="631"/>
        <v>10</v>
      </c>
      <c r="F2349" t="str">
        <f t="shared" si="632"/>
        <v>Informe Interactivo 4</v>
      </c>
      <c r="G2349" t="str">
        <f t="shared" si="633"/>
        <v>Producto</v>
      </c>
      <c r="H2349" t="str">
        <f t="shared" si="634"/>
        <v>Rendimiento (qqm/ha) 1979-2020</v>
      </c>
      <c r="L2349" s="1" t="str">
        <f t="shared" si="635"/>
        <v xml:space="preserve">Informe Interactivo 4 - </v>
      </c>
    </row>
    <row r="2350" spans="1:12" hidden="1" x14ac:dyDescent="0.35">
      <c r="A2350" s="2">
        <f t="shared" si="627"/>
        <v>758</v>
      </c>
      <c r="B2350" s="2">
        <f t="shared" si="628"/>
        <v>4.1100000000000003</v>
      </c>
      <c r="C2350" s="5" t="str">
        <f t="shared" si="629"/>
        <v xml:space="preserve">Informe Interactivo 4 - </v>
      </c>
      <c r="D2350" s="6" t="str">
        <f t="shared" si="630"/>
        <v>AQUÍ SE COPIA EL LINK SIN EL ID DE FILTRO</v>
      </c>
      <c r="E2350" s="4">
        <f t="shared" si="631"/>
        <v>10</v>
      </c>
      <c r="F2350" t="str">
        <f t="shared" si="632"/>
        <v>Informe Interactivo 4</v>
      </c>
      <c r="G2350" t="str">
        <f t="shared" si="633"/>
        <v>Producto</v>
      </c>
      <c r="H2350" t="str">
        <f t="shared" si="634"/>
        <v>Rendimiento (qqm/ha) 1979-2020</v>
      </c>
      <c r="L2350" s="1" t="str">
        <f t="shared" si="635"/>
        <v xml:space="preserve">Informe Interactivo 4 - </v>
      </c>
    </row>
    <row r="2351" spans="1:12" hidden="1" x14ac:dyDescent="0.35">
      <c r="A2351" s="2">
        <f t="shared" si="627"/>
        <v>759</v>
      </c>
      <c r="B2351" s="2">
        <f t="shared" si="628"/>
        <v>4.1100000000000003</v>
      </c>
      <c r="C2351" s="5" t="str">
        <f t="shared" si="629"/>
        <v xml:space="preserve">Informe Interactivo 4 - </v>
      </c>
      <c r="D2351" s="6" t="str">
        <f t="shared" si="630"/>
        <v>AQUÍ SE COPIA EL LINK SIN EL ID DE FILTRO</v>
      </c>
      <c r="E2351" s="4">
        <f t="shared" si="631"/>
        <v>10</v>
      </c>
      <c r="F2351" t="str">
        <f t="shared" si="632"/>
        <v>Informe Interactivo 4</v>
      </c>
      <c r="G2351" t="str">
        <f t="shared" si="633"/>
        <v>Producto</v>
      </c>
      <c r="H2351" t="str">
        <f t="shared" si="634"/>
        <v>Rendimiento (qqm/ha) 1979-2020</v>
      </c>
      <c r="L2351" s="1" t="str">
        <f t="shared" si="635"/>
        <v xml:space="preserve">Informe Interactivo 4 - </v>
      </c>
    </row>
    <row r="2352" spans="1:12" hidden="1" x14ac:dyDescent="0.35">
      <c r="A2352" s="2">
        <f t="shared" si="627"/>
        <v>760</v>
      </c>
      <c r="B2352" s="2">
        <f t="shared" si="628"/>
        <v>4.1100000000000003</v>
      </c>
      <c r="C2352" s="5" t="str">
        <f t="shared" si="629"/>
        <v xml:space="preserve">Informe Interactivo 4 - </v>
      </c>
      <c r="D2352" s="6" t="str">
        <f t="shared" si="630"/>
        <v>AQUÍ SE COPIA EL LINK SIN EL ID DE FILTRO</v>
      </c>
      <c r="E2352" s="4">
        <f t="shared" si="631"/>
        <v>10</v>
      </c>
      <c r="F2352" t="str">
        <f t="shared" si="632"/>
        <v>Informe Interactivo 4</v>
      </c>
      <c r="G2352" t="str">
        <f t="shared" si="633"/>
        <v>Producto</v>
      </c>
      <c r="H2352" t="str">
        <f t="shared" si="634"/>
        <v>Rendimiento (qqm/ha) 1979-2020</v>
      </c>
      <c r="L2352" s="1" t="str">
        <f t="shared" si="635"/>
        <v xml:space="preserve">Informe Interactivo 4 - </v>
      </c>
    </row>
    <row r="2353" spans="1:12" hidden="1" x14ac:dyDescent="0.35">
      <c r="A2353" s="2">
        <f t="shared" si="627"/>
        <v>761</v>
      </c>
      <c r="B2353" s="2">
        <f t="shared" si="628"/>
        <v>4.1100000000000003</v>
      </c>
      <c r="C2353" s="5" t="str">
        <f t="shared" si="629"/>
        <v xml:space="preserve">Informe Interactivo 4 - </v>
      </c>
      <c r="D2353" s="6" t="str">
        <f t="shared" si="630"/>
        <v>AQUÍ SE COPIA EL LINK SIN EL ID DE FILTRO</v>
      </c>
      <c r="E2353" s="4">
        <f t="shared" si="631"/>
        <v>10</v>
      </c>
      <c r="F2353" t="str">
        <f t="shared" si="632"/>
        <v>Informe Interactivo 4</v>
      </c>
      <c r="G2353" t="str">
        <f t="shared" si="633"/>
        <v>Producto</v>
      </c>
      <c r="H2353" t="str">
        <f t="shared" si="634"/>
        <v>Rendimiento (qqm/ha) 1979-2020</v>
      </c>
      <c r="L2353" s="1" t="str">
        <f t="shared" si="635"/>
        <v xml:space="preserve">Informe Interactivo 4 - </v>
      </c>
    </row>
    <row r="2354" spans="1:12" hidden="1" x14ac:dyDescent="0.35">
      <c r="A2354" s="2">
        <f t="shared" ref="A2354:A2417" si="636">+A2353+1</f>
        <v>762</v>
      </c>
      <c r="B2354" s="2">
        <f t="shared" ref="B2354:B2417" si="637">+B2353</f>
        <v>4.1100000000000003</v>
      </c>
      <c r="C2354" s="5" t="str">
        <f t="shared" ref="C2354:C2417" si="638">+F2354&amp;" - "&amp;J2354</f>
        <v xml:space="preserve">Informe Interactivo 4 - </v>
      </c>
      <c r="D2354" s="6" t="str">
        <f t="shared" ref="D2354:D2417" si="639">+"AQUÍ SE COPIA EL LINK SIN EL ID DE FILTRO"&amp;I2354</f>
        <v>AQUÍ SE COPIA EL LINK SIN EL ID DE FILTRO</v>
      </c>
      <c r="E2354" s="4">
        <f t="shared" ref="E2354:E2417" si="640">+E2353</f>
        <v>10</v>
      </c>
      <c r="F2354" t="str">
        <f t="shared" ref="F2354:F2417" si="641">+F2353</f>
        <v>Informe Interactivo 4</v>
      </c>
      <c r="G2354" t="str">
        <f t="shared" ref="G2354:G2417" si="642">+G2353</f>
        <v>Producto</v>
      </c>
      <c r="H2354" t="str">
        <f t="shared" ref="H2354:H2417" si="643">+H2353</f>
        <v>Rendimiento (qqm/ha) 1979-2020</v>
      </c>
      <c r="L2354" s="1" t="str">
        <f t="shared" ref="L2354:L2417" si="644">+HYPERLINK(D2354,C2354)</f>
        <v xml:space="preserve">Informe Interactivo 4 - </v>
      </c>
    </row>
    <row r="2355" spans="1:12" hidden="1" x14ac:dyDescent="0.35">
      <c r="A2355" s="2">
        <f t="shared" si="636"/>
        <v>763</v>
      </c>
      <c r="B2355" s="2">
        <f t="shared" si="637"/>
        <v>4.1100000000000003</v>
      </c>
      <c r="C2355" s="5" t="str">
        <f t="shared" si="638"/>
        <v xml:space="preserve">Informe Interactivo 4 - </v>
      </c>
      <c r="D2355" s="6" t="str">
        <f t="shared" si="639"/>
        <v>AQUÍ SE COPIA EL LINK SIN EL ID DE FILTRO</v>
      </c>
      <c r="E2355" s="4">
        <f t="shared" si="640"/>
        <v>10</v>
      </c>
      <c r="F2355" t="str">
        <f t="shared" si="641"/>
        <v>Informe Interactivo 4</v>
      </c>
      <c r="G2355" t="str">
        <f t="shared" si="642"/>
        <v>Producto</v>
      </c>
      <c r="H2355" t="str">
        <f t="shared" si="643"/>
        <v>Rendimiento (qqm/ha) 1979-2020</v>
      </c>
      <c r="L2355" s="1" t="str">
        <f t="shared" si="644"/>
        <v xml:space="preserve">Informe Interactivo 4 - </v>
      </c>
    </row>
    <row r="2356" spans="1:12" hidden="1" x14ac:dyDescent="0.35">
      <c r="A2356" s="2">
        <f t="shared" si="636"/>
        <v>764</v>
      </c>
      <c r="B2356" s="2">
        <f t="shared" si="637"/>
        <v>4.1100000000000003</v>
      </c>
      <c r="C2356" s="5" t="str">
        <f t="shared" si="638"/>
        <v xml:space="preserve">Informe Interactivo 4 - </v>
      </c>
      <c r="D2356" s="6" t="str">
        <f t="shared" si="639"/>
        <v>AQUÍ SE COPIA EL LINK SIN EL ID DE FILTRO</v>
      </c>
      <c r="E2356" s="4">
        <f t="shared" si="640"/>
        <v>10</v>
      </c>
      <c r="F2356" t="str">
        <f t="shared" si="641"/>
        <v>Informe Interactivo 4</v>
      </c>
      <c r="G2356" t="str">
        <f t="shared" si="642"/>
        <v>Producto</v>
      </c>
      <c r="H2356" t="str">
        <f t="shared" si="643"/>
        <v>Rendimiento (qqm/ha) 1979-2020</v>
      </c>
      <c r="L2356" s="1" t="str">
        <f t="shared" si="644"/>
        <v xml:space="preserve">Informe Interactivo 4 - </v>
      </c>
    </row>
    <row r="2357" spans="1:12" hidden="1" x14ac:dyDescent="0.35">
      <c r="A2357" s="2">
        <f t="shared" si="636"/>
        <v>765</v>
      </c>
      <c r="B2357" s="2">
        <f t="shared" si="637"/>
        <v>4.1100000000000003</v>
      </c>
      <c r="C2357" s="5" t="str">
        <f t="shared" si="638"/>
        <v xml:space="preserve">Informe Interactivo 4 - </v>
      </c>
      <c r="D2357" s="6" t="str">
        <f t="shared" si="639"/>
        <v>AQUÍ SE COPIA EL LINK SIN EL ID DE FILTRO</v>
      </c>
      <c r="E2357" s="4">
        <f t="shared" si="640"/>
        <v>10</v>
      </c>
      <c r="F2357" t="str">
        <f t="shared" si="641"/>
        <v>Informe Interactivo 4</v>
      </c>
      <c r="G2357" t="str">
        <f t="shared" si="642"/>
        <v>Producto</v>
      </c>
      <c r="H2357" t="str">
        <f t="shared" si="643"/>
        <v>Rendimiento (qqm/ha) 1979-2020</v>
      </c>
      <c r="L2357" s="1" t="str">
        <f t="shared" si="644"/>
        <v xml:space="preserve">Informe Interactivo 4 - </v>
      </c>
    </row>
    <row r="2358" spans="1:12" hidden="1" x14ac:dyDescent="0.35">
      <c r="A2358" s="2">
        <f t="shared" si="636"/>
        <v>766</v>
      </c>
      <c r="B2358" s="2">
        <f t="shared" si="637"/>
        <v>4.1100000000000003</v>
      </c>
      <c r="C2358" s="5" t="str">
        <f t="shared" si="638"/>
        <v xml:space="preserve">Informe Interactivo 4 - </v>
      </c>
      <c r="D2358" s="6" t="str">
        <f t="shared" si="639"/>
        <v>AQUÍ SE COPIA EL LINK SIN EL ID DE FILTRO</v>
      </c>
      <c r="E2358" s="4">
        <f t="shared" si="640"/>
        <v>10</v>
      </c>
      <c r="F2358" t="str">
        <f t="shared" si="641"/>
        <v>Informe Interactivo 4</v>
      </c>
      <c r="G2358" t="str">
        <f t="shared" si="642"/>
        <v>Producto</v>
      </c>
      <c r="H2358" t="str">
        <f t="shared" si="643"/>
        <v>Rendimiento (qqm/ha) 1979-2020</v>
      </c>
      <c r="L2358" s="1" t="str">
        <f t="shared" si="644"/>
        <v xml:space="preserve">Informe Interactivo 4 - </v>
      </c>
    </row>
    <row r="2359" spans="1:12" hidden="1" x14ac:dyDescent="0.35">
      <c r="A2359" s="2">
        <f t="shared" si="636"/>
        <v>767</v>
      </c>
      <c r="B2359" s="2">
        <f t="shared" si="637"/>
        <v>4.1100000000000003</v>
      </c>
      <c r="C2359" s="5" t="str">
        <f t="shared" si="638"/>
        <v xml:space="preserve">Informe Interactivo 4 - </v>
      </c>
      <c r="D2359" s="6" t="str">
        <f t="shared" si="639"/>
        <v>AQUÍ SE COPIA EL LINK SIN EL ID DE FILTRO</v>
      </c>
      <c r="E2359" s="4">
        <f t="shared" si="640"/>
        <v>10</v>
      </c>
      <c r="F2359" t="str">
        <f t="shared" si="641"/>
        <v>Informe Interactivo 4</v>
      </c>
      <c r="G2359" t="str">
        <f t="shared" si="642"/>
        <v>Producto</v>
      </c>
      <c r="H2359" t="str">
        <f t="shared" si="643"/>
        <v>Rendimiento (qqm/ha) 1979-2020</v>
      </c>
      <c r="L2359" s="1" t="str">
        <f t="shared" si="644"/>
        <v xml:space="preserve">Informe Interactivo 4 - </v>
      </c>
    </row>
    <row r="2360" spans="1:12" hidden="1" x14ac:dyDescent="0.35">
      <c r="A2360" s="2">
        <f t="shared" si="636"/>
        <v>768</v>
      </c>
      <c r="B2360" s="2">
        <f t="shared" si="637"/>
        <v>4.1100000000000003</v>
      </c>
      <c r="C2360" s="5" t="str">
        <f t="shared" si="638"/>
        <v xml:space="preserve">Informe Interactivo 4 - </v>
      </c>
      <c r="D2360" s="6" t="str">
        <f t="shared" si="639"/>
        <v>AQUÍ SE COPIA EL LINK SIN EL ID DE FILTRO</v>
      </c>
      <c r="E2360" s="4">
        <f t="shared" si="640"/>
        <v>10</v>
      </c>
      <c r="F2360" t="str">
        <f t="shared" si="641"/>
        <v>Informe Interactivo 4</v>
      </c>
      <c r="G2360" t="str">
        <f t="shared" si="642"/>
        <v>Producto</v>
      </c>
      <c r="H2360" t="str">
        <f t="shared" si="643"/>
        <v>Rendimiento (qqm/ha) 1979-2020</v>
      </c>
      <c r="L2360" s="1" t="str">
        <f t="shared" si="644"/>
        <v xml:space="preserve">Informe Interactivo 4 - </v>
      </c>
    </row>
    <row r="2361" spans="1:12" hidden="1" x14ac:dyDescent="0.35">
      <c r="A2361" s="2">
        <f t="shared" si="636"/>
        <v>769</v>
      </c>
      <c r="B2361" s="2">
        <f t="shared" si="637"/>
        <v>4.1100000000000003</v>
      </c>
      <c r="C2361" s="5" t="str">
        <f t="shared" si="638"/>
        <v xml:space="preserve">Informe Interactivo 4 - </v>
      </c>
      <c r="D2361" s="6" t="str">
        <f t="shared" si="639"/>
        <v>AQUÍ SE COPIA EL LINK SIN EL ID DE FILTRO</v>
      </c>
      <c r="E2361" s="4">
        <f t="shared" si="640"/>
        <v>10</v>
      </c>
      <c r="F2361" t="str">
        <f t="shared" si="641"/>
        <v>Informe Interactivo 4</v>
      </c>
      <c r="G2361" t="str">
        <f t="shared" si="642"/>
        <v>Producto</v>
      </c>
      <c r="H2361" t="str">
        <f t="shared" si="643"/>
        <v>Rendimiento (qqm/ha) 1979-2020</v>
      </c>
      <c r="L2361" s="1" t="str">
        <f t="shared" si="644"/>
        <v xml:space="preserve">Informe Interactivo 4 - </v>
      </c>
    </row>
    <row r="2362" spans="1:12" hidden="1" x14ac:dyDescent="0.35">
      <c r="A2362" s="2">
        <f t="shared" si="636"/>
        <v>770</v>
      </c>
      <c r="B2362" s="2">
        <f t="shared" si="637"/>
        <v>4.1100000000000003</v>
      </c>
      <c r="C2362" s="5" t="str">
        <f t="shared" si="638"/>
        <v xml:space="preserve">Informe Interactivo 4 - </v>
      </c>
      <c r="D2362" s="6" t="str">
        <f t="shared" si="639"/>
        <v>AQUÍ SE COPIA EL LINK SIN EL ID DE FILTRO</v>
      </c>
      <c r="E2362" s="4">
        <f t="shared" si="640"/>
        <v>10</v>
      </c>
      <c r="F2362" t="str">
        <f t="shared" si="641"/>
        <v>Informe Interactivo 4</v>
      </c>
      <c r="G2362" t="str">
        <f t="shared" si="642"/>
        <v>Producto</v>
      </c>
      <c r="H2362" t="str">
        <f t="shared" si="643"/>
        <v>Rendimiento (qqm/ha) 1979-2020</v>
      </c>
      <c r="L2362" s="1" t="str">
        <f t="shared" si="644"/>
        <v xml:space="preserve">Informe Interactivo 4 - </v>
      </c>
    </row>
    <row r="2363" spans="1:12" hidden="1" x14ac:dyDescent="0.35">
      <c r="A2363" s="2">
        <f t="shared" si="636"/>
        <v>771</v>
      </c>
      <c r="B2363" s="2">
        <f t="shared" si="637"/>
        <v>4.1100000000000003</v>
      </c>
      <c r="C2363" s="5" t="str">
        <f t="shared" si="638"/>
        <v xml:space="preserve">Informe Interactivo 4 - </v>
      </c>
      <c r="D2363" s="6" t="str">
        <f t="shared" si="639"/>
        <v>AQUÍ SE COPIA EL LINK SIN EL ID DE FILTRO</v>
      </c>
      <c r="E2363" s="4">
        <f t="shared" si="640"/>
        <v>10</v>
      </c>
      <c r="F2363" t="str">
        <f t="shared" si="641"/>
        <v>Informe Interactivo 4</v>
      </c>
      <c r="G2363" t="str">
        <f t="shared" si="642"/>
        <v>Producto</v>
      </c>
      <c r="H2363" t="str">
        <f t="shared" si="643"/>
        <v>Rendimiento (qqm/ha) 1979-2020</v>
      </c>
      <c r="L2363" s="1" t="str">
        <f t="shared" si="644"/>
        <v xml:space="preserve">Informe Interactivo 4 - </v>
      </c>
    </row>
    <row r="2364" spans="1:12" hidden="1" x14ac:dyDescent="0.35">
      <c r="A2364" s="2">
        <f t="shared" si="636"/>
        <v>772</v>
      </c>
      <c r="B2364" s="2">
        <f t="shared" si="637"/>
        <v>4.1100000000000003</v>
      </c>
      <c r="C2364" s="5" t="str">
        <f t="shared" si="638"/>
        <v xml:space="preserve">Informe Interactivo 4 - </v>
      </c>
      <c r="D2364" s="6" t="str">
        <f t="shared" si="639"/>
        <v>AQUÍ SE COPIA EL LINK SIN EL ID DE FILTRO</v>
      </c>
      <c r="E2364" s="4">
        <f t="shared" si="640"/>
        <v>10</v>
      </c>
      <c r="F2364" t="str">
        <f t="shared" si="641"/>
        <v>Informe Interactivo 4</v>
      </c>
      <c r="G2364" t="str">
        <f t="shared" si="642"/>
        <v>Producto</v>
      </c>
      <c r="H2364" t="str">
        <f t="shared" si="643"/>
        <v>Rendimiento (qqm/ha) 1979-2020</v>
      </c>
      <c r="L2364" s="1" t="str">
        <f t="shared" si="644"/>
        <v xml:space="preserve">Informe Interactivo 4 - </v>
      </c>
    </row>
    <row r="2365" spans="1:12" hidden="1" x14ac:dyDescent="0.35">
      <c r="A2365" s="2">
        <f t="shared" si="636"/>
        <v>773</v>
      </c>
      <c r="B2365" s="2">
        <f t="shared" si="637"/>
        <v>4.1100000000000003</v>
      </c>
      <c r="C2365" s="5" t="str">
        <f t="shared" si="638"/>
        <v xml:space="preserve">Informe Interactivo 4 - </v>
      </c>
      <c r="D2365" s="6" t="str">
        <f t="shared" si="639"/>
        <v>AQUÍ SE COPIA EL LINK SIN EL ID DE FILTRO</v>
      </c>
      <c r="E2365" s="4">
        <f t="shared" si="640"/>
        <v>10</v>
      </c>
      <c r="F2365" t="str">
        <f t="shared" si="641"/>
        <v>Informe Interactivo 4</v>
      </c>
      <c r="G2365" t="str">
        <f t="shared" si="642"/>
        <v>Producto</v>
      </c>
      <c r="H2365" t="str">
        <f t="shared" si="643"/>
        <v>Rendimiento (qqm/ha) 1979-2020</v>
      </c>
      <c r="L2365" s="1" t="str">
        <f t="shared" si="644"/>
        <v xml:space="preserve">Informe Interactivo 4 - </v>
      </c>
    </row>
    <row r="2366" spans="1:12" hidden="1" x14ac:dyDescent="0.35">
      <c r="A2366" s="2">
        <f t="shared" si="636"/>
        <v>774</v>
      </c>
      <c r="B2366" s="2">
        <f t="shared" si="637"/>
        <v>4.1100000000000003</v>
      </c>
      <c r="C2366" s="5" t="str">
        <f t="shared" si="638"/>
        <v xml:space="preserve">Informe Interactivo 4 - </v>
      </c>
      <c r="D2366" s="6" t="str">
        <f t="shared" si="639"/>
        <v>AQUÍ SE COPIA EL LINK SIN EL ID DE FILTRO</v>
      </c>
      <c r="E2366" s="4">
        <f t="shared" si="640"/>
        <v>10</v>
      </c>
      <c r="F2366" t="str">
        <f t="shared" si="641"/>
        <v>Informe Interactivo 4</v>
      </c>
      <c r="G2366" t="str">
        <f t="shared" si="642"/>
        <v>Producto</v>
      </c>
      <c r="H2366" t="str">
        <f t="shared" si="643"/>
        <v>Rendimiento (qqm/ha) 1979-2020</v>
      </c>
      <c r="L2366" s="1" t="str">
        <f t="shared" si="644"/>
        <v xml:space="preserve">Informe Interactivo 4 - </v>
      </c>
    </row>
    <row r="2367" spans="1:12" hidden="1" x14ac:dyDescent="0.35">
      <c r="A2367" s="2">
        <f t="shared" si="636"/>
        <v>775</v>
      </c>
      <c r="B2367" s="2">
        <f t="shared" si="637"/>
        <v>4.1100000000000003</v>
      </c>
      <c r="C2367" s="5" t="str">
        <f t="shared" si="638"/>
        <v xml:space="preserve">Informe Interactivo 4 - </v>
      </c>
      <c r="D2367" s="6" t="str">
        <f t="shared" si="639"/>
        <v>AQUÍ SE COPIA EL LINK SIN EL ID DE FILTRO</v>
      </c>
      <c r="E2367" s="4">
        <f t="shared" si="640"/>
        <v>10</v>
      </c>
      <c r="F2367" t="str">
        <f t="shared" si="641"/>
        <v>Informe Interactivo 4</v>
      </c>
      <c r="G2367" t="str">
        <f t="shared" si="642"/>
        <v>Producto</v>
      </c>
      <c r="H2367" t="str">
        <f t="shared" si="643"/>
        <v>Rendimiento (qqm/ha) 1979-2020</v>
      </c>
      <c r="L2367" s="1" t="str">
        <f t="shared" si="644"/>
        <v xml:space="preserve">Informe Interactivo 4 - </v>
      </c>
    </row>
    <row r="2368" spans="1:12" hidden="1" x14ac:dyDescent="0.35">
      <c r="A2368" s="2">
        <f t="shared" si="636"/>
        <v>776</v>
      </c>
      <c r="B2368" s="2">
        <f t="shared" si="637"/>
        <v>4.1100000000000003</v>
      </c>
      <c r="C2368" s="5" t="str">
        <f t="shared" si="638"/>
        <v xml:space="preserve">Informe Interactivo 4 - </v>
      </c>
      <c r="D2368" s="6" t="str">
        <f t="shared" si="639"/>
        <v>AQUÍ SE COPIA EL LINK SIN EL ID DE FILTRO</v>
      </c>
      <c r="E2368" s="4">
        <f t="shared" si="640"/>
        <v>10</v>
      </c>
      <c r="F2368" t="str">
        <f t="shared" si="641"/>
        <v>Informe Interactivo 4</v>
      </c>
      <c r="G2368" t="str">
        <f t="shared" si="642"/>
        <v>Producto</v>
      </c>
      <c r="H2368" t="str">
        <f t="shared" si="643"/>
        <v>Rendimiento (qqm/ha) 1979-2020</v>
      </c>
      <c r="L2368" s="1" t="str">
        <f t="shared" si="644"/>
        <v xml:space="preserve">Informe Interactivo 4 - </v>
      </c>
    </row>
    <row r="2369" spans="1:12" hidden="1" x14ac:dyDescent="0.35">
      <c r="A2369" s="2">
        <f t="shared" si="636"/>
        <v>777</v>
      </c>
      <c r="B2369" s="2">
        <f t="shared" si="637"/>
        <v>4.1100000000000003</v>
      </c>
      <c r="C2369" s="5" t="str">
        <f t="shared" si="638"/>
        <v xml:space="preserve">Informe Interactivo 4 - </v>
      </c>
      <c r="D2369" s="6" t="str">
        <f t="shared" si="639"/>
        <v>AQUÍ SE COPIA EL LINK SIN EL ID DE FILTRO</v>
      </c>
      <c r="E2369" s="4">
        <f t="shared" si="640"/>
        <v>10</v>
      </c>
      <c r="F2369" t="str">
        <f t="shared" si="641"/>
        <v>Informe Interactivo 4</v>
      </c>
      <c r="G2369" t="str">
        <f t="shared" si="642"/>
        <v>Producto</v>
      </c>
      <c r="H2369" t="str">
        <f t="shared" si="643"/>
        <v>Rendimiento (qqm/ha) 1979-2020</v>
      </c>
      <c r="L2369" s="1" t="str">
        <f t="shared" si="644"/>
        <v xml:space="preserve">Informe Interactivo 4 - </v>
      </c>
    </row>
    <row r="2370" spans="1:12" hidden="1" x14ac:dyDescent="0.35">
      <c r="A2370" s="2">
        <f t="shared" si="636"/>
        <v>778</v>
      </c>
      <c r="B2370" s="2">
        <f t="shared" si="637"/>
        <v>4.1100000000000003</v>
      </c>
      <c r="C2370" s="5" t="str">
        <f t="shared" si="638"/>
        <v xml:space="preserve">Informe Interactivo 4 - </v>
      </c>
      <c r="D2370" s="6" t="str">
        <f t="shared" si="639"/>
        <v>AQUÍ SE COPIA EL LINK SIN EL ID DE FILTRO</v>
      </c>
      <c r="E2370" s="4">
        <f t="shared" si="640"/>
        <v>10</v>
      </c>
      <c r="F2370" t="str">
        <f t="shared" si="641"/>
        <v>Informe Interactivo 4</v>
      </c>
      <c r="G2370" t="str">
        <f t="shared" si="642"/>
        <v>Producto</v>
      </c>
      <c r="H2370" t="str">
        <f t="shared" si="643"/>
        <v>Rendimiento (qqm/ha) 1979-2020</v>
      </c>
      <c r="L2370" s="1" t="str">
        <f t="shared" si="644"/>
        <v xml:space="preserve">Informe Interactivo 4 - </v>
      </c>
    </row>
    <row r="2371" spans="1:12" hidden="1" x14ac:dyDescent="0.35">
      <c r="A2371" s="2">
        <f t="shared" si="636"/>
        <v>779</v>
      </c>
      <c r="B2371" s="2">
        <f t="shared" si="637"/>
        <v>4.1100000000000003</v>
      </c>
      <c r="C2371" s="5" t="str">
        <f t="shared" si="638"/>
        <v xml:space="preserve">Informe Interactivo 4 - </v>
      </c>
      <c r="D2371" s="6" t="str">
        <f t="shared" si="639"/>
        <v>AQUÍ SE COPIA EL LINK SIN EL ID DE FILTRO</v>
      </c>
      <c r="E2371" s="4">
        <f t="shared" si="640"/>
        <v>10</v>
      </c>
      <c r="F2371" t="str">
        <f t="shared" si="641"/>
        <v>Informe Interactivo 4</v>
      </c>
      <c r="G2371" t="str">
        <f t="shared" si="642"/>
        <v>Producto</v>
      </c>
      <c r="H2371" t="str">
        <f t="shared" si="643"/>
        <v>Rendimiento (qqm/ha) 1979-2020</v>
      </c>
      <c r="L2371" s="1" t="str">
        <f t="shared" si="644"/>
        <v xml:space="preserve">Informe Interactivo 4 - </v>
      </c>
    </row>
    <row r="2372" spans="1:12" hidden="1" x14ac:dyDescent="0.35">
      <c r="A2372" s="2">
        <f t="shared" si="636"/>
        <v>780</v>
      </c>
      <c r="B2372" s="2">
        <f t="shared" si="637"/>
        <v>4.1100000000000003</v>
      </c>
      <c r="C2372" s="5" t="str">
        <f t="shared" si="638"/>
        <v xml:space="preserve">Informe Interactivo 4 - </v>
      </c>
      <c r="D2372" s="6" t="str">
        <f t="shared" si="639"/>
        <v>AQUÍ SE COPIA EL LINK SIN EL ID DE FILTRO</v>
      </c>
      <c r="E2372" s="4">
        <f t="shared" si="640"/>
        <v>10</v>
      </c>
      <c r="F2372" t="str">
        <f t="shared" si="641"/>
        <v>Informe Interactivo 4</v>
      </c>
      <c r="G2372" t="str">
        <f t="shared" si="642"/>
        <v>Producto</v>
      </c>
      <c r="H2372" t="str">
        <f t="shared" si="643"/>
        <v>Rendimiento (qqm/ha) 1979-2020</v>
      </c>
      <c r="L2372" s="1" t="str">
        <f t="shared" si="644"/>
        <v xml:space="preserve">Informe Interactivo 4 - </v>
      </c>
    </row>
    <row r="2373" spans="1:12" hidden="1" x14ac:dyDescent="0.35">
      <c r="A2373" s="2">
        <f t="shared" si="636"/>
        <v>781</v>
      </c>
      <c r="B2373" s="2">
        <f t="shared" si="637"/>
        <v>4.1100000000000003</v>
      </c>
      <c r="C2373" s="5" t="str">
        <f t="shared" si="638"/>
        <v xml:space="preserve">Informe Interactivo 4 - </v>
      </c>
      <c r="D2373" s="6" t="str">
        <f t="shared" si="639"/>
        <v>AQUÍ SE COPIA EL LINK SIN EL ID DE FILTRO</v>
      </c>
      <c r="E2373" s="4">
        <f t="shared" si="640"/>
        <v>10</v>
      </c>
      <c r="F2373" t="str">
        <f t="shared" si="641"/>
        <v>Informe Interactivo 4</v>
      </c>
      <c r="G2373" t="str">
        <f t="shared" si="642"/>
        <v>Producto</v>
      </c>
      <c r="H2373" t="str">
        <f t="shared" si="643"/>
        <v>Rendimiento (qqm/ha) 1979-2020</v>
      </c>
      <c r="L2373" s="1" t="str">
        <f t="shared" si="644"/>
        <v xml:space="preserve">Informe Interactivo 4 - </v>
      </c>
    </row>
    <row r="2374" spans="1:12" hidden="1" x14ac:dyDescent="0.35">
      <c r="A2374" s="2">
        <f t="shared" si="636"/>
        <v>782</v>
      </c>
      <c r="B2374" s="2">
        <f t="shared" si="637"/>
        <v>4.1100000000000003</v>
      </c>
      <c r="C2374" s="5" t="str">
        <f t="shared" si="638"/>
        <v xml:space="preserve">Informe Interactivo 4 - </v>
      </c>
      <c r="D2374" s="6" t="str">
        <f t="shared" si="639"/>
        <v>AQUÍ SE COPIA EL LINK SIN EL ID DE FILTRO</v>
      </c>
      <c r="E2374" s="4">
        <f t="shared" si="640"/>
        <v>10</v>
      </c>
      <c r="F2374" t="str">
        <f t="shared" si="641"/>
        <v>Informe Interactivo 4</v>
      </c>
      <c r="G2374" t="str">
        <f t="shared" si="642"/>
        <v>Producto</v>
      </c>
      <c r="H2374" t="str">
        <f t="shared" si="643"/>
        <v>Rendimiento (qqm/ha) 1979-2020</v>
      </c>
      <c r="L2374" s="1" t="str">
        <f t="shared" si="644"/>
        <v xml:space="preserve">Informe Interactivo 4 - </v>
      </c>
    </row>
    <row r="2375" spans="1:12" hidden="1" x14ac:dyDescent="0.35">
      <c r="A2375" s="2">
        <f t="shared" si="636"/>
        <v>783</v>
      </c>
      <c r="B2375" s="2">
        <f t="shared" si="637"/>
        <v>4.1100000000000003</v>
      </c>
      <c r="C2375" s="5" t="str">
        <f t="shared" si="638"/>
        <v xml:space="preserve">Informe Interactivo 4 - </v>
      </c>
      <c r="D2375" s="6" t="str">
        <f t="shared" si="639"/>
        <v>AQUÍ SE COPIA EL LINK SIN EL ID DE FILTRO</v>
      </c>
      <c r="E2375" s="4">
        <f t="shared" si="640"/>
        <v>10</v>
      </c>
      <c r="F2375" t="str">
        <f t="shared" si="641"/>
        <v>Informe Interactivo 4</v>
      </c>
      <c r="G2375" t="str">
        <f t="shared" si="642"/>
        <v>Producto</v>
      </c>
      <c r="H2375" t="str">
        <f t="shared" si="643"/>
        <v>Rendimiento (qqm/ha) 1979-2020</v>
      </c>
      <c r="L2375" s="1" t="str">
        <f t="shared" si="644"/>
        <v xml:space="preserve">Informe Interactivo 4 - </v>
      </c>
    </row>
    <row r="2376" spans="1:12" hidden="1" x14ac:dyDescent="0.35">
      <c r="A2376" s="2">
        <f t="shared" si="636"/>
        <v>784</v>
      </c>
      <c r="B2376" s="2">
        <f t="shared" si="637"/>
        <v>4.1100000000000003</v>
      </c>
      <c r="C2376" s="5" t="str">
        <f t="shared" si="638"/>
        <v xml:space="preserve">Informe Interactivo 4 - </v>
      </c>
      <c r="D2376" s="6" t="str">
        <f t="shared" si="639"/>
        <v>AQUÍ SE COPIA EL LINK SIN EL ID DE FILTRO</v>
      </c>
      <c r="E2376" s="4">
        <f t="shared" si="640"/>
        <v>10</v>
      </c>
      <c r="F2376" t="str">
        <f t="shared" si="641"/>
        <v>Informe Interactivo 4</v>
      </c>
      <c r="G2376" t="str">
        <f t="shared" si="642"/>
        <v>Producto</v>
      </c>
      <c r="H2376" t="str">
        <f t="shared" si="643"/>
        <v>Rendimiento (qqm/ha) 1979-2020</v>
      </c>
      <c r="L2376" s="1" t="str">
        <f t="shared" si="644"/>
        <v xml:space="preserve">Informe Interactivo 4 - </v>
      </c>
    </row>
    <row r="2377" spans="1:12" hidden="1" x14ac:dyDescent="0.35">
      <c r="A2377" s="2">
        <f t="shared" si="636"/>
        <v>785</v>
      </c>
      <c r="B2377" s="2">
        <f t="shared" si="637"/>
        <v>4.1100000000000003</v>
      </c>
      <c r="C2377" s="5" t="str">
        <f t="shared" si="638"/>
        <v xml:space="preserve">Informe Interactivo 4 - </v>
      </c>
      <c r="D2377" s="6" t="str">
        <f t="shared" si="639"/>
        <v>AQUÍ SE COPIA EL LINK SIN EL ID DE FILTRO</v>
      </c>
      <c r="E2377" s="4">
        <f t="shared" si="640"/>
        <v>10</v>
      </c>
      <c r="F2377" t="str">
        <f t="shared" si="641"/>
        <v>Informe Interactivo 4</v>
      </c>
      <c r="G2377" t="str">
        <f t="shared" si="642"/>
        <v>Producto</v>
      </c>
      <c r="H2377" t="str">
        <f t="shared" si="643"/>
        <v>Rendimiento (qqm/ha) 1979-2020</v>
      </c>
      <c r="L2377" s="1" t="str">
        <f t="shared" si="644"/>
        <v xml:space="preserve">Informe Interactivo 4 - </v>
      </c>
    </row>
    <row r="2378" spans="1:12" hidden="1" x14ac:dyDescent="0.35">
      <c r="A2378" s="2">
        <f t="shared" si="636"/>
        <v>786</v>
      </c>
      <c r="B2378" s="2">
        <f t="shared" si="637"/>
        <v>4.1100000000000003</v>
      </c>
      <c r="C2378" s="5" t="str">
        <f t="shared" si="638"/>
        <v xml:space="preserve">Informe Interactivo 4 - </v>
      </c>
      <c r="D2378" s="6" t="str">
        <f t="shared" si="639"/>
        <v>AQUÍ SE COPIA EL LINK SIN EL ID DE FILTRO</v>
      </c>
      <c r="E2378" s="4">
        <f t="shared" si="640"/>
        <v>10</v>
      </c>
      <c r="F2378" t="str">
        <f t="shared" si="641"/>
        <v>Informe Interactivo 4</v>
      </c>
      <c r="G2378" t="str">
        <f t="shared" si="642"/>
        <v>Producto</v>
      </c>
      <c r="H2378" t="str">
        <f t="shared" si="643"/>
        <v>Rendimiento (qqm/ha) 1979-2020</v>
      </c>
      <c r="L2378" s="1" t="str">
        <f t="shared" si="644"/>
        <v xml:space="preserve">Informe Interactivo 4 - </v>
      </c>
    </row>
    <row r="2379" spans="1:12" hidden="1" x14ac:dyDescent="0.35">
      <c r="A2379" s="2">
        <f t="shared" si="636"/>
        <v>787</v>
      </c>
      <c r="B2379" s="2">
        <f t="shared" si="637"/>
        <v>4.1100000000000003</v>
      </c>
      <c r="C2379" s="5" t="str">
        <f t="shared" si="638"/>
        <v xml:space="preserve">Informe Interactivo 4 - </v>
      </c>
      <c r="D2379" s="6" t="str">
        <f t="shared" si="639"/>
        <v>AQUÍ SE COPIA EL LINK SIN EL ID DE FILTRO</v>
      </c>
      <c r="E2379" s="4">
        <f t="shared" si="640"/>
        <v>10</v>
      </c>
      <c r="F2379" t="str">
        <f t="shared" si="641"/>
        <v>Informe Interactivo 4</v>
      </c>
      <c r="G2379" t="str">
        <f t="shared" si="642"/>
        <v>Producto</v>
      </c>
      <c r="H2379" t="str">
        <f t="shared" si="643"/>
        <v>Rendimiento (qqm/ha) 1979-2020</v>
      </c>
      <c r="L2379" s="1" t="str">
        <f t="shared" si="644"/>
        <v xml:space="preserve">Informe Interactivo 4 - </v>
      </c>
    </row>
    <row r="2380" spans="1:12" hidden="1" x14ac:dyDescent="0.35">
      <c r="A2380" s="2">
        <f t="shared" si="636"/>
        <v>788</v>
      </c>
      <c r="B2380" s="2">
        <f t="shared" si="637"/>
        <v>4.1100000000000003</v>
      </c>
      <c r="C2380" s="5" t="str">
        <f t="shared" si="638"/>
        <v xml:space="preserve">Informe Interactivo 4 - </v>
      </c>
      <c r="D2380" s="6" t="str">
        <f t="shared" si="639"/>
        <v>AQUÍ SE COPIA EL LINK SIN EL ID DE FILTRO</v>
      </c>
      <c r="E2380" s="4">
        <f t="shared" si="640"/>
        <v>10</v>
      </c>
      <c r="F2380" t="str">
        <f t="shared" si="641"/>
        <v>Informe Interactivo 4</v>
      </c>
      <c r="G2380" t="str">
        <f t="shared" si="642"/>
        <v>Producto</v>
      </c>
      <c r="H2380" t="str">
        <f t="shared" si="643"/>
        <v>Rendimiento (qqm/ha) 1979-2020</v>
      </c>
      <c r="L2380" s="1" t="str">
        <f t="shared" si="644"/>
        <v xml:space="preserve">Informe Interactivo 4 - </v>
      </c>
    </row>
    <row r="2381" spans="1:12" hidden="1" x14ac:dyDescent="0.35">
      <c r="A2381" s="2">
        <f t="shared" si="636"/>
        <v>789</v>
      </c>
      <c r="B2381" s="2">
        <f t="shared" si="637"/>
        <v>4.1100000000000003</v>
      </c>
      <c r="C2381" s="5" t="str">
        <f t="shared" si="638"/>
        <v xml:space="preserve">Informe Interactivo 4 - </v>
      </c>
      <c r="D2381" s="6" t="str">
        <f t="shared" si="639"/>
        <v>AQUÍ SE COPIA EL LINK SIN EL ID DE FILTRO</v>
      </c>
      <c r="E2381" s="4">
        <f t="shared" si="640"/>
        <v>10</v>
      </c>
      <c r="F2381" t="str">
        <f t="shared" si="641"/>
        <v>Informe Interactivo 4</v>
      </c>
      <c r="G2381" t="str">
        <f t="shared" si="642"/>
        <v>Producto</v>
      </c>
      <c r="H2381" t="str">
        <f t="shared" si="643"/>
        <v>Rendimiento (qqm/ha) 1979-2020</v>
      </c>
      <c r="L2381" s="1" t="str">
        <f t="shared" si="644"/>
        <v xml:space="preserve">Informe Interactivo 4 - </v>
      </c>
    </row>
    <row r="2382" spans="1:12" hidden="1" x14ac:dyDescent="0.35">
      <c r="A2382" s="2">
        <f t="shared" si="636"/>
        <v>790</v>
      </c>
      <c r="B2382" s="2">
        <f t="shared" si="637"/>
        <v>4.1100000000000003</v>
      </c>
      <c r="C2382" s="5" t="str">
        <f t="shared" si="638"/>
        <v xml:space="preserve">Informe Interactivo 4 - </v>
      </c>
      <c r="D2382" s="6" t="str">
        <f t="shared" si="639"/>
        <v>AQUÍ SE COPIA EL LINK SIN EL ID DE FILTRO</v>
      </c>
      <c r="E2382" s="4">
        <f t="shared" si="640"/>
        <v>10</v>
      </c>
      <c r="F2382" t="str">
        <f t="shared" si="641"/>
        <v>Informe Interactivo 4</v>
      </c>
      <c r="G2382" t="str">
        <f t="shared" si="642"/>
        <v>Producto</v>
      </c>
      <c r="H2382" t="str">
        <f t="shared" si="643"/>
        <v>Rendimiento (qqm/ha) 1979-2020</v>
      </c>
      <c r="L2382" s="1" t="str">
        <f t="shared" si="644"/>
        <v xml:space="preserve">Informe Interactivo 4 - </v>
      </c>
    </row>
    <row r="2383" spans="1:12" hidden="1" x14ac:dyDescent="0.35">
      <c r="A2383" s="2">
        <f t="shared" si="636"/>
        <v>791</v>
      </c>
      <c r="B2383" s="2">
        <f t="shared" si="637"/>
        <v>4.1100000000000003</v>
      </c>
      <c r="C2383" s="5" t="str">
        <f t="shared" si="638"/>
        <v xml:space="preserve">Informe Interactivo 4 - </v>
      </c>
      <c r="D2383" s="6" t="str">
        <f t="shared" si="639"/>
        <v>AQUÍ SE COPIA EL LINK SIN EL ID DE FILTRO</v>
      </c>
      <c r="E2383" s="4">
        <f t="shared" si="640"/>
        <v>10</v>
      </c>
      <c r="F2383" t="str">
        <f t="shared" si="641"/>
        <v>Informe Interactivo 4</v>
      </c>
      <c r="G2383" t="str">
        <f t="shared" si="642"/>
        <v>Producto</v>
      </c>
      <c r="H2383" t="str">
        <f t="shared" si="643"/>
        <v>Rendimiento (qqm/ha) 1979-2020</v>
      </c>
      <c r="L2383" s="1" t="str">
        <f t="shared" si="644"/>
        <v xml:space="preserve">Informe Interactivo 4 - </v>
      </c>
    </row>
    <row r="2384" spans="1:12" hidden="1" x14ac:dyDescent="0.35">
      <c r="A2384" s="2">
        <f t="shared" si="636"/>
        <v>792</v>
      </c>
      <c r="B2384" s="2">
        <f t="shared" si="637"/>
        <v>4.1100000000000003</v>
      </c>
      <c r="C2384" s="5" t="str">
        <f t="shared" si="638"/>
        <v xml:space="preserve">Informe Interactivo 4 - </v>
      </c>
      <c r="D2384" s="6" t="str">
        <f t="shared" si="639"/>
        <v>AQUÍ SE COPIA EL LINK SIN EL ID DE FILTRO</v>
      </c>
      <c r="E2384" s="4">
        <f t="shared" si="640"/>
        <v>10</v>
      </c>
      <c r="F2384" t="str">
        <f t="shared" si="641"/>
        <v>Informe Interactivo 4</v>
      </c>
      <c r="G2384" t="str">
        <f t="shared" si="642"/>
        <v>Producto</v>
      </c>
      <c r="H2384" t="str">
        <f t="shared" si="643"/>
        <v>Rendimiento (qqm/ha) 1979-2020</v>
      </c>
      <c r="L2384" s="1" t="str">
        <f t="shared" si="644"/>
        <v xml:space="preserve">Informe Interactivo 4 - </v>
      </c>
    </row>
    <row r="2385" spans="1:12" hidden="1" x14ac:dyDescent="0.35">
      <c r="A2385" s="2">
        <f t="shared" si="636"/>
        <v>793</v>
      </c>
      <c r="B2385" s="2">
        <f t="shared" si="637"/>
        <v>4.1100000000000003</v>
      </c>
      <c r="C2385" s="5" t="str">
        <f t="shared" si="638"/>
        <v xml:space="preserve">Informe Interactivo 4 - </v>
      </c>
      <c r="D2385" s="6" t="str">
        <f t="shared" si="639"/>
        <v>AQUÍ SE COPIA EL LINK SIN EL ID DE FILTRO</v>
      </c>
      <c r="E2385" s="4">
        <f t="shared" si="640"/>
        <v>10</v>
      </c>
      <c r="F2385" t="str">
        <f t="shared" si="641"/>
        <v>Informe Interactivo 4</v>
      </c>
      <c r="G2385" t="str">
        <f t="shared" si="642"/>
        <v>Producto</v>
      </c>
      <c r="H2385" t="str">
        <f t="shared" si="643"/>
        <v>Rendimiento (qqm/ha) 1979-2020</v>
      </c>
      <c r="L2385" s="1" t="str">
        <f t="shared" si="644"/>
        <v xml:space="preserve">Informe Interactivo 4 - </v>
      </c>
    </row>
    <row r="2386" spans="1:12" hidden="1" x14ac:dyDescent="0.35">
      <c r="A2386" s="2">
        <f t="shared" si="636"/>
        <v>794</v>
      </c>
      <c r="B2386" s="2">
        <f t="shared" si="637"/>
        <v>4.1100000000000003</v>
      </c>
      <c r="C2386" s="5" t="str">
        <f t="shared" si="638"/>
        <v xml:space="preserve">Informe Interactivo 4 - </v>
      </c>
      <c r="D2386" s="6" t="str">
        <f t="shared" si="639"/>
        <v>AQUÍ SE COPIA EL LINK SIN EL ID DE FILTRO</v>
      </c>
      <c r="E2386" s="4">
        <f t="shared" si="640"/>
        <v>10</v>
      </c>
      <c r="F2386" t="str">
        <f t="shared" si="641"/>
        <v>Informe Interactivo 4</v>
      </c>
      <c r="G2386" t="str">
        <f t="shared" si="642"/>
        <v>Producto</v>
      </c>
      <c r="H2386" t="str">
        <f t="shared" si="643"/>
        <v>Rendimiento (qqm/ha) 1979-2020</v>
      </c>
      <c r="L2386" s="1" t="str">
        <f t="shared" si="644"/>
        <v xml:space="preserve">Informe Interactivo 4 - </v>
      </c>
    </row>
    <row r="2387" spans="1:12" hidden="1" x14ac:dyDescent="0.35">
      <c r="A2387" s="2">
        <f t="shared" si="636"/>
        <v>795</v>
      </c>
      <c r="B2387" s="2">
        <f t="shared" si="637"/>
        <v>4.1100000000000003</v>
      </c>
      <c r="C2387" s="5" t="str">
        <f t="shared" si="638"/>
        <v xml:space="preserve">Informe Interactivo 4 - </v>
      </c>
      <c r="D2387" s="6" t="str">
        <f t="shared" si="639"/>
        <v>AQUÍ SE COPIA EL LINK SIN EL ID DE FILTRO</v>
      </c>
      <c r="E2387" s="4">
        <f t="shared" si="640"/>
        <v>10</v>
      </c>
      <c r="F2387" t="str">
        <f t="shared" si="641"/>
        <v>Informe Interactivo 4</v>
      </c>
      <c r="G2387" t="str">
        <f t="shared" si="642"/>
        <v>Producto</v>
      </c>
      <c r="H2387" t="str">
        <f t="shared" si="643"/>
        <v>Rendimiento (qqm/ha) 1979-2020</v>
      </c>
      <c r="L2387" s="1" t="str">
        <f t="shared" si="644"/>
        <v xml:space="preserve">Informe Interactivo 4 - </v>
      </c>
    </row>
    <row r="2388" spans="1:12" hidden="1" x14ac:dyDescent="0.35">
      <c r="A2388" s="2">
        <f t="shared" si="636"/>
        <v>796</v>
      </c>
      <c r="B2388" s="2">
        <f t="shared" si="637"/>
        <v>4.1100000000000003</v>
      </c>
      <c r="C2388" s="5" t="str">
        <f t="shared" si="638"/>
        <v xml:space="preserve">Informe Interactivo 4 - </v>
      </c>
      <c r="D2388" s="6" t="str">
        <f t="shared" si="639"/>
        <v>AQUÍ SE COPIA EL LINK SIN EL ID DE FILTRO</v>
      </c>
      <c r="E2388" s="4">
        <f t="shared" si="640"/>
        <v>10</v>
      </c>
      <c r="F2388" t="str">
        <f t="shared" si="641"/>
        <v>Informe Interactivo 4</v>
      </c>
      <c r="G2388" t="str">
        <f t="shared" si="642"/>
        <v>Producto</v>
      </c>
      <c r="H2388" t="str">
        <f t="shared" si="643"/>
        <v>Rendimiento (qqm/ha) 1979-2020</v>
      </c>
      <c r="L2388" s="1" t="str">
        <f t="shared" si="644"/>
        <v xml:space="preserve">Informe Interactivo 4 - </v>
      </c>
    </row>
    <row r="2389" spans="1:12" hidden="1" x14ac:dyDescent="0.35">
      <c r="A2389" s="2">
        <f t="shared" si="636"/>
        <v>797</v>
      </c>
      <c r="B2389" s="2">
        <f t="shared" si="637"/>
        <v>4.1100000000000003</v>
      </c>
      <c r="C2389" s="5" t="str">
        <f t="shared" si="638"/>
        <v xml:space="preserve">Informe Interactivo 4 - </v>
      </c>
      <c r="D2389" s="6" t="str">
        <f t="shared" si="639"/>
        <v>AQUÍ SE COPIA EL LINK SIN EL ID DE FILTRO</v>
      </c>
      <c r="E2389" s="4">
        <f t="shared" si="640"/>
        <v>10</v>
      </c>
      <c r="F2389" t="str">
        <f t="shared" si="641"/>
        <v>Informe Interactivo 4</v>
      </c>
      <c r="G2389" t="str">
        <f t="shared" si="642"/>
        <v>Producto</v>
      </c>
      <c r="H2389" t="str">
        <f t="shared" si="643"/>
        <v>Rendimiento (qqm/ha) 1979-2020</v>
      </c>
      <c r="L2389" s="1" t="str">
        <f t="shared" si="644"/>
        <v xml:space="preserve">Informe Interactivo 4 - </v>
      </c>
    </row>
    <row r="2390" spans="1:12" hidden="1" x14ac:dyDescent="0.35">
      <c r="A2390" s="2">
        <f t="shared" si="636"/>
        <v>798</v>
      </c>
      <c r="B2390" s="2">
        <f t="shared" si="637"/>
        <v>4.1100000000000003</v>
      </c>
      <c r="C2390" s="5" t="str">
        <f t="shared" si="638"/>
        <v xml:space="preserve">Informe Interactivo 4 - </v>
      </c>
      <c r="D2390" s="6" t="str">
        <f t="shared" si="639"/>
        <v>AQUÍ SE COPIA EL LINK SIN EL ID DE FILTRO</v>
      </c>
      <c r="E2390" s="4">
        <f t="shared" si="640"/>
        <v>10</v>
      </c>
      <c r="F2390" t="str">
        <f t="shared" si="641"/>
        <v>Informe Interactivo 4</v>
      </c>
      <c r="G2390" t="str">
        <f t="shared" si="642"/>
        <v>Producto</v>
      </c>
      <c r="H2390" t="str">
        <f t="shared" si="643"/>
        <v>Rendimiento (qqm/ha) 1979-2020</v>
      </c>
      <c r="L2390" s="1" t="str">
        <f t="shared" si="644"/>
        <v xml:space="preserve">Informe Interactivo 4 - </v>
      </c>
    </row>
    <row r="2391" spans="1:12" hidden="1" x14ac:dyDescent="0.35">
      <c r="A2391" s="2">
        <f t="shared" si="636"/>
        <v>799</v>
      </c>
      <c r="B2391" s="2">
        <f t="shared" si="637"/>
        <v>4.1100000000000003</v>
      </c>
      <c r="C2391" s="5" t="str">
        <f t="shared" si="638"/>
        <v xml:space="preserve">Informe Interactivo 4 - </v>
      </c>
      <c r="D2391" s="6" t="str">
        <f t="shared" si="639"/>
        <v>AQUÍ SE COPIA EL LINK SIN EL ID DE FILTRO</v>
      </c>
      <c r="E2391" s="4">
        <f t="shared" si="640"/>
        <v>10</v>
      </c>
      <c r="F2391" t="str">
        <f t="shared" si="641"/>
        <v>Informe Interactivo 4</v>
      </c>
      <c r="G2391" t="str">
        <f t="shared" si="642"/>
        <v>Producto</v>
      </c>
      <c r="H2391" t="str">
        <f t="shared" si="643"/>
        <v>Rendimiento (qqm/ha) 1979-2020</v>
      </c>
      <c r="L2391" s="1" t="str">
        <f t="shared" si="644"/>
        <v xml:space="preserve">Informe Interactivo 4 - </v>
      </c>
    </row>
    <row r="2392" spans="1:12" hidden="1" x14ac:dyDescent="0.35">
      <c r="A2392" s="2">
        <f t="shared" si="636"/>
        <v>800</v>
      </c>
      <c r="B2392" s="2">
        <f t="shared" si="637"/>
        <v>4.1100000000000003</v>
      </c>
      <c r="C2392" s="5" t="str">
        <f t="shared" si="638"/>
        <v xml:space="preserve">Informe Interactivo 4 - </v>
      </c>
      <c r="D2392" s="6" t="str">
        <f t="shared" si="639"/>
        <v>AQUÍ SE COPIA EL LINK SIN EL ID DE FILTRO</v>
      </c>
      <c r="E2392" s="4">
        <f t="shared" si="640"/>
        <v>10</v>
      </c>
      <c r="F2392" t="str">
        <f t="shared" si="641"/>
        <v>Informe Interactivo 4</v>
      </c>
      <c r="G2392" t="str">
        <f t="shared" si="642"/>
        <v>Producto</v>
      </c>
      <c r="H2392" t="str">
        <f t="shared" si="643"/>
        <v>Rendimiento (qqm/ha) 1979-2020</v>
      </c>
      <c r="L2392" s="1" t="str">
        <f t="shared" si="644"/>
        <v xml:space="preserve">Informe Interactivo 4 - </v>
      </c>
    </row>
    <row r="2393" spans="1:12" hidden="1" x14ac:dyDescent="0.35">
      <c r="A2393" s="2">
        <f t="shared" si="636"/>
        <v>801</v>
      </c>
      <c r="B2393" s="2">
        <f t="shared" si="637"/>
        <v>4.1100000000000003</v>
      </c>
      <c r="C2393" s="5" t="str">
        <f t="shared" si="638"/>
        <v xml:space="preserve">Informe Interactivo 4 - </v>
      </c>
      <c r="D2393" s="6" t="str">
        <f t="shared" si="639"/>
        <v>AQUÍ SE COPIA EL LINK SIN EL ID DE FILTRO</v>
      </c>
      <c r="E2393" s="4">
        <f t="shared" si="640"/>
        <v>10</v>
      </c>
      <c r="F2393" t="str">
        <f t="shared" si="641"/>
        <v>Informe Interactivo 4</v>
      </c>
      <c r="G2393" t="str">
        <f t="shared" si="642"/>
        <v>Producto</v>
      </c>
      <c r="H2393" t="str">
        <f t="shared" si="643"/>
        <v>Rendimiento (qqm/ha) 1979-2020</v>
      </c>
      <c r="L2393" s="1" t="str">
        <f t="shared" si="644"/>
        <v xml:space="preserve">Informe Interactivo 4 - </v>
      </c>
    </row>
    <row r="2394" spans="1:12" hidden="1" x14ac:dyDescent="0.35">
      <c r="A2394" s="2">
        <f t="shared" si="636"/>
        <v>802</v>
      </c>
      <c r="B2394" s="2">
        <f t="shared" si="637"/>
        <v>4.1100000000000003</v>
      </c>
      <c r="C2394" s="5" t="str">
        <f t="shared" si="638"/>
        <v xml:space="preserve">Informe Interactivo 4 - </v>
      </c>
      <c r="D2394" s="6" t="str">
        <f t="shared" si="639"/>
        <v>AQUÍ SE COPIA EL LINK SIN EL ID DE FILTRO</v>
      </c>
      <c r="E2394" s="4">
        <f t="shared" si="640"/>
        <v>10</v>
      </c>
      <c r="F2394" t="str">
        <f t="shared" si="641"/>
        <v>Informe Interactivo 4</v>
      </c>
      <c r="G2394" t="str">
        <f t="shared" si="642"/>
        <v>Producto</v>
      </c>
      <c r="H2394" t="str">
        <f t="shared" si="643"/>
        <v>Rendimiento (qqm/ha) 1979-2020</v>
      </c>
      <c r="L2394" s="1" t="str">
        <f t="shared" si="644"/>
        <v xml:space="preserve">Informe Interactivo 4 - </v>
      </c>
    </row>
    <row r="2395" spans="1:12" hidden="1" x14ac:dyDescent="0.35">
      <c r="A2395" s="2">
        <f t="shared" si="636"/>
        <v>803</v>
      </c>
      <c r="B2395" s="2">
        <f t="shared" si="637"/>
        <v>4.1100000000000003</v>
      </c>
      <c r="C2395" s="5" t="str">
        <f t="shared" si="638"/>
        <v xml:space="preserve">Informe Interactivo 4 - </v>
      </c>
      <c r="D2395" s="6" t="str">
        <f t="shared" si="639"/>
        <v>AQUÍ SE COPIA EL LINK SIN EL ID DE FILTRO</v>
      </c>
      <c r="E2395" s="4">
        <f t="shared" si="640"/>
        <v>10</v>
      </c>
      <c r="F2395" t="str">
        <f t="shared" si="641"/>
        <v>Informe Interactivo 4</v>
      </c>
      <c r="G2395" t="str">
        <f t="shared" si="642"/>
        <v>Producto</v>
      </c>
      <c r="H2395" t="str">
        <f t="shared" si="643"/>
        <v>Rendimiento (qqm/ha) 1979-2020</v>
      </c>
      <c r="L2395" s="1" t="str">
        <f t="shared" si="644"/>
        <v xml:space="preserve">Informe Interactivo 4 - </v>
      </c>
    </row>
    <row r="2396" spans="1:12" hidden="1" x14ac:dyDescent="0.35">
      <c r="A2396" s="2">
        <f t="shared" si="636"/>
        <v>804</v>
      </c>
      <c r="B2396" s="2">
        <f t="shared" si="637"/>
        <v>4.1100000000000003</v>
      </c>
      <c r="C2396" s="5" t="str">
        <f t="shared" si="638"/>
        <v xml:space="preserve">Informe Interactivo 4 - </v>
      </c>
      <c r="D2396" s="6" t="str">
        <f t="shared" si="639"/>
        <v>AQUÍ SE COPIA EL LINK SIN EL ID DE FILTRO</v>
      </c>
      <c r="E2396" s="4">
        <f t="shared" si="640"/>
        <v>10</v>
      </c>
      <c r="F2396" t="str">
        <f t="shared" si="641"/>
        <v>Informe Interactivo 4</v>
      </c>
      <c r="G2396" t="str">
        <f t="shared" si="642"/>
        <v>Producto</v>
      </c>
      <c r="H2396" t="str">
        <f t="shared" si="643"/>
        <v>Rendimiento (qqm/ha) 1979-2020</v>
      </c>
      <c r="L2396" s="1" t="str">
        <f t="shared" si="644"/>
        <v xml:space="preserve">Informe Interactivo 4 - </v>
      </c>
    </row>
    <row r="2397" spans="1:12" hidden="1" x14ac:dyDescent="0.35">
      <c r="A2397" s="2">
        <f t="shared" si="636"/>
        <v>805</v>
      </c>
      <c r="B2397" s="2">
        <f t="shared" si="637"/>
        <v>4.1100000000000003</v>
      </c>
      <c r="C2397" s="5" t="str">
        <f t="shared" si="638"/>
        <v xml:space="preserve">Informe Interactivo 4 - </v>
      </c>
      <c r="D2397" s="6" t="str">
        <f t="shared" si="639"/>
        <v>AQUÍ SE COPIA EL LINK SIN EL ID DE FILTRO</v>
      </c>
      <c r="E2397" s="4">
        <f t="shared" si="640"/>
        <v>10</v>
      </c>
      <c r="F2397" t="str">
        <f t="shared" si="641"/>
        <v>Informe Interactivo 4</v>
      </c>
      <c r="G2397" t="str">
        <f t="shared" si="642"/>
        <v>Producto</v>
      </c>
      <c r="H2397" t="str">
        <f t="shared" si="643"/>
        <v>Rendimiento (qqm/ha) 1979-2020</v>
      </c>
      <c r="L2397" s="1" t="str">
        <f t="shared" si="644"/>
        <v xml:space="preserve">Informe Interactivo 4 - </v>
      </c>
    </row>
    <row r="2398" spans="1:12" hidden="1" x14ac:dyDescent="0.35">
      <c r="A2398" s="2">
        <f t="shared" si="636"/>
        <v>806</v>
      </c>
      <c r="B2398" s="2">
        <f t="shared" si="637"/>
        <v>4.1100000000000003</v>
      </c>
      <c r="C2398" s="5" t="str">
        <f t="shared" si="638"/>
        <v xml:space="preserve">Informe Interactivo 4 - </v>
      </c>
      <c r="D2398" s="6" t="str">
        <f t="shared" si="639"/>
        <v>AQUÍ SE COPIA EL LINK SIN EL ID DE FILTRO</v>
      </c>
      <c r="E2398" s="4">
        <f t="shared" si="640"/>
        <v>10</v>
      </c>
      <c r="F2398" t="str">
        <f t="shared" si="641"/>
        <v>Informe Interactivo 4</v>
      </c>
      <c r="G2398" t="str">
        <f t="shared" si="642"/>
        <v>Producto</v>
      </c>
      <c r="H2398" t="str">
        <f t="shared" si="643"/>
        <v>Rendimiento (qqm/ha) 1979-2020</v>
      </c>
      <c r="L2398" s="1" t="str">
        <f t="shared" si="644"/>
        <v xml:space="preserve">Informe Interactivo 4 - </v>
      </c>
    </row>
    <row r="2399" spans="1:12" hidden="1" x14ac:dyDescent="0.35">
      <c r="A2399" s="2">
        <f t="shared" si="636"/>
        <v>807</v>
      </c>
      <c r="B2399" s="2">
        <f t="shared" si="637"/>
        <v>4.1100000000000003</v>
      </c>
      <c r="C2399" s="5" t="str">
        <f t="shared" si="638"/>
        <v xml:space="preserve">Informe Interactivo 4 - </v>
      </c>
      <c r="D2399" s="6" t="str">
        <f t="shared" si="639"/>
        <v>AQUÍ SE COPIA EL LINK SIN EL ID DE FILTRO</v>
      </c>
      <c r="E2399" s="4">
        <f t="shared" si="640"/>
        <v>10</v>
      </c>
      <c r="F2399" t="str">
        <f t="shared" si="641"/>
        <v>Informe Interactivo 4</v>
      </c>
      <c r="G2399" t="str">
        <f t="shared" si="642"/>
        <v>Producto</v>
      </c>
      <c r="H2399" t="str">
        <f t="shared" si="643"/>
        <v>Rendimiento (qqm/ha) 1979-2020</v>
      </c>
      <c r="L2399" s="1" t="str">
        <f t="shared" si="644"/>
        <v xml:space="preserve">Informe Interactivo 4 - </v>
      </c>
    </row>
    <row r="2400" spans="1:12" hidden="1" x14ac:dyDescent="0.35">
      <c r="A2400" s="2">
        <f t="shared" si="636"/>
        <v>808</v>
      </c>
      <c r="B2400" s="2">
        <f t="shared" si="637"/>
        <v>4.1100000000000003</v>
      </c>
      <c r="C2400" s="5" t="str">
        <f t="shared" si="638"/>
        <v xml:space="preserve">Informe Interactivo 4 - </v>
      </c>
      <c r="D2400" s="6" t="str">
        <f t="shared" si="639"/>
        <v>AQUÍ SE COPIA EL LINK SIN EL ID DE FILTRO</v>
      </c>
      <c r="E2400" s="4">
        <f t="shared" si="640"/>
        <v>10</v>
      </c>
      <c r="F2400" t="str">
        <f t="shared" si="641"/>
        <v>Informe Interactivo 4</v>
      </c>
      <c r="G2400" t="str">
        <f t="shared" si="642"/>
        <v>Producto</v>
      </c>
      <c r="H2400" t="str">
        <f t="shared" si="643"/>
        <v>Rendimiento (qqm/ha) 1979-2020</v>
      </c>
      <c r="L2400" s="1" t="str">
        <f t="shared" si="644"/>
        <v xml:space="preserve">Informe Interactivo 4 - </v>
      </c>
    </row>
    <row r="2401" spans="1:12" hidden="1" x14ac:dyDescent="0.35">
      <c r="A2401" s="2">
        <f t="shared" si="636"/>
        <v>809</v>
      </c>
      <c r="B2401" s="2">
        <f t="shared" si="637"/>
        <v>4.1100000000000003</v>
      </c>
      <c r="C2401" s="5" t="str">
        <f t="shared" si="638"/>
        <v xml:space="preserve">Informe Interactivo 4 - </v>
      </c>
      <c r="D2401" s="6" t="str">
        <f t="shared" si="639"/>
        <v>AQUÍ SE COPIA EL LINK SIN EL ID DE FILTRO</v>
      </c>
      <c r="E2401" s="4">
        <f t="shared" si="640"/>
        <v>10</v>
      </c>
      <c r="F2401" t="str">
        <f t="shared" si="641"/>
        <v>Informe Interactivo 4</v>
      </c>
      <c r="G2401" t="str">
        <f t="shared" si="642"/>
        <v>Producto</v>
      </c>
      <c r="H2401" t="str">
        <f t="shared" si="643"/>
        <v>Rendimiento (qqm/ha) 1979-2020</v>
      </c>
      <c r="L2401" s="1" t="str">
        <f t="shared" si="644"/>
        <v xml:space="preserve">Informe Interactivo 4 - </v>
      </c>
    </row>
    <row r="2402" spans="1:12" hidden="1" x14ac:dyDescent="0.35">
      <c r="A2402" s="2">
        <f t="shared" si="636"/>
        <v>810</v>
      </c>
      <c r="B2402" s="2">
        <f t="shared" si="637"/>
        <v>4.1100000000000003</v>
      </c>
      <c r="C2402" s="5" t="str">
        <f t="shared" si="638"/>
        <v xml:space="preserve">Informe Interactivo 4 - </v>
      </c>
      <c r="D2402" s="6" t="str">
        <f t="shared" si="639"/>
        <v>AQUÍ SE COPIA EL LINK SIN EL ID DE FILTRO</v>
      </c>
      <c r="E2402" s="4">
        <f t="shared" si="640"/>
        <v>10</v>
      </c>
      <c r="F2402" t="str">
        <f t="shared" si="641"/>
        <v>Informe Interactivo 4</v>
      </c>
      <c r="G2402" t="str">
        <f t="shared" si="642"/>
        <v>Producto</v>
      </c>
      <c r="H2402" t="str">
        <f t="shared" si="643"/>
        <v>Rendimiento (qqm/ha) 1979-2020</v>
      </c>
      <c r="L2402" s="1" t="str">
        <f t="shared" si="644"/>
        <v xml:space="preserve">Informe Interactivo 4 - </v>
      </c>
    </row>
    <row r="2403" spans="1:12" hidden="1" x14ac:dyDescent="0.35">
      <c r="A2403" s="2">
        <f t="shared" si="636"/>
        <v>811</v>
      </c>
      <c r="B2403" s="2">
        <f t="shared" si="637"/>
        <v>4.1100000000000003</v>
      </c>
      <c r="C2403" s="5" t="str">
        <f t="shared" si="638"/>
        <v xml:space="preserve">Informe Interactivo 4 - </v>
      </c>
      <c r="D2403" s="6" t="str">
        <f t="shared" si="639"/>
        <v>AQUÍ SE COPIA EL LINK SIN EL ID DE FILTRO</v>
      </c>
      <c r="E2403" s="4">
        <f t="shared" si="640"/>
        <v>10</v>
      </c>
      <c r="F2403" t="str">
        <f t="shared" si="641"/>
        <v>Informe Interactivo 4</v>
      </c>
      <c r="G2403" t="str">
        <f t="shared" si="642"/>
        <v>Producto</v>
      </c>
      <c r="H2403" t="str">
        <f t="shared" si="643"/>
        <v>Rendimiento (qqm/ha) 1979-2020</v>
      </c>
      <c r="L2403" s="1" t="str">
        <f t="shared" si="644"/>
        <v xml:space="preserve">Informe Interactivo 4 - </v>
      </c>
    </row>
    <row r="2404" spans="1:12" hidden="1" x14ac:dyDescent="0.35">
      <c r="A2404" s="2">
        <f t="shared" si="636"/>
        <v>812</v>
      </c>
      <c r="B2404" s="2">
        <f t="shared" si="637"/>
        <v>4.1100000000000003</v>
      </c>
      <c r="C2404" s="5" t="str">
        <f t="shared" si="638"/>
        <v xml:space="preserve">Informe Interactivo 4 - </v>
      </c>
      <c r="D2404" s="6" t="str">
        <f t="shared" si="639"/>
        <v>AQUÍ SE COPIA EL LINK SIN EL ID DE FILTRO</v>
      </c>
      <c r="E2404" s="4">
        <f t="shared" si="640"/>
        <v>10</v>
      </c>
      <c r="F2404" t="str">
        <f t="shared" si="641"/>
        <v>Informe Interactivo 4</v>
      </c>
      <c r="G2404" t="str">
        <f t="shared" si="642"/>
        <v>Producto</v>
      </c>
      <c r="H2404" t="str">
        <f t="shared" si="643"/>
        <v>Rendimiento (qqm/ha) 1979-2020</v>
      </c>
      <c r="L2404" s="1" t="str">
        <f t="shared" si="644"/>
        <v xml:space="preserve">Informe Interactivo 4 - </v>
      </c>
    </row>
    <row r="2405" spans="1:12" hidden="1" x14ac:dyDescent="0.35">
      <c r="A2405" s="2">
        <f t="shared" si="636"/>
        <v>813</v>
      </c>
      <c r="B2405" s="2">
        <f t="shared" si="637"/>
        <v>4.1100000000000003</v>
      </c>
      <c r="C2405" s="5" t="str">
        <f t="shared" si="638"/>
        <v xml:space="preserve">Informe Interactivo 4 - </v>
      </c>
      <c r="D2405" s="6" t="str">
        <f t="shared" si="639"/>
        <v>AQUÍ SE COPIA EL LINK SIN EL ID DE FILTRO</v>
      </c>
      <c r="E2405" s="4">
        <f t="shared" si="640"/>
        <v>10</v>
      </c>
      <c r="F2405" t="str">
        <f t="shared" si="641"/>
        <v>Informe Interactivo 4</v>
      </c>
      <c r="G2405" t="str">
        <f t="shared" si="642"/>
        <v>Producto</v>
      </c>
      <c r="H2405" t="str">
        <f t="shared" si="643"/>
        <v>Rendimiento (qqm/ha) 1979-2020</v>
      </c>
      <c r="L2405" s="1" t="str">
        <f t="shared" si="644"/>
        <v xml:space="preserve">Informe Interactivo 4 - </v>
      </c>
    </row>
    <row r="2406" spans="1:12" hidden="1" x14ac:dyDescent="0.35">
      <c r="A2406" s="2">
        <f t="shared" si="636"/>
        <v>814</v>
      </c>
      <c r="B2406" s="2">
        <f t="shared" si="637"/>
        <v>4.1100000000000003</v>
      </c>
      <c r="C2406" s="5" t="str">
        <f t="shared" si="638"/>
        <v xml:space="preserve">Informe Interactivo 4 - </v>
      </c>
      <c r="D2406" s="6" t="str">
        <f t="shared" si="639"/>
        <v>AQUÍ SE COPIA EL LINK SIN EL ID DE FILTRO</v>
      </c>
      <c r="E2406" s="4">
        <f t="shared" si="640"/>
        <v>10</v>
      </c>
      <c r="F2406" t="str">
        <f t="shared" si="641"/>
        <v>Informe Interactivo 4</v>
      </c>
      <c r="G2406" t="str">
        <f t="shared" si="642"/>
        <v>Producto</v>
      </c>
      <c r="H2406" t="str">
        <f t="shared" si="643"/>
        <v>Rendimiento (qqm/ha) 1979-2020</v>
      </c>
      <c r="L2406" s="1" t="str">
        <f t="shared" si="644"/>
        <v xml:space="preserve">Informe Interactivo 4 - </v>
      </c>
    </row>
    <row r="2407" spans="1:12" hidden="1" x14ac:dyDescent="0.35">
      <c r="A2407" s="2">
        <f t="shared" si="636"/>
        <v>815</v>
      </c>
      <c r="B2407" s="2">
        <f t="shared" si="637"/>
        <v>4.1100000000000003</v>
      </c>
      <c r="C2407" s="5" t="str">
        <f t="shared" si="638"/>
        <v xml:space="preserve">Informe Interactivo 4 - </v>
      </c>
      <c r="D2407" s="6" t="str">
        <f t="shared" si="639"/>
        <v>AQUÍ SE COPIA EL LINK SIN EL ID DE FILTRO</v>
      </c>
      <c r="E2407" s="4">
        <f t="shared" si="640"/>
        <v>10</v>
      </c>
      <c r="F2407" t="str">
        <f t="shared" si="641"/>
        <v>Informe Interactivo 4</v>
      </c>
      <c r="G2407" t="str">
        <f t="shared" si="642"/>
        <v>Producto</v>
      </c>
      <c r="H2407" t="str">
        <f t="shared" si="643"/>
        <v>Rendimiento (qqm/ha) 1979-2020</v>
      </c>
      <c r="L2407" s="1" t="str">
        <f t="shared" si="644"/>
        <v xml:space="preserve">Informe Interactivo 4 - </v>
      </c>
    </row>
    <row r="2408" spans="1:12" hidden="1" x14ac:dyDescent="0.35">
      <c r="A2408" s="2">
        <f t="shared" si="636"/>
        <v>816</v>
      </c>
      <c r="B2408" s="2">
        <f t="shared" si="637"/>
        <v>4.1100000000000003</v>
      </c>
      <c r="C2408" s="5" t="str">
        <f t="shared" si="638"/>
        <v xml:space="preserve">Informe Interactivo 4 - </v>
      </c>
      <c r="D2408" s="6" t="str">
        <f t="shared" si="639"/>
        <v>AQUÍ SE COPIA EL LINK SIN EL ID DE FILTRO</v>
      </c>
      <c r="E2408" s="4">
        <f t="shared" si="640"/>
        <v>10</v>
      </c>
      <c r="F2408" t="str">
        <f t="shared" si="641"/>
        <v>Informe Interactivo 4</v>
      </c>
      <c r="G2408" t="str">
        <f t="shared" si="642"/>
        <v>Producto</v>
      </c>
      <c r="H2408" t="str">
        <f t="shared" si="643"/>
        <v>Rendimiento (qqm/ha) 1979-2020</v>
      </c>
      <c r="L2408" s="1" t="str">
        <f t="shared" si="644"/>
        <v xml:space="preserve">Informe Interactivo 4 - </v>
      </c>
    </row>
    <row r="2409" spans="1:12" hidden="1" x14ac:dyDescent="0.35">
      <c r="A2409" s="2">
        <f t="shared" si="636"/>
        <v>817</v>
      </c>
      <c r="B2409" s="2">
        <f t="shared" si="637"/>
        <v>4.1100000000000003</v>
      </c>
      <c r="C2409" s="5" t="str">
        <f t="shared" si="638"/>
        <v xml:space="preserve">Informe Interactivo 4 - </v>
      </c>
      <c r="D2409" s="6" t="str">
        <f t="shared" si="639"/>
        <v>AQUÍ SE COPIA EL LINK SIN EL ID DE FILTRO</v>
      </c>
      <c r="E2409" s="4">
        <f t="shared" si="640"/>
        <v>10</v>
      </c>
      <c r="F2409" t="str">
        <f t="shared" si="641"/>
        <v>Informe Interactivo 4</v>
      </c>
      <c r="G2409" t="str">
        <f t="shared" si="642"/>
        <v>Producto</v>
      </c>
      <c r="H2409" t="str">
        <f t="shared" si="643"/>
        <v>Rendimiento (qqm/ha) 1979-2020</v>
      </c>
      <c r="L2409" s="1" t="str">
        <f t="shared" si="644"/>
        <v xml:space="preserve">Informe Interactivo 4 - </v>
      </c>
    </row>
    <row r="2410" spans="1:12" hidden="1" x14ac:dyDescent="0.35">
      <c r="A2410" s="2">
        <f t="shared" si="636"/>
        <v>818</v>
      </c>
      <c r="B2410" s="2">
        <f t="shared" si="637"/>
        <v>4.1100000000000003</v>
      </c>
      <c r="C2410" s="5" t="str">
        <f t="shared" si="638"/>
        <v xml:space="preserve">Informe Interactivo 4 - </v>
      </c>
      <c r="D2410" s="6" t="str">
        <f t="shared" si="639"/>
        <v>AQUÍ SE COPIA EL LINK SIN EL ID DE FILTRO</v>
      </c>
      <c r="E2410" s="4">
        <f t="shared" si="640"/>
        <v>10</v>
      </c>
      <c r="F2410" t="str">
        <f t="shared" si="641"/>
        <v>Informe Interactivo 4</v>
      </c>
      <c r="G2410" t="str">
        <f t="shared" si="642"/>
        <v>Producto</v>
      </c>
      <c r="H2410" t="str">
        <f t="shared" si="643"/>
        <v>Rendimiento (qqm/ha) 1979-2020</v>
      </c>
      <c r="L2410" s="1" t="str">
        <f t="shared" si="644"/>
        <v xml:space="preserve">Informe Interactivo 4 - </v>
      </c>
    </row>
    <row r="2411" spans="1:12" hidden="1" x14ac:dyDescent="0.35">
      <c r="A2411" s="2">
        <f t="shared" si="636"/>
        <v>819</v>
      </c>
      <c r="B2411" s="2">
        <f t="shared" si="637"/>
        <v>4.1100000000000003</v>
      </c>
      <c r="C2411" s="5" t="str">
        <f t="shared" si="638"/>
        <v xml:space="preserve">Informe Interactivo 4 - </v>
      </c>
      <c r="D2411" s="6" t="str">
        <f t="shared" si="639"/>
        <v>AQUÍ SE COPIA EL LINK SIN EL ID DE FILTRO</v>
      </c>
      <c r="E2411" s="4">
        <f t="shared" si="640"/>
        <v>10</v>
      </c>
      <c r="F2411" t="str">
        <f t="shared" si="641"/>
        <v>Informe Interactivo 4</v>
      </c>
      <c r="G2411" t="str">
        <f t="shared" si="642"/>
        <v>Producto</v>
      </c>
      <c r="H2411" t="str">
        <f t="shared" si="643"/>
        <v>Rendimiento (qqm/ha) 1979-2020</v>
      </c>
      <c r="L2411" s="1" t="str">
        <f t="shared" si="644"/>
        <v xml:space="preserve">Informe Interactivo 4 - </v>
      </c>
    </row>
    <row r="2412" spans="1:12" hidden="1" x14ac:dyDescent="0.35">
      <c r="A2412" s="2">
        <f t="shared" si="636"/>
        <v>820</v>
      </c>
      <c r="B2412" s="2">
        <f t="shared" si="637"/>
        <v>4.1100000000000003</v>
      </c>
      <c r="C2412" s="5" t="str">
        <f t="shared" si="638"/>
        <v xml:space="preserve">Informe Interactivo 4 - </v>
      </c>
      <c r="D2412" s="6" t="str">
        <f t="shared" si="639"/>
        <v>AQUÍ SE COPIA EL LINK SIN EL ID DE FILTRO</v>
      </c>
      <c r="E2412" s="4">
        <f t="shared" si="640"/>
        <v>10</v>
      </c>
      <c r="F2412" t="str">
        <f t="shared" si="641"/>
        <v>Informe Interactivo 4</v>
      </c>
      <c r="G2412" t="str">
        <f t="shared" si="642"/>
        <v>Producto</v>
      </c>
      <c r="H2412" t="str">
        <f t="shared" si="643"/>
        <v>Rendimiento (qqm/ha) 1979-2020</v>
      </c>
      <c r="L2412" s="1" t="str">
        <f t="shared" si="644"/>
        <v xml:space="preserve">Informe Interactivo 4 - </v>
      </c>
    </row>
    <row r="2413" spans="1:12" hidden="1" x14ac:dyDescent="0.35">
      <c r="A2413" s="2">
        <f t="shared" si="636"/>
        <v>821</v>
      </c>
      <c r="B2413" s="2">
        <f t="shared" si="637"/>
        <v>4.1100000000000003</v>
      </c>
      <c r="C2413" s="5" t="str">
        <f t="shared" si="638"/>
        <v xml:space="preserve">Informe Interactivo 4 - </v>
      </c>
      <c r="D2413" s="6" t="str">
        <f t="shared" si="639"/>
        <v>AQUÍ SE COPIA EL LINK SIN EL ID DE FILTRO</v>
      </c>
      <c r="E2413" s="4">
        <f t="shared" si="640"/>
        <v>10</v>
      </c>
      <c r="F2413" t="str">
        <f t="shared" si="641"/>
        <v>Informe Interactivo 4</v>
      </c>
      <c r="G2413" t="str">
        <f t="shared" si="642"/>
        <v>Producto</v>
      </c>
      <c r="H2413" t="str">
        <f t="shared" si="643"/>
        <v>Rendimiento (qqm/ha) 1979-2020</v>
      </c>
      <c r="L2413" s="1" t="str">
        <f t="shared" si="644"/>
        <v xml:space="preserve">Informe Interactivo 4 - </v>
      </c>
    </row>
    <row r="2414" spans="1:12" hidden="1" x14ac:dyDescent="0.35">
      <c r="A2414" s="2">
        <f t="shared" si="636"/>
        <v>822</v>
      </c>
      <c r="B2414" s="2">
        <f t="shared" si="637"/>
        <v>4.1100000000000003</v>
      </c>
      <c r="C2414" s="5" t="str">
        <f t="shared" si="638"/>
        <v xml:space="preserve">Informe Interactivo 4 - </v>
      </c>
      <c r="D2414" s="6" t="str">
        <f t="shared" si="639"/>
        <v>AQUÍ SE COPIA EL LINK SIN EL ID DE FILTRO</v>
      </c>
      <c r="E2414" s="4">
        <f t="shared" si="640"/>
        <v>10</v>
      </c>
      <c r="F2414" t="str">
        <f t="shared" si="641"/>
        <v>Informe Interactivo 4</v>
      </c>
      <c r="G2414" t="str">
        <f t="shared" si="642"/>
        <v>Producto</v>
      </c>
      <c r="H2414" t="str">
        <f t="shared" si="643"/>
        <v>Rendimiento (qqm/ha) 1979-2020</v>
      </c>
      <c r="L2414" s="1" t="str">
        <f t="shared" si="644"/>
        <v xml:space="preserve">Informe Interactivo 4 - </v>
      </c>
    </row>
    <row r="2415" spans="1:12" hidden="1" x14ac:dyDescent="0.35">
      <c r="A2415" s="2">
        <f t="shared" si="636"/>
        <v>823</v>
      </c>
      <c r="B2415" s="2">
        <f t="shared" si="637"/>
        <v>4.1100000000000003</v>
      </c>
      <c r="C2415" s="5" t="str">
        <f t="shared" si="638"/>
        <v xml:space="preserve">Informe Interactivo 4 - </v>
      </c>
      <c r="D2415" s="6" t="str">
        <f t="shared" si="639"/>
        <v>AQUÍ SE COPIA EL LINK SIN EL ID DE FILTRO</v>
      </c>
      <c r="E2415" s="4">
        <f t="shared" si="640"/>
        <v>10</v>
      </c>
      <c r="F2415" t="str">
        <f t="shared" si="641"/>
        <v>Informe Interactivo 4</v>
      </c>
      <c r="G2415" t="str">
        <f t="shared" si="642"/>
        <v>Producto</v>
      </c>
      <c r="H2415" t="str">
        <f t="shared" si="643"/>
        <v>Rendimiento (qqm/ha) 1979-2020</v>
      </c>
      <c r="L2415" s="1" t="str">
        <f t="shared" si="644"/>
        <v xml:space="preserve">Informe Interactivo 4 - </v>
      </c>
    </row>
    <row r="2416" spans="1:12" hidden="1" x14ac:dyDescent="0.35">
      <c r="A2416" s="2">
        <f t="shared" si="636"/>
        <v>824</v>
      </c>
      <c r="B2416" s="2">
        <f t="shared" si="637"/>
        <v>4.1100000000000003</v>
      </c>
      <c r="C2416" s="5" t="str">
        <f t="shared" si="638"/>
        <v xml:space="preserve">Informe Interactivo 4 - </v>
      </c>
      <c r="D2416" s="6" t="str">
        <f t="shared" si="639"/>
        <v>AQUÍ SE COPIA EL LINK SIN EL ID DE FILTRO</v>
      </c>
      <c r="E2416" s="4">
        <f t="shared" si="640"/>
        <v>10</v>
      </c>
      <c r="F2416" t="str">
        <f t="shared" si="641"/>
        <v>Informe Interactivo 4</v>
      </c>
      <c r="G2416" t="str">
        <f t="shared" si="642"/>
        <v>Producto</v>
      </c>
      <c r="H2416" t="str">
        <f t="shared" si="643"/>
        <v>Rendimiento (qqm/ha) 1979-2020</v>
      </c>
      <c r="L2416" s="1" t="str">
        <f t="shared" si="644"/>
        <v xml:space="preserve">Informe Interactivo 4 - </v>
      </c>
    </row>
    <row r="2417" spans="1:12" hidden="1" x14ac:dyDescent="0.35">
      <c r="A2417" s="2">
        <f t="shared" si="636"/>
        <v>825</v>
      </c>
      <c r="B2417" s="2">
        <f t="shared" si="637"/>
        <v>4.1100000000000003</v>
      </c>
      <c r="C2417" s="5" t="str">
        <f t="shared" si="638"/>
        <v xml:space="preserve">Informe Interactivo 4 - </v>
      </c>
      <c r="D2417" s="6" t="str">
        <f t="shared" si="639"/>
        <v>AQUÍ SE COPIA EL LINK SIN EL ID DE FILTRO</v>
      </c>
      <c r="E2417" s="4">
        <f t="shared" si="640"/>
        <v>10</v>
      </c>
      <c r="F2417" t="str">
        <f t="shared" si="641"/>
        <v>Informe Interactivo 4</v>
      </c>
      <c r="G2417" t="str">
        <f t="shared" si="642"/>
        <v>Producto</v>
      </c>
      <c r="H2417" t="str">
        <f t="shared" si="643"/>
        <v>Rendimiento (qqm/ha) 1979-2020</v>
      </c>
      <c r="L2417" s="1" t="str">
        <f t="shared" si="644"/>
        <v xml:space="preserve">Informe Interactivo 4 - </v>
      </c>
    </row>
    <row r="2418" spans="1:12" hidden="1" x14ac:dyDescent="0.35">
      <c r="A2418" s="2">
        <f t="shared" ref="A2418:A2475" si="645">+A2417+1</f>
        <v>826</v>
      </c>
      <c r="B2418" s="2">
        <f t="shared" ref="B2418:B2475" si="646">+B2417</f>
        <v>4.1100000000000003</v>
      </c>
      <c r="C2418" s="5" t="str">
        <f t="shared" ref="C2418:C2475" si="647">+F2418&amp;" - "&amp;J2418</f>
        <v xml:space="preserve">Informe Interactivo 4 - </v>
      </c>
      <c r="D2418" s="6" t="str">
        <f t="shared" ref="D2418:D2475" si="648">+"AQUÍ SE COPIA EL LINK SIN EL ID DE FILTRO"&amp;I2418</f>
        <v>AQUÍ SE COPIA EL LINK SIN EL ID DE FILTRO</v>
      </c>
      <c r="E2418" s="4">
        <f t="shared" ref="E2418:E2475" si="649">+E2417</f>
        <v>10</v>
      </c>
      <c r="F2418" t="str">
        <f t="shared" ref="F2418:F2475" si="650">+F2417</f>
        <v>Informe Interactivo 4</v>
      </c>
      <c r="G2418" t="str">
        <f t="shared" ref="G2418:G2475" si="651">+G2417</f>
        <v>Producto</v>
      </c>
      <c r="H2418" t="str">
        <f t="shared" ref="H2418:H2475" si="652">+H2417</f>
        <v>Rendimiento (qqm/ha) 1979-2020</v>
      </c>
      <c r="L2418" s="1" t="str">
        <f t="shared" ref="L2418:L2475" si="653">+HYPERLINK(D2418,C2418)</f>
        <v xml:space="preserve">Informe Interactivo 4 - </v>
      </c>
    </row>
    <row r="2419" spans="1:12" hidden="1" x14ac:dyDescent="0.35">
      <c r="A2419" s="2">
        <f t="shared" si="645"/>
        <v>827</v>
      </c>
      <c r="B2419" s="2">
        <f t="shared" si="646"/>
        <v>4.1100000000000003</v>
      </c>
      <c r="C2419" s="5" t="str">
        <f t="shared" si="647"/>
        <v xml:space="preserve">Informe Interactivo 4 - </v>
      </c>
      <c r="D2419" s="6" t="str">
        <f t="shared" si="648"/>
        <v>AQUÍ SE COPIA EL LINK SIN EL ID DE FILTRO</v>
      </c>
      <c r="E2419" s="4">
        <f t="shared" si="649"/>
        <v>10</v>
      </c>
      <c r="F2419" t="str">
        <f t="shared" si="650"/>
        <v>Informe Interactivo 4</v>
      </c>
      <c r="G2419" t="str">
        <f t="shared" si="651"/>
        <v>Producto</v>
      </c>
      <c r="H2419" t="str">
        <f t="shared" si="652"/>
        <v>Rendimiento (qqm/ha) 1979-2020</v>
      </c>
      <c r="L2419" s="1" t="str">
        <f t="shared" si="653"/>
        <v xml:space="preserve">Informe Interactivo 4 - </v>
      </c>
    </row>
    <row r="2420" spans="1:12" hidden="1" x14ac:dyDescent="0.35">
      <c r="A2420" s="2">
        <f t="shared" si="645"/>
        <v>828</v>
      </c>
      <c r="B2420" s="2">
        <f t="shared" si="646"/>
        <v>4.1100000000000003</v>
      </c>
      <c r="C2420" s="5" t="str">
        <f t="shared" si="647"/>
        <v xml:space="preserve">Informe Interactivo 4 - </v>
      </c>
      <c r="D2420" s="6" t="str">
        <f t="shared" si="648"/>
        <v>AQUÍ SE COPIA EL LINK SIN EL ID DE FILTRO</v>
      </c>
      <c r="E2420" s="4">
        <f t="shared" si="649"/>
        <v>10</v>
      </c>
      <c r="F2420" t="str">
        <f t="shared" si="650"/>
        <v>Informe Interactivo 4</v>
      </c>
      <c r="G2420" t="str">
        <f t="shared" si="651"/>
        <v>Producto</v>
      </c>
      <c r="H2420" t="str">
        <f t="shared" si="652"/>
        <v>Rendimiento (qqm/ha) 1979-2020</v>
      </c>
      <c r="L2420" s="1" t="str">
        <f t="shared" si="653"/>
        <v xml:space="preserve">Informe Interactivo 4 - </v>
      </c>
    </row>
    <row r="2421" spans="1:12" hidden="1" x14ac:dyDescent="0.35">
      <c r="A2421" s="2">
        <f t="shared" si="645"/>
        <v>829</v>
      </c>
      <c r="B2421" s="2">
        <f t="shared" si="646"/>
        <v>4.1100000000000003</v>
      </c>
      <c r="C2421" s="5" t="str">
        <f t="shared" si="647"/>
        <v xml:space="preserve">Informe Interactivo 4 - </v>
      </c>
      <c r="D2421" s="6" t="str">
        <f t="shared" si="648"/>
        <v>AQUÍ SE COPIA EL LINK SIN EL ID DE FILTRO</v>
      </c>
      <c r="E2421" s="4">
        <f t="shared" si="649"/>
        <v>10</v>
      </c>
      <c r="F2421" t="str">
        <f t="shared" si="650"/>
        <v>Informe Interactivo 4</v>
      </c>
      <c r="G2421" t="str">
        <f t="shared" si="651"/>
        <v>Producto</v>
      </c>
      <c r="H2421" t="str">
        <f t="shared" si="652"/>
        <v>Rendimiento (qqm/ha) 1979-2020</v>
      </c>
      <c r="L2421" s="1" t="str">
        <f t="shared" si="653"/>
        <v xml:space="preserve">Informe Interactivo 4 - </v>
      </c>
    </row>
    <row r="2422" spans="1:12" hidden="1" x14ac:dyDescent="0.35">
      <c r="A2422" s="2">
        <f t="shared" si="645"/>
        <v>830</v>
      </c>
      <c r="B2422" s="2">
        <f t="shared" si="646"/>
        <v>4.1100000000000003</v>
      </c>
      <c r="C2422" s="5" t="str">
        <f t="shared" si="647"/>
        <v xml:space="preserve">Informe Interactivo 4 - </v>
      </c>
      <c r="D2422" s="6" t="str">
        <f t="shared" si="648"/>
        <v>AQUÍ SE COPIA EL LINK SIN EL ID DE FILTRO</v>
      </c>
      <c r="E2422" s="4">
        <f t="shared" si="649"/>
        <v>10</v>
      </c>
      <c r="F2422" t="str">
        <f t="shared" si="650"/>
        <v>Informe Interactivo 4</v>
      </c>
      <c r="G2422" t="str">
        <f t="shared" si="651"/>
        <v>Producto</v>
      </c>
      <c r="H2422" t="str">
        <f t="shared" si="652"/>
        <v>Rendimiento (qqm/ha) 1979-2020</v>
      </c>
      <c r="L2422" s="1" t="str">
        <f t="shared" si="653"/>
        <v xml:space="preserve">Informe Interactivo 4 - </v>
      </c>
    </row>
    <row r="2423" spans="1:12" hidden="1" x14ac:dyDescent="0.35">
      <c r="A2423" s="2">
        <f t="shared" si="645"/>
        <v>831</v>
      </c>
      <c r="B2423" s="2">
        <f t="shared" si="646"/>
        <v>4.1100000000000003</v>
      </c>
      <c r="C2423" s="5" t="str">
        <f t="shared" si="647"/>
        <v xml:space="preserve">Informe Interactivo 4 - </v>
      </c>
      <c r="D2423" s="6" t="str">
        <f t="shared" si="648"/>
        <v>AQUÍ SE COPIA EL LINK SIN EL ID DE FILTRO</v>
      </c>
      <c r="E2423" s="4">
        <f t="shared" si="649"/>
        <v>10</v>
      </c>
      <c r="F2423" t="str">
        <f t="shared" si="650"/>
        <v>Informe Interactivo 4</v>
      </c>
      <c r="G2423" t="str">
        <f t="shared" si="651"/>
        <v>Producto</v>
      </c>
      <c r="H2423" t="str">
        <f t="shared" si="652"/>
        <v>Rendimiento (qqm/ha) 1979-2020</v>
      </c>
      <c r="L2423" s="1" t="str">
        <f t="shared" si="653"/>
        <v xml:space="preserve">Informe Interactivo 4 - </v>
      </c>
    </row>
    <row r="2424" spans="1:12" hidden="1" x14ac:dyDescent="0.35">
      <c r="A2424" s="2">
        <f t="shared" si="645"/>
        <v>832</v>
      </c>
      <c r="B2424" s="2">
        <f t="shared" si="646"/>
        <v>4.1100000000000003</v>
      </c>
      <c r="C2424" s="5" t="str">
        <f t="shared" si="647"/>
        <v xml:space="preserve">Informe Interactivo 4 - </v>
      </c>
      <c r="D2424" s="6" t="str">
        <f t="shared" si="648"/>
        <v>AQUÍ SE COPIA EL LINK SIN EL ID DE FILTRO</v>
      </c>
      <c r="E2424" s="4">
        <f t="shared" si="649"/>
        <v>10</v>
      </c>
      <c r="F2424" t="str">
        <f t="shared" si="650"/>
        <v>Informe Interactivo 4</v>
      </c>
      <c r="G2424" t="str">
        <f t="shared" si="651"/>
        <v>Producto</v>
      </c>
      <c r="H2424" t="str">
        <f t="shared" si="652"/>
        <v>Rendimiento (qqm/ha) 1979-2020</v>
      </c>
      <c r="L2424" s="1" t="str">
        <f t="shared" si="653"/>
        <v xml:space="preserve">Informe Interactivo 4 - </v>
      </c>
    </row>
    <row r="2425" spans="1:12" hidden="1" x14ac:dyDescent="0.35">
      <c r="A2425" s="2">
        <f t="shared" si="645"/>
        <v>833</v>
      </c>
      <c r="B2425" s="2">
        <f t="shared" si="646"/>
        <v>4.1100000000000003</v>
      </c>
      <c r="C2425" s="5" t="str">
        <f t="shared" si="647"/>
        <v xml:space="preserve">Informe Interactivo 4 - </v>
      </c>
      <c r="D2425" s="6" t="str">
        <f t="shared" si="648"/>
        <v>AQUÍ SE COPIA EL LINK SIN EL ID DE FILTRO</v>
      </c>
      <c r="E2425" s="4">
        <f t="shared" si="649"/>
        <v>10</v>
      </c>
      <c r="F2425" t="str">
        <f t="shared" si="650"/>
        <v>Informe Interactivo 4</v>
      </c>
      <c r="G2425" t="str">
        <f t="shared" si="651"/>
        <v>Producto</v>
      </c>
      <c r="H2425" t="str">
        <f t="shared" si="652"/>
        <v>Rendimiento (qqm/ha) 1979-2020</v>
      </c>
      <c r="L2425" s="1" t="str">
        <f t="shared" si="653"/>
        <v xml:space="preserve">Informe Interactivo 4 - </v>
      </c>
    </row>
    <row r="2426" spans="1:12" hidden="1" x14ac:dyDescent="0.35">
      <c r="A2426" s="2">
        <f t="shared" si="645"/>
        <v>834</v>
      </c>
      <c r="B2426" s="2">
        <f t="shared" si="646"/>
        <v>4.1100000000000003</v>
      </c>
      <c r="C2426" s="5" t="str">
        <f t="shared" si="647"/>
        <v xml:space="preserve">Informe Interactivo 4 - </v>
      </c>
      <c r="D2426" s="6" t="str">
        <f t="shared" si="648"/>
        <v>AQUÍ SE COPIA EL LINK SIN EL ID DE FILTRO</v>
      </c>
      <c r="E2426" s="4">
        <f t="shared" si="649"/>
        <v>10</v>
      </c>
      <c r="F2426" t="str">
        <f t="shared" si="650"/>
        <v>Informe Interactivo 4</v>
      </c>
      <c r="G2426" t="str">
        <f t="shared" si="651"/>
        <v>Producto</v>
      </c>
      <c r="H2426" t="str">
        <f t="shared" si="652"/>
        <v>Rendimiento (qqm/ha) 1979-2020</v>
      </c>
      <c r="L2426" s="1" t="str">
        <f t="shared" si="653"/>
        <v xml:space="preserve">Informe Interactivo 4 - </v>
      </c>
    </row>
    <row r="2427" spans="1:12" hidden="1" x14ac:dyDescent="0.35">
      <c r="A2427" s="2">
        <f t="shared" si="645"/>
        <v>835</v>
      </c>
      <c r="B2427" s="2">
        <f t="shared" si="646"/>
        <v>4.1100000000000003</v>
      </c>
      <c r="C2427" s="5" t="str">
        <f t="shared" si="647"/>
        <v xml:space="preserve">Informe Interactivo 4 - </v>
      </c>
      <c r="D2427" s="6" t="str">
        <f t="shared" si="648"/>
        <v>AQUÍ SE COPIA EL LINK SIN EL ID DE FILTRO</v>
      </c>
      <c r="E2427" s="4">
        <f t="shared" si="649"/>
        <v>10</v>
      </c>
      <c r="F2427" t="str">
        <f t="shared" si="650"/>
        <v>Informe Interactivo 4</v>
      </c>
      <c r="G2427" t="str">
        <f t="shared" si="651"/>
        <v>Producto</v>
      </c>
      <c r="H2427" t="str">
        <f t="shared" si="652"/>
        <v>Rendimiento (qqm/ha) 1979-2020</v>
      </c>
      <c r="L2427" s="1" t="str">
        <f t="shared" si="653"/>
        <v xml:space="preserve">Informe Interactivo 4 - </v>
      </c>
    </row>
    <row r="2428" spans="1:12" hidden="1" x14ac:dyDescent="0.35">
      <c r="A2428" s="2">
        <f t="shared" si="645"/>
        <v>836</v>
      </c>
      <c r="B2428" s="2">
        <f t="shared" si="646"/>
        <v>4.1100000000000003</v>
      </c>
      <c r="C2428" s="5" t="str">
        <f t="shared" si="647"/>
        <v xml:space="preserve">Informe Interactivo 4 - </v>
      </c>
      <c r="D2428" s="6" t="str">
        <f t="shared" si="648"/>
        <v>AQUÍ SE COPIA EL LINK SIN EL ID DE FILTRO</v>
      </c>
      <c r="E2428" s="4">
        <f t="shared" si="649"/>
        <v>10</v>
      </c>
      <c r="F2428" t="str">
        <f t="shared" si="650"/>
        <v>Informe Interactivo 4</v>
      </c>
      <c r="G2428" t="str">
        <f t="shared" si="651"/>
        <v>Producto</v>
      </c>
      <c r="H2428" t="str">
        <f t="shared" si="652"/>
        <v>Rendimiento (qqm/ha) 1979-2020</v>
      </c>
      <c r="L2428" s="1" t="str">
        <f t="shared" si="653"/>
        <v xml:space="preserve">Informe Interactivo 4 - </v>
      </c>
    </row>
    <row r="2429" spans="1:12" hidden="1" x14ac:dyDescent="0.35">
      <c r="A2429" s="2">
        <f t="shared" si="645"/>
        <v>837</v>
      </c>
      <c r="B2429" s="2">
        <f t="shared" si="646"/>
        <v>4.1100000000000003</v>
      </c>
      <c r="C2429" s="5" t="str">
        <f t="shared" si="647"/>
        <v xml:space="preserve">Informe Interactivo 4 - </v>
      </c>
      <c r="D2429" s="6" t="str">
        <f t="shared" si="648"/>
        <v>AQUÍ SE COPIA EL LINK SIN EL ID DE FILTRO</v>
      </c>
      <c r="E2429" s="4">
        <f t="shared" si="649"/>
        <v>10</v>
      </c>
      <c r="F2429" t="str">
        <f t="shared" si="650"/>
        <v>Informe Interactivo 4</v>
      </c>
      <c r="G2429" t="str">
        <f t="shared" si="651"/>
        <v>Producto</v>
      </c>
      <c r="H2429" t="str">
        <f t="shared" si="652"/>
        <v>Rendimiento (qqm/ha) 1979-2020</v>
      </c>
      <c r="L2429" s="1" t="str">
        <f t="shared" si="653"/>
        <v xml:space="preserve">Informe Interactivo 4 - </v>
      </c>
    </row>
    <row r="2430" spans="1:12" hidden="1" x14ac:dyDescent="0.35">
      <c r="A2430" s="2">
        <f t="shared" si="645"/>
        <v>838</v>
      </c>
      <c r="B2430" s="2">
        <f t="shared" si="646"/>
        <v>4.1100000000000003</v>
      </c>
      <c r="C2430" s="5" t="str">
        <f t="shared" si="647"/>
        <v xml:space="preserve">Informe Interactivo 4 - </v>
      </c>
      <c r="D2430" s="6" t="str">
        <f t="shared" si="648"/>
        <v>AQUÍ SE COPIA EL LINK SIN EL ID DE FILTRO</v>
      </c>
      <c r="E2430" s="4">
        <f t="shared" si="649"/>
        <v>10</v>
      </c>
      <c r="F2430" t="str">
        <f t="shared" si="650"/>
        <v>Informe Interactivo 4</v>
      </c>
      <c r="G2430" t="str">
        <f t="shared" si="651"/>
        <v>Producto</v>
      </c>
      <c r="H2430" t="str">
        <f t="shared" si="652"/>
        <v>Rendimiento (qqm/ha) 1979-2020</v>
      </c>
      <c r="L2430" s="1" t="str">
        <f t="shared" si="653"/>
        <v xml:space="preserve">Informe Interactivo 4 - </v>
      </c>
    </row>
    <row r="2431" spans="1:12" hidden="1" x14ac:dyDescent="0.35">
      <c r="A2431" s="2">
        <f t="shared" si="645"/>
        <v>839</v>
      </c>
      <c r="B2431" s="2">
        <f t="shared" si="646"/>
        <v>4.1100000000000003</v>
      </c>
      <c r="C2431" s="5" t="str">
        <f t="shared" si="647"/>
        <v xml:space="preserve">Informe Interactivo 4 - </v>
      </c>
      <c r="D2431" s="6" t="str">
        <f t="shared" si="648"/>
        <v>AQUÍ SE COPIA EL LINK SIN EL ID DE FILTRO</v>
      </c>
      <c r="E2431" s="4">
        <f t="shared" si="649"/>
        <v>10</v>
      </c>
      <c r="F2431" t="str">
        <f t="shared" si="650"/>
        <v>Informe Interactivo 4</v>
      </c>
      <c r="G2431" t="str">
        <f t="shared" si="651"/>
        <v>Producto</v>
      </c>
      <c r="H2431" t="str">
        <f t="shared" si="652"/>
        <v>Rendimiento (qqm/ha) 1979-2020</v>
      </c>
      <c r="L2431" s="1" t="str">
        <f t="shared" si="653"/>
        <v xml:space="preserve">Informe Interactivo 4 - </v>
      </c>
    </row>
    <row r="2432" spans="1:12" hidden="1" x14ac:dyDescent="0.35">
      <c r="A2432" s="2">
        <f t="shared" si="645"/>
        <v>840</v>
      </c>
      <c r="B2432" s="2">
        <f t="shared" si="646"/>
        <v>4.1100000000000003</v>
      </c>
      <c r="C2432" s="5" t="str">
        <f t="shared" si="647"/>
        <v xml:space="preserve">Informe Interactivo 4 - </v>
      </c>
      <c r="D2432" s="6" t="str">
        <f t="shared" si="648"/>
        <v>AQUÍ SE COPIA EL LINK SIN EL ID DE FILTRO</v>
      </c>
      <c r="E2432" s="4">
        <f t="shared" si="649"/>
        <v>10</v>
      </c>
      <c r="F2432" t="str">
        <f t="shared" si="650"/>
        <v>Informe Interactivo 4</v>
      </c>
      <c r="G2432" t="str">
        <f t="shared" si="651"/>
        <v>Producto</v>
      </c>
      <c r="H2432" t="str">
        <f t="shared" si="652"/>
        <v>Rendimiento (qqm/ha) 1979-2020</v>
      </c>
      <c r="L2432" s="1" t="str">
        <f t="shared" si="653"/>
        <v xml:space="preserve">Informe Interactivo 4 - </v>
      </c>
    </row>
    <row r="2433" spans="1:12" hidden="1" x14ac:dyDescent="0.35">
      <c r="A2433" s="2">
        <f t="shared" si="645"/>
        <v>841</v>
      </c>
      <c r="B2433" s="2">
        <f t="shared" si="646"/>
        <v>4.1100000000000003</v>
      </c>
      <c r="C2433" s="5" t="str">
        <f t="shared" si="647"/>
        <v xml:space="preserve">Informe Interactivo 4 - </v>
      </c>
      <c r="D2433" s="6" t="str">
        <f t="shared" si="648"/>
        <v>AQUÍ SE COPIA EL LINK SIN EL ID DE FILTRO</v>
      </c>
      <c r="E2433" s="4">
        <f t="shared" si="649"/>
        <v>10</v>
      </c>
      <c r="F2433" t="str">
        <f t="shared" si="650"/>
        <v>Informe Interactivo 4</v>
      </c>
      <c r="G2433" t="str">
        <f t="shared" si="651"/>
        <v>Producto</v>
      </c>
      <c r="H2433" t="str">
        <f t="shared" si="652"/>
        <v>Rendimiento (qqm/ha) 1979-2020</v>
      </c>
      <c r="L2433" s="1" t="str">
        <f t="shared" si="653"/>
        <v xml:space="preserve">Informe Interactivo 4 - </v>
      </c>
    </row>
    <row r="2434" spans="1:12" hidden="1" x14ac:dyDescent="0.35">
      <c r="A2434" s="2">
        <f t="shared" si="645"/>
        <v>842</v>
      </c>
      <c r="B2434" s="2">
        <f t="shared" si="646"/>
        <v>4.1100000000000003</v>
      </c>
      <c r="C2434" s="5" t="str">
        <f t="shared" si="647"/>
        <v xml:space="preserve">Informe Interactivo 4 - </v>
      </c>
      <c r="D2434" s="6" t="str">
        <f t="shared" si="648"/>
        <v>AQUÍ SE COPIA EL LINK SIN EL ID DE FILTRO</v>
      </c>
      <c r="E2434" s="4">
        <f t="shared" si="649"/>
        <v>10</v>
      </c>
      <c r="F2434" t="str">
        <f t="shared" si="650"/>
        <v>Informe Interactivo 4</v>
      </c>
      <c r="G2434" t="str">
        <f t="shared" si="651"/>
        <v>Producto</v>
      </c>
      <c r="H2434" t="str">
        <f t="shared" si="652"/>
        <v>Rendimiento (qqm/ha) 1979-2020</v>
      </c>
      <c r="L2434" s="1" t="str">
        <f t="shared" si="653"/>
        <v xml:space="preserve">Informe Interactivo 4 - </v>
      </c>
    </row>
    <row r="2435" spans="1:12" hidden="1" x14ac:dyDescent="0.35">
      <c r="A2435" s="2">
        <f t="shared" si="645"/>
        <v>843</v>
      </c>
      <c r="B2435" s="2">
        <f t="shared" si="646"/>
        <v>4.1100000000000003</v>
      </c>
      <c r="C2435" s="5" t="str">
        <f t="shared" si="647"/>
        <v xml:space="preserve">Informe Interactivo 4 - </v>
      </c>
      <c r="D2435" s="6" t="str">
        <f t="shared" si="648"/>
        <v>AQUÍ SE COPIA EL LINK SIN EL ID DE FILTRO</v>
      </c>
      <c r="E2435" s="4">
        <f t="shared" si="649"/>
        <v>10</v>
      </c>
      <c r="F2435" t="str">
        <f t="shared" si="650"/>
        <v>Informe Interactivo 4</v>
      </c>
      <c r="G2435" t="str">
        <f t="shared" si="651"/>
        <v>Producto</v>
      </c>
      <c r="H2435" t="str">
        <f t="shared" si="652"/>
        <v>Rendimiento (qqm/ha) 1979-2020</v>
      </c>
      <c r="L2435" s="1" t="str">
        <f t="shared" si="653"/>
        <v xml:space="preserve">Informe Interactivo 4 - </v>
      </c>
    </row>
    <row r="2436" spans="1:12" hidden="1" x14ac:dyDescent="0.35">
      <c r="A2436" s="2">
        <f t="shared" si="645"/>
        <v>844</v>
      </c>
      <c r="B2436" s="2">
        <f t="shared" si="646"/>
        <v>4.1100000000000003</v>
      </c>
      <c r="C2436" s="5" t="str">
        <f t="shared" si="647"/>
        <v xml:space="preserve">Informe Interactivo 4 - </v>
      </c>
      <c r="D2436" s="6" t="str">
        <f t="shared" si="648"/>
        <v>AQUÍ SE COPIA EL LINK SIN EL ID DE FILTRO</v>
      </c>
      <c r="E2436" s="4">
        <f t="shared" si="649"/>
        <v>10</v>
      </c>
      <c r="F2436" t="str">
        <f t="shared" si="650"/>
        <v>Informe Interactivo 4</v>
      </c>
      <c r="G2436" t="str">
        <f t="shared" si="651"/>
        <v>Producto</v>
      </c>
      <c r="H2436" t="str">
        <f t="shared" si="652"/>
        <v>Rendimiento (qqm/ha) 1979-2020</v>
      </c>
      <c r="L2436" s="1" t="str">
        <f t="shared" si="653"/>
        <v xml:space="preserve">Informe Interactivo 4 - </v>
      </c>
    </row>
    <row r="2437" spans="1:12" hidden="1" x14ac:dyDescent="0.35">
      <c r="A2437" s="2">
        <f t="shared" si="645"/>
        <v>845</v>
      </c>
      <c r="B2437" s="2">
        <f t="shared" si="646"/>
        <v>4.1100000000000003</v>
      </c>
      <c r="C2437" s="5" t="str">
        <f t="shared" si="647"/>
        <v xml:space="preserve">Informe Interactivo 4 - </v>
      </c>
      <c r="D2437" s="6" t="str">
        <f t="shared" si="648"/>
        <v>AQUÍ SE COPIA EL LINK SIN EL ID DE FILTRO</v>
      </c>
      <c r="E2437" s="4">
        <f t="shared" si="649"/>
        <v>10</v>
      </c>
      <c r="F2437" t="str">
        <f t="shared" si="650"/>
        <v>Informe Interactivo 4</v>
      </c>
      <c r="G2437" t="str">
        <f t="shared" si="651"/>
        <v>Producto</v>
      </c>
      <c r="H2437" t="str">
        <f t="shared" si="652"/>
        <v>Rendimiento (qqm/ha) 1979-2020</v>
      </c>
      <c r="L2437" s="1" t="str">
        <f t="shared" si="653"/>
        <v xml:space="preserve">Informe Interactivo 4 - </v>
      </c>
    </row>
    <row r="2438" spans="1:12" hidden="1" x14ac:dyDescent="0.35">
      <c r="A2438" s="2">
        <f t="shared" si="645"/>
        <v>846</v>
      </c>
      <c r="B2438" s="2">
        <f t="shared" si="646"/>
        <v>4.1100000000000003</v>
      </c>
      <c r="C2438" s="5" t="str">
        <f t="shared" si="647"/>
        <v xml:space="preserve">Informe Interactivo 4 - </v>
      </c>
      <c r="D2438" s="6" t="str">
        <f t="shared" si="648"/>
        <v>AQUÍ SE COPIA EL LINK SIN EL ID DE FILTRO</v>
      </c>
      <c r="E2438" s="4">
        <f t="shared" si="649"/>
        <v>10</v>
      </c>
      <c r="F2438" t="str">
        <f t="shared" si="650"/>
        <v>Informe Interactivo 4</v>
      </c>
      <c r="G2438" t="str">
        <f t="shared" si="651"/>
        <v>Producto</v>
      </c>
      <c r="H2438" t="str">
        <f t="shared" si="652"/>
        <v>Rendimiento (qqm/ha) 1979-2020</v>
      </c>
      <c r="L2438" s="1" t="str">
        <f t="shared" si="653"/>
        <v xml:space="preserve">Informe Interactivo 4 - </v>
      </c>
    </row>
    <row r="2439" spans="1:12" hidden="1" x14ac:dyDescent="0.35">
      <c r="A2439" s="2">
        <f t="shared" si="645"/>
        <v>847</v>
      </c>
      <c r="B2439" s="2">
        <f t="shared" si="646"/>
        <v>4.1100000000000003</v>
      </c>
      <c r="C2439" s="5" t="str">
        <f t="shared" si="647"/>
        <v xml:space="preserve">Informe Interactivo 4 - </v>
      </c>
      <c r="D2439" s="6" t="str">
        <f t="shared" si="648"/>
        <v>AQUÍ SE COPIA EL LINK SIN EL ID DE FILTRO</v>
      </c>
      <c r="E2439" s="4">
        <f t="shared" si="649"/>
        <v>10</v>
      </c>
      <c r="F2439" t="str">
        <f t="shared" si="650"/>
        <v>Informe Interactivo 4</v>
      </c>
      <c r="G2439" t="str">
        <f t="shared" si="651"/>
        <v>Producto</v>
      </c>
      <c r="H2439" t="str">
        <f t="shared" si="652"/>
        <v>Rendimiento (qqm/ha) 1979-2020</v>
      </c>
      <c r="L2439" s="1" t="str">
        <f t="shared" si="653"/>
        <v xml:space="preserve">Informe Interactivo 4 - </v>
      </c>
    </row>
    <row r="2440" spans="1:12" hidden="1" x14ac:dyDescent="0.35">
      <c r="A2440" s="2">
        <f t="shared" si="645"/>
        <v>848</v>
      </c>
      <c r="B2440" s="2">
        <f t="shared" si="646"/>
        <v>4.1100000000000003</v>
      </c>
      <c r="C2440" s="5" t="str">
        <f t="shared" si="647"/>
        <v xml:space="preserve">Informe Interactivo 4 - </v>
      </c>
      <c r="D2440" s="6" t="str">
        <f t="shared" si="648"/>
        <v>AQUÍ SE COPIA EL LINK SIN EL ID DE FILTRO</v>
      </c>
      <c r="E2440" s="4">
        <f t="shared" si="649"/>
        <v>10</v>
      </c>
      <c r="F2440" t="str">
        <f t="shared" si="650"/>
        <v>Informe Interactivo 4</v>
      </c>
      <c r="G2440" t="str">
        <f t="shared" si="651"/>
        <v>Producto</v>
      </c>
      <c r="H2440" t="str">
        <f t="shared" si="652"/>
        <v>Rendimiento (qqm/ha) 1979-2020</v>
      </c>
      <c r="L2440" s="1" t="str">
        <f t="shared" si="653"/>
        <v xml:space="preserve">Informe Interactivo 4 - </v>
      </c>
    </row>
    <row r="2441" spans="1:12" hidden="1" x14ac:dyDescent="0.35">
      <c r="A2441" s="2">
        <f t="shared" si="645"/>
        <v>849</v>
      </c>
      <c r="B2441" s="2">
        <f t="shared" si="646"/>
        <v>4.1100000000000003</v>
      </c>
      <c r="C2441" s="5" t="str">
        <f t="shared" si="647"/>
        <v xml:space="preserve">Informe Interactivo 4 - </v>
      </c>
      <c r="D2441" s="6" t="str">
        <f t="shared" si="648"/>
        <v>AQUÍ SE COPIA EL LINK SIN EL ID DE FILTRO</v>
      </c>
      <c r="E2441" s="4">
        <f t="shared" si="649"/>
        <v>10</v>
      </c>
      <c r="F2441" t="str">
        <f t="shared" si="650"/>
        <v>Informe Interactivo 4</v>
      </c>
      <c r="G2441" t="str">
        <f t="shared" si="651"/>
        <v>Producto</v>
      </c>
      <c r="H2441" t="str">
        <f t="shared" si="652"/>
        <v>Rendimiento (qqm/ha) 1979-2020</v>
      </c>
      <c r="L2441" s="1" t="str">
        <f t="shared" si="653"/>
        <v xml:space="preserve">Informe Interactivo 4 - </v>
      </c>
    </row>
    <row r="2442" spans="1:12" hidden="1" x14ac:dyDescent="0.35">
      <c r="A2442" s="2">
        <f t="shared" si="645"/>
        <v>850</v>
      </c>
      <c r="B2442" s="2">
        <f t="shared" si="646"/>
        <v>4.1100000000000003</v>
      </c>
      <c r="C2442" s="5" t="str">
        <f t="shared" si="647"/>
        <v xml:space="preserve">Informe Interactivo 4 - </v>
      </c>
      <c r="D2442" s="6" t="str">
        <f t="shared" si="648"/>
        <v>AQUÍ SE COPIA EL LINK SIN EL ID DE FILTRO</v>
      </c>
      <c r="E2442" s="4">
        <f t="shared" si="649"/>
        <v>10</v>
      </c>
      <c r="F2442" t="str">
        <f t="shared" si="650"/>
        <v>Informe Interactivo 4</v>
      </c>
      <c r="G2442" t="str">
        <f t="shared" si="651"/>
        <v>Producto</v>
      </c>
      <c r="H2442" t="str">
        <f t="shared" si="652"/>
        <v>Rendimiento (qqm/ha) 1979-2020</v>
      </c>
      <c r="L2442" s="1" t="str">
        <f t="shared" si="653"/>
        <v xml:space="preserve">Informe Interactivo 4 - </v>
      </c>
    </row>
    <row r="2443" spans="1:12" hidden="1" x14ac:dyDescent="0.35">
      <c r="A2443" s="2">
        <f t="shared" si="645"/>
        <v>851</v>
      </c>
      <c r="B2443" s="2">
        <f t="shared" si="646"/>
        <v>4.1100000000000003</v>
      </c>
      <c r="C2443" s="5" t="str">
        <f t="shared" si="647"/>
        <v xml:space="preserve">Informe Interactivo 4 - </v>
      </c>
      <c r="D2443" s="6" t="str">
        <f t="shared" si="648"/>
        <v>AQUÍ SE COPIA EL LINK SIN EL ID DE FILTRO</v>
      </c>
      <c r="E2443" s="4">
        <f t="shared" si="649"/>
        <v>10</v>
      </c>
      <c r="F2443" t="str">
        <f t="shared" si="650"/>
        <v>Informe Interactivo 4</v>
      </c>
      <c r="G2443" t="str">
        <f t="shared" si="651"/>
        <v>Producto</v>
      </c>
      <c r="H2443" t="str">
        <f t="shared" si="652"/>
        <v>Rendimiento (qqm/ha) 1979-2020</v>
      </c>
      <c r="L2443" s="1" t="str">
        <f t="shared" si="653"/>
        <v xml:space="preserve">Informe Interactivo 4 - </v>
      </c>
    </row>
    <row r="2444" spans="1:12" hidden="1" x14ac:dyDescent="0.35">
      <c r="A2444" s="2">
        <f t="shared" si="645"/>
        <v>852</v>
      </c>
      <c r="B2444" s="2">
        <f t="shared" si="646"/>
        <v>4.1100000000000003</v>
      </c>
      <c r="C2444" s="5" t="str">
        <f t="shared" si="647"/>
        <v xml:space="preserve">Informe Interactivo 4 - </v>
      </c>
      <c r="D2444" s="6" t="str">
        <f t="shared" si="648"/>
        <v>AQUÍ SE COPIA EL LINK SIN EL ID DE FILTRO</v>
      </c>
      <c r="E2444" s="4">
        <f t="shared" si="649"/>
        <v>10</v>
      </c>
      <c r="F2444" t="str">
        <f t="shared" si="650"/>
        <v>Informe Interactivo 4</v>
      </c>
      <c r="G2444" t="str">
        <f t="shared" si="651"/>
        <v>Producto</v>
      </c>
      <c r="H2444" t="str">
        <f t="shared" si="652"/>
        <v>Rendimiento (qqm/ha) 1979-2020</v>
      </c>
      <c r="L2444" s="1" t="str">
        <f t="shared" si="653"/>
        <v xml:space="preserve">Informe Interactivo 4 - </v>
      </c>
    </row>
    <row r="2445" spans="1:12" hidden="1" x14ac:dyDescent="0.35">
      <c r="A2445" s="2">
        <f t="shared" si="645"/>
        <v>853</v>
      </c>
      <c r="B2445" s="2">
        <f t="shared" si="646"/>
        <v>4.1100000000000003</v>
      </c>
      <c r="C2445" s="5" t="str">
        <f t="shared" si="647"/>
        <v xml:space="preserve">Informe Interactivo 4 - </v>
      </c>
      <c r="D2445" s="6" t="str">
        <f t="shared" si="648"/>
        <v>AQUÍ SE COPIA EL LINK SIN EL ID DE FILTRO</v>
      </c>
      <c r="E2445" s="4">
        <f t="shared" si="649"/>
        <v>10</v>
      </c>
      <c r="F2445" t="str">
        <f t="shared" si="650"/>
        <v>Informe Interactivo 4</v>
      </c>
      <c r="G2445" t="str">
        <f t="shared" si="651"/>
        <v>Producto</v>
      </c>
      <c r="H2445" t="str">
        <f t="shared" si="652"/>
        <v>Rendimiento (qqm/ha) 1979-2020</v>
      </c>
      <c r="L2445" s="1" t="str">
        <f t="shared" si="653"/>
        <v xml:space="preserve">Informe Interactivo 4 - </v>
      </c>
    </row>
    <row r="2446" spans="1:12" hidden="1" x14ac:dyDescent="0.35">
      <c r="A2446" s="2">
        <f t="shared" si="645"/>
        <v>854</v>
      </c>
      <c r="B2446" s="2">
        <f t="shared" si="646"/>
        <v>4.1100000000000003</v>
      </c>
      <c r="C2446" s="5" t="str">
        <f t="shared" si="647"/>
        <v xml:space="preserve">Informe Interactivo 4 - </v>
      </c>
      <c r="D2446" s="6" t="str">
        <f t="shared" si="648"/>
        <v>AQUÍ SE COPIA EL LINK SIN EL ID DE FILTRO</v>
      </c>
      <c r="E2446" s="4">
        <f t="shared" si="649"/>
        <v>10</v>
      </c>
      <c r="F2446" t="str">
        <f t="shared" si="650"/>
        <v>Informe Interactivo 4</v>
      </c>
      <c r="G2446" t="str">
        <f t="shared" si="651"/>
        <v>Producto</v>
      </c>
      <c r="H2446" t="str">
        <f t="shared" si="652"/>
        <v>Rendimiento (qqm/ha) 1979-2020</v>
      </c>
      <c r="L2446" s="1" t="str">
        <f t="shared" si="653"/>
        <v xml:space="preserve">Informe Interactivo 4 - </v>
      </c>
    </row>
    <row r="2447" spans="1:12" hidden="1" x14ac:dyDescent="0.35">
      <c r="A2447" s="2">
        <f t="shared" si="645"/>
        <v>855</v>
      </c>
      <c r="B2447" s="2">
        <f t="shared" si="646"/>
        <v>4.1100000000000003</v>
      </c>
      <c r="C2447" s="5" t="str">
        <f t="shared" si="647"/>
        <v xml:space="preserve">Informe Interactivo 4 - </v>
      </c>
      <c r="D2447" s="6" t="str">
        <f t="shared" si="648"/>
        <v>AQUÍ SE COPIA EL LINK SIN EL ID DE FILTRO</v>
      </c>
      <c r="E2447" s="4">
        <f t="shared" si="649"/>
        <v>10</v>
      </c>
      <c r="F2447" t="str">
        <f t="shared" si="650"/>
        <v>Informe Interactivo 4</v>
      </c>
      <c r="G2447" t="str">
        <f t="shared" si="651"/>
        <v>Producto</v>
      </c>
      <c r="H2447" t="str">
        <f t="shared" si="652"/>
        <v>Rendimiento (qqm/ha) 1979-2020</v>
      </c>
      <c r="L2447" s="1" t="str">
        <f t="shared" si="653"/>
        <v xml:space="preserve">Informe Interactivo 4 - </v>
      </c>
    </row>
    <row r="2448" spans="1:12" hidden="1" x14ac:dyDescent="0.35">
      <c r="A2448" s="2">
        <f t="shared" si="645"/>
        <v>856</v>
      </c>
      <c r="B2448" s="2">
        <f t="shared" si="646"/>
        <v>4.1100000000000003</v>
      </c>
      <c r="C2448" s="5" t="str">
        <f t="shared" si="647"/>
        <v xml:space="preserve">Informe Interactivo 4 - </v>
      </c>
      <c r="D2448" s="6" t="str">
        <f t="shared" si="648"/>
        <v>AQUÍ SE COPIA EL LINK SIN EL ID DE FILTRO</v>
      </c>
      <c r="E2448" s="4">
        <f t="shared" si="649"/>
        <v>10</v>
      </c>
      <c r="F2448" t="str">
        <f t="shared" si="650"/>
        <v>Informe Interactivo 4</v>
      </c>
      <c r="G2448" t="str">
        <f t="shared" si="651"/>
        <v>Producto</v>
      </c>
      <c r="H2448" t="str">
        <f t="shared" si="652"/>
        <v>Rendimiento (qqm/ha) 1979-2020</v>
      </c>
      <c r="L2448" s="1" t="str">
        <f t="shared" si="653"/>
        <v xml:space="preserve">Informe Interactivo 4 - </v>
      </c>
    </row>
    <row r="2449" spans="1:12" hidden="1" x14ac:dyDescent="0.35">
      <c r="A2449" s="2">
        <f t="shared" si="645"/>
        <v>857</v>
      </c>
      <c r="B2449" s="2">
        <f t="shared" si="646"/>
        <v>4.1100000000000003</v>
      </c>
      <c r="C2449" s="5" t="str">
        <f t="shared" si="647"/>
        <v xml:space="preserve">Informe Interactivo 4 - </v>
      </c>
      <c r="D2449" s="6" t="str">
        <f t="shared" si="648"/>
        <v>AQUÍ SE COPIA EL LINK SIN EL ID DE FILTRO</v>
      </c>
      <c r="E2449" s="4">
        <f t="shared" si="649"/>
        <v>10</v>
      </c>
      <c r="F2449" t="str">
        <f t="shared" si="650"/>
        <v>Informe Interactivo 4</v>
      </c>
      <c r="G2449" t="str">
        <f t="shared" si="651"/>
        <v>Producto</v>
      </c>
      <c r="H2449" t="str">
        <f t="shared" si="652"/>
        <v>Rendimiento (qqm/ha) 1979-2020</v>
      </c>
      <c r="L2449" s="1" t="str">
        <f t="shared" si="653"/>
        <v xml:space="preserve">Informe Interactivo 4 - </v>
      </c>
    </row>
    <row r="2450" spans="1:12" hidden="1" x14ac:dyDescent="0.35">
      <c r="A2450" s="2">
        <f t="shared" si="645"/>
        <v>858</v>
      </c>
      <c r="B2450" s="2">
        <f t="shared" si="646"/>
        <v>4.1100000000000003</v>
      </c>
      <c r="C2450" s="5" t="str">
        <f t="shared" si="647"/>
        <v xml:space="preserve">Informe Interactivo 4 - </v>
      </c>
      <c r="D2450" s="6" t="str">
        <f t="shared" si="648"/>
        <v>AQUÍ SE COPIA EL LINK SIN EL ID DE FILTRO</v>
      </c>
      <c r="E2450" s="4">
        <f t="shared" si="649"/>
        <v>10</v>
      </c>
      <c r="F2450" t="str">
        <f t="shared" si="650"/>
        <v>Informe Interactivo 4</v>
      </c>
      <c r="G2450" t="str">
        <f t="shared" si="651"/>
        <v>Producto</v>
      </c>
      <c r="H2450" t="str">
        <f t="shared" si="652"/>
        <v>Rendimiento (qqm/ha) 1979-2020</v>
      </c>
      <c r="L2450" s="1" t="str">
        <f t="shared" si="653"/>
        <v xml:space="preserve">Informe Interactivo 4 - </v>
      </c>
    </row>
    <row r="2451" spans="1:12" hidden="1" x14ac:dyDescent="0.35">
      <c r="A2451" s="2">
        <f t="shared" si="645"/>
        <v>859</v>
      </c>
      <c r="B2451" s="2">
        <f t="shared" si="646"/>
        <v>4.1100000000000003</v>
      </c>
      <c r="C2451" s="5" t="str">
        <f t="shared" si="647"/>
        <v xml:space="preserve">Informe Interactivo 4 - </v>
      </c>
      <c r="D2451" s="6" t="str">
        <f t="shared" si="648"/>
        <v>AQUÍ SE COPIA EL LINK SIN EL ID DE FILTRO</v>
      </c>
      <c r="E2451" s="4">
        <f t="shared" si="649"/>
        <v>10</v>
      </c>
      <c r="F2451" t="str">
        <f t="shared" si="650"/>
        <v>Informe Interactivo 4</v>
      </c>
      <c r="G2451" t="str">
        <f t="shared" si="651"/>
        <v>Producto</v>
      </c>
      <c r="H2451" t="str">
        <f t="shared" si="652"/>
        <v>Rendimiento (qqm/ha) 1979-2020</v>
      </c>
      <c r="L2451" s="1" t="str">
        <f t="shared" si="653"/>
        <v xml:space="preserve">Informe Interactivo 4 - </v>
      </c>
    </row>
    <row r="2452" spans="1:12" hidden="1" x14ac:dyDescent="0.35">
      <c r="A2452" s="2">
        <f t="shared" si="645"/>
        <v>860</v>
      </c>
      <c r="B2452" s="2">
        <f t="shared" si="646"/>
        <v>4.1100000000000003</v>
      </c>
      <c r="C2452" s="5" t="str">
        <f t="shared" si="647"/>
        <v xml:space="preserve">Informe Interactivo 4 - </v>
      </c>
      <c r="D2452" s="6" t="str">
        <f t="shared" si="648"/>
        <v>AQUÍ SE COPIA EL LINK SIN EL ID DE FILTRO</v>
      </c>
      <c r="E2452" s="4">
        <f t="shared" si="649"/>
        <v>10</v>
      </c>
      <c r="F2452" t="str">
        <f t="shared" si="650"/>
        <v>Informe Interactivo 4</v>
      </c>
      <c r="G2452" t="str">
        <f t="shared" si="651"/>
        <v>Producto</v>
      </c>
      <c r="H2452" t="str">
        <f t="shared" si="652"/>
        <v>Rendimiento (qqm/ha) 1979-2020</v>
      </c>
      <c r="L2452" s="1" t="str">
        <f t="shared" si="653"/>
        <v xml:space="preserve">Informe Interactivo 4 - </v>
      </c>
    </row>
    <row r="2453" spans="1:12" hidden="1" x14ac:dyDescent="0.35">
      <c r="A2453" s="2">
        <f t="shared" si="645"/>
        <v>861</v>
      </c>
      <c r="B2453" s="2">
        <f t="shared" si="646"/>
        <v>4.1100000000000003</v>
      </c>
      <c r="C2453" s="5" t="str">
        <f t="shared" si="647"/>
        <v xml:space="preserve">Informe Interactivo 4 - </v>
      </c>
      <c r="D2453" s="6" t="str">
        <f t="shared" si="648"/>
        <v>AQUÍ SE COPIA EL LINK SIN EL ID DE FILTRO</v>
      </c>
      <c r="E2453" s="4">
        <f t="shared" si="649"/>
        <v>10</v>
      </c>
      <c r="F2453" t="str">
        <f t="shared" si="650"/>
        <v>Informe Interactivo 4</v>
      </c>
      <c r="G2453" t="str">
        <f t="shared" si="651"/>
        <v>Producto</v>
      </c>
      <c r="H2453" t="str">
        <f t="shared" si="652"/>
        <v>Rendimiento (qqm/ha) 1979-2020</v>
      </c>
      <c r="L2453" s="1" t="str">
        <f t="shared" si="653"/>
        <v xml:space="preserve">Informe Interactivo 4 - </v>
      </c>
    </row>
    <row r="2454" spans="1:12" hidden="1" x14ac:dyDescent="0.35">
      <c r="A2454" s="2">
        <f t="shared" si="645"/>
        <v>862</v>
      </c>
      <c r="B2454" s="2">
        <f t="shared" si="646"/>
        <v>4.1100000000000003</v>
      </c>
      <c r="C2454" s="5" t="str">
        <f t="shared" si="647"/>
        <v xml:space="preserve">Informe Interactivo 4 - </v>
      </c>
      <c r="D2454" s="6" t="str">
        <f t="shared" si="648"/>
        <v>AQUÍ SE COPIA EL LINK SIN EL ID DE FILTRO</v>
      </c>
      <c r="E2454" s="4">
        <f t="shared" si="649"/>
        <v>10</v>
      </c>
      <c r="F2454" t="str">
        <f t="shared" si="650"/>
        <v>Informe Interactivo 4</v>
      </c>
      <c r="G2454" t="str">
        <f t="shared" si="651"/>
        <v>Producto</v>
      </c>
      <c r="H2454" t="str">
        <f t="shared" si="652"/>
        <v>Rendimiento (qqm/ha) 1979-2020</v>
      </c>
      <c r="L2454" s="1" t="str">
        <f t="shared" si="653"/>
        <v xml:space="preserve">Informe Interactivo 4 - </v>
      </c>
    </row>
    <row r="2455" spans="1:12" hidden="1" x14ac:dyDescent="0.35">
      <c r="A2455" s="2">
        <f t="shared" si="645"/>
        <v>863</v>
      </c>
      <c r="B2455" s="2">
        <f t="shared" si="646"/>
        <v>4.1100000000000003</v>
      </c>
      <c r="C2455" s="5" t="str">
        <f t="shared" si="647"/>
        <v xml:space="preserve">Informe Interactivo 4 - </v>
      </c>
      <c r="D2455" s="6" t="str">
        <f t="shared" si="648"/>
        <v>AQUÍ SE COPIA EL LINK SIN EL ID DE FILTRO</v>
      </c>
      <c r="E2455" s="4">
        <f t="shared" si="649"/>
        <v>10</v>
      </c>
      <c r="F2455" t="str">
        <f t="shared" si="650"/>
        <v>Informe Interactivo 4</v>
      </c>
      <c r="G2455" t="str">
        <f t="shared" si="651"/>
        <v>Producto</v>
      </c>
      <c r="H2455" t="str">
        <f t="shared" si="652"/>
        <v>Rendimiento (qqm/ha) 1979-2020</v>
      </c>
      <c r="L2455" s="1" t="str">
        <f t="shared" si="653"/>
        <v xml:space="preserve">Informe Interactivo 4 - </v>
      </c>
    </row>
    <row r="2456" spans="1:12" hidden="1" x14ac:dyDescent="0.35">
      <c r="A2456" s="2">
        <f t="shared" si="645"/>
        <v>864</v>
      </c>
      <c r="B2456" s="2">
        <f t="shared" si="646"/>
        <v>4.1100000000000003</v>
      </c>
      <c r="C2456" s="5" t="str">
        <f t="shared" si="647"/>
        <v xml:space="preserve">Informe Interactivo 4 - </v>
      </c>
      <c r="D2456" s="6" t="str">
        <f t="shared" si="648"/>
        <v>AQUÍ SE COPIA EL LINK SIN EL ID DE FILTRO</v>
      </c>
      <c r="E2456" s="4">
        <f t="shared" si="649"/>
        <v>10</v>
      </c>
      <c r="F2456" t="str">
        <f t="shared" si="650"/>
        <v>Informe Interactivo 4</v>
      </c>
      <c r="G2456" t="str">
        <f t="shared" si="651"/>
        <v>Producto</v>
      </c>
      <c r="H2456" t="str">
        <f t="shared" si="652"/>
        <v>Rendimiento (qqm/ha) 1979-2020</v>
      </c>
      <c r="L2456" s="1" t="str">
        <f t="shared" si="653"/>
        <v xml:space="preserve">Informe Interactivo 4 - </v>
      </c>
    </row>
    <row r="2457" spans="1:12" hidden="1" x14ac:dyDescent="0.35">
      <c r="A2457" s="2">
        <f t="shared" si="645"/>
        <v>865</v>
      </c>
      <c r="B2457" s="2">
        <f t="shared" si="646"/>
        <v>4.1100000000000003</v>
      </c>
      <c r="C2457" s="5" t="str">
        <f t="shared" si="647"/>
        <v xml:space="preserve">Informe Interactivo 4 - </v>
      </c>
      <c r="D2457" s="6" t="str">
        <f t="shared" si="648"/>
        <v>AQUÍ SE COPIA EL LINK SIN EL ID DE FILTRO</v>
      </c>
      <c r="E2457" s="4">
        <f t="shared" si="649"/>
        <v>10</v>
      </c>
      <c r="F2457" t="str">
        <f t="shared" si="650"/>
        <v>Informe Interactivo 4</v>
      </c>
      <c r="G2457" t="str">
        <f t="shared" si="651"/>
        <v>Producto</v>
      </c>
      <c r="H2457" t="str">
        <f t="shared" si="652"/>
        <v>Rendimiento (qqm/ha) 1979-2020</v>
      </c>
      <c r="L2457" s="1" t="str">
        <f t="shared" si="653"/>
        <v xml:space="preserve">Informe Interactivo 4 - </v>
      </c>
    </row>
    <row r="2458" spans="1:12" hidden="1" x14ac:dyDescent="0.35">
      <c r="A2458" s="2">
        <f t="shared" si="645"/>
        <v>866</v>
      </c>
      <c r="B2458" s="2">
        <f t="shared" si="646"/>
        <v>4.1100000000000003</v>
      </c>
      <c r="C2458" s="5" t="str">
        <f t="shared" si="647"/>
        <v xml:space="preserve">Informe Interactivo 4 - </v>
      </c>
      <c r="D2458" s="6" t="str">
        <f t="shared" si="648"/>
        <v>AQUÍ SE COPIA EL LINK SIN EL ID DE FILTRO</v>
      </c>
      <c r="E2458" s="4">
        <f t="shared" si="649"/>
        <v>10</v>
      </c>
      <c r="F2458" t="str">
        <f t="shared" si="650"/>
        <v>Informe Interactivo 4</v>
      </c>
      <c r="G2458" t="str">
        <f t="shared" si="651"/>
        <v>Producto</v>
      </c>
      <c r="H2458" t="str">
        <f t="shared" si="652"/>
        <v>Rendimiento (qqm/ha) 1979-2020</v>
      </c>
      <c r="L2458" s="1" t="str">
        <f t="shared" si="653"/>
        <v xml:space="preserve">Informe Interactivo 4 - </v>
      </c>
    </row>
    <row r="2459" spans="1:12" hidden="1" x14ac:dyDescent="0.35">
      <c r="A2459" s="2">
        <f t="shared" si="645"/>
        <v>867</v>
      </c>
      <c r="B2459" s="2">
        <f t="shared" si="646"/>
        <v>4.1100000000000003</v>
      </c>
      <c r="C2459" s="5" t="str">
        <f t="shared" si="647"/>
        <v xml:space="preserve">Informe Interactivo 4 - </v>
      </c>
      <c r="D2459" s="6" t="str">
        <f t="shared" si="648"/>
        <v>AQUÍ SE COPIA EL LINK SIN EL ID DE FILTRO</v>
      </c>
      <c r="E2459" s="4">
        <f t="shared" si="649"/>
        <v>10</v>
      </c>
      <c r="F2459" t="str">
        <f t="shared" si="650"/>
        <v>Informe Interactivo 4</v>
      </c>
      <c r="G2459" t="str">
        <f t="shared" si="651"/>
        <v>Producto</v>
      </c>
      <c r="H2459" t="str">
        <f t="shared" si="652"/>
        <v>Rendimiento (qqm/ha) 1979-2020</v>
      </c>
      <c r="L2459" s="1" t="str">
        <f t="shared" si="653"/>
        <v xml:space="preserve">Informe Interactivo 4 - </v>
      </c>
    </row>
    <row r="2460" spans="1:12" hidden="1" x14ac:dyDescent="0.35">
      <c r="A2460" s="2">
        <f t="shared" si="645"/>
        <v>868</v>
      </c>
      <c r="B2460" s="2">
        <f t="shared" si="646"/>
        <v>4.1100000000000003</v>
      </c>
      <c r="C2460" s="5" t="str">
        <f t="shared" si="647"/>
        <v xml:space="preserve">Informe Interactivo 4 - </v>
      </c>
      <c r="D2460" s="6" t="str">
        <f t="shared" si="648"/>
        <v>AQUÍ SE COPIA EL LINK SIN EL ID DE FILTRO</v>
      </c>
      <c r="E2460" s="4">
        <f t="shared" si="649"/>
        <v>10</v>
      </c>
      <c r="F2460" t="str">
        <f t="shared" si="650"/>
        <v>Informe Interactivo 4</v>
      </c>
      <c r="G2460" t="str">
        <f t="shared" si="651"/>
        <v>Producto</v>
      </c>
      <c r="H2460" t="str">
        <f t="shared" si="652"/>
        <v>Rendimiento (qqm/ha) 1979-2020</v>
      </c>
      <c r="L2460" s="1" t="str">
        <f t="shared" si="653"/>
        <v xml:space="preserve">Informe Interactivo 4 - </v>
      </c>
    </row>
    <row r="2461" spans="1:12" hidden="1" x14ac:dyDescent="0.35">
      <c r="A2461" s="2">
        <f t="shared" si="645"/>
        <v>869</v>
      </c>
      <c r="B2461" s="2">
        <f t="shared" si="646"/>
        <v>4.1100000000000003</v>
      </c>
      <c r="C2461" s="5" t="str">
        <f t="shared" si="647"/>
        <v xml:space="preserve">Informe Interactivo 4 - </v>
      </c>
      <c r="D2461" s="6" t="str">
        <f t="shared" si="648"/>
        <v>AQUÍ SE COPIA EL LINK SIN EL ID DE FILTRO</v>
      </c>
      <c r="E2461" s="4">
        <f t="shared" si="649"/>
        <v>10</v>
      </c>
      <c r="F2461" t="str">
        <f t="shared" si="650"/>
        <v>Informe Interactivo 4</v>
      </c>
      <c r="G2461" t="str">
        <f t="shared" si="651"/>
        <v>Producto</v>
      </c>
      <c r="H2461" t="str">
        <f t="shared" si="652"/>
        <v>Rendimiento (qqm/ha) 1979-2020</v>
      </c>
      <c r="L2461" s="1" t="str">
        <f t="shared" si="653"/>
        <v xml:space="preserve">Informe Interactivo 4 - </v>
      </c>
    </row>
    <row r="2462" spans="1:12" hidden="1" x14ac:dyDescent="0.35">
      <c r="A2462" s="2">
        <f t="shared" si="645"/>
        <v>870</v>
      </c>
      <c r="B2462" s="2">
        <f t="shared" si="646"/>
        <v>4.1100000000000003</v>
      </c>
      <c r="C2462" s="5" t="str">
        <f t="shared" si="647"/>
        <v xml:space="preserve">Informe Interactivo 4 - </v>
      </c>
      <c r="D2462" s="6" t="str">
        <f t="shared" si="648"/>
        <v>AQUÍ SE COPIA EL LINK SIN EL ID DE FILTRO</v>
      </c>
      <c r="E2462" s="4">
        <f t="shared" si="649"/>
        <v>10</v>
      </c>
      <c r="F2462" t="str">
        <f t="shared" si="650"/>
        <v>Informe Interactivo 4</v>
      </c>
      <c r="G2462" t="str">
        <f t="shared" si="651"/>
        <v>Producto</v>
      </c>
      <c r="H2462" t="str">
        <f t="shared" si="652"/>
        <v>Rendimiento (qqm/ha) 1979-2020</v>
      </c>
      <c r="L2462" s="1" t="str">
        <f t="shared" si="653"/>
        <v xml:space="preserve">Informe Interactivo 4 - </v>
      </c>
    </row>
    <row r="2463" spans="1:12" hidden="1" x14ac:dyDescent="0.35">
      <c r="A2463" s="2">
        <f t="shared" si="645"/>
        <v>871</v>
      </c>
      <c r="B2463" s="2">
        <f t="shared" si="646"/>
        <v>4.1100000000000003</v>
      </c>
      <c r="C2463" s="5" t="str">
        <f t="shared" si="647"/>
        <v xml:space="preserve">Informe Interactivo 4 - </v>
      </c>
      <c r="D2463" s="6" t="str">
        <f t="shared" si="648"/>
        <v>AQUÍ SE COPIA EL LINK SIN EL ID DE FILTRO</v>
      </c>
      <c r="E2463" s="4">
        <f t="shared" si="649"/>
        <v>10</v>
      </c>
      <c r="F2463" t="str">
        <f t="shared" si="650"/>
        <v>Informe Interactivo 4</v>
      </c>
      <c r="G2463" t="str">
        <f t="shared" si="651"/>
        <v>Producto</v>
      </c>
      <c r="H2463" t="str">
        <f t="shared" si="652"/>
        <v>Rendimiento (qqm/ha) 1979-2020</v>
      </c>
      <c r="L2463" s="1" t="str">
        <f t="shared" si="653"/>
        <v xml:space="preserve">Informe Interactivo 4 - </v>
      </c>
    </row>
    <row r="2464" spans="1:12" hidden="1" x14ac:dyDescent="0.35">
      <c r="A2464" s="2">
        <f t="shared" si="645"/>
        <v>872</v>
      </c>
      <c r="B2464" s="2">
        <f t="shared" si="646"/>
        <v>4.1100000000000003</v>
      </c>
      <c r="C2464" s="5" t="str">
        <f t="shared" si="647"/>
        <v xml:space="preserve">Informe Interactivo 4 - </v>
      </c>
      <c r="D2464" s="6" t="str">
        <f t="shared" si="648"/>
        <v>AQUÍ SE COPIA EL LINK SIN EL ID DE FILTRO</v>
      </c>
      <c r="E2464" s="4">
        <f t="shared" si="649"/>
        <v>10</v>
      </c>
      <c r="F2464" t="str">
        <f t="shared" si="650"/>
        <v>Informe Interactivo 4</v>
      </c>
      <c r="G2464" t="str">
        <f t="shared" si="651"/>
        <v>Producto</v>
      </c>
      <c r="H2464" t="str">
        <f t="shared" si="652"/>
        <v>Rendimiento (qqm/ha) 1979-2020</v>
      </c>
      <c r="L2464" s="1" t="str">
        <f t="shared" si="653"/>
        <v xml:space="preserve">Informe Interactivo 4 - </v>
      </c>
    </row>
    <row r="2465" spans="1:12" hidden="1" x14ac:dyDescent="0.35">
      <c r="A2465" s="2">
        <f t="shared" si="645"/>
        <v>873</v>
      </c>
      <c r="B2465" s="2">
        <f t="shared" si="646"/>
        <v>4.1100000000000003</v>
      </c>
      <c r="C2465" s="5" t="str">
        <f t="shared" si="647"/>
        <v xml:space="preserve">Informe Interactivo 4 - </v>
      </c>
      <c r="D2465" s="6" t="str">
        <f t="shared" si="648"/>
        <v>AQUÍ SE COPIA EL LINK SIN EL ID DE FILTRO</v>
      </c>
      <c r="E2465" s="4">
        <f t="shared" si="649"/>
        <v>10</v>
      </c>
      <c r="F2465" t="str">
        <f t="shared" si="650"/>
        <v>Informe Interactivo 4</v>
      </c>
      <c r="G2465" t="str">
        <f t="shared" si="651"/>
        <v>Producto</v>
      </c>
      <c r="H2465" t="str">
        <f t="shared" si="652"/>
        <v>Rendimiento (qqm/ha) 1979-2020</v>
      </c>
      <c r="L2465" s="1" t="str">
        <f t="shared" si="653"/>
        <v xml:space="preserve">Informe Interactivo 4 - </v>
      </c>
    </row>
    <row r="2466" spans="1:12" hidden="1" x14ac:dyDescent="0.35">
      <c r="A2466" s="2">
        <f t="shared" si="645"/>
        <v>874</v>
      </c>
      <c r="B2466" s="2">
        <f t="shared" si="646"/>
        <v>4.1100000000000003</v>
      </c>
      <c r="C2466" s="5" t="str">
        <f t="shared" si="647"/>
        <v xml:space="preserve">Informe Interactivo 4 - </v>
      </c>
      <c r="D2466" s="6" t="str">
        <f t="shared" si="648"/>
        <v>AQUÍ SE COPIA EL LINK SIN EL ID DE FILTRO</v>
      </c>
      <c r="E2466" s="4">
        <f t="shared" si="649"/>
        <v>10</v>
      </c>
      <c r="F2466" t="str">
        <f t="shared" si="650"/>
        <v>Informe Interactivo 4</v>
      </c>
      <c r="G2466" t="str">
        <f t="shared" si="651"/>
        <v>Producto</v>
      </c>
      <c r="H2466" t="str">
        <f t="shared" si="652"/>
        <v>Rendimiento (qqm/ha) 1979-2020</v>
      </c>
      <c r="L2466" s="1" t="str">
        <f t="shared" si="653"/>
        <v xml:space="preserve">Informe Interactivo 4 - </v>
      </c>
    </row>
    <row r="2467" spans="1:12" hidden="1" x14ac:dyDescent="0.35">
      <c r="A2467" s="2">
        <f t="shared" si="645"/>
        <v>875</v>
      </c>
      <c r="B2467" s="2">
        <f t="shared" si="646"/>
        <v>4.1100000000000003</v>
      </c>
      <c r="C2467" s="5" t="str">
        <f t="shared" si="647"/>
        <v xml:space="preserve">Informe Interactivo 4 - </v>
      </c>
      <c r="D2467" s="6" t="str">
        <f t="shared" si="648"/>
        <v>AQUÍ SE COPIA EL LINK SIN EL ID DE FILTRO</v>
      </c>
      <c r="E2467" s="4">
        <f t="shared" si="649"/>
        <v>10</v>
      </c>
      <c r="F2467" t="str">
        <f t="shared" si="650"/>
        <v>Informe Interactivo 4</v>
      </c>
      <c r="G2467" t="str">
        <f t="shared" si="651"/>
        <v>Producto</v>
      </c>
      <c r="H2467" t="str">
        <f t="shared" si="652"/>
        <v>Rendimiento (qqm/ha) 1979-2020</v>
      </c>
      <c r="L2467" s="1" t="str">
        <f t="shared" si="653"/>
        <v xml:space="preserve">Informe Interactivo 4 - </v>
      </c>
    </row>
    <row r="2468" spans="1:12" hidden="1" x14ac:dyDescent="0.35">
      <c r="A2468" s="2">
        <f t="shared" si="645"/>
        <v>876</v>
      </c>
      <c r="B2468" s="2">
        <f t="shared" si="646"/>
        <v>4.1100000000000003</v>
      </c>
      <c r="C2468" s="5" t="str">
        <f t="shared" si="647"/>
        <v xml:space="preserve">Informe Interactivo 4 - </v>
      </c>
      <c r="D2468" s="6" t="str">
        <f t="shared" si="648"/>
        <v>AQUÍ SE COPIA EL LINK SIN EL ID DE FILTRO</v>
      </c>
      <c r="E2468" s="4">
        <f t="shared" si="649"/>
        <v>10</v>
      </c>
      <c r="F2468" t="str">
        <f t="shared" si="650"/>
        <v>Informe Interactivo 4</v>
      </c>
      <c r="G2468" t="str">
        <f t="shared" si="651"/>
        <v>Producto</v>
      </c>
      <c r="H2468" t="str">
        <f t="shared" si="652"/>
        <v>Rendimiento (qqm/ha) 1979-2020</v>
      </c>
      <c r="L2468" s="1" t="str">
        <f t="shared" si="653"/>
        <v xml:space="preserve">Informe Interactivo 4 - </v>
      </c>
    </row>
    <row r="2469" spans="1:12" hidden="1" x14ac:dyDescent="0.35">
      <c r="A2469" s="2">
        <f t="shared" si="645"/>
        <v>877</v>
      </c>
      <c r="B2469" s="2">
        <f t="shared" si="646"/>
        <v>4.1100000000000003</v>
      </c>
      <c r="C2469" s="5" t="str">
        <f t="shared" si="647"/>
        <v xml:space="preserve">Informe Interactivo 4 - </v>
      </c>
      <c r="D2469" s="6" t="str">
        <f t="shared" si="648"/>
        <v>AQUÍ SE COPIA EL LINK SIN EL ID DE FILTRO</v>
      </c>
      <c r="E2469" s="4">
        <f t="shared" si="649"/>
        <v>10</v>
      </c>
      <c r="F2469" t="str">
        <f t="shared" si="650"/>
        <v>Informe Interactivo 4</v>
      </c>
      <c r="G2469" t="str">
        <f t="shared" si="651"/>
        <v>Producto</v>
      </c>
      <c r="H2469" t="str">
        <f t="shared" si="652"/>
        <v>Rendimiento (qqm/ha) 1979-2020</v>
      </c>
      <c r="L2469" s="1" t="str">
        <f t="shared" si="653"/>
        <v xml:space="preserve">Informe Interactivo 4 - </v>
      </c>
    </row>
    <row r="2470" spans="1:12" hidden="1" x14ac:dyDescent="0.35">
      <c r="A2470" s="2">
        <f t="shared" si="645"/>
        <v>878</v>
      </c>
      <c r="B2470" s="2">
        <f t="shared" si="646"/>
        <v>4.1100000000000003</v>
      </c>
      <c r="C2470" s="5" t="str">
        <f t="shared" si="647"/>
        <v xml:space="preserve">Informe Interactivo 4 - </v>
      </c>
      <c r="D2470" s="6" t="str">
        <f t="shared" si="648"/>
        <v>AQUÍ SE COPIA EL LINK SIN EL ID DE FILTRO</v>
      </c>
      <c r="E2470" s="4">
        <f t="shared" si="649"/>
        <v>10</v>
      </c>
      <c r="F2470" t="str">
        <f t="shared" si="650"/>
        <v>Informe Interactivo 4</v>
      </c>
      <c r="G2470" t="str">
        <f t="shared" si="651"/>
        <v>Producto</v>
      </c>
      <c r="H2470" t="str">
        <f t="shared" si="652"/>
        <v>Rendimiento (qqm/ha) 1979-2020</v>
      </c>
      <c r="L2470" s="1" t="str">
        <f t="shared" si="653"/>
        <v xml:space="preserve">Informe Interactivo 4 - </v>
      </c>
    </row>
    <row r="2471" spans="1:12" hidden="1" x14ac:dyDescent="0.35">
      <c r="A2471" s="2">
        <f t="shared" si="645"/>
        <v>879</v>
      </c>
      <c r="B2471" s="2">
        <f t="shared" si="646"/>
        <v>4.1100000000000003</v>
      </c>
      <c r="C2471" s="5" t="str">
        <f t="shared" si="647"/>
        <v xml:space="preserve">Informe Interactivo 4 - </v>
      </c>
      <c r="D2471" s="6" t="str">
        <f t="shared" si="648"/>
        <v>AQUÍ SE COPIA EL LINK SIN EL ID DE FILTRO</v>
      </c>
      <c r="E2471" s="4">
        <f t="shared" si="649"/>
        <v>10</v>
      </c>
      <c r="F2471" t="str">
        <f t="shared" si="650"/>
        <v>Informe Interactivo 4</v>
      </c>
      <c r="G2471" t="str">
        <f t="shared" si="651"/>
        <v>Producto</v>
      </c>
      <c r="H2471" t="str">
        <f t="shared" si="652"/>
        <v>Rendimiento (qqm/ha) 1979-2020</v>
      </c>
      <c r="L2471" s="1" t="str">
        <f t="shared" si="653"/>
        <v xml:space="preserve">Informe Interactivo 4 - </v>
      </c>
    </row>
    <row r="2472" spans="1:12" hidden="1" x14ac:dyDescent="0.35">
      <c r="A2472" s="2">
        <f t="shared" si="645"/>
        <v>880</v>
      </c>
      <c r="B2472" s="2">
        <f t="shared" si="646"/>
        <v>4.1100000000000003</v>
      </c>
      <c r="C2472" s="5" t="str">
        <f t="shared" si="647"/>
        <v xml:space="preserve">Informe Interactivo 4 - </v>
      </c>
      <c r="D2472" s="6" t="str">
        <f t="shared" si="648"/>
        <v>AQUÍ SE COPIA EL LINK SIN EL ID DE FILTRO</v>
      </c>
      <c r="E2472" s="4">
        <f t="shared" si="649"/>
        <v>10</v>
      </c>
      <c r="F2472" t="str">
        <f t="shared" si="650"/>
        <v>Informe Interactivo 4</v>
      </c>
      <c r="G2472" t="str">
        <f t="shared" si="651"/>
        <v>Producto</v>
      </c>
      <c r="H2472" t="str">
        <f t="shared" si="652"/>
        <v>Rendimiento (qqm/ha) 1979-2020</v>
      </c>
      <c r="L2472" s="1" t="str">
        <f t="shared" si="653"/>
        <v xml:space="preserve">Informe Interactivo 4 - </v>
      </c>
    </row>
    <row r="2473" spans="1:12" hidden="1" x14ac:dyDescent="0.35">
      <c r="A2473" s="2">
        <f t="shared" si="645"/>
        <v>881</v>
      </c>
      <c r="B2473" s="2">
        <f t="shared" si="646"/>
        <v>4.1100000000000003</v>
      </c>
      <c r="C2473" s="5" t="str">
        <f t="shared" si="647"/>
        <v xml:space="preserve">Informe Interactivo 4 - </v>
      </c>
      <c r="D2473" s="6" t="str">
        <f t="shared" si="648"/>
        <v>AQUÍ SE COPIA EL LINK SIN EL ID DE FILTRO</v>
      </c>
      <c r="E2473" s="4">
        <f t="shared" si="649"/>
        <v>10</v>
      </c>
      <c r="F2473" t="str">
        <f t="shared" si="650"/>
        <v>Informe Interactivo 4</v>
      </c>
      <c r="G2473" t="str">
        <f t="shared" si="651"/>
        <v>Producto</v>
      </c>
      <c r="H2473" t="str">
        <f t="shared" si="652"/>
        <v>Rendimiento (qqm/ha) 1979-2020</v>
      </c>
      <c r="L2473" s="1" t="str">
        <f t="shared" si="653"/>
        <v xml:space="preserve">Informe Interactivo 4 - </v>
      </c>
    </row>
    <row r="2474" spans="1:12" hidden="1" x14ac:dyDescent="0.35">
      <c r="A2474" s="2">
        <f t="shared" si="645"/>
        <v>882</v>
      </c>
      <c r="B2474" s="2">
        <f t="shared" si="646"/>
        <v>4.1100000000000003</v>
      </c>
      <c r="C2474" s="5" t="str">
        <f t="shared" si="647"/>
        <v xml:space="preserve">Informe Interactivo 4 - </v>
      </c>
      <c r="D2474" s="6" t="str">
        <f t="shared" si="648"/>
        <v>AQUÍ SE COPIA EL LINK SIN EL ID DE FILTRO</v>
      </c>
      <c r="E2474" s="4">
        <f t="shared" si="649"/>
        <v>10</v>
      </c>
      <c r="F2474" t="str">
        <f t="shared" si="650"/>
        <v>Informe Interactivo 4</v>
      </c>
      <c r="G2474" t="str">
        <f t="shared" si="651"/>
        <v>Producto</v>
      </c>
      <c r="H2474" t="str">
        <f t="shared" si="652"/>
        <v>Rendimiento (qqm/ha) 1979-2020</v>
      </c>
      <c r="L2474" s="1" t="str">
        <f t="shared" si="653"/>
        <v xml:space="preserve">Informe Interactivo 4 - </v>
      </c>
    </row>
    <row r="2475" spans="1:12" hidden="1" x14ac:dyDescent="0.35">
      <c r="A2475" s="2">
        <f t="shared" si="645"/>
        <v>883</v>
      </c>
      <c r="B2475" s="2">
        <f t="shared" si="646"/>
        <v>4.1100000000000003</v>
      </c>
      <c r="C2475" s="5" t="str">
        <f t="shared" si="647"/>
        <v xml:space="preserve">Informe Interactivo 4 - </v>
      </c>
      <c r="D2475" s="6" t="str">
        <f t="shared" si="648"/>
        <v>AQUÍ SE COPIA EL LINK SIN EL ID DE FILTRO</v>
      </c>
      <c r="E2475" s="4">
        <f t="shared" si="649"/>
        <v>10</v>
      </c>
      <c r="F2475" t="str">
        <f t="shared" si="650"/>
        <v>Informe Interactivo 4</v>
      </c>
      <c r="G2475" t="str">
        <f t="shared" si="651"/>
        <v>Producto</v>
      </c>
      <c r="H2475" t="str">
        <f t="shared" si="652"/>
        <v>Rendimiento (qqm/ha) 1979-2020</v>
      </c>
      <c r="L2475" s="1" t="str">
        <f t="shared" si="653"/>
        <v xml:space="preserve">Informe Interactivo 4 - </v>
      </c>
    </row>
  </sheetData>
  <conditionalFormatting sqref="P11">
    <cfRule type="containsText" dxfId="10" priority="3" operator="containsText" text="no">
      <formula>NOT(ISERROR(SEARCH("no",P11)))</formula>
    </cfRule>
  </conditionalFormatting>
  <conditionalFormatting sqref="O1:Y1048576">
    <cfRule type="containsText" dxfId="9" priority="1" operator="containsText" text="ok">
      <formula>NOT(ISERROR(SEARCH("ok",O1)))</formula>
    </cfRule>
    <cfRule type="containsText" dxfId="8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Agricultura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2021-06-17T13:50:36Z</dcterms:modified>
</cp:coreProperties>
</file>