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slicerCaches/slicerCache24.xml" ContentType="application/vnd.ms-excel.slicerCache+xml"/>
  <Override PartName="/xl/slicerCaches/slicerCache25.xml" ContentType="application/vnd.ms-excel.slicerCache+xml"/>
  <Override PartName="/xl/slicerCaches/slicerCache26.xml" ContentType="application/vnd.ms-excel.slicerCache+xml"/>
  <Override PartName="/xl/slicerCaches/slicerCache27.xml" ContentType="application/vnd.ms-excel.slicerCache+xml"/>
  <Override PartName="/xl/slicerCaches/slicerCache2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tables/table3.xml" ContentType="application/vnd.openxmlformats-officedocument.spreadsheetml.table+xml"/>
  <Override PartName="/xl/tables/table4.xml" ContentType="application/vnd.openxmlformats-officedocument.spreadsheetml.table+xml"/>
  <Override PartName="/xl/drawings/drawing3.xml" ContentType="application/vnd.openxmlformats-officedocument.drawing+xml"/>
  <Override PartName="/xl/tables/table5.xml" ContentType="application/vnd.openxmlformats-officedocument.spreadsheetml.table+xml"/>
  <Override PartName="/xl/slicers/slicer3.xml" ContentType="application/vnd.ms-excel.slicer+xml"/>
  <Override PartName="/xl/tables/table6.xml" ContentType="application/vnd.openxmlformats-officedocument.spreadsheetml.table+xml"/>
  <Override PartName="/xl/drawings/drawing4.xml" ContentType="application/vnd.openxmlformats-officedocument.drawing+xml"/>
  <Override PartName="/xl/tables/table7.xml" ContentType="application/vnd.openxmlformats-officedocument.spreadsheetml.table+xml"/>
  <Override PartName="/xl/slicers/slicer4.xml" ContentType="application/vnd.ms-excel.slicer+xml"/>
  <Override PartName="/xl/drawings/drawing5.xml" ContentType="application/vnd.openxmlformats-officedocument.drawing+xml"/>
  <Override PartName="/xl/tables/table8.xml" ContentType="application/vnd.openxmlformats-officedocument.spreadsheetml.table+xml"/>
  <Override PartName="/xl/slicers/slicer5.xml" ContentType="application/vnd.ms-excel.slicer+xml"/>
  <Override PartName="/xl/drawings/drawing6.xml" ContentType="application/vnd.openxmlformats-officedocument.drawing+xml"/>
  <Override PartName="/xl/tables/table9.xml" ContentType="application/vnd.openxmlformats-officedocument.spreadsheetml.table+xml"/>
  <Override PartName="/xl/slicers/slicer6.xml" ContentType="application/vnd.ms-excel.slicer+xml"/>
  <Override PartName="/xl/drawings/drawing7.xml" ContentType="application/vnd.openxmlformats-officedocument.drawing+xml"/>
  <Override PartName="/xl/tables/table10.xml" ContentType="application/vnd.openxmlformats-officedocument.spreadsheetml.table+xml"/>
  <Override PartName="/xl/slicers/slicer7.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DATA INTELLIGENCE Dropbox\DI Monitoreo\"/>
    </mc:Choice>
  </mc:AlternateContent>
  <xr:revisionPtr revIDLastSave="0" documentId="13_ncr:1_{8F6F67C2-A0C2-48DD-9490-8AB3800EF07B}" xr6:coauthVersionLast="45" xr6:coauthVersionMax="45" xr10:uidLastSave="{00000000-0000-0000-0000-000000000000}"/>
  <bookViews>
    <workbookView xWindow="-110" yWindow="-110" windowWidth="19420" windowHeight="10420" tabRatio="833" firstSheet="2" activeTab="8" xr2:uid="{F0BF9B96-FFF4-4E12-841F-9553B6E1990E}"/>
  </bookViews>
  <sheets>
    <sheet name="DATA`S" sheetId="1" r:id="rId1"/>
    <sheet name="PAISES" sheetId="12" r:id="rId2"/>
    <sheet name="PRODUCTOS" sheetId="2" r:id="rId3"/>
    <sheet name="MONITOREO" sheetId="5" r:id="rId4"/>
    <sheet name="DATOS" sheetId="3" r:id="rId5"/>
    <sheet name="Variables" sheetId="6" r:id="rId6"/>
    <sheet name="PERSONAS" sheetId="4" r:id="rId7"/>
    <sheet name="BD" sheetId="13" r:id="rId8"/>
    <sheet name="Investigación" sheetId="11" r:id="rId9"/>
    <sheet name="Monitoreo_Invest" sheetId="10" r:id="rId10"/>
    <sheet name="Detalle Productos" sheetId="7" r:id="rId11"/>
    <sheet name="SHOPIFY" sheetId="9" state="hidden" r:id="rId12"/>
    <sheet name="PRIORIZACION" sheetId="8" r:id="rId13"/>
  </sheets>
  <definedNames>
    <definedName name="DATAS_Lista">DATAS[Data]</definedName>
    <definedName name="SegmentaciónDeDatos_Avance__0_100">#N/A</definedName>
    <definedName name="SegmentaciónDeDatos_Data">#N/A</definedName>
    <definedName name="SegmentaciónDeDatos_Data1">#N/A</definedName>
    <definedName name="SegmentaciónDeDatos_Data2">#N/A</definedName>
    <definedName name="SegmentaciónDeDatos_Data3">#N/A</definedName>
    <definedName name="SegmentaciónDeDatos_Desarrollo">#N/A</definedName>
    <definedName name="SegmentaciónDeDatos_Estado">#N/A</definedName>
    <definedName name="SegmentaciónDeDatos_Estado1">#N/A</definedName>
    <definedName name="SegmentaciónDeDatos_Estado2">#N/A</definedName>
    <definedName name="SegmentaciónDeDatos_Estado3">#N/A</definedName>
    <definedName name="SegmentaciónDeDatos_Fecha_Actualización">#N/A</definedName>
    <definedName name="SegmentaciónDeDatos_Integrado_en_PRODUCTOS?__SI_NO">#N/A</definedName>
    <definedName name="SegmentaciónDeDatos_Investigación">#N/A</definedName>
    <definedName name="SegmentaciónDeDatos_País">#N/A</definedName>
    <definedName name="SegmentaciónDeDatos_Producto">#N/A</definedName>
    <definedName name="SegmentaciónDeDatos_Responsable">#N/A</definedName>
    <definedName name="SegmentaciónDeDatos_Responsable_Desarrollo">#N/A</definedName>
    <definedName name="SegmentaciónDeDatos_Responsable_Desarrollo1">#N/A</definedName>
    <definedName name="SegmentaciónDeDatos_Responsable_Desarrollo2">#N/A</definedName>
    <definedName name="SegmentaciónDeDatos_Responsable_Información">#N/A</definedName>
    <definedName name="SegmentaciónDeDatos_Responsable_Información1">#N/A</definedName>
    <definedName name="SegmentaciónDeDatos_Responsable_Información2">#N/A</definedName>
    <definedName name="SegmentaciónDeDatos_Responsables2">#N/A</definedName>
    <definedName name="SegmentaciónDeDatos_Secciones">#N/A</definedName>
    <definedName name="SegmentaciónDeDatos_Tecnología">#N/A</definedName>
    <definedName name="SegmentaciónDeDatos_Tema">#N/A</definedName>
    <definedName name="SegmentaciónDeDatos_Tema_institución_Investigación">#N/A</definedName>
    <definedName name="SegmentaciónDeDatos_Variable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 r:id="rId34"/>
        <x14:slicerCache r:id="rId35"/>
        <x14:slicerCache r:id="rId36"/>
        <x14:slicerCache r:id="rId37"/>
        <x14:slicerCache r:id="rId38"/>
        <x14:slicerCache r:id="rId39"/>
        <x14:slicerCache r:id="rId40"/>
        <x14:slicerCache r:id="rId41"/>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95" i="2" l="1"/>
  <c r="B95" i="2"/>
  <c r="AS95" i="2"/>
  <c r="A94" i="2"/>
  <c r="B94" i="2"/>
  <c r="AS94" i="2"/>
  <c r="A93" i="2"/>
  <c r="B93" i="2"/>
  <c r="AS93" i="2"/>
  <c r="A92" i="2"/>
  <c r="B92" i="2"/>
  <c r="AS92" i="2"/>
  <c r="A91" i="2"/>
  <c r="B91" i="2"/>
  <c r="AS91" i="2"/>
  <c r="F95" i="2" l="1"/>
  <c r="F94" i="2"/>
  <c r="F93" i="2"/>
  <c r="F92" i="2"/>
  <c r="F91" i="2"/>
  <c r="AC10" i="2"/>
  <c r="AC11" i="2"/>
  <c r="AC12" i="2"/>
  <c r="AC13" i="2"/>
  <c r="AC14" i="2"/>
  <c r="AC15" i="2"/>
  <c r="AC16" i="2"/>
  <c r="AC17" i="2"/>
  <c r="AC18" i="2"/>
  <c r="AC19" i="2"/>
  <c r="AC20" i="2"/>
  <c r="AC21" i="2"/>
  <c r="AC22" i="2"/>
  <c r="AC23" i="2"/>
  <c r="AC24" i="2"/>
  <c r="AC25" i="2"/>
  <c r="AC26" i="2"/>
  <c r="AC27" i="2"/>
  <c r="AC28" i="2"/>
  <c r="AC29" i="2"/>
  <c r="AC30" i="2"/>
  <c r="AC31" i="2"/>
  <c r="AC32" i="2"/>
  <c r="AC33" i="2"/>
  <c r="AC34" i="2"/>
  <c r="AC35" i="2"/>
  <c r="AC36" i="2"/>
  <c r="AC37" i="2"/>
  <c r="AC38" i="2"/>
  <c r="AC39" i="2"/>
  <c r="AC40" i="2"/>
  <c r="AC41" i="2"/>
  <c r="AC42" i="2"/>
  <c r="AC43" i="2"/>
  <c r="AC44" i="2"/>
  <c r="AC45" i="2"/>
  <c r="AC46" i="2"/>
  <c r="AC47" i="2"/>
  <c r="AC48" i="2"/>
  <c r="AC49" i="2"/>
  <c r="AC50" i="2"/>
  <c r="AC51" i="2"/>
  <c r="AC52" i="2"/>
  <c r="AC53" i="2"/>
  <c r="AC54" i="2"/>
  <c r="AC55" i="2"/>
  <c r="AC56" i="2"/>
  <c r="AC57" i="2"/>
  <c r="AC58" i="2"/>
  <c r="AC59" i="2"/>
  <c r="AC60" i="2"/>
  <c r="AC61" i="2"/>
  <c r="AC62" i="2"/>
  <c r="AC63" i="2"/>
  <c r="AC64" i="2"/>
  <c r="AC65" i="2"/>
  <c r="AC67" i="2"/>
  <c r="AC68" i="2"/>
  <c r="AC69" i="2"/>
  <c r="AC70" i="2"/>
  <c r="AC71" i="2"/>
  <c r="AC72" i="2"/>
  <c r="AC73" i="2"/>
  <c r="AC74" i="2"/>
  <c r="AC75" i="2"/>
  <c r="AC76" i="2"/>
  <c r="AC77" i="2"/>
  <c r="AC78" i="2"/>
  <c r="AC79" i="2"/>
  <c r="AC80" i="2"/>
  <c r="AC81" i="2"/>
  <c r="AC82" i="2"/>
  <c r="AC83" i="2"/>
  <c r="AC84" i="2"/>
  <c r="AC85" i="2"/>
  <c r="AC86" i="2"/>
  <c r="AC87" i="2"/>
  <c r="AC88" i="2"/>
  <c r="AC89" i="2"/>
  <c r="AC90" i="2"/>
  <c r="AC9" i="2"/>
  <c r="AS8" i="2"/>
  <c r="AS9" i="2"/>
  <c r="AS10" i="2"/>
  <c r="AS11" i="2"/>
  <c r="AS12" i="2"/>
  <c r="AS13" i="2"/>
  <c r="AS14" i="2"/>
  <c r="AS15" i="2"/>
  <c r="AS16" i="2"/>
  <c r="AS17" i="2"/>
  <c r="AS18" i="2"/>
  <c r="AS19" i="2"/>
  <c r="AS20" i="2"/>
  <c r="AS21" i="2"/>
  <c r="AS22" i="2"/>
  <c r="AS23" i="2"/>
  <c r="AS24" i="2"/>
  <c r="AS25" i="2"/>
  <c r="AS26" i="2"/>
  <c r="AS27" i="2"/>
  <c r="AS28" i="2"/>
  <c r="AS29" i="2"/>
  <c r="AS30" i="2"/>
  <c r="AS31" i="2"/>
  <c r="AS32" i="2"/>
  <c r="AS33" i="2"/>
  <c r="AS34" i="2"/>
  <c r="AS35" i="2"/>
  <c r="AS36" i="2"/>
  <c r="AS37" i="2"/>
  <c r="AS38" i="2"/>
  <c r="AS39" i="2"/>
  <c r="AS40" i="2"/>
  <c r="AS41" i="2"/>
  <c r="AS42" i="2"/>
  <c r="AS43" i="2"/>
  <c r="AS44" i="2"/>
  <c r="AS45" i="2"/>
  <c r="AS46" i="2"/>
  <c r="AS47" i="2"/>
  <c r="AS48" i="2"/>
  <c r="AS49" i="2"/>
  <c r="AS50" i="2"/>
  <c r="AS51" i="2"/>
  <c r="AS52" i="2"/>
  <c r="AS53" i="2"/>
  <c r="AS54" i="2"/>
  <c r="AS55" i="2"/>
  <c r="AS56" i="2"/>
  <c r="AS57" i="2"/>
  <c r="AS58" i="2"/>
  <c r="AS59" i="2"/>
  <c r="AS60" i="2"/>
  <c r="AS61" i="2"/>
  <c r="AS62" i="2"/>
  <c r="AS63" i="2"/>
  <c r="AS64" i="2"/>
  <c r="AS65" i="2"/>
  <c r="AS66" i="2"/>
  <c r="AS67" i="2"/>
  <c r="AS68" i="2"/>
  <c r="AS69" i="2"/>
  <c r="AS70" i="2"/>
  <c r="AS71" i="2"/>
  <c r="AS72" i="2"/>
  <c r="AS73" i="2"/>
  <c r="AS74" i="2"/>
  <c r="AS75" i="2"/>
  <c r="AS76" i="2"/>
  <c r="AS77" i="2"/>
  <c r="AS78" i="2"/>
  <c r="AS79" i="2"/>
  <c r="AS80" i="2"/>
  <c r="AS81" i="2"/>
  <c r="AS82" i="2"/>
  <c r="AS83" i="2"/>
  <c r="AS84" i="2"/>
  <c r="AS85" i="2"/>
  <c r="AS86" i="2"/>
  <c r="AS87" i="2"/>
  <c r="AS88" i="2"/>
  <c r="AS89" i="2"/>
  <c r="AS90" i="2"/>
  <c r="AC8" i="2"/>
  <c r="A48" i="2"/>
  <c r="B48" i="2"/>
  <c r="A49" i="2"/>
  <c r="B49" i="2"/>
  <c r="A50" i="2"/>
  <c r="B50" i="2"/>
  <c r="A51" i="2"/>
  <c r="B51" i="2"/>
  <c r="G38" i="8" l="1"/>
  <c r="G108" i="8"/>
  <c r="G109" i="8"/>
  <c r="G57" i="8"/>
  <c r="F51" i="2"/>
  <c r="F50" i="2"/>
  <c r="F48" i="2"/>
  <c r="F49" i="2"/>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F8" i="9"/>
  <c r="G111" i="8" l="1"/>
  <c r="G62" i="8"/>
  <c r="G110" i="8"/>
  <c r="G63" i="8"/>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A90" i="2"/>
  <c r="A89" i="2"/>
  <c r="A88" i="2"/>
  <c r="A87" i="2"/>
  <c r="F90" i="2" l="1"/>
  <c r="F88" i="2"/>
  <c r="F87" i="2"/>
  <c r="F89" i="2"/>
  <c r="E64" i="9"/>
  <c r="E78" i="9"/>
  <c r="J76" i="9"/>
  <c r="J77" i="9"/>
  <c r="J78" i="9"/>
  <c r="J79" i="9"/>
  <c r="J80" i="9"/>
  <c r="J81" i="9"/>
  <c r="J82" i="9"/>
  <c r="E76" i="9"/>
  <c r="E77" i="9"/>
  <c r="E79" i="9"/>
  <c r="E80" i="9"/>
  <c r="E81" i="9"/>
  <c r="E82" i="9"/>
  <c r="B76" i="9"/>
  <c r="C76" i="9"/>
  <c r="B77" i="9"/>
  <c r="C77" i="9"/>
  <c r="B78" i="9"/>
  <c r="C78" i="9"/>
  <c r="B79" i="9"/>
  <c r="C79" i="9"/>
  <c r="B80" i="9"/>
  <c r="C80" i="9"/>
  <c r="B81" i="9"/>
  <c r="C81" i="9"/>
  <c r="B82" i="9"/>
  <c r="C82" i="9"/>
  <c r="F76" i="9"/>
  <c r="F77" i="9"/>
  <c r="F78" i="9"/>
  <c r="F79" i="9"/>
  <c r="F80" i="9"/>
  <c r="F81" i="9"/>
  <c r="F82" i="9"/>
  <c r="AD78" i="9"/>
  <c r="A86" i="2"/>
  <c r="A85" i="2"/>
  <c r="A84" i="2"/>
  <c r="A83" i="2"/>
  <c r="A82" i="2"/>
  <c r="A81" i="2"/>
  <c r="E17" i="9"/>
  <c r="G112" i="8" l="1"/>
  <c r="G99" i="8"/>
  <c r="G56" i="8"/>
  <c r="G55" i="8"/>
  <c r="AD81" i="9"/>
  <c r="AD79" i="9"/>
  <c r="AD77" i="9"/>
  <c r="AD82" i="9"/>
  <c r="AD80" i="9"/>
  <c r="AD76" i="9"/>
  <c r="I80" i="9"/>
  <c r="F84" i="2"/>
  <c r="F83" i="2"/>
  <c r="I79" i="9"/>
  <c r="I77" i="9"/>
  <c r="F81" i="2"/>
  <c r="I81" i="9"/>
  <c r="F85" i="2"/>
  <c r="I78" i="9"/>
  <c r="F82" i="2"/>
  <c r="F86" i="2"/>
  <c r="I82" i="9"/>
  <c r="A82" i="9"/>
  <c r="D82" i="9" s="1"/>
  <c r="E75" i="9"/>
  <c r="J75" i="9"/>
  <c r="F75" i="9"/>
  <c r="C75" i="9"/>
  <c r="B75" i="9"/>
  <c r="A80" i="2"/>
  <c r="A80" i="9" s="1"/>
  <c r="D80" i="9" s="1"/>
  <c r="A79" i="2"/>
  <c r="E41" i="9"/>
  <c r="A81" i="9" l="1"/>
  <c r="D81" i="9" s="1"/>
  <c r="G106" i="8"/>
  <c r="G105" i="8"/>
  <c r="G107" i="8"/>
  <c r="AD75" i="9"/>
  <c r="F79" i="2"/>
  <c r="I75" i="9"/>
  <c r="I76" i="9"/>
  <c r="F80" i="2"/>
  <c r="J74" i="9"/>
  <c r="F74" i="9"/>
  <c r="E74" i="9"/>
  <c r="C74" i="9"/>
  <c r="B74" i="9"/>
  <c r="J73" i="9"/>
  <c r="F73" i="9"/>
  <c r="E73" i="9"/>
  <c r="C73" i="9"/>
  <c r="B73" i="9"/>
  <c r="G104" i="8" l="1"/>
  <c r="AD74" i="9"/>
  <c r="AD73" i="9"/>
  <c r="G102" i="8"/>
  <c r="A77" i="2"/>
  <c r="A78" i="2"/>
  <c r="A79" i="9" s="1"/>
  <c r="D79" i="9" s="1"/>
  <c r="B72" i="9"/>
  <c r="C72" i="9"/>
  <c r="E72" i="9"/>
  <c r="F72" i="9"/>
  <c r="J72" i="9"/>
  <c r="A76" i="2"/>
  <c r="F76" i="2" s="1"/>
  <c r="J71" i="9"/>
  <c r="G58" i="8" l="1"/>
  <c r="A77" i="9"/>
  <c r="D77" i="9" s="1"/>
  <c r="A78" i="9"/>
  <c r="D78" i="9" s="1"/>
  <c r="AD72" i="9"/>
  <c r="I72" i="9"/>
  <c r="F78" i="2"/>
  <c r="I74" i="9"/>
  <c r="I73" i="9"/>
  <c r="F77" i="2"/>
  <c r="E71" i="9"/>
  <c r="B71" i="9"/>
  <c r="C71" i="9"/>
  <c r="F71" i="9"/>
  <c r="A75" i="2"/>
  <c r="A76" i="9" l="1"/>
  <c r="D76" i="9" s="1"/>
  <c r="AD71" i="9"/>
  <c r="F75" i="2"/>
  <c r="I71" i="9"/>
  <c r="G103" i="8"/>
  <c r="G101" i="8"/>
  <c r="F45" i="9"/>
  <c r="F40" i="9"/>
  <c r="G100" i="8" l="1"/>
  <c r="A71" i="2"/>
  <c r="F71" i="2" l="1"/>
  <c r="I67" i="9"/>
  <c r="B65" i="9"/>
  <c r="C65" i="9"/>
  <c r="E65" i="9"/>
  <c r="F65" i="9"/>
  <c r="J65" i="9"/>
  <c r="B66" i="9"/>
  <c r="C66" i="9"/>
  <c r="E66" i="9"/>
  <c r="F66" i="9"/>
  <c r="J66" i="9"/>
  <c r="B67" i="9"/>
  <c r="C67" i="9"/>
  <c r="E67" i="9"/>
  <c r="F67" i="9"/>
  <c r="J67" i="9"/>
  <c r="B68" i="9"/>
  <c r="C68" i="9"/>
  <c r="E68" i="9"/>
  <c r="F68" i="9"/>
  <c r="J68" i="9"/>
  <c r="B69" i="9"/>
  <c r="C69" i="9"/>
  <c r="E69" i="9"/>
  <c r="F69" i="9"/>
  <c r="J69" i="9"/>
  <c r="B70" i="9"/>
  <c r="C70" i="9"/>
  <c r="E70" i="9"/>
  <c r="F70" i="9"/>
  <c r="J70" i="9"/>
  <c r="A72" i="2"/>
  <c r="A73" i="2"/>
  <c r="A74" i="2"/>
  <c r="A75" i="9" s="1"/>
  <c r="A69" i="2"/>
  <c r="A70" i="2"/>
  <c r="A73" i="9" l="1"/>
  <c r="A74" i="9"/>
  <c r="AD69" i="9"/>
  <c r="AD65" i="9"/>
  <c r="AD68" i="9"/>
  <c r="AD67" i="9"/>
  <c r="AD70" i="9"/>
  <c r="AD66" i="9"/>
  <c r="I68" i="9"/>
  <c r="F72" i="2"/>
  <c r="I65" i="9"/>
  <c r="F69" i="2"/>
  <c r="F70" i="2"/>
  <c r="I66" i="9"/>
  <c r="I70" i="9"/>
  <c r="F74" i="2"/>
  <c r="I69" i="9"/>
  <c r="F73" i="2"/>
  <c r="A72" i="9"/>
  <c r="A71" i="9"/>
  <c r="A70"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1" i="9"/>
  <c r="F42" i="9"/>
  <c r="F43" i="9"/>
  <c r="F44" i="9"/>
  <c r="F46" i="9"/>
  <c r="F47" i="9"/>
  <c r="F48" i="9"/>
  <c r="F49" i="9"/>
  <c r="F50" i="9"/>
  <c r="F51" i="9"/>
  <c r="F52" i="9"/>
  <c r="F53" i="9"/>
  <c r="F54" i="9"/>
  <c r="F55" i="9"/>
  <c r="F56" i="9"/>
  <c r="F57" i="9"/>
  <c r="F58" i="9"/>
  <c r="F59" i="9"/>
  <c r="F60" i="9"/>
  <c r="F61" i="9"/>
  <c r="F62" i="9"/>
  <c r="F63" i="9"/>
  <c r="F64" i="9"/>
  <c r="E8" i="9"/>
  <c r="E9" i="9"/>
  <c r="E10" i="9"/>
  <c r="E11" i="9"/>
  <c r="E12" i="9"/>
  <c r="E13" i="9"/>
  <c r="E14" i="9"/>
  <c r="E15" i="9"/>
  <c r="E16" i="9"/>
  <c r="E18" i="9"/>
  <c r="E19" i="9"/>
  <c r="E20" i="9"/>
  <c r="E21" i="9"/>
  <c r="E22" i="9"/>
  <c r="E23" i="9"/>
  <c r="E24" i="9"/>
  <c r="E25" i="9"/>
  <c r="E26" i="9"/>
  <c r="E27" i="9"/>
  <c r="E28" i="9"/>
  <c r="E29" i="9"/>
  <c r="E30" i="9"/>
  <c r="E31" i="9"/>
  <c r="E32" i="9"/>
  <c r="E33" i="9"/>
  <c r="E34" i="9"/>
  <c r="E35" i="9"/>
  <c r="E36" i="9"/>
  <c r="E37" i="9"/>
  <c r="E38" i="9"/>
  <c r="E39" i="9"/>
  <c r="E40" i="9"/>
  <c r="E42" i="9"/>
  <c r="E43" i="9"/>
  <c r="E44" i="9"/>
  <c r="E45" i="9"/>
  <c r="E46" i="9"/>
  <c r="E47" i="9"/>
  <c r="E48" i="9"/>
  <c r="E49" i="9"/>
  <c r="E50" i="9"/>
  <c r="E51" i="9"/>
  <c r="E52" i="9"/>
  <c r="E53" i="9"/>
  <c r="E54" i="9"/>
  <c r="E55" i="9"/>
  <c r="E56" i="9"/>
  <c r="E57" i="9"/>
  <c r="E58" i="9"/>
  <c r="E59" i="9"/>
  <c r="E60" i="9"/>
  <c r="E61" i="9"/>
  <c r="E62" i="9"/>
  <c r="E63" i="9"/>
  <c r="D75" i="9" l="1"/>
  <c r="D72" i="9"/>
  <c r="D73" i="9"/>
  <c r="D74" i="9"/>
  <c r="D71" i="9"/>
  <c r="G98" i="8"/>
  <c r="G13" i="8"/>
  <c r="G14" i="8"/>
  <c r="G96" i="8"/>
  <c r="D70" i="9"/>
  <c r="G97" i="8"/>
  <c r="G95" i="8"/>
  <c r="B14" i="9"/>
  <c r="C14" i="9"/>
  <c r="J14" i="9"/>
  <c r="B15" i="9"/>
  <c r="C15" i="9"/>
  <c r="J15" i="9"/>
  <c r="B16" i="9"/>
  <c r="C16" i="9"/>
  <c r="J16" i="9"/>
  <c r="B17" i="9"/>
  <c r="C17" i="9"/>
  <c r="J17" i="9"/>
  <c r="B18" i="9"/>
  <c r="C18" i="9"/>
  <c r="J18" i="9"/>
  <c r="B19" i="9"/>
  <c r="C19" i="9"/>
  <c r="J19" i="9"/>
  <c r="B20" i="9"/>
  <c r="C20" i="9"/>
  <c r="J20" i="9"/>
  <c r="B21" i="9"/>
  <c r="C21" i="9"/>
  <c r="J21" i="9"/>
  <c r="B22" i="9"/>
  <c r="C22" i="9"/>
  <c r="J22" i="9"/>
  <c r="B23" i="9"/>
  <c r="C23" i="9"/>
  <c r="J23" i="9"/>
  <c r="B24" i="9"/>
  <c r="C24" i="9"/>
  <c r="J24" i="9"/>
  <c r="B25" i="9"/>
  <c r="C25" i="9"/>
  <c r="J25" i="9"/>
  <c r="B26" i="9"/>
  <c r="C26" i="9"/>
  <c r="J26" i="9"/>
  <c r="B27" i="9"/>
  <c r="C27" i="9"/>
  <c r="J27" i="9"/>
  <c r="B28" i="9"/>
  <c r="C28" i="9"/>
  <c r="J28" i="9"/>
  <c r="B29" i="9"/>
  <c r="C29" i="9"/>
  <c r="J29" i="9"/>
  <c r="B30" i="9"/>
  <c r="C30" i="9"/>
  <c r="J30" i="9"/>
  <c r="B31" i="9"/>
  <c r="C31" i="9"/>
  <c r="J31" i="9"/>
  <c r="B32" i="9"/>
  <c r="C32" i="9"/>
  <c r="J32" i="9"/>
  <c r="B33" i="9"/>
  <c r="C33" i="9"/>
  <c r="J33" i="9"/>
  <c r="B34" i="9"/>
  <c r="C34" i="9"/>
  <c r="J34" i="9"/>
  <c r="B35" i="9"/>
  <c r="C35" i="9"/>
  <c r="J35" i="9"/>
  <c r="B36" i="9"/>
  <c r="C36" i="9"/>
  <c r="J36" i="9"/>
  <c r="B37" i="9"/>
  <c r="C37" i="9"/>
  <c r="J37" i="9"/>
  <c r="B38" i="9"/>
  <c r="C38" i="9"/>
  <c r="J38" i="9"/>
  <c r="B39" i="9"/>
  <c r="C39" i="9"/>
  <c r="J39" i="9"/>
  <c r="B40" i="9"/>
  <c r="C40" i="9"/>
  <c r="J40" i="9"/>
  <c r="B41" i="9"/>
  <c r="C41" i="9"/>
  <c r="J41" i="9"/>
  <c r="B42" i="9"/>
  <c r="C42" i="9"/>
  <c r="J42" i="9"/>
  <c r="B43" i="9"/>
  <c r="C43" i="9"/>
  <c r="J43" i="9"/>
  <c r="B44" i="9"/>
  <c r="C44" i="9"/>
  <c r="J44" i="9"/>
  <c r="B45" i="9"/>
  <c r="C45" i="9"/>
  <c r="J45" i="9"/>
  <c r="B46" i="9"/>
  <c r="C46" i="9"/>
  <c r="J46" i="9"/>
  <c r="B47" i="9"/>
  <c r="C47" i="9"/>
  <c r="J47" i="9"/>
  <c r="B48" i="9"/>
  <c r="C48" i="9"/>
  <c r="J48" i="9"/>
  <c r="B49" i="9"/>
  <c r="C49" i="9"/>
  <c r="J49" i="9"/>
  <c r="B50" i="9"/>
  <c r="C50" i="9"/>
  <c r="J50" i="9"/>
  <c r="B51" i="9"/>
  <c r="C51" i="9"/>
  <c r="J51" i="9"/>
  <c r="B52" i="9"/>
  <c r="C52" i="9"/>
  <c r="J52" i="9"/>
  <c r="B53" i="9"/>
  <c r="C53" i="9"/>
  <c r="J53" i="9"/>
  <c r="B54" i="9"/>
  <c r="C54" i="9"/>
  <c r="J54" i="9"/>
  <c r="B55" i="9"/>
  <c r="C55" i="9"/>
  <c r="J55" i="9"/>
  <c r="B56" i="9"/>
  <c r="C56" i="9"/>
  <c r="J56" i="9"/>
  <c r="B57" i="9"/>
  <c r="C57" i="9"/>
  <c r="J57" i="9"/>
  <c r="B58" i="9"/>
  <c r="C58" i="9"/>
  <c r="J58" i="9"/>
  <c r="B59" i="9"/>
  <c r="C59" i="9"/>
  <c r="J59" i="9"/>
  <c r="B60" i="9"/>
  <c r="C60" i="9"/>
  <c r="J60" i="9"/>
  <c r="B61" i="9"/>
  <c r="C61" i="9"/>
  <c r="J61" i="9"/>
  <c r="B62" i="9"/>
  <c r="C62" i="9"/>
  <c r="J62" i="9"/>
  <c r="B63" i="9"/>
  <c r="C63" i="9"/>
  <c r="J63" i="9"/>
  <c r="B64" i="9"/>
  <c r="C64" i="9"/>
  <c r="J64" i="9"/>
  <c r="B9" i="9"/>
  <c r="C9" i="9"/>
  <c r="J9" i="9"/>
  <c r="B10" i="9"/>
  <c r="C10" i="9"/>
  <c r="J10" i="9"/>
  <c r="B11" i="9"/>
  <c r="C11" i="9"/>
  <c r="J11" i="9"/>
  <c r="B12" i="9"/>
  <c r="C12" i="9"/>
  <c r="J12" i="9"/>
  <c r="B13" i="9"/>
  <c r="C13" i="9"/>
  <c r="J13" i="9"/>
  <c r="C8" i="9"/>
  <c r="J8" i="9"/>
  <c r="B8" i="9"/>
  <c r="A47" i="2" l="1"/>
  <c r="A43" i="2"/>
  <c r="A44" i="2"/>
  <c r="A45" i="2"/>
  <c r="A46" i="2"/>
  <c r="A54" i="2"/>
  <c r="A55" i="2"/>
  <c r="A56" i="2"/>
  <c r="A57" i="2"/>
  <c r="A58" i="2"/>
  <c r="A59" i="2"/>
  <c r="A60" i="2"/>
  <c r="A61" i="2"/>
  <c r="A62" i="2"/>
  <c r="A63" i="2"/>
  <c r="A37" i="2"/>
  <c r="A38" i="2"/>
  <c r="A39" i="2"/>
  <c r="A33" i="2"/>
  <c r="A34" i="2"/>
  <c r="A35" i="2"/>
  <c r="A23" i="2"/>
  <c r="A8" i="2"/>
  <c r="A9" i="2"/>
  <c r="A10" i="2"/>
  <c r="A11" i="2"/>
  <c r="A12" i="2"/>
  <c r="A13" i="2"/>
  <c r="A14" i="2"/>
  <c r="A15" i="2"/>
  <c r="A16" i="2"/>
  <c r="A17" i="2"/>
  <c r="A18" i="2"/>
  <c r="A19" i="2"/>
  <c r="A20" i="2"/>
  <c r="A21" i="2"/>
  <c r="A22" i="2"/>
  <c r="A24" i="2"/>
  <c r="A25" i="2"/>
  <c r="A26" i="2"/>
  <c r="A27" i="2"/>
  <c r="A28" i="2"/>
  <c r="A29" i="2"/>
  <c r="A30" i="2"/>
  <c r="A31" i="2"/>
  <c r="A32" i="2"/>
  <c r="A36" i="2"/>
  <c r="A40" i="2"/>
  <c r="A41" i="2"/>
  <c r="A42" i="2"/>
  <c r="A52" i="2"/>
  <c r="A53" i="2"/>
  <c r="A64" i="2"/>
  <c r="A65" i="2"/>
  <c r="A66" i="2"/>
  <c r="A67" i="2"/>
  <c r="A68" i="2"/>
  <c r="A69" i="9" s="1"/>
  <c r="A67" i="9" l="1"/>
  <c r="A68" i="9"/>
  <c r="I64" i="9"/>
  <c r="F68" i="2"/>
  <c r="F27" i="2"/>
  <c r="I27" i="9"/>
  <c r="I14" i="9"/>
  <c r="F14" i="2"/>
  <c r="F67" i="2"/>
  <c r="I63" i="9"/>
  <c r="I49" i="9"/>
  <c r="F53" i="2"/>
  <c r="I40" i="9"/>
  <c r="F40" i="2"/>
  <c r="F30" i="2"/>
  <c r="I30" i="9"/>
  <c r="I26" i="9"/>
  <c r="F26" i="2"/>
  <c r="I21" i="9"/>
  <c r="F21" i="2"/>
  <c r="I17" i="9"/>
  <c r="F17" i="2"/>
  <c r="I13" i="9"/>
  <c r="F13" i="2"/>
  <c r="F9" i="2"/>
  <c r="I9" i="9"/>
  <c r="I34" i="9"/>
  <c r="F34" i="2"/>
  <c r="I37" i="9"/>
  <c r="F37" i="2"/>
  <c r="I56" i="9"/>
  <c r="F60" i="2"/>
  <c r="I52" i="9"/>
  <c r="F56" i="2"/>
  <c r="I45" i="9"/>
  <c r="F45" i="2"/>
  <c r="I41" i="9"/>
  <c r="F41" i="2"/>
  <c r="F66" i="2"/>
  <c r="I62" i="9"/>
  <c r="I36" i="9"/>
  <c r="F36" i="2"/>
  <c r="I25" i="9"/>
  <c r="F25" i="2"/>
  <c r="I20" i="9"/>
  <c r="F20" i="2"/>
  <c r="I16" i="9"/>
  <c r="F16" i="2"/>
  <c r="I12" i="9"/>
  <c r="F12" i="2"/>
  <c r="I8" i="9"/>
  <c r="F8" i="2"/>
  <c r="I33" i="9"/>
  <c r="F33" i="2"/>
  <c r="F63" i="2"/>
  <c r="I59" i="9"/>
  <c r="F59" i="2"/>
  <c r="I55" i="9"/>
  <c r="F55" i="2"/>
  <c r="I51" i="9"/>
  <c r="I44" i="9"/>
  <c r="F44" i="2"/>
  <c r="F31" i="2"/>
  <c r="I31" i="9"/>
  <c r="I18" i="9"/>
  <c r="F18" i="2"/>
  <c r="I48" i="9"/>
  <c r="F52" i="2"/>
  <c r="I29" i="9"/>
  <c r="F29" i="2"/>
  <c r="I61" i="9"/>
  <c r="F65" i="2"/>
  <c r="I42" i="9"/>
  <c r="F42" i="2"/>
  <c r="I32" i="9"/>
  <c r="F32" i="2"/>
  <c r="I28" i="9"/>
  <c r="F28" i="2"/>
  <c r="I24" i="9"/>
  <c r="F24" i="2"/>
  <c r="F19" i="2"/>
  <c r="I19" i="9"/>
  <c r="F15" i="2"/>
  <c r="I15" i="9"/>
  <c r="F11" i="2"/>
  <c r="I11" i="9"/>
  <c r="F23" i="2"/>
  <c r="I23" i="9"/>
  <c r="F39" i="2"/>
  <c r="I39" i="9"/>
  <c r="I58" i="9"/>
  <c r="F62" i="2"/>
  <c r="F58" i="2"/>
  <c r="I54" i="9"/>
  <c r="I50" i="9"/>
  <c r="F54" i="2"/>
  <c r="F43" i="2"/>
  <c r="I43" i="9"/>
  <c r="I60" i="9"/>
  <c r="F64" i="2"/>
  <c r="I22" i="9"/>
  <c r="F22" i="2"/>
  <c r="I10" i="9"/>
  <c r="F10" i="2"/>
  <c r="F35" i="2"/>
  <c r="I35" i="9"/>
  <c r="F38" i="2"/>
  <c r="I38" i="9"/>
  <c r="I57" i="9"/>
  <c r="F61" i="2"/>
  <c r="I53" i="9"/>
  <c r="F57" i="2"/>
  <c r="F46" i="2"/>
  <c r="I46" i="9"/>
  <c r="F47" i="2"/>
  <c r="I47" i="9"/>
  <c r="A66" i="9"/>
  <c r="A65" i="9"/>
  <c r="A64" i="9"/>
  <c r="A63" i="9"/>
  <c r="A49" i="9"/>
  <c r="A40" i="9"/>
  <c r="A30" i="9"/>
  <c r="A26" i="9"/>
  <c r="A21" i="9"/>
  <c r="A17" i="9"/>
  <c r="A13" i="9"/>
  <c r="A9" i="9"/>
  <c r="A48" i="9"/>
  <c r="A36" i="9"/>
  <c r="A29" i="9"/>
  <c r="A25" i="9"/>
  <c r="A20" i="9"/>
  <c r="A16" i="9"/>
  <c r="A12" i="9"/>
  <c r="A8" i="9"/>
  <c r="A62" i="9"/>
  <c r="A61" i="9"/>
  <c r="A42" i="9"/>
  <c r="A32" i="9"/>
  <c r="A28" i="9"/>
  <c r="A24" i="9"/>
  <c r="A19" i="9"/>
  <c r="A15" i="9"/>
  <c r="A11" i="9"/>
  <c r="A60" i="9"/>
  <c r="A41" i="9"/>
  <c r="A31" i="9"/>
  <c r="A27" i="9"/>
  <c r="A22" i="9"/>
  <c r="A18" i="9"/>
  <c r="A14" i="9"/>
  <c r="A10" i="9"/>
  <c r="A47" i="9"/>
  <c r="A56" i="9"/>
  <c r="A33" i="9"/>
  <c r="A59" i="9"/>
  <c r="A55" i="9"/>
  <c r="A51" i="9"/>
  <c r="A44" i="9"/>
  <c r="A34" i="9"/>
  <c r="A52" i="9"/>
  <c r="A23" i="9"/>
  <c r="A39" i="9"/>
  <c r="A58" i="9"/>
  <c r="A54" i="9"/>
  <c r="A50" i="9"/>
  <c r="A43" i="9"/>
  <c r="A37" i="9"/>
  <c r="A45" i="9"/>
  <c r="A35" i="9"/>
  <c r="A38" i="9"/>
  <c r="A57" i="9"/>
  <c r="A53" i="9"/>
  <c r="A46" i="9"/>
  <c r="D69" i="9" l="1"/>
  <c r="G27" i="8"/>
  <c r="G84" i="8"/>
  <c r="D65" i="9"/>
  <c r="D66" i="9"/>
  <c r="D67" i="9"/>
  <c r="D68" i="9"/>
  <c r="G83" i="8"/>
  <c r="G85" i="8"/>
  <c r="D57" i="9"/>
  <c r="D58" i="9"/>
  <c r="D59" i="9"/>
  <c r="D45" i="9"/>
  <c r="G60" i="8"/>
  <c r="D54" i="9"/>
  <c r="G61" i="8"/>
  <c r="D55" i="9"/>
  <c r="G64" i="8"/>
  <c r="D43" i="9"/>
  <c r="G67" i="8"/>
  <c r="D44" i="9"/>
  <c r="G68" i="8"/>
  <c r="D53" i="9"/>
  <c r="G81" i="8"/>
  <c r="D52" i="9"/>
  <c r="G59" i="8"/>
  <c r="D51" i="9"/>
  <c r="G82" i="8"/>
  <c r="D39" i="9"/>
  <c r="G45" i="8"/>
  <c r="D50" i="9"/>
  <c r="G44" i="8"/>
  <c r="D33" i="9"/>
  <c r="G72" i="8"/>
  <c r="D34" i="9"/>
  <c r="G73" i="8"/>
  <c r="D38" i="9"/>
  <c r="G76" i="8"/>
  <c r="D35" i="9"/>
  <c r="G40" i="8"/>
  <c r="D37" i="9"/>
  <c r="G42" i="8"/>
  <c r="D23" i="9"/>
  <c r="G37" i="8"/>
  <c r="D56" i="9"/>
  <c r="G21" i="8"/>
  <c r="D46" i="9"/>
  <c r="G88" i="8"/>
  <c r="G54" i="8"/>
  <c r="G53" i="8"/>
  <c r="G33" i="8"/>
  <c r="G93" i="8"/>
  <c r="G86" i="8"/>
  <c r="G74" i="8"/>
  <c r="G75" i="8"/>
  <c r="G94" i="8"/>
  <c r="G15" i="8"/>
  <c r="D30" i="9" l="1"/>
  <c r="D36" i="9"/>
  <c r="D32" i="9"/>
  <c r="D41" i="9"/>
  <c r="D19" i="9"/>
  <c r="G65" i="8"/>
  <c r="D31" i="9"/>
  <c r="G52" i="8"/>
  <c r="D47" i="9"/>
  <c r="G80" i="8"/>
  <c r="D48" i="9"/>
  <c r="G87" i="8"/>
  <c r="D49" i="9"/>
  <c r="D60" i="9"/>
  <c r="D63" i="9"/>
  <c r="D62" i="9"/>
  <c r="D61" i="9"/>
  <c r="D64" i="9"/>
  <c r="D21" i="9"/>
  <c r="G25" i="8"/>
  <c r="D22" i="9"/>
  <c r="G26" i="8"/>
  <c r="D20" i="9"/>
  <c r="D27" i="9"/>
  <c r="G91" i="8"/>
  <c r="D26" i="9"/>
  <c r="G90" i="8"/>
  <c r="D29" i="9"/>
  <c r="G20" i="8"/>
  <c r="D25" i="9"/>
  <c r="G89" i="8"/>
  <c r="D28" i="9"/>
  <c r="G92" i="8"/>
  <c r="D24" i="9"/>
  <c r="G17" i="8"/>
  <c r="D40" i="9"/>
  <c r="G12" i="8"/>
  <c r="D42" i="9"/>
  <c r="G16" i="8"/>
  <c r="AD64" i="9"/>
  <c r="AD63" i="9"/>
  <c r="AD62" i="9"/>
  <c r="AD61" i="9"/>
  <c r="AD60" i="9"/>
  <c r="AD59" i="9"/>
  <c r="AD58" i="9"/>
  <c r="AD57" i="9"/>
  <c r="AD56" i="9"/>
  <c r="AD55" i="9"/>
  <c r="AD54" i="9"/>
  <c r="AD53" i="9"/>
  <c r="AD52" i="9"/>
  <c r="AD51" i="9"/>
  <c r="AD50" i="9"/>
  <c r="AD49" i="9"/>
  <c r="AD48" i="9"/>
  <c r="AD47" i="9"/>
  <c r="AD46" i="9"/>
  <c r="AD45" i="9"/>
  <c r="AD44" i="9"/>
  <c r="AD43" i="9"/>
  <c r="AD42" i="9"/>
  <c r="AD41" i="9"/>
  <c r="AD40" i="9"/>
  <c r="AD39" i="9"/>
  <c r="AD38" i="9"/>
  <c r="AD37" i="9"/>
  <c r="AD36" i="9"/>
  <c r="AD35" i="9"/>
  <c r="AD34" i="9"/>
  <c r="AD33" i="9"/>
  <c r="AD32" i="9"/>
  <c r="AD31" i="9"/>
  <c r="AD30" i="9"/>
  <c r="AD29" i="9"/>
  <c r="AD28" i="9"/>
  <c r="AD27" i="9"/>
  <c r="AD26" i="9"/>
  <c r="AD25" i="9"/>
  <c r="AD24" i="9"/>
  <c r="AD23" i="9"/>
  <c r="AD22" i="9"/>
  <c r="AD21" i="9"/>
  <c r="AD20" i="9"/>
  <c r="AD19" i="9"/>
  <c r="AD18" i="9"/>
  <c r="AD17" i="9"/>
  <c r="AD16" i="9"/>
  <c r="AD15" i="9"/>
  <c r="AD14" i="9"/>
  <c r="AD13" i="9"/>
  <c r="AD12" i="9"/>
  <c r="AD11" i="9"/>
  <c r="AD10" i="9"/>
  <c r="AD9" i="9"/>
  <c r="AD8" i="9"/>
  <c r="L69" i="2" l="1"/>
  <c r="M70" i="2"/>
  <c r="AT70" i="2" s="1"/>
  <c r="M69" i="2"/>
  <c r="AT69" i="2" s="1"/>
  <c r="K70" i="2"/>
  <c r="J69" i="2"/>
  <c r="L70" i="2"/>
  <c r="K69" i="2"/>
  <c r="J70" i="2"/>
  <c r="J24" i="2"/>
  <c r="J60" i="2"/>
  <c r="L68" i="2"/>
  <c r="L22" i="2"/>
  <c r="L42" i="2"/>
  <c r="L29" i="2"/>
  <c r="M20" i="2"/>
  <c r="M40" i="2"/>
  <c r="AT40" i="2" s="1"/>
  <c r="K21" i="2"/>
  <c r="M42" i="2"/>
  <c r="AT42" i="2" s="1"/>
  <c r="K20" i="2"/>
  <c r="K40" i="2"/>
  <c r="J21" i="2"/>
  <c r="K24" i="2"/>
  <c r="K60" i="2"/>
  <c r="J68" i="2"/>
  <c r="J22" i="2"/>
  <c r="J42" i="2"/>
  <c r="J29" i="2"/>
  <c r="L20" i="2"/>
  <c r="L40" i="2"/>
  <c r="M21" i="2"/>
  <c r="AT21" i="2" s="1"/>
  <c r="L24" i="2"/>
  <c r="L60" i="2"/>
  <c r="M29" i="2"/>
  <c r="AT29" i="2" s="1"/>
  <c r="M24" i="2"/>
  <c r="AT24" i="2" s="1"/>
  <c r="M60" i="2"/>
  <c r="AT60" i="2" s="1"/>
  <c r="K68" i="2"/>
  <c r="K22" i="2"/>
  <c r="K42" i="2"/>
  <c r="K29" i="2"/>
  <c r="J20" i="2"/>
  <c r="J40" i="2"/>
  <c r="L21" i="2"/>
  <c r="M68" i="2"/>
  <c r="M22" i="2"/>
  <c r="AT22" i="2" s="1"/>
  <c r="D18" i="9"/>
  <c r="K22" i="9" l="1"/>
  <c r="M22" i="9"/>
  <c r="L22" i="9"/>
  <c r="AE22" i="9"/>
  <c r="D17" i="9"/>
  <c r="G39" i="8"/>
  <c r="G41" i="8"/>
  <c r="D29" i="4"/>
  <c r="D28" i="4"/>
  <c r="D27" i="4"/>
  <c r="D26" i="4"/>
  <c r="D25" i="4"/>
  <c r="D24" i="4"/>
  <c r="D23" i="4"/>
  <c r="D7" i="4"/>
  <c r="D8" i="4"/>
  <c r="D9" i="4"/>
  <c r="D10" i="4"/>
  <c r="D11" i="4"/>
  <c r="D12" i="4"/>
  <c r="D13" i="4"/>
  <c r="D14" i="4"/>
  <c r="D15" i="4"/>
  <c r="D16" i="4"/>
  <c r="D17" i="4"/>
  <c r="D18" i="4"/>
  <c r="D19" i="4"/>
  <c r="D20" i="4"/>
  <c r="D21" i="4"/>
  <c r="D22" i="4"/>
  <c r="D4" i="4"/>
  <c r="D5" i="4"/>
  <c r="D6" i="4"/>
  <c r="D3" i="4"/>
  <c r="D8" i="9" l="1"/>
  <c r="G43" i="8"/>
  <c r="D13" i="9"/>
  <c r="G50" i="8"/>
  <c r="D9" i="9"/>
  <c r="G48" i="8"/>
  <c r="D10" i="9"/>
  <c r="G46" i="8"/>
  <c r="D16" i="9"/>
  <c r="G51" i="8"/>
  <c r="D12" i="9"/>
  <c r="G47" i="8"/>
  <c r="D11" i="9"/>
  <c r="G49" i="8"/>
  <c r="D15" i="9"/>
  <c r="G32" i="8"/>
  <c r="D14" i="9"/>
  <c r="G31" i="8"/>
  <c r="J92" i="2" l="1"/>
  <c r="K95" i="2"/>
  <c r="L91" i="2"/>
  <c r="J94" i="2"/>
  <c r="M93" i="2"/>
  <c r="L51" i="2"/>
  <c r="J51" i="2"/>
  <c r="K51" i="2"/>
  <c r="M51" i="2"/>
  <c r="J89" i="2"/>
  <c r="K89" i="2"/>
  <c r="M89" i="2"/>
  <c r="AT89" i="2" s="1"/>
  <c r="L89" i="2"/>
  <c r="J82" i="2"/>
  <c r="J86" i="2"/>
  <c r="K84" i="2"/>
  <c r="M82" i="2"/>
  <c r="M86" i="2"/>
  <c r="L84" i="2"/>
  <c r="M79" i="2"/>
  <c r="AT79" i="2" s="1"/>
  <c r="K79" i="2"/>
  <c r="L76" i="2"/>
  <c r="M78" i="2"/>
  <c r="AT78" i="2" s="1"/>
  <c r="L78" i="2"/>
  <c r="J75" i="2"/>
  <c r="J71" i="2"/>
  <c r="L74" i="2"/>
  <c r="M73" i="2"/>
  <c r="AT73" i="2" s="1"/>
  <c r="J72" i="2"/>
  <c r="J64" i="2"/>
  <c r="J47" i="2"/>
  <c r="J31" i="2"/>
  <c r="J30" i="2"/>
  <c r="J52" i="2"/>
  <c r="L33" i="2"/>
  <c r="M41" i="2"/>
  <c r="AT41" i="2" s="1"/>
  <c r="M26" i="2"/>
  <c r="K65" i="2"/>
  <c r="K43" i="2"/>
  <c r="K19" i="2"/>
  <c r="K27" i="2"/>
  <c r="L30" i="2"/>
  <c r="M28" i="2"/>
  <c r="AT28" i="2" s="1"/>
  <c r="K56" i="2"/>
  <c r="K64" i="2"/>
  <c r="K47" i="2"/>
  <c r="K31" i="2"/>
  <c r="K30" i="2"/>
  <c r="K52" i="2"/>
  <c r="J33" i="2"/>
  <c r="L41" i="2"/>
  <c r="L26" i="2"/>
  <c r="M65" i="2"/>
  <c r="M43" i="2"/>
  <c r="M19" i="2"/>
  <c r="AT19" i="2" s="1"/>
  <c r="M12" i="2"/>
  <c r="AT12" i="2" s="1"/>
  <c r="J34" i="2"/>
  <c r="J67" i="2"/>
  <c r="M53" i="2"/>
  <c r="AT53" i="2" s="1"/>
  <c r="M15" i="2"/>
  <c r="AT15" i="2" s="1"/>
  <c r="M66" i="2"/>
  <c r="M13" i="2"/>
  <c r="K28" i="2"/>
  <c r="K44" i="2"/>
  <c r="J36" i="2"/>
  <c r="J17" i="2"/>
  <c r="L62" i="2"/>
  <c r="L34" i="2"/>
  <c r="L35" i="2"/>
  <c r="L11" i="2"/>
  <c r="L67" i="2"/>
  <c r="L16" i="2"/>
  <c r="L23" i="2"/>
  <c r="L57" i="2"/>
  <c r="M18" i="2"/>
  <c r="AT18" i="2" s="1"/>
  <c r="K26" i="2"/>
  <c r="J43" i="2"/>
  <c r="L65" i="2"/>
  <c r="L43" i="2"/>
  <c r="L27" i="2"/>
  <c r="L55" i="2"/>
  <c r="M33" i="2"/>
  <c r="J11" i="2"/>
  <c r="L93" i="2"/>
  <c r="K92" i="2"/>
  <c r="M95" i="2"/>
  <c r="J91" i="2"/>
  <c r="K94" i="2"/>
  <c r="L49" i="2"/>
  <c r="J49" i="2"/>
  <c r="K49" i="2"/>
  <c r="M49" i="2"/>
  <c r="AT49" i="2" s="1"/>
  <c r="J87" i="2"/>
  <c r="K87" i="2"/>
  <c r="M87" i="2"/>
  <c r="AT87" i="2" s="1"/>
  <c r="L87" i="2"/>
  <c r="J81" i="2"/>
  <c r="J83" i="2"/>
  <c r="K85" i="2"/>
  <c r="M81" i="2"/>
  <c r="AT81" i="2" s="1"/>
  <c r="M83" i="2"/>
  <c r="AT83" i="2" s="1"/>
  <c r="L85" i="2"/>
  <c r="M80" i="2"/>
  <c r="AT80" i="2" s="1"/>
  <c r="L79" i="2"/>
  <c r="J76" i="2"/>
  <c r="M77" i="2"/>
  <c r="L77" i="2"/>
  <c r="K75" i="2"/>
  <c r="K71" i="2"/>
  <c r="J73" i="2"/>
  <c r="K74" i="2"/>
  <c r="J32" i="2"/>
  <c r="J38" i="2"/>
  <c r="J55" i="2"/>
  <c r="J57" i="2"/>
  <c r="J25" i="2"/>
  <c r="L61" i="2"/>
  <c r="L12" i="2"/>
  <c r="M56" i="2"/>
  <c r="M8" i="2"/>
  <c r="AT8" i="2" s="1"/>
  <c r="K14" i="2"/>
  <c r="K58" i="2"/>
  <c r="K59" i="2"/>
  <c r="M59" i="2"/>
  <c r="AT59" i="2" s="1"/>
  <c r="L54" i="2"/>
  <c r="J35" i="2"/>
  <c r="K32" i="2"/>
  <c r="K38" i="2"/>
  <c r="K55" i="2"/>
  <c r="K57" i="2"/>
  <c r="K25" i="2"/>
  <c r="J61" i="2"/>
  <c r="J12" i="2"/>
  <c r="L56" i="2"/>
  <c r="L8" i="2"/>
  <c r="M14" i="2"/>
  <c r="AT14" i="2" s="1"/>
  <c r="M58" i="2"/>
  <c r="AT58" i="2" s="1"/>
  <c r="K9" i="2"/>
  <c r="K41" i="2"/>
  <c r="J46" i="2"/>
  <c r="M64" i="2"/>
  <c r="AT64" i="2" s="1"/>
  <c r="M47" i="2"/>
  <c r="AT47" i="2" s="1"/>
  <c r="M31" i="2"/>
  <c r="AT31" i="2" s="1"/>
  <c r="M30" i="2"/>
  <c r="AT30" i="2" s="1"/>
  <c r="M52" i="2"/>
  <c r="AT52" i="2" s="1"/>
  <c r="K33" i="2"/>
  <c r="J41" i="2"/>
  <c r="J26" i="2"/>
  <c r="L19" i="2"/>
  <c r="L53" i="2"/>
  <c r="L52" i="2"/>
  <c r="J62" i="2"/>
  <c r="M94" i="2"/>
  <c r="AT94" i="2" s="1"/>
  <c r="J93" i="2"/>
  <c r="M92" i="2"/>
  <c r="L95" i="2"/>
  <c r="K91" i="2"/>
  <c r="M48" i="2"/>
  <c r="AT48" i="2" s="1"/>
  <c r="L48" i="2"/>
  <c r="J48" i="2"/>
  <c r="K48" i="2"/>
  <c r="J88" i="2"/>
  <c r="K88" i="2"/>
  <c r="M88" i="2"/>
  <c r="AT88" i="2" s="1"/>
  <c r="L88" i="2"/>
  <c r="J84" i="2"/>
  <c r="K82" i="2"/>
  <c r="K86" i="2"/>
  <c r="M84" i="2"/>
  <c r="AT84" i="2" s="1"/>
  <c r="L82" i="2"/>
  <c r="L86" i="2"/>
  <c r="J79" i="2"/>
  <c r="L80" i="2"/>
  <c r="K76" i="2"/>
  <c r="J77" i="2"/>
  <c r="J78" i="2"/>
  <c r="M75" i="2"/>
  <c r="AT75" i="2" s="1"/>
  <c r="M71" i="2"/>
  <c r="AT71" i="2" s="1"/>
  <c r="L73" i="2"/>
  <c r="L72" i="2"/>
  <c r="M74" i="2"/>
  <c r="AT74" i="2" s="1"/>
  <c r="J16" i="2"/>
  <c r="J23" i="2"/>
  <c r="J63" i="2"/>
  <c r="J54" i="2"/>
  <c r="L18" i="2"/>
  <c r="M37" i="2"/>
  <c r="AT37" i="2" s="1"/>
  <c r="K10" i="2"/>
  <c r="K45" i="2"/>
  <c r="K46" i="2"/>
  <c r="K39" i="2"/>
  <c r="J9" i="2"/>
  <c r="M67" i="2"/>
  <c r="AT67" i="2" s="1"/>
  <c r="L25" i="2"/>
  <c r="M44" i="2"/>
  <c r="AT44" i="2" s="1"/>
  <c r="J65" i="2"/>
  <c r="J39" i="2"/>
  <c r="K16" i="2"/>
  <c r="K23" i="2"/>
  <c r="K63" i="2"/>
  <c r="K54" i="2"/>
  <c r="J18" i="2"/>
  <c r="L37" i="2"/>
  <c r="L10" i="2"/>
  <c r="M45" i="2"/>
  <c r="AT45" i="2" s="1"/>
  <c r="M46" i="2"/>
  <c r="AT46" i="2" s="1"/>
  <c r="M39" i="2"/>
  <c r="AT39" i="2" s="1"/>
  <c r="M27" i="2"/>
  <c r="AT27" i="2" s="1"/>
  <c r="M61" i="2"/>
  <c r="AT61" i="2" s="1"/>
  <c r="K17" i="2"/>
  <c r="J58" i="2"/>
  <c r="M32" i="2"/>
  <c r="AT32" i="2" s="1"/>
  <c r="M38" i="2"/>
  <c r="AT38" i="2" s="1"/>
  <c r="M55" i="2"/>
  <c r="AT55" i="2" s="1"/>
  <c r="M57" i="2"/>
  <c r="AT57" i="2" s="1"/>
  <c r="M25" i="2"/>
  <c r="AT25" i="2" s="1"/>
  <c r="K61" i="2"/>
  <c r="K12" i="2"/>
  <c r="J56" i="2"/>
  <c r="J8" i="2"/>
  <c r="L14" i="2"/>
  <c r="L58" i="2"/>
  <c r="L59" i="2"/>
  <c r="L64" i="2"/>
  <c r="L47" i="2"/>
  <c r="L63" i="2"/>
  <c r="K36" i="2"/>
  <c r="K8" i="2"/>
  <c r="M9" i="2"/>
  <c r="AT9" i="2" s="1"/>
  <c r="L45" i="2"/>
  <c r="L39" i="2"/>
  <c r="L32" i="2"/>
  <c r="L66" i="2"/>
  <c r="K37" i="2"/>
  <c r="J27" i="2"/>
  <c r="M91" i="2"/>
  <c r="AT91" i="2" s="1"/>
  <c r="L94" i="2"/>
  <c r="K93" i="2"/>
  <c r="L92" i="2"/>
  <c r="J95" i="2"/>
  <c r="M50" i="2"/>
  <c r="AT50" i="2" s="1"/>
  <c r="L50" i="2"/>
  <c r="J50" i="2"/>
  <c r="K50" i="2"/>
  <c r="J90" i="2"/>
  <c r="K90" i="2"/>
  <c r="M90" i="2"/>
  <c r="AT90" i="2" s="1"/>
  <c r="L90" i="2"/>
  <c r="J85" i="2"/>
  <c r="K81" i="2"/>
  <c r="K83" i="2"/>
  <c r="M85" i="2"/>
  <c r="AT85" i="2" s="1"/>
  <c r="L81" i="2"/>
  <c r="L83" i="2"/>
  <c r="J80" i="2"/>
  <c r="K80" i="2"/>
  <c r="M76" i="2"/>
  <c r="AT76" i="2" s="1"/>
  <c r="K78" i="2"/>
  <c r="K77" i="2"/>
  <c r="L75" i="2"/>
  <c r="L71" i="2"/>
  <c r="M72" i="2"/>
  <c r="AT72" i="2" s="1"/>
  <c r="J74" i="2"/>
  <c r="K73" i="2"/>
  <c r="K72" i="2"/>
  <c r="J53" i="2"/>
  <c r="J15" i="2"/>
  <c r="J66" i="2"/>
  <c r="J13" i="2"/>
  <c r="L28" i="2"/>
  <c r="L44" i="2"/>
  <c r="M36" i="2"/>
  <c r="AT36" i="2" s="1"/>
  <c r="M17" i="2"/>
  <c r="AT17" i="2" s="1"/>
  <c r="K62" i="2"/>
  <c r="K34" i="2"/>
  <c r="K35" i="2"/>
  <c r="K11" i="2"/>
  <c r="K67" i="2"/>
  <c r="L15" i="2"/>
  <c r="L13" i="2"/>
  <c r="J45" i="2"/>
  <c r="J59" i="2"/>
  <c r="K53" i="2"/>
  <c r="K15" i="2"/>
  <c r="K66" i="2"/>
  <c r="K13" i="2"/>
  <c r="J28" i="2"/>
  <c r="J44" i="2"/>
  <c r="L36" i="2"/>
  <c r="L17" i="2"/>
  <c r="M62" i="2"/>
  <c r="AT62" i="2" s="1"/>
  <c r="M34" i="2"/>
  <c r="AT34" i="2" s="1"/>
  <c r="M35" i="2"/>
  <c r="AT35" i="2" s="1"/>
  <c r="M11" i="2"/>
  <c r="AT11" i="2" s="1"/>
  <c r="L31" i="2"/>
  <c r="J10" i="2"/>
  <c r="J19" i="2"/>
  <c r="M16" i="2"/>
  <c r="AT16" i="2" s="1"/>
  <c r="M23" i="2"/>
  <c r="AT23" i="2" s="1"/>
  <c r="M63" i="2"/>
  <c r="AT63" i="2" s="1"/>
  <c r="M54" i="2"/>
  <c r="AT54" i="2" s="1"/>
  <c r="K18" i="2"/>
  <c r="J37" i="2"/>
  <c r="M10" i="2"/>
  <c r="AT10" i="2" s="1"/>
  <c r="L46" i="2"/>
  <c r="L9" i="2"/>
  <c r="L38" i="2"/>
  <c r="J14" i="2"/>
  <c r="AT95" i="2"/>
  <c r="AT93" i="2"/>
  <c r="AT92" i="2"/>
  <c r="AT51" i="2"/>
  <c r="AT86" i="2"/>
  <c r="AT82" i="2"/>
  <c r="AT77" i="2"/>
  <c r="M21" i="9"/>
  <c r="L42" i="9"/>
  <c r="L21" i="9"/>
  <c r="L24" i="9"/>
  <c r="M42" i="9"/>
  <c r="M24" i="9"/>
  <c r="L40" i="9"/>
  <c r="AT20" i="2"/>
  <c r="AT65" i="2"/>
  <c r="AT33" i="2"/>
  <c r="K42" i="9"/>
  <c r="K40" i="9"/>
  <c r="AT66" i="2"/>
  <c r="K21" i="9"/>
  <c r="AT43" i="2"/>
  <c r="K24" i="9"/>
  <c r="AT26" i="2"/>
  <c r="AT68" i="2"/>
  <c r="AT56" i="2"/>
  <c r="AT13" i="2"/>
  <c r="M56" i="9" l="1"/>
  <c r="AE29" i="9"/>
  <c r="AE21" i="9"/>
  <c r="AE42" i="9"/>
  <c r="AE24" i="9"/>
  <c r="M73" i="9"/>
  <c r="L76" i="9"/>
  <c r="M40" i="9"/>
  <c r="AE65" i="9"/>
  <c r="AE66" i="9"/>
  <c r="L56" i="9"/>
  <c r="M65" i="9"/>
  <c r="M66" i="9"/>
  <c r="L65" i="9"/>
  <c r="L66" i="9"/>
  <c r="AE74" i="9"/>
  <c r="M79" i="9"/>
  <c r="AE40" i="9"/>
  <c r="K65" i="9"/>
  <c r="K66" i="9"/>
  <c r="AE56" i="9"/>
  <c r="K29" i="9"/>
  <c r="K56" i="9"/>
  <c r="L29" i="9"/>
  <c r="M29" i="9"/>
  <c r="K82" i="9"/>
  <c r="M77" i="9"/>
  <c r="AE82" i="9"/>
  <c r="M82" i="9"/>
  <c r="M80" i="9"/>
  <c r="K73" i="9"/>
  <c r="K80" i="9"/>
  <c r="L78" i="9"/>
  <c r="L72" i="9"/>
  <c r="M74" i="9"/>
  <c r="AE77" i="9"/>
  <c r="L79" i="9"/>
  <c r="M76" i="9"/>
  <c r="L82" i="9"/>
  <c r="AE72" i="9"/>
  <c r="K75" i="9"/>
  <c r="AE73" i="9"/>
  <c r="K77" i="9"/>
  <c r="AE80" i="9"/>
  <c r="L73" i="9"/>
  <c r="AE71" i="9"/>
  <c r="K74" i="9"/>
  <c r="AE75" i="9"/>
  <c r="AE79" i="9"/>
  <c r="K76" i="9"/>
  <c r="M71" i="9"/>
  <c r="L74" i="9"/>
  <c r="L81" i="9"/>
  <c r="K71" i="9"/>
  <c r="K72" i="9"/>
  <c r="K78" i="9"/>
  <c r="K79" i="9"/>
  <c r="AE81" i="9"/>
  <c r="M72" i="9"/>
  <c r="M81" i="9"/>
  <c r="K81" i="9"/>
  <c r="AE78" i="9"/>
  <c r="AE76" i="9"/>
  <c r="L77" i="9"/>
  <c r="L80" i="9"/>
  <c r="M75" i="9"/>
  <c r="L75" i="9"/>
  <c r="L71" i="9"/>
  <c r="M78" i="9"/>
  <c r="K15" i="9"/>
  <c r="K12" i="9"/>
  <c r="K18" i="9"/>
  <c r="K13" i="9"/>
  <c r="K10" i="9"/>
  <c r="K9" i="9"/>
  <c r="K16" i="9"/>
  <c r="K63" i="9"/>
  <c r="K50" i="9"/>
  <c r="K35" i="9"/>
  <c r="K45" i="9"/>
  <c r="K64" i="9"/>
  <c r="K52" i="9"/>
  <c r="K28" i="9"/>
  <c r="M30" i="9"/>
  <c r="M62" i="9"/>
  <c r="L48" i="9"/>
  <c r="L13" i="9"/>
  <c r="M19" i="9"/>
  <c r="L12" i="9"/>
  <c r="M39" i="9"/>
  <c r="L51" i="9"/>
  <c r="M41" i="9"/>
  <c r="M31" i="9"/>
  <c r="L16" i="9"/>
  <c r="M36" i="9"/>
  <c r="L47" i="9"/>
  <c r="M35" i="9"/>
  <c r="L35" i="9"/>
  <c r="L45" i="9"/>
  <c r="M11" i="9"/>
  <c r="L36" i="9"/>
  <c r="L20" i="9"/>
  <c r="L32" i="9"/>
  <c r="M50" i="9"/>
  <c r="M43" i="9"/>
  <c r="L50" i="9"/>
  <c r="M14" i="9"/>
  <c r="M59" i="9"/>
  <c r="M58" i="9"/>
  <c r="K14" i="9"/>
  <c r="K54" i="9"/>
  <c r="K49" i="9"/>
  <c r="K51" i="9"/>
  <c r="K27" i="9"/>
  <c r="K33" i="9"/>
  <c r="K41" i="9"/>
  <c r="K55" i="9"/>
  <c r="K46" i="9"/>
  <c r="K61" i="9"/>
  <c r="K31" i="9"/>
  <c r="K25" i="9"/>
  <c r="K26" i="9"/>
  <c r="L39" i="9"/>
  <c r="M25" i="9"/>
  <c r="L25" i="9"/>
  <c r="L53" i="9"/>
  <c r="M46" i="9"/>
  <c r="L54" i="9"/>
  <c r="K8" i="9"/>
  <c r="L43" i="9"/>
  <c r="M16" i="9"/>
  <c r="M17" i="9"/>
  <c r="L52" i="9"/>
  <c r="M51" i="9"/>
  <c r="L30" i="9"/>
  <c r="M37" i="9"/>
  <c r="L14" i="9"/>
  <c r="L28" i="9"/>
  <c r="M28" i="9"/>
  <c r="M61" i="9"/>
  <c r="L61" i="9"/>
  <c r="M32" i="9"/>
  <c r="M38" i="9"/>
  <c r="M8" i="9"/>
  <c r="L38" i="9"/>
  <c r="K36" i="9"/>
  <c r="L59" i="9"/>
  <c r="M57" i="9"/>
  <c r="K17" i="9"/>
  <c r="K44" i="9"/>
  <c r="K37" i="9"/>
  <c r="K23" i="9"/>
  <c r="K32" i="9"/>
  <c r="K19" i="9"/>
  <c r="K47" i="9"/>
  <c r="K48" i="9"/>
  <c r="K60" i="9"/>
  <c r="M53" i="9"/>
  <c r="M63" i="9"/>
  <c r="L15" i="9"/>
  <c r="L37" i="9"/>
  <c r="M33" i="9"/>
  <c r="L33" i="9"/>
  <c r="L17" i="9"/>
  <c r="L34" i="9"/>
  <c r="M52" i="9"/>
  <c r="M49" i="9"/>
  <c r="L44" i="9"/>
  <c r="L11" i="9"/>
  <c r="L8" i="9"/>
  <c r="L23" i="9"/>
  <c r="M45" i="9"/>
  <c r="M12" i="9"/>
  <c r="L19" i="9"/>
  <c r="M34" i="9"/>
  <c r="L49" i="9"/>
  <c r="M18" i="9"/>
  <c r="M27" i="9"/>
  <c r="L18" i="9"/>
  <c r="L27" i="9"/>
  <c r="K57" i="9"/>
  <c r="L57" i="9"/>
  <c r="L58" i="9"/>
  <c r="K11" i="9"/>
  <c r="K53" i="9"/>
  <c r="K30" i="9"/>
  <c r="K20" i="9"/>
  <c r="K34" i="9"/>
  <c r="K39" i="9"/>
  <c r="K43" i="9"/>
  <c r="K38" i="9"/>
  <c r="K62" i="9"/>
  <c r="M9" i="9"/>
  <c r="M23" i="9"/>
  <c r="L10" i="9"/>
  <c r="M13" i="9"/>
  <c r="M47" i="9"/>
  <c r="M55" i="9"/>
  <c r="L63" i="9"/>
  <c r="L26" i="9"/>
  <c r="M44" i="9"/>
  <c r="M10" i="9"/>
  <c r="L31" i="9"/>
  <c r="L55" i="9"/>
  <c r="M48" i="9"/>
  <c r="L62" i="9"/>
  <c r="M26" i="9"/>
  <c r="M54" i="9"/>
  <c r="L46" i="9"/>
  <c r="L9" i="9"/>
  <c r="L41" i="9"/>
  <c r="M64" i="9"/>
  <c r="M20" i="9"/>
  <c r="L64" i="9"/>
  <c r="M15" i="9"/>
  <c r="K58" i="9"/>
  <c r="M60" i="9"/>
  <c r="K59" i="9"/>
  <c r="L60" i="9"/>
  <c r="AE11" i="9"/>
  <c r="AE14" i="9"/>
  <c r="AE12" i="9"/>
  <c r="AE17" i="9"/>
  <c r="AE44" i="9"/>
  <c r="AE31" i="9"/>
  <c r="AE39" i="9"/>
  <c r="AE28" i="9"/>
  <c r="AE34" i="9"/>
  <c r="AE27" i="9"/>
  <c r="AE55" i="9"/>
  <c r="AE61" i="9"/>
  <c r="AE32" i="9"/>
  <c r="AE20" i="9"/>
  <c r="AE58" i="9"/>
  <c r="AE8" i="9"/>
  <c r="AE18" i="9"/>
  <c r="AE46" i="9"/>
  <c r="AE37" i="9"/>
  <c r="AE43" i="9"/>
  <c r="AE48" i="9"/>
  <c r="AE41" i="9"/>
  <c r="AE51" i="9"/>
  <c r="AE57" i="9"/>
  <c r="AE15" i="9"/>
  <c r="AE9" i="9"/>
  <c r="AE13" i="9"/>
  <c r="AE10" i="9"/>
  <c r="AE38" i="9"/>
  <c r="AE60" i="9"/>
  <c r="AE19" i="9"/>
  <c r="AE25" i="9"/>
  <c r="AE30" i="9"/>
  <c r="AE54" i="9"/>
  <c r="AE62" i="9"/>
  <c r="AE45" i="9"/>
  <c r="AE35" i="9"/>
  <c r="AE33" i="9"/>
  <c r="AE59" i="9"/>
  <c r="AE16" i="9"/>
  <c r="AE52" i="9"/>
  <c r="AE64" i="9"/>
  <c r="AE26" i="9"/>
  <c r="AE50" i="9"/>
  <c r="AE53" i="9"/>
  <c r="AE23" i="9"/>
  <c r="AE47" i="9"/>
  <c r="AE63" i="9"/>
  <c r="AE49" i="9"/>
  <c r="AE36" i="9"/>
  <c r="M69" i="9"/>
  <c r="L68" i="9"/>
  <c r="K69" i="9"/>
  <c r="K67" i="9"/>
  <c r="AE69" i="9"/>
  <c r="M70" i="9"/>
  <c r="AE67" i="9"/>
  <c r="AE70" i="9"/>
  <c r="M67" i="9"/>
  <c r="L67" i="9"/>
  <c r="M68" i="9"/>
  <c r="AE68" i="9"/>
  <c r="L69" i="9"/>
  <c r="K70" i="9"/>
  <c r="L70" i="9"/>
  <c r="K68" i="9"/>
</calcChain>
</file>

<file path=xl/sharedStrings.xml><?xml version="1.0" encoding="utf-8"?>
<sst xmlns="http://schemas.openxmlformats.org/spreadsheetml/2006/main" count="5759" uniqueCount="1450">
  <si>
    <t>https://raw.githubusercontent.com/Sud-Austral/LOGOS-DATA/main/DATASALUD.svg</t>
  </si>
  <si>
    <t>Link Logo</t>
  </si>
  <si>
    <t>https://raw.githubusercontent.com/Sud-Austral/LOGOS-DATA/main/DATACAMBIOCLIMATICO.svg</t>
  </si>
  <si>
    <t>DATASALUD</t>
  </si>
  <si>
    <t>DATACLIMÁTICO</t>
  </si>
  <si>
    <t>DATAAGRO</t>
  </si>
  <si>
    <t>DATAMUNICIPIO</t>
  </si>
  <si>
    <t>DATAGLOBAL</t>
  </si>
  <si>
    <t>DATAEMPRESA</t>
  </si>
  <si>
    <t>DATAGÉNERO</t>
  </si>
  <si>
    <t>DATAVIVIENDA</t>
  </si>
  <si>
    <t>DATAEDUCACIÓN</t>
  </si>
  <si>
    <t>DATATERRITORIO</t>
  </si>
  <si>
    <t>DATARIESGO</t>
  </si>
  <si>
    <t>DATACLIMA</t>
  </si>
  <si>
    <t>DATATRANSPARENCIA</t>
  </si>
  <si>
    <t>DATAHIDRO</t>
  </si>
  <si>
    <t>https://raw.githubusercontent.com/Sud-Austral/LOGOS-DATA/main/dataDELITO.svg</t>
  </si>
  <si>
    <t>DATADELITO</t>
  </si>
  <si>
    <t>https://raw.githubusercontent.com/Sud-Austral/LOGOS-DATA/main/dataEDUCACION.svg</t>
  </si>
  <si>
    <t>https://raw.githubusercontent.com/Sud-Austral/LOGOS-DATA/main/dataELECCIONES.svg</t>
  </si>
  <si>
    <t>https://raw.githubusercontent.com/Sud-Austral/LOGOS-DATA/main/dataMUNICIPIO.svg</t>
  </si>
  <si>
    <t>https://raw.githubusercontent.com/Sud-Austral/LOGOS-DATA/main/dataVIVIENDA.svg</t>
  </si>
  <si>
    <t>https://raw.githubusercontent.com/Sud-Austral/LOGOS-DATA/main/datahidro2.svg</t>
  </si>
  <si>
    <t>https://raw.githubusercontent.com/Sud-Austral/LOGOS-DATA/main/dataipt.svg</t>
  </si>
  <si>
    <t>https://raw.githubusercontent.com/Sud-Austral/LOGOS-DATA/main/datarisk.svg</t>
  </si>
  <si>
    <t>https://raw.githubusercontent.com/Sud-Austral/LOGOS-DATA/main/dataEMPRESA.svg</t>
  </si>
  <si>
    <t>https://raw.githubusercontent.com/Sud-Austral/LOGOS-DATA/main/dataEVAL.svg</t>
  </si>
  <si>
    <t>DATAEVALUACIÓN</t>
  </si>
  <si>
    <t>https://raw.githubusercontent.com/Sud-Austral/LOGOS-DATA/main/DATASIS.svg</t>
  </si>
  <si>
    <t>https://raw.githubusercontent.com/Sud-Austral/LOGOS-DATA/main/DATAAGRO.svg</t>
  </si>
  <si>
    <t>Data</t>
  </si>
  <si>
    <t>Repositorio Dropbox</t>
  </si>
  <si>
    <t>Breve Descripción</t>
  </si>
  <si>
    <t xml:space="preserve">Producto asociado </t>
  </si>
  <si>
    <t xml:space="preserve">Descripción (Indicar qué permite ver o hacer el producto) </t>
  </si>
  <si>
    <t xml:space="preserve">Host </t>
  </si>
  <si>
    <t xml:space="preserve">Fuentes </t>
  </si>
  <si>
    <t xml:space="preserve">Ref principal </t>
  </si>
  <si>
    <t xml:space="preserve">Competencia o material vinculado </t>
  </si>
  <si>
    <t>Mapa de Femicidios en Chile desde el año 2010 a 2020</t>
  </si>
  <si>
    <t xml:space="preserve">A través de este mapa interactivo usted podrá observar los antecedentes de cada uno de los femicidios registrados desde el año 2010 al 2020 a nivel Nacional. Podrá monitorear diversas variables asociadas a las víctimas. También podrá acceder a la descripción de los hechos, antecedentes y estado judicial de cada una de las causas. </t>
  </si>
  <si>
    <t xml:space="preserve">Oddo </t>
  </si>
  <si>
    <t xml:space="preserve">Red Chilena Contra la Violencia Hacia las Mujeres - SERNAMEG - Mesa Intersectorial </t>
  </si>
  <si>
    <t>https://feminicidiosmx.crowdmap.com/</t>
  </si>
  <si>
    <t xml:space="preserve">Mapa de desempleo y crisis por sector económico. </t>
  </si>
  <si>
    <t>Monitoreo de incendios forestales en Chile (2016-2020)</t>
  </si>
  <si>
    <t xml:space="preserve">¿Cuántos incendios forestales hemos tenido estos últimos años? Este monitoreo te permitirá observar el impacto de los incendios en la superficie, a la biodiversidad y lo que implica a nivel de contaminación. ¿Qué pasa cuando se quema un bosque? Este material te permitirá comprender la envergadura de esta tragedia que ocurre constantemente en Chile. </t>
  </si>
  <si>
    <t xml:space="preserve">ONEMI Y CONAF tienen algunas plataformas, algunas que reportan últimas 24 horas, semanas, etc. Pero son complejas de usar, como todo la de CONAF. </t>
  </si>
  <si>
    <t>http://sit.conaf.cl/</t>
  </si>
  <si>
    <t xml:space="preserve">Tenencia de armas en Chile </t>
  </si>
  <si>
    <t xml:space="preserve">Mapa de tenencia de armas inscritas, perdidas y robadas a lo largo del país durante el 2019-2020 a nivel Nacional.  </t>
  </si>
  <si>
    <t>https://www.dgmn.cl/leydearmas/.  https://www.emol.com/noticias/Nacional/2018/08/28/918522/Mas-de-20-mil-armas-de-fuego-inscritas-han-sido-robadas-en-los-ultimos-12-anos.html</t>
  </si>
  <si>
    <t>https://www.24horas.cl/data/mas-del-50-de-las-armas-inscritas-en-chile-son-utilizadas-para-defensa-personal--2715882</t>
  </si>
  <si>
    <t xml:space="preserve">Mapa de cobertura de profesionales de la salud a nivel Nacional </t>
  </si>
  <si>
    <t xml:space="preserve">¿Cuántos profesionales hay por Nº de habitantes? ¿Por qué es importante? Esta herramienta contribuye al monitoreo de la cobertura de médicos que hay por región en nuestro país durante los últimos 2 años. (2019-2020) </t>
  </si>
  <si>
    <t>https://www.cooperativa.cl/noticias/pais/salud/medicos/informe-del-minsal-chile-registra-una-ratio-de-16-medicos-por-cada/2019-06-17/025147.html</t>
  </si>
  <si>
    <t>Observación respecto a las vulnerabilidad sociales presentes en Quintero-Puchuncaví: Salud, Economía, Vivienda y Medio Ambiente durante el periodo 2019-2020</t>
  </si>
  <si>
    <t xml:space="preserve">https://www.terram.cl/2016/02/infografias-conoce-las-zonas-de-sacrificio-ambiental-del-pais-2/.  //// https://cedeus.maps.arcgis.com/apps/MapSeries/index.html?appid=375f31d6ed1e4e1e834e752bd23b0dad </t>
  </si>
  <si>
    <t xml:space="preserve">Mapa de Participación de Mujeres en la Gestión Local </t>
  </si>
  <si>
    <t xml:space="preserve">Geografía de la Tercera Edad en Chile </t>
  </si>
  <si>
    <t>Este mapa presenta una observación respecto al crecimiento poblacional del Norte de Chile en relación a la oferta hídrica disponible. ¿Cuál es el estado actual? ¿Qué podríamos proyectar?</t>
  </si>
  <si>
    <t>0001</t>
  </si>
  <si>
    <t>0002</t>
  </si>
  <si>
    <t>0003</t>
  </si>
  <si>
    <t>0004</t>
  </si>
  <si>
    <t>0005</t>
  </si>
  <si>
    <t>0006</t>
  </si>
  <si>
    <t>0007</t>
  </si>
  <si>
    <t>0008</t>
  </si>
  <si>
    <t>0009</t>
  </si>
  <si>
    <t>0010</t>
  </si>
  <si>
    <t>0011</t>
  </si>
  <si>
    <t>0012</t>
  </si>
  <si>
    <t>0013</t>
  </si>
  <si>
    <t>0014</t>
  </si>
  <si>
    <t>0015</t>
  </si>
  <si>
    <t>0016</t>
  </si>
  <si>
    <t>0017</t>
  </si>
  <si>
    <t>0018</t>
  </si>
  <si>
    <t>id_data</t>
  </si>
  <si>
    <t>id_producto</t>
  </si>
  <si>
    <t>00001</t>
  </si>
  <si>
    <t>00002</t>
  </si>
  <si>
    <t>00003</t>
  </si>
  <si>
    <t>00004</t>
  </si>
  <si>
    <t>00005</t>
  </si>
  <si>
    <t>00006</t>
  </si>
  <si>
    <t>00007</t>
  </si>
  <si>
    <t>00008</t>
  </si>
  <si>
    <t>00009</t>
  </si>
  <si>
    <t>Corr_Producto</t>
  </si>
  <si>
    <t>Estado</t>
  </si>
  <si>
    <t>Paula</t>
  </si>
  <si>
    <t>Rojas</t>
  </si>
  <si>
    <t>Fernanda</t>
  </si>
  <si>
    <t>Olivares</t>
  </si>
  <si>
    <t>Marió</t>
  </si>
  <si>
    <t>Carolina</t>
  </si>
  <si>
    <t>Natalia</t>
  </si>
  <si>
    <t>Arancibia</t>
  </si>
  <si>
    <t>Nombre</t>
  </si>
  <si>
    <t>Apellido</t>
  </si>
  <si>
    <t>Nombre Completo</t>
  </si>
  <si>
    <t>Reyes</t>
  </si>
  <si>
    <t>Rodríguez</t>
  </si>
  <si>
    <t>Monserrat</t>
  </si>
  <si>
    <t>Andrés</t>
  </si>
  <si>
    <t>Sebastián</t>
  </si>
  <si>
    <t>José Manuel</t>
  </si>
  <si>
    <t>Moro</t>
  </si>
  <si>
    <t>Luis</t>
  </si>
  <si>
    <t>Monsalve</t>
  </si>
  <si>
    <t>Christian</t>
  </si>
  <si>
    <t>Castro</t>
  </si>
  <si>
    <t>Mario</t>
  </si>
  <si>
    <t>Vivian</t>
  </si>
  <si>
    <t>Edwin</t>
  </si>
  <si>
    <t>Clent</t>
  </si>
  <si>
    <t>Ebanks</t>
  </si>
  <si>
    <t>Héctor</t>
  </si>
  <si>
    <t>Ian</t>
  </si>
  <si>
    <t>Víctor</t>
  </si>
  <si>
    <t>Claudia</t>
  </si>
  <si>
    <t>Garrido</t>
  </si>
  <si>
    <t>Astrid</t>
  </si>
  <si>
    <t>Holmgren</t>
  </si>
  <si>
    <t>Karen</t>
  </si>
  <si>
    <t>Farías</t>
  </si>
  <si>
    <t>Efraín</t>
  </si>
  <si>
    <t>Duarte</t>
  </si>
  <si>
    <t>Mª Victoria</t>
  </si>
  <si>
    <t>Colmenares</t>
  </si>
  <si>
    <t>Abner</t>
  </si>
  <si>
    <t>Jiménez</t>
  </si>
  <si>
    <t>Alfonso</t>
  </si>
  <si>
    <t>Quiroz</t>
  </si>
  <si>
    <t>Patricio</t>
  </si>
  <si>
    <t>Emanuelli</t>
  </si>
  <si>
    <t>Macarena</t>
  </si>
  <si>
    <t>Herrera</t>
  </si>
  <si>
    <t>Marta</t>
  </si>
  <si>
    <t>Benítez</t>
  </si>
  <si>
    <t>https://www.dropbox.com/sh/khivawp2nablkml/AADTIujguwLc8ga3rEUSvt2ga?dl=0</t>
  </si>
  <si>
    <t>https://www.dropbox.com/sh/9ts0aqbefflew8y/AABfRCOeKSw4V8I0fp4WHwBDa?dl=0</t>
  </si>
  <si>
    <t>https://www.dropbox.com/sh/lbvx6a9xziy2ep2/AAD_QOjBaeLkgxlIoYvSwg4xa?dl=0</t>
  </si>
  <si>
    <t>https://www.dropbox.com/sh/4v9z9qa59mhk9td/AAAXK7vmGkMYyy_RjUFIZCxca?dl=0</t>
  </si>
  <si>
    <t>https://www.dropbox.com/sh/oot0wqxpo4d1drz/AAC-gtw479pId9prgbhLFZafa?dl=0</t>
  </si>
  <si>
    <t>https://www.dropbox.com/sh/rnvoq8mo7awzznw/AABwNaPj2wwkv6_7xYUzwGDba?dl=0</t>
  </si>
  <si>
    <t>https://www.dropbox.com/sh/nk595afz48hkve0/AABGXt-D4y-hqyhFbZl93zbBa?dl=0</t>
  </si>
  <si>
    <t>https://www.dropbox.com/sh/mvin6tah7e41kj4/AACmC1Rbrb9Q1QznxLy15GVja?dl=0</t>
  </si>
  <si>
    <t>https://www.dropbox.com/sh/u1jxwwaa5adh1em/AAAvyxR7ByvTS3W51OHzkwxWa?dl=0</t>
  </si>
  <si>
    <t>https://www.dropbox.com/sh/gxsgzk08em2yidz/AAB7D5H-BgNljt_KS34egXLxa?dl=0</t>
  </si>
  <si>
    <t>https://www.dropbox.com/sh/kh8gwmvprdymv7y/AAAAKNjMJ_CEAf_QLM_YBT5ea?dl=0</t>
  </si>
  <si>
    <t>https://www.dropbox.com/sh/m8opfjvavwmbhy2/AAAv_G1nSVlpaQ1xpiAeP2TKa?dl=0</t>
  </si>
  <si>
    <t>https://www.dropbox.com/sh/mqab8dfzpggsta5/AAAZhV-u-APk2YyjP6WS1v7Ja?dl=0</t>
  </si>
  <si>
    <t>https://www.dropbox.com/sh/ukwg4l9s4fiw4ie/AADAxqQqhH-g57IIcwyzO-kQa?dl=0</t>
  </si>
  <si>
    <t>https://www.dropbox.com/sh/embk7rau2pkyc3t/AACKP47f7ckpgWuI9neRi1dRa?dl=0</t>
  </si>
  <si>
    <t>Versión 1.0</t>
  </si>
  <si>
    <t>Femicidios</t>
  </si>
  <si>
    <t>Ranking</t>
  </si>
  <si>
    <t>En Desarrollo</t>
  </si>
  <si>
    <t>No Iniciado</t>
  </si>
  <si>
    <t>Desarrollo</t>
  </si>
  <si>
    <t>No Asignado</t>
  </si>
  <si>
    <t>Abner Efraín</t>
  </si>
  <si>
    <t>Patricio Abner</t>
  </si>
  <si>
    <t>Patricio Efraín</t>
  </si>
  <si>
    <t>Investigación</t>
  </si>
  <si>
    <t>Silvia</t>
  </si>
  <si>
    <t>Reyes Monserrat</t>
  </si>
  <si>
    <t>Vistas</t>
  </si>
  <si>
    <t>https://app.powerbi.com/view?r=eyJrIjoiNjhhOWMzOGMtMTI0OS00MzQxLWE4OGQtMWY3MGM2NDFmYjQ5IiwidCI6IjhmYmFhNWJmLTJlY2MtNGRjOC1iNTZiLThmOTJlMzA3ZjA3NiIsImMiOjR9</t>
  </si>
  <si>
    <t>https://app.powerbi.com/view?r=eyJrIjoiZWQyNDBiOTctNTdmOC00YzU2LWFlMDEtMjFkNTcyNGI2NjA3IiwidCI6IjhmYmFhNWJmLTJlY2MtNGRjOC1iNTZiLThmOTJlMzA3ZjA3NiIsImMiOjR9&amp;pageName=ReportSectionda6fb149b3546bbb76b2</t>
  </si>
  <si>
    <t>https://app.powerbi.com/view?r=eyJrIjoiNjk3NWE0YmItYjkzNC00MjcwLTgzMzktZjkxNDQyNWYxODQ2IiwidCI6IjhmYmFhNWJmLTJlY2MtNGRjOC1iNTZiLThmOTJlMzA3ZjA3NiIsImMiOjR9</t>
  </si>
  <si>
    <t>https://app.powerbi.com/view?r=eyJrIjoiYzkwOTBkYjYtNjZhZS00YWM3LTllNTctZjgzZjI4MmQzOTIwIiwidCI6IjhmYmFhNWJmLTJlY2MtNGRjOC1iNTZiLThmOTJlMzA3ZjA3NiIsImMiOjR9</t>
  </si>
  <si>
    <t>Sin Vistas</t>
  </si>
  <si>
    <t>https://app.powerbi.com/view?r=eyJrIjoiOWZhNDdmY2EtMzRmNC00MzJiLWIxMWItYmYzZWUyOTllYzgwIiwidCI6IjhmYmFhNWJmLTJlY2MtNGRjOC1iNTZiLThmOTJlMzA3ZjA3NiIsImMiOjR9</t>
  </si>
  <si>
    <t>https://app.powerbi.com/view?r=eyJrIjoiMzk2YmFlZjItZTMyZC00YTI3LWI5MTctZjc0NjFjM2YxOTliIiwidCI6IjhmYmFhNWJmLTJlY2MtNGRjOC1iNTZiLThmOTJlMzA3ZjA3NiIsImMiOjR9</t>
  </si>
  <si>
    <t>https://app.powerbi.com/view?r=eyJrIjoiYjMyYjQyODYtMjNlZS00NzQ1LTgxMjItMTQxNmJjODQxZmM3IiwidCI6IjhmYmFhNWJmLTJlY2MtNGRjOC1iNTZiLThmOTJlMzA3ZjA3NiIsImMiOjR9</t>
  </si>
  <si>
    <t>https://app.powerbi.com/view?r=eyJrIjoiOTVhZGE0ZGEtMmY4Zi00MWY5LThjZGEtZmU0MjljYWI3ZTlmIiwidCI6IjhmYmFhNWJmLTJlY2MtNGRjOC1iNTZiLThmOTJlMzA3ZjA3NiIsImMiOjR9</t>
  </si>
  <si>
    <t>https://app.powerbi.com/view?r=eyJrIjoiYzY0ZTJhYjUtZTkzMi00ZmRjLTg0NWEtZGU3ZGY1MmI0ZThkIiwidCI6IjhmYmFhNWJmLTJlY2MtNGRjOC1iNTZiLThmOTJlMzA3ZjA3NiIsImMiOjR9</t>
  </si>
  <si>
    <t>Rankin Municipal GT</t>
  </si>
  <si>
    <t>https://app.powerbi.com/view?r=eyJrIjoiNDNiNjBiZTYtNjIzNS00M2QwLThmOTQtNThhMzJhNTA4ZWRmIiwidCI6IjhmYmFhNWJmLTJlY2MtNGRjOC1iNTZiLThmOTJlMzA3ZjA3NiIsImMiOjR9</t>
  </si>
  <si>
    <t>0019</t>
  </si>
  <si>
    <t>https://www.dropbox.com/sh/8rl2qfz230aqs0d/AACJFnh8EXoM-PEhSNyaE-OBa?dl=0</t>
  </si>
  <si>
    <t>Sin Logo</t>
  </si>
  <si>
    <t>https://app.powerbi.com/view?r=eyJrIjoiYTBkMDYzOTUtN2VlYi00NjJjLTgwZTUtNjg3NDMzZjQ4ODliIiwidCI6IjhmYmFhNWJmLTJlY2MtNGRjOC1iNTZiLThmOTJlMzA3ZjA3NiIsImMiOjR9</t>
  </si>
  <si>
    <t>Tecnología</t>
  </si>
  <si>
    <t>POWER BI</t>
  </si>
  <si>
    <t xml:space="preserve">Escala </t>
  </si>
  <si>
    <t>Periodo</t>
  </si>
  <si>
    <t>País</t>
  </si>
  <si>
    <t>Chile</t>
  </si>
  <si>
    <t>Nacional</t>
  </si>
  <si>
    <t>Enero-Agosto 2020</t>
  </si>
  <si>
    <t>Actualizaciones</t>
  </si>
  <si>
    <t>Tipo Producto</t>
  </si>
  <si>
    <t>Link Odoo</t>
  </si>
  <si>
    <t>Sin Link</t>
  </si>
  <si>
    <t>Fecha Publicación</t>
  </si>
  <si>
    <t>Sin Información</t>
  </si>
  <si>
    <t>Responsable Desarrollo</t>
  </si>
  <si>
    <t>Responsable Información</t>
  </si>
  <si>
    <t>Versión Prueba</t>
  </si>
  <si>
    <t>Publicado</t>
  </si>
  <si>
    <t>Observaciones</t>
  </si>
  <si>
    <t>Sin Actualización</t>
  </si>
  <si>
    <t>Miniatura</t>
  </si>
  <si>
    <t>https://raw.githubusercontent.com/Sud-Austral/LOGOS-DATA/main/Miniaturas/Femicidios%20En-Ag%202020.PNG</t>
  </si>
  <si>
    <t>https://public.flourish.studio/visualisation/3256194/</t>
  </si>
  <si>
    <t>https://public.flourish.studio/visualisation/3239129/</t>
  </si>
  <si>
    <t>https://raw.githubusercontent.com/Sud-Austral/LOGOS-DATA/main/Miniaturas/eleam.PNG</t>
  </si>
  <si>
    <t>https://raw.githubusercontent.com/Sud-Austral/LOGOS-DATA/main/Miniaturas/Mujeres%20Municipios%20vprueba.PNG</t>
  </si>
  <si>
    <t xml:space="preserve">Análisis gif. </t>
  </si>
  <si>
    <t xml:space="preserve">Predicción de delitos (HW) </t>
  </si>
  <si>
    <t>Códigos socioeconómico y de ruralidad de colegios a nivel comunal 2004-2019</t>
  </si>
  <si>
    <t>Estado de funcionamiento 2004 - 2019, nivel comunal</t>
  </si>
  <si>
    <t xml:space="preserve">Georeferenciación y Ranking de Colegios </t>
  </si>
  <si>
    <t>Dependencia Administrativa de colegios a nivel comunal 2004-2019</t>
  </si>
  <si>
    <t>DATA EVALUACIÓN</t>
  </si>
  <si>
    <t>Plataforma que brinda información respecto a las evaluaciones, presupuesto, vigencia, ámbito de aplicación de los programas gubernamentales evaluados por Dipres</t>
  </si>
  <si>
    <t>Sección Conceptos del Cambio Climático Global</t>
  </si>
  <si>
    <t>Sección Causas del Cambio Climático Global</t>
  </si>
  <si>
    <t>Evolución de temperatura, precipitación y aridez</t>
  </si>
  <si>
    <t>Sección Impactos del Cambio Climático Global</t>
  </si>
  <si>
    <t>Sección Impactos del Cambio Climático en Chile (parcial</t>
  </si>
  <si>
    <t>Sección Adaptación al Cambio Climático Global y en Chile</t>
  </si>
  <si>
    <t>Sección Proyecciones del Cambio Climático Global y en Chile</t>
  </si>
  <si>
    <t xml:space="preserve">Sección Planes de Acción, Reportes y literatura asociada a CC Global y en Chile </t>
  </si>
  <si>
    <t xml:space="preserve">Resumen general de cantidad de IPT por comuna si es que hay. </t>
  </si>
  <si>
    <t>Ultima actualización de Ipt por comuna.</t>
  </si>
  <si>
    <t>Listas de Comunas que les falta IPT</t>
  </si>
  <si>
    <t>Tipo de contenido que posee (Plano, ordenanza, etc)</t>
  </si>
  <si>
    <t>Mejora la visualización de las variables del Censo</t>
  </si>
  <si>
    <t>Mapa de femicidios</t>
  </si>
  <si>
    <t xml:space="preserve">Mapa de desempleo y crisis por sector económico </t>
  </si>
  <si>
    <t>N° de incendios forestales</t>
  </si>
  <si>
    <t>Observación de tenencia de armas</t>
  </si>
  <si>
    <t>Mapa de acceso a servicios básicos</t>
  </si>
  <si>
    <t>Mapa de cobertura de profesionales de la salud a nivel nacional</t>
  </si>
  <si>
    <t>Emisiones de sector energético en zonas de sacrificio</t>
  </si>
  <si>
    <t>Variables</t>
  </si>
  <si>
    <t>Verificador</t>
  </si>
  <si>
    <t>Tema</t>
  </si>
  <si>
    <t>Alfabetismo</t>
  </si>
  <si>
    <t>Índice de Desarrollo Humano</t>
  </si>
  <si>
    <t>V 35</t>
  </si>
  <si>
    <t>Educación</t>
  </si>
  <si>
    <t>Allegamiento: porcentaje de hogares de la comuna que comparten su vivienda con uno o más hogares.</t>
  </si>
  <si>
    <t xml:space="preserve">Índice de habitabilidad  (IH) </t>
  </si>
  <si>
    <t>V 49</t>
  </si>
  <si>
    <t>Vivienda</t>
  </si>
  <si>
    <t>Amenaza de Deslizamientos</t>
  </si>
  <si>
    <t>Impacto/Amenaza de los Desastres Naturales en Chile 1900-2019</t>
  </si>
  <si>
    <t>V 131</t>
  </si>
  <si>
    <t>Medio Ambiente</t>
  </si>
  <si>
    <t>Amenaza de Heladas</t>
  </si>
  <si>
    <t>V 129</t>
  </si>
  <si>
    <t>Amenaza de Inundaciones</t>
  </si>
  <si>
    <t>V 127</t>
  </si>
  <si>
    <t>Amenaza de Olas de Calor</t>
  </si>
  <si>
    <t>V 130</t>
  </si>
  <si>
    <t>Amenaza de Sequías</t>
  </si>
  <si>
    <t>V 128</t>
  </si>
  <si>
    <t>Años de escolaridad promedio</t>
  </si>
  <si>
    <t>Plataforma de perfilamiento del territorio y de la población votante</t>
  </si>
  <si>
    <t>V 36</t>
  </si>
  <si>
    <t>Aridez</t>
  </si>
  <si>
    <t>V 120</t>
  </si>
  <si>
    <t>Arriendos: Pagados</t>
  </si>
  <si>
    <t>Plataforma características urbanísticas, medioambientales y socioculturales de la comuna</t>
  </si>
  <si>
    <t>V 163</t>
  </si>
  <si>
    <t>Arriendos: Postulaciones</t>
  </si>
  <si>
    <t>V 160</t>
  </si>
  <si>
    <t>Arriendos: Postulantes</t>
  </si>
  <si>
    <t>V 161</t>
  </si>
  <si>
    <t>Arriendos: Seleccionados</t>
  </si>
  <si>
    <t>V 162</t>
  </si>
  <si>
    <t>Aumento en la tasa de delitos de mayor connotación social</t>
  </si>
  <si>
    <t>V 56</t>
  </si>
  <si>
    <t>Seguridad</t>
  </si>
  <si>
    <t>Cambio Anual de Emisiones de CO2 y de Consumo de Combustibles</t>
  </si>
  <si>
    <t>Emisiones de GEI en Chile 1990 - 2017</t>
  </si>
  <si>
    <t>V 114</t>
  </si>
  <si>
    <t>Cambio Anual de Emisiones de CO2, Población y PIB</t>
  </si>
  <si>
    <t>V 112</t>
  </si>
  <si>
    <t>Cambio Anual Porcentual de Emisiones de CO2 y de Consumo de Combustibles</t>
  </si>
  <si>
    <t>V 115</t>
  </si>
  <si>
    <t xml:space="preserve">Cantidad de camas por tipo </t>
  </si>
  <si>
    <t xml:space="preserve">Servicios nacionales de salud, Cantidad de establecimientos, cantidad de camas </t>
  </si>
  <si>
    <t>V 92</t>
  </si>
  <si>
    <t>Salud</t>
  </si>
  <si>
    <t>Cantidad de defunciones en comunas, servicios de salud, regiones y nacional</t>
  </si>
  <si>
    <t>nacimientos y defunciones, estadisticas e indicadores,  Comparaciones entre establecimeintos</t>
  </si>
  <si>
    <t>V 138</t>
  </si>
  <si>
    <t>Cantidad de matricula total y diferenciada por genero</t>
  </si>
  <si>
    <t>Evolución de la calidad de la educación: datos, análisis y mapeo.</t>
  </si>
  <si>
    <t>V 86</t>
  </si>
  <si>
    <t>Cantidad de nacimientos  en comunas, servicios de salud, regiones y nacional</t>
  </si>
  <si>
    <t>V 139</t>
  </si>
  <si>
    <t>Cantidad Docentes</t>
  </si>
  <si>
    <t>V 88</t>
  </si>
  <si>
    <t>Cantidad y tipos de urgencias de acuerdo a la localidad</t>
  </si>
  <si>
    <t>V 141</t>
  </si>
  <si>
    <t>Cobertura escolar preescolar, básica, media y superior</t>
  </si>
  <si>
    <t>V 37</t>
  </si>
  <si>
    <t>Índice de prioridad Social</t>
  </si>
  <si>
    <t>Codigos del establecimiento (colegios)</t>
  </si>
  <si>
    <t>V 75</t>
  </si>
  <si>
    <t>Mapa de localización de establecimientos a nivel comunal</t>
  </si>
  <si>
    <t>V 79</t>
  </si>
  <si>
    <t>Consumo Anual de Combustibles per cápita</t>
  </si>
  <si>
    <t>V 117</t>
  </si>
  <si>
    <t>Contacto de establecimientos de salud</t>
  </si>
  <si>
    <t>Información base de la APP3</t>
  </si>
  <si>
    <t>V 95</t>
  </si>
  <si>
    <t>Contacto de farmacias</t>
  </si>
  <si>
    <t>V 97</t>
  </si>
  <si>
    <t xml:space="preserve">Contacto de la empresa </t>
  </si>
  <si>
    <t>Buscador empresas para Guatemala y Chile4</t>
  </si>
  <si>
    <t>V 148</t>
  </si>
  <si>
    <t>Economia</t>
  </si>
  <si>
    <t>Coordenadas del Establecimiento (colegios)</t>
  </si>
  <si>
    <t>V 74</t>
  </si>
  <si>
    <t>Crecimiento Anual Población vs Consumo Anual de Combustibles</t>
  </si>
  <si>
    <t>V 116</t>
  </si>
  <si>
    <t>Crecimiento experimentado de denuncias</t>
  </si>
  <si>
    <t>Índice de competitividad comunal</t>
  </si>
  <si>
    <t>V 66</t>
  </si>
  <si>
    <t xml:space="preserve">Crecimiento registrado por ingreso </t>
  </si>
  <si>
    <t>V 58</t>
  </si>
  <si>
    <t xml:space="preserve">Datos de delitos por comuna trimestral o anual </t>
  </si>
  <si>
    <t>V 72</t>
  </si>
  <si>
    <t>Estadísticas y mapeo de delitos a nivel comunal</t>
  </si>
  <si>
    <t>Estadísticos, dendrogramas y ACP</t>
  </si>
  <si>
    <t>Datos de delitos por región trimestral o anual</t>
  </si>
  <si>
    <t>V 73</t>
  </si>
  <si>
    <t>Déficit de pavimentación en vías locales</t>
  </si>
  <si>
    <t>V 52</t>
  </si>
  <si>
    <t>Espacio público</t>
  </si>
  <si>
    <t xml:space="preserve">Densidad poblacional </t>
  </si>
  <si>
    <t>V 1</t>
  </si>
  <si>
    <t>Población</t>
  </si>
  <si>
    <t xml:space="preserve">Índice de dependencia demográfica  </t>
  </si>
  <si>
    <t>Indice de ruralidad</t>
  </si>
  <si>
    <t>V 80</t>
  </si>
  <si>
    <t>Derechos de Aseo</t>
  </si>
  <si>
    <t xml:space="preserve">Gestión municipal </t>
  </si>
  <si>
    <t>V 20</t>
  </si>
  <si>
    <t>Gestión Municipal</t>
  </si>
  <si>
    <t>Derechos Varios</t>
  </si>
  <si>
    <t>V 21</t>
  </si>
  <si>
    <t>Desigualdad en la distribución del ingreso</t>
  </si>
  <si>
    <t>V 41</t>
  </si>
  <si>
    <t xml:space="preserve">Dirección de la empresa </t>
  </si>
  <si>
    <t>Buscador empresas para Guatemala y Chile</t>
  </si>
  <si>
    <t>V 145</t>
  </si>
  <si>
    <t xml:space="preserve">Disponibilidad de agua dentro de la vivienda </t>
  </si>
  <si>
    <t>V 43</t>
  </si>
  <si>
    <t>Índice de saneamiento</t>
  </si>
  <si>
    <t>Disponibilidad de energía eléctrica desde la red pública</t>
  </si>
  <si>
    <t>V 51</t>
  </si>
  <si>
    <t>Distancia a Educación Básica (m)</t>
  </si>
  <si>
    <t>V 182</t>
  </si>
  <si>
    <t>Transporte</t>
  </si>
  <si>
    <t>Distancia a paraderos de transporte público mayor</t>
  </si>
  <si>
    <t>V 183</t>
  </si>
  <si>
    <t>Distribución hogares con hacinamiento</t>
  </si>
  <si>
    <t>V 48</t>
  </si>
  <si>
    <t>Emisión de fuentes fijas contaminantes por comuna</t>
  </si>
  <si>
    <t>V 54</t>
  </si>
  <si>
    <t>Emisiones Absolutas de CO2 por trade, porcentaje y per cápita</t>
  </si>
  <si>
    <t>V 108</t>
  </si>
  <si>
    <t>Emisiones de CH4 todos los sectores</t>
  </si>
  <si>
    <t>V 102</t>
  </si>
  <si>
    <t xml:space="preserve">Emisiones de CO2 por PIB per cápita </t>
  </si>
  <si>
    <t>V 113</t>
  </si>
  <si>
    <t>Emisiones de CO2 por Producción y Consumo, proporción y per cápita</t>
  </si>
  <si>
    <t>V 107</t>
  </si>
  <si>
    <t>Emisiones de CO2 por tipo de Combustible, proporción y per cápita</t>
  </si>
  <si>
    <t>V 106</t>
  </si>
  <si>
    <t>Emisiones de CO2 todos los sectores</t>
  </si>
  <si>
    <t>V 101</t>
  </si>
  <si>
    <t>Emisiones de CO2eq todos los sectores</t>
  </si>
  <si>
    <t>V 100</t>
  </si>
  <si>
    <t>V 98</t>
  </si>
  <si>
    <t>Emisiones de HFC todos los sectores</t>
  </si>
  <si>
    <t>V 103</t>
  </si>
  <si>
    <t>Emisiones de N2O todos los sectores</t>
  </si>
  <si>
    <t>V 105</t>
  </si>
  <si>
    <t>Emisiones de SF6 todos los sectores</t>
  </si>
  <si>
    <t>V 104</t>
  </si>
  <si>
    <t xml:space="preserve">Emisiones por tipo de Gas totales y per cápita. Evolución </t>
  </si>
  <si>
    <t>V 99</t>
  </si>
  <si>
    <t>Empresa con enfoque de  genero</t>
  </si>
  <si>
    <t>V 151</t>
  </si>
  <si>
    <t>Empresas locales o pueblos originarios</t>
  </si>
  <si>
    <t>V 152</t>
  </si>
  <si>
    <t>Enfermedades seleccionadas de las cuales se despliegan los datos como series históricas (VIH/Sida, ENO, Tuberculosis, Salud Cardiovascular, Salud mental)</t>
  </si>
  <si>
    <t>V 142</t>
  </si>
  <si>
    <t>V 78</t>
  </si>
  <si>
    <t>V 184</t>
  </si>
  <si>
    <t>Fondo Común Municipal (FCM)</t>
  </si>
  <si>
    <t>V 22</t>
  </si>
  <si>
    <t>Gastos de Inversión</t>
  </si>
  <si>
    <t>V 27</t>
  </si>
  <si>
    <t>Gastos de Operación</t>
  </si>
  <si>
    <t>V 25</t>
  </si>
  <si>
    <t>Gastos de Transferencias</t>
  </si>
  <si>
    <t>V 26</t>
  </si>
  <si>
    <t>Geolocalización</t>
  </si>
  <si>
    <t>V 150</t>
  </si>
  <si>
    <t>Hogares con jefa Mujer</t>
  </si>
  <si>
    <t>V 16</t>
  </si>
  <si>
    <t>Hogares por Vivienda</t>
  </si>
  <si>
    <t>V 15</t>
  </si>
  <si>
    <t>Horario de Establecimientos de salud</t>
  </si>
  <si>
    <t>V 94</t>
  </si>
  <si>
    <t>Horario de Farmacias</t>
  </si>
  <si>
    <t>V 96</t>
  </si>
  <si>
    <t>ICVU</t>
  </si>
  <si>
    <t>V 159</t>
  </si>
  <si>
    <t>ICVU: Ambiente de Negocios</t>
  </si>
  <si>
    <t>V 154</t>
  </si>
  <si>
    <t>ICVU: Condiciones Laborales</t>
  </si>
  <si>
    <t>V 153</t>
  </si>
  <si>
    <t>ICVU: Condiciones Socio-Culturales</t>
  </si>
  <si>
    <t>V 155</t>
  </si>
  <si>
    <t>ICVU: Conectividad y Movilidad</t>
  </si>
  <si>
    <t>V 156</t>
  </si>
  <si>
    <t>ICVU: Salud y Medio Ambiente</t>
  </si>
  <si>
    <t>V 157</t>
  </si>
  <si>
    <t>ICVU: Vivienda y Entorno</t>
  </si>
  <si>
    <t>V 158</t>
  </si>
  <si>
    <t>Impacto en Infraestructura (por ej. Puentes, viviendas, carreteras…)</t>
  </si>
  <si>
    <t>V 132</t>
  </si>
  <si>
    <t>Impuesto Territorial</t>
  </si>
  <si>
    <t>V 17</t>
  </si>
  <si>
    <t>Incidencia de la pobreza de ingresos</t>
  </si>
  <si>
    <t>V 42</t>
  </si>
  <si>
    <t>Ingreso monetario hogares</t>
  </si>
  <si>
    <t>V 40</t>
  </si>
  <si>
    <t>Ingresos por fondo común municipal</t>
  </si>
  <si>
    <t>V 28</t>
  </si>
  <si>
    <t>Intensidad de la Energía</t>
  </si>
  <si>
    <t>V 110</t>
  </si>
  <si>
    <t>intensidad de la pobreza de la población comunal</t>
  </si>
  <si>
    <t>V 30</t>
  </si>
  <si>
    <t>Intensidad del Carbono en la Producción de Energía</t>
  </si>
  <si>
    <t>V 111</t>
  </si>
  <si>
    <t>Lesionados</t>
  </si>
  <si>
    <t>V 168</t>
  </si>
  <si>
    <t>Plataforma estado de IPT Comunal y ranking</t>
  </si>
  <si>
    <t>V 135</t>
  </si>
  <si>
    <t>Planificación territorial</t>
  </si>
  <si>
    <t>Plataforma información del IPT Comunal</t>
  </si>
  <si>
    <t>Mapa</t>
  </si>
  <si>
    <t>V 149</t>
  </si>
  <si>
    <t>V 185</t>
  </si>
  <si>
    <t xml:space="preserve">Medio de eliminación de excretas </t>
  </si>
  <si>
    <t>V 44</t>
  </si>
  <si>
    <t xml:space="preserve">Monto de ingresos municipales propios permanentes por habitante </t>
  </si>
  <si>
    <t>V 64</t>
  </si>
  <si>
    <t xml:space="preserve">Monto promedio de la inversión pública total por habitante </t>
  </si>
  <si>
    <t>V 188</t>
  </si>
  <si>
    <t>V 59</t>
  </si>
  <si>
    <t>Multas e Interese</t>
  </si>
  <si>
    <t>V 24</t>
  </si>
  <si>
    <t>N° de Erupciones Volcánicas Significativas vs Variación de Temperatura</t>
  </si>
  <si>
    <t>V 126</t>
  </si>
  <si>
    <t>Nombre colegio</t>
  </si>
  <si>
    <t>V 76</t>
  </si>
  <si>
    <t>Nombre de la empresa</t>
  </si>
  <si>
    <t>V 144</t>
  </si>
  <si>
    <t>Número de Ambulancias</t>
  </si>
  <si>
    <t>Información base de la APP</t>
  </si>
  <si>
    <t>V 93</t>
  </si>
  <si>
    <t xml:space="preserve">Número de denuncias por delitos de mayor connotación social por cada 100 mil habitantes </t>
  </si>
  <si>
    <t>V 65</t>
  </si>
  <si>
    <t xml:space="preserve">Número de Empresas Grandes  1.000 personas ocupadas en la comuna. </t>
  </si>
  <si>
    <t>V 60</t>
  </si>
  <si>
    <t xml:space="preserve">Número de Empresas Medianas  1.000 personas ocupadas en la comuna. </t>
  </si>
  <si>
    <t>V 61</t>
  </si>
  <si>
    <t xml:space="preserve">Número de Empresas Micro  1.000 personas ocupadas en la comuna. </t>
  </si>
  <si>
    <t>V 62</t>
  </si>
  <si>
    <t xml:space="preserve">Número de Empresas Pequeñas  1.000 personas ocupadas en la comuna. </t>
  </si>
  <si>
    <t>V 63</t>
  </si>
  <si>
    <t>Número de Erupciones Volcánicas Significativas</t>
  </si>
  <si>
    <t>V 121</t>
  </si>
  <si>
    <t>Número de habitantes por vivienda particular ocupada</t>
  </si>
  <si>
    <t>V 14</t>
  </si>
  <si>
    <t>Número de Muertes por Desastres Naturales</t>
  </si>
  <si>
    <t>V 123</t>
  </si>
  <si>
    <t>Número de Terremotos Significativos</t>
  </si>
  <si>
    <t>V 122</t>
  </si>
  <si>
    <t>Número de víctimas lesionadas en siniestros de tránsito por cada 100.000 habitantes</t>
  </si>
  <si>
    <t>V 169</t>
  </si>
  <si>
    <t>Número de víctimas mortales en siniestros de tránsito por cada 100.000 habitantes</t>
  </si>
  <si>
    <t>V 167</t>
  </si>
  <si>
    <t>Número y Tipos de Establecimientos de salud</t>
  </si>
  <si>
    <t>V 91</t>
  </si>
  <si>
    <t>V 186</t>
  </si>
  <si>
    <t>Orientación Religiosa</t>
  </si>
  <si>
    <t>V 87</t>
  </si>
  <si>
    <t>Padrón Electoral  Total</t>
  </si>
  <si>
    <t>V 192</t>
  </si>
  <si>
    <t>Política</t>
  </si>
  <si>
    <t xml:space="preserve">Padrón Electoral Hombres </t>
  </si>
  <si>
    <t>V 190</t>
  </si>
  <si>
    <t>Padrón Electoral Mujeres</t>
  </si>
  <si>
    <t>V 191</t>
  </si>
  <si>
    <t xml:space="preserve">Pagina web de la empresa </t>
  </si>
  <si>
    <t>V 146</t>
  </si>
  <si>
    <t>Partición modal del transporte público (número de viajes en transporte público respecto al número total de viajes)</t>
  </si>
  <si>
    <t>V 178</t>
  </si>
  <si>
    <t>Patentes Municipales</t>
  </si>
  <si>
    <t>V 19</t>
  </si>
  <si>
    <t>Permisos de Circulación</t>
  </si>
  <si>
    <t>V 18</t>
  </si>
  <si>
    <t xml:space="preserve">Población beneficiaria de FONASA </t>
  </si>
  <si>
    <t>V 140</t>
  </si>
  <si>
    <t xml:space="preserve">Población comunal  por género </t>
  </si>
  <si>
    <t>V 4</t>
  </si>
  <si>
    <t>Población comunal por rango de edad</t>
  </si>
  <si>
    <t>V 3</t>
  </si>
  <si>
    <t>Población comunal por ruralidad</t>
  </si>
  <si>
    <t>V 5</t>
  </si>
  <si>
    <t>Población comunal total</t>
  </si>
  <si>
    <t>V 2</t>
  </si>
  <si>
    <t>Población de 25 años y más con 13 y más años de estudio</t>
  </si>
  <si>
    <t>V 32</t>
  </si>
  <si>
    <t xml:space="preserve">Población Económicamente Activa femenina </t>
  </si>
  <si>
    <t>V 13</t>
  </si>
  <si>
    <t>Población Económicamente Activa por Sexo</t>
  </si>
  <si>
    <t>V 9</t>
  </si>
  <si>
    <t xml:space="preserve">Población Económicamente Activa sector primario </t>
  </si>
  <si>
    <t>V 10</t>
  </si>
  <si>
    <t xml:space="preserve">Población Económicamente Activa sector secundario </t>
  </si>
  <si>
    <t>V 11</t>
  </si>
  <si>
    <t xml:space="preserve">Población Económicamente Activa sector terciario </t>
  </si>
  <si>
    <t>V 12</t>
  </si>
  <si>
    <t>Población Etnias</t>
  </si>
  <si>
    <t>V 8</t>
  </si>
  <si>
    <t>Población que cumple con estándar de distancia a plazas</t>
  </si>
  <si>
    <t>V 165</t>
  </si>
  <si>
    <t>Porcentaje de Hacinamiento</t>
  </si>
  <si>
    <t>V 170</t>
  </si>
  <si>
    <t>Porcentaje de hogares de la comuna cuya materialidad de sus viviendas califica como irrecuperable.</t>
  </si>
  <si>
    <t>V 46</t>
  </si>
  <si>
    <t>Porcentaje de hogares por comuna cuyas viviendas clasifican como irrecuperables.</t>
  </si>
  <si>
    <t>V 47</t>
  </si>
  <si>
    <t>Porcentaje de Muertes por Desastres Naturales del Total de Muertes</t>
  </si>
  <si>
    <t>V 125</t>
  </si>
  <si>
    <t>Porcentaje de participación ciudadana en la elección.</t>
  </si>
  <si>
    <t>V 194</t>
  </si>
  <si>
    <t>Porcentaje de personas entre 20 y 24 años con a lo menos doce años de estudios</t>
  </si>
  <si>
    <t>V 70</t>
  </si>
  <si>
    <t>Porcentaje de población atendida por plazas públicas</t>
  </si>
  <si>
    <t>V 166</t>
  </si>
  <si>
    <t>Porcentaje de población comunal viviendo bajo la línea de pobreza</t>
  </si>
  <si>
    <t>V 29</t>
  </si>
  <si>
    <t>Porcentaje de superficie no construida (sitios eriazos) en áreas urbanas</t>
  </si>
  <si>
    <t>V 177</t>
  </si>
  <si>
    <t>Porcentaje de Variación de Factores Influyentes en la Emisión de CO2</t>
  </si>
  <si>
    <t>V 109</t>
  </si>
  <si>
    <t>Porcentaje de viviendas particulares que requieren mejoras de materialidad y/o servicios básicos</t>
  </si>
  <si>
    <t>V 171</t>
  </si>
  <si>
    <t>Porcentaje del empleo comunal que se ocupa en actividades económicas primarias (agricultura, pesca y minería)</t>
  </si>
  <si>
    <t>V 6</t>
  </si>
  <si>
    <t>Precariedad y situación irregular y transitoria de la vivienda ocupada: porcentaje de la población comunal que vive en campamentos.</t>
  </si>
  <si>
    <t>V 50</t>
  </si>
  <si>
    <t>Precipitaciones</t>
  </si>
  <si>
    <t>V 119</t>
  </si>
  <si>
    <t>Promedio per cápita de los ingresos autónomos del hogar</t>
  </si>
  <si>
    <t>V 38</t>
  </si>
  <si>
    <t>Proyecciones de enfermedades de interés cuyas bases de datos no estén actualizadas</t>
  </si>
  <si>
    <t>V 143</t>
  </si>
  <si>
    <t>Puntaje Indicador Autoestima académica y motivación escolar del colegio</t>
  </si>
  <si>
    <t>V 82</t>
  </si>
  <si>
    <t>Puntaje Indicador Clima de Convivencia escolar del colegio</t>
  </si>
  <si>
    <t>V 83</t>
  </si>
  <si>
    <t>Puntaje Indicador Hábitos de vida saludable del colegio</t>
  </si>
  <si>
    <t>V 85</t>
  </si>
  <si>
    <t>Puntaje Indicador Participación y formación ciudadana del colegio</t>
  </si>
  <si>
    <t>V 84</t>
  </si>
  <si>
    <t>Relación entre el tiempo de viaje en hora punta respecto del tiempo de viaje fuera de hora punta</t>
  </si>
  <si>
    <t>V 181</t>
  </si>
  <si>
    <t>Rentas de Inversiones</t>
  </si>
  <si>
    <t>V 23</t>
  </si>
  <si>
    <t xml:space="preserve">Representación social: Identificación de ONG, colectivos, cultos religiosos y análisis de redes sociales.  </t>
  </si>
  <si>
    <t>V 189</t>
  </si>
  <si>
    <t>Social</t>
  </si>
  <si>
    <t>Resultados pruebas SIMCE</t>
  </si>
  <si>
    <t>V 31</t>
  </si>
  <si>
    <t>V 133</t>
  </si>
  <si>
    <t>Rol base de datos del establecimiento</t>
  </si>
  <si>
    <t>V 77</t>
  </si>
  <si>
    <t>Rubro de la empresa</t>
  </si>
  <si>
    <t>V 147</t>
  </si>
  <si>
    <t>Servicios nacionales de salud por región y qué comunas lo integran</t>
  </si>
  <si>
    <t>V 137</t>
  </si>
  <si>
    <t xml:space="preserve">Subsidio monetario hogares </t>
  </si>
  <si>
    <t>V 39</t>
  </si>
  <si>
    <t>Superficie de Área Verde (m2)</t>
  </si>
  <si>
    <t>V 164</t>
  </si>
  <si>
    <t>Superficie de áreas verdes por habitante</t>
  </si>
  <si>
    <t>V 53</t>
  </si>
  <si>
    <t>Superficie sitio eriazo (M2)</t>
  </si>
  <si>
    <t>V 176</t>
  </si>
  <si>
    <t>Superficie urbana (M2)</t>
  </si>
  <si>
    <t>V 175</t>
  </si>
  <si>
    <t>Superficie: Diferencia entre el valor de suelo más alto y el más bajo entre las áreas homogéneas</t>
  </si>
  <si>
    <t>V 174</t>
  </si>
  <si>
    <t>Superficie: Valor de Área Homogenea más alto</t>
  </si>
  <si>
    <t>V 173</t>
  </si>
  <si>
    <t>Superficie: Valor de Área Homogenea más Baja</t>
  </si>
  <si>
    <t>V 172</t>
  </si>
  <si>
    <t xml:space="preserve">Tasa de años de vida potencialmente perdidos por habitante (TAVPP) entre 0 y 80 años para el trienio </t>
  </si>
  <si>
    <t>V 33</t>
  </si>
  <si>
    <t>Tasa de fecundidad mujeres entre 15 y 19 años</t>
  </si>
  <si>
    <t>V 34</t>
  </si>
  <si>
    <t xml:space="preserve">Tasa de Muertes por Desastres Naturales </t>
  </si>
  <si>
    <t>V 124</t>
  </si>
  <si>
    <t>Tasa de participación en la fuerza de trabajo</t>
  </si>
  <si>
    <t>V 71</t>
  </si>
  <si>
    <t>Temperatura</t>
  </si>
  <si>
    <t>V 118</t>
  </si>
  <si>
    <t>Tiempo de viaje en hora punta mañana</t>
  </si>
  <si>
    <t>V 179</t>
  </si>
  <si>
    <t>Tiempo de viaje en transporte público en hora punta mañana</t>
  </si>
  <si>
    <t>V 180</t>
  </si>
  <si>
    <t>V 136</t>
  </si>
  <si>
    <t>Total de matricula por establecimiento, por nivel, por género</t>
  </si>
  <si>
    <t>V 81</t>
  </si>
  <si>
    <t>TV a color; teléfono celular; teléfono fijo; acceso a Internet y computador</t>
  </si>
  <si>
    <t xml:space="preserve">índice de accesibilidad tecnológica </t>
  </si>
  <si>
    <t>V 45</t>
  </si>
  <si>
    <t>Ubicación Establecimientos de salud</t>
  </si>
  <si>
    <t>V 89</t>
  </si>
  <si>
    <t>Ubicación Farmacias</t>
  </si>
  <si>
    <t>V 90</t>
  </si>
  <si>
    <t>V 134</t>
  </si>
  <si>
    <t>Vertederos clandestinos</t>
  </si>
  <si>
    <t>V 55</t>
  </si>
  <si>
    <t xml:space="preserve">Votantes en elección municipal </t>
  </si>
  <si>
    <t>V 193</t>
  </si>
  <si>
    <t>Población de 15 años y más que se desplazan diariamente por motivos de trabajo o estudio.</t>
  </si>
  <si>
    <t>V 7</t>
  </si>
  <si>
    <t>Programas gubernamentales evaluados por DIPRES (Clasificación por desempeño)</t>
  </si>
  <si>
    <t>V 195</t>
  </si>
  <si>
    <t>Programas gubernamentales evaluados por DIPRES (Clasificación por Vigencia)</t>
  </si>
  <si>
    <t>V 196</t>
  </si>
  <si>
    <t>Programas gubernamentales evaluados por DIPRES (Clasificación por Fecha de inicio y término)</t>
  </si>
  <si>
    <t>V 197</t>
  </si>
  <si>
    <t>Programas gubernamentales evaluados por DIPRES (Clasificación por Presupuesto)</t>
  </si>
  <si>
    <t>V 198</t>
  </si>
  <si>
    <t>Programas gubernamentales evaluados por DIPRES (Variables comunes a todos los programas)</t>
  </si>
  <si>
    <t>V 199</t>
  </si>
  <si>
    <t>Programas gubernamentales evaluados por DIPRES (Vinculaciones con otros programas o alguna(s) de sus características. Incluye variaciones dentro del mismo programa y aclaratorias)</t>
  </si>
  <si>
    <t>V 200</t>
  </si>
  <si>
    <t>Programas gubernamentales evaluados por DIPRES (Vincula un mismo programa u objetivo durante el período de tiempo analizado)</t>
  </si>
  <si>
    <t>V 201</t>
  </si>
  <si>
    <t>Programas gubernamentales evaluados por DIPRES (Regional / Local)</t>
  </si>
  <si>
    <t>V 202</t>
  </si>
  <si>
    <t>Programas gubernamentales evaluados por DIPRES (Presupuesto a Precios de 2013)</t>
  </si>
  <si>
    <t>V 203</t>
  </si>
  <si>
    <t>ID_VAR</t>
  </si>
  <si>
    <t>Sección</t>
  </si>
  <si>
    <t>Producto</t>
  </si>
  <si>
    <t>DATAELECCIONES</t>
  </si>
  <si>
    <t xml:space="preserve">DATAEDUCACIÓN </t>
  </si>
  <si>
    <t>Plazo Producto</t>
  </si>
  <si>
    <t>Secciones</t>
  </si>
  <si>
    <t>Sub-secciones</t>
  </si>
  <si>
    <t>Fuente</t>
  </si>
  <si>
    <t xml:space="preserve">Inmediato </t>
  </si>
  <si>
    <t>Demografía</t>
  </si>
  <si>
    <t xml:space="preserve">Población comunal total, por rango de edad, por género </t>
  </si>
  <si>
    <t>Población comunal total, por ruralidad</t>
  </si>
  <si>
    <t xml:space="preserve">Población económicamente sector primario </t>
  </si>
  <si>
    <t xml:space="preserve">Población económicamente sector secundario </t>
  </si>
  <si>
    <t xml:space="preserve">Población económicamente sector terciario </t>
  </si>
  <si>
    <t xml:space="preserve">Población económicamente activa femenina </t>
  </si>
  <si>
    <t>Hogares por Vivienda.</t>
  </si>
  <si>
    <t>Ingresos municipales por habitante</t>
  </si>
  <si>
    <t>SINIM</t>
  </si>
  <si>
    <t>Gastos municipales por habitante</t>
  </si>
  <si>
    <t>Corto Plazo</t>
  </si>
  <si>
    <t xml:space="preserve">Cálculo de indices y su visualización </t>
  </si>
  <si>
    <t>CASEN</t>
  </si>
  <si>
    <t>Cobertura pre-escolar</t>
  </si>
  <si>
    <t>MINEDUC</t>
  </si>
  <si>
    <t xml:space="preserve"> Tasa de años de vida potencialmente perdidos por habitante (TAVPP) entre 0 y 80 años para el trienio </t>
  </si>
  <si>
    <t>SEREMI Salud</t>
  </si>
  <si>
    <t>Dimensión Salud: Tasa de fecundidad mujeres entre 15 y 19 años</t>
  </si>
  <si>
    <t xml:space="preserve"> Años de vida potencial perdidos</t>
  </si>
  <si>
    <t>MIDEPLAN</t>
  </si>
  <si>
    <t xml:space="preserve"> Desigualdad en la distribución del ingreso</t>
  </si>
  <si>
    <t xml:space="preserve"> TV a color; teléfono celular; teléfono fijo; acceso a Internet y computador</t>
  </si>
  <si>
    <t>Condiciones de la vivienda</t>
  </si>
  <si>
    <t>Materialidad de la vivienda: porcentaje 
de hogares de la comuna cuya materialidad de sus viviendas califica como 
irrecuperable.</t>
  </si>
  <si>
    <t>Tipo de vivienda: porcentaje de hogares 
por comuna cuyas viviendas clasifican como 
irrecuperables.</t>
  </si>
  <si>
    <t>Allegamiento Externo: porcentaje de 
hogares de la comuna que comparten 
su vivienda con uno o más hogares.</t>
  </si>
  <si>
    <t xml:space="preserve"> Total Hogares Allegados</t>
  </si>
  <si>
    <t xml:space="preserve"> Total Núcleos allegados, hacinados e independientes</t>
  </si>
  <si>
    <t>Situación de los servicios básicos anexos a la vivienda</t>
  </si>
  <si>
    <t>Disponibilidad de agua potable</t>
  </si>
  <si>
    <t>Sistema de eliminación de excretas</t>
  </si>
  <si>
    <t>Calidad del espacio público</t>
  </si>
  <si>
    <t>Acceso a servicios de educación y salud</t>
  </si>
  <si>
    <t>Cobertura nivel de educación preescolar</t>
  </si>
  <si>
    <t>Déficit de población atendida en consultorios</t>
  </si>
  <si>
    <t>Economía</t>
  </si>
  <si>
    <t>Ingreso autónomo del hogar</t>
  </si>
  <si>
    <t>Crecimiento registrado por este ingreso entre 1998 y 2006</t>
  </si>
  <si>
    <t xml:space="preserve">Número de empresas medianas y grandes por cada 1.000 personas ocupadas en la comuna. </t>
  </si>
  <si>
    <t>Gobierno</t>
  </si>
  <si>
    <t>Infraestructura</t>
  </si>
  <si>
    <t xml:space="preserve">Porcentaje de hogares con acceso a las redes públicas de energía eléctrica </t>
  </si>
  <si>
    <t>Porcentaje de hogares con acceso a las redes públicas de agua potable</t>
  </si>
  <si>
    <t xml:space="preserve">Disponibilidad de eliminación de excretas </t>
  </si>
  <si>
    <t>Disponibilidad de teléfono de red fija</t>
  </si>
  <si>
    <t>Proporción de hogares de la comuna equipados con computador y conexión a internet</t>
  </si>
  <si>
    <t>Personas</t>
  </si>
  <si>
    <t>Años promedio de escolaridad de la población en edad de trabajar</t>
  </si>
  <si>
    <t>Resultados de las pruebas SIMCE aplicados a 4° básico</t>
  </si>
  <si>
    <t>Promedio de los años de vida potencialmente perdidos, AVPP</t>
  </si>
  <si>
    <t xml:space="preserve">Tasa de fecundidad específica de adolescentes entre 15 y 19 años, promedio </t>
  </si>
  <si>
    <t>Planificación Territorial</t>
  </si>
  <si>
    <t xml:space="preserve">Estado de los planes reguladores comunales </t>
  </si>
  <si>
    <t xml:space="preserve">Estado de los planes de desarrollo comunal </t>
  </si>
  <si>
    <t>00010</t>
  </si>
  <si>
    <t>00011</t>
  </si>
  <si>
    <t>https://raw.githubusercontent.com/Sud-Austral/LOGOS-DATA/main/Miniaturas/Municipio%20Ranking%20Guatemala.PNG</t>
  </si>
  <si>
    <t>Censo 2017 - CHILE</t>
  </si>
  <si>
    <t>SII</t>
  </si>
  <si>
    <t>0004-00010</t>
  </si>
  <si>
    <t>0004-00011</t>
  </si>
  <si>
    <t>Situación Variable</t>
  </si>
  <si>
    <t>Fecha Actualización</t>
  </si>
  <si>
    <t>LISTO</t>
  </si>
  <si>
    <t>EN DESARROLLO</t>
  </si>
  <si>
    <t>FALTA INFORMACIÓN</t>
  </si>
  <si>
    <t>Avance [0-100%]</t>
  </si>
  <si>
    <t>Prioridad [1-9]</t>
  </si>
  <si>
    <t>Secuencia (dentro DATA)</t>
  </si>
  <si>
    <t>Tareas/Elementos / Observaciones</t>
  </si>
  <si>
    <t>Fecha estimada</t>
  </si>
  <si>
    <t>Fecha Actualización [de esta info]</t>
  </si>
  <si>
    <t>Integrado en PRODUCTOS? [SI/NO]</t>
  </si>
  <si>
    <t>SI</t>
  </si>
  <si>
    <t>NO</t>
  </si>
  <si>
    <t>GEE</t>
  </si>
  <si>
    <t>NO DEFINIDO</t>
  </si>
  <si>
    <t>Datos Alcaldesas-Consejalas-Personal Municipios 2018-2019</t>
  </si>
  <si>
    <t>Abner-Patricio</t>
  </si>
  <si>
    <t>INFOGRAM</t>
  </si>
  <si>
    <t>ARCGIS-POWER BI</t>
  </si>
  <si>
    <t>Producto Previos</t>
  </si>
  <si>
    <t>Estadísticas Vitales</t>
  </si>
  <si>
    <t>Lista la parte de Fallecidos, faltan Nacimientos.</t>
  </si>
  <si>
    <t>Enfremedades: HPV Cáncer Cervicouterino</t>
  </si>
  <si>
    <t>Enfermedades: Cardiovasculares</t>
  </si>
  <si>
    <t>Enfermedades: VIH</t>
  </si>
  <si>
    <t>Cobertura de Centros de Salud</t>
  </si>
  <si>
    <t>Estadísticas Salud CENSO 2018</t>
  </si>
  <si>
    <t>Guatemala</t>
  </si>
  <si>
    <t>ARCGISONLINE</t>
  </si>
  <si>
    <t>ICVU 2017-2018-2019</t>
  </si>
  <si>
    <t>Detalle ICVU 2017</t>
  </si>
  <si>
    <t>Detalle ICVU 2018</t>
  </si>
  <si>
    <t>Detalle ICVU 2019</t>
  </si>
  <si>
    <t>Herramienta Evaluación Areas Urbanas</t>
  </si>
  <si>
    <t>Reyes-Monse</t>
  </si>
  <si>
    <t>Ranking Comunal Educación</t>
  </si>
  <si>
    <t>Calidad de la Educación</t>
  </si>
  <si>
    <t>Cobertura de Centros de Educación</t>
  </si>
  <si>
    <t>Matrículas Párvulos</t>
  </si>
  <si>
    <t>SIMCE</t>
  </si>
  <si>
    <t>PSU</t>
  </si>
  <si>
    <t>Todos</t>
  </si>
  <si>
    <t>Inventario de Gases de Efecto Invernadero (INGEI)</t>
  </si>
  <si>
    <t>Vulnerabilidad al Cambio Climático</t>
  </si>
  <si>
    <t>Emisiones de GEI en tiempo real</t>
  </si>
  <si>
    <t>Datos de ELEAM y CENSO 2017 disponibles.</t>
  </si>
  <si>
    <t>Estructura y Datos Censo 2017 disponibles. Faltan los datos de CASEN 2009-2019</t>
  </si>
  <si>
    <t xml:space="preserve">Aplicación Satelital en Desarrollo. </t>
  </si>
  <si>
    <t>Encargar a Reyes la búsqueda de esta información</t>
  </si>
  <si>
    <t>Encargar Búsqueda de Información</t>
  </si>
  <si>
    <t>Héctor y Edwin se encuentran depurando la BD.</t>
  </si>
  <si>
    <t>Se cuenta con la ubicación espacial de centros de salud.</t>
  </si>
  <si>
    <t>Se cuenta con la BD del CENSO 2018 ya estructurada</t>
  </si>
  <si>
    <t>Revisión Astrid-Karen-Reyes y Monse</t>
  </si>
  <si>
    <t>Abner debe realizar unos ajustes a esta herramienta</t>
  </si>
  <si>
    <t>Se cuenta con la BD lista para consumo</t>
  </si>
  <si>
    <t>Encargar a Silvia la organización de esta info.</t>
  </si>
  <si>
    <t>Se estructura con datos de BD establecimientos y BD del Censo 2017 y CASEN</t>
  </si>
  <si>
    <t>Avanzado el desarrollo PBI. Silvia debe revisar datos de SIMCE.</t>
  </si>
  <si>
    <t>Revisión Astrid-Karen-Silvia</t>
  </si>
  <si>
    <t>Revisión Astrid-Karen-Claudia</t>
  </si>
  <si>
    <t>La Base en PBI está lista. Falta incorporar otras categorías de datos.</t>
  </si>
  <si>
    <t>La Base en PBI está lista. Faltaría adecuar formatos.</t>
  </si>
  <si>
    <t>La Base en PBI está lista. Faltaría revisión de algunos datos por parte de Naty.</t>
  </si>
  <si>
    <t xml:space="preserve">Datos disponibles para consumir. </t>
  </si>
  <si>
    <t>Revisión Astrid-Karen-Efraín-Natalia</t>
  </si>
  <si>
    <t>Aun en desarrollo de algoritmos</t>
  </si>
  <si>
    <t>Mapa de Femicidios Guatemala</t>
  </si>
  <si>
    <t>Femicidios 2020</t>
  </si>
  <si>
    <t>Publicado. Faltaría Integrar a Odoo</t>
  </si>
  <si>
    <t>Ya encontramos la Fuente de Información. Asignar a alguien para ordenar datos.</t>
  </si>
  <si>
    <t>Con la base de Femicidios 2020 se construirá el histórico. Ya se cuenta con los datos.</t>
  </si>
  <si>
    <t>En la FREE quedan Empresas-Trabajadores Dependientes-Tipo Contribuyente y Rubro.</t>
  </si>
  <si>
    <t>DATAempresa 2: Trabajadores Honorarios/ Hombres-Mujeres (tb sirve para DATAGENERO) e IMPUESTOS</t>
  </si>
  <si>
    <t>DATAEMPRESA 3: Histórico con años anteriores.</t>
  </si>
  <si>
    <t>DATAPYME: PYMES por Género</t>
  </si>
  <si>
    <t>Tenemos ranking de Municipios elaborado por GIS en 2018 y Censo 2018</t>
  </si>
  <si>
    <t>Empresas 2</t>
  </si>
  <si>
    <t>Empresas 3</t>
  </si>
  <si>
    <t>PYMES</t>
  </si>
  <si>
    <t>Ranking Gestión Municipal 2018</t>
  </si>
  <si>
    <t>Vigencia de los Programas
Montos presupuestarios
Otros detalles que están en la BD</t>
  </si>
  <si>
    <t>Evaluación de Programas/Instituciones 1997-2020</t>
  </si>
  <si>
    <t>Evaluación de Programas/Instituciones 1997-2020 || upgrade</t>
  </si>
  <si>
    <t>DMCS 2008-2020</t>
  </si>
  <si>
    <t xml:space="preserve">Paula </t>
  </si>
  <si>
    <t>Revisión Astrid-Karen-Paula</t>
  </si>
  <si>
    <t>Ficha por Comuna al estilo Ranking DATAEDUCACION</t>
  </si>
  <si>
    <t>Delitos todos los tipos (PJ)</t>
  </si>
  <si>
    <t>Se cuenta con BD con todos los delitos que se encuentran en el PODER JUDICIAL. Corte y Tribunal</t>
  </si>
  <si>
    <t>Reporte Comunal de Delitos</t>
  </si>
  <si>
    <t>Contador de Delitos por unidad tiempo</t>
  </si>
  <si>
    <t>Mostrar Indicadores de Delitos por unidad de tiempo (minuto, hora, día)</t>
  </si>
  <si>
    <t>DATATAX</t>
  </si>
  <si>
    <t>Balance de Impuestos por Tipo</t>
  </si>
  <si>
    <t>Ver con Marta qué y cómo se puede mostrar para que sea entendible.</t>
  </si>
  <si>
    <t>Estructura y Datos Censo 2018 disponibles.</t>
  </si>
  <si>
    <t>DATAPUEBLOS</t>
  </si>
  <si>
    <t>DATAODS</t>
  </si>
  <si>
    <t>Global</t>
  </si>
  <si>
    <t>Honduras</t>
  </si>
  <si>
    <t>Instrumentos de Planificación Territorial</t>
  </si>
  <si>
    <t>Instrumentos de Planificación Territorial. UPGRADE (detalle actualizaciones)</t>
  </si>
  <si>
    <t>Información Consejo Transparencia</t>
  </si>
  <si>
    <t>Mujeres en el ámbito Público</t>
  </si>
  <si>
    <t>Mujeres en el Ámbito Privado</t>
  </si>
  <si>
    <t>Violencia de Género</t>
  </si>
  <si>
    <t>Mapa Pueblos y  Comunidades Linguisticas</t>
  </si>
  <si>
    <t>Organismos de Cooperación Multilaterales y Bilaterales</t>
  </si>
  <si>
    <t>Proyectos Integrados de los Organismos de Cooperación</t>
  </si>
  <si>
    <t>Información SERNAC</t>
  </si>
  <si>
    <t>DATATRABAJO</t>
  </si>
  <si>
    <t>DATASOCIAL</t>
  </si>
  <si>
    <t>SENAME</t>
  </si>
  <si>
    <t>Trabajadores, Sueldos, Accidentes</t>
  </si>
  <si>
    <t>Salvaguardas de la Cooperación Internacional</t>
  </si>
  <si>
    <t>Párrafo enganche</t>
  </si>
  <si>
    <t>Variante_1</t>
  </si>
  <si>
    <t>Precio_1</t>
  </si>
  <si>
    <t>Variante_2</t>
  </si>
  <si>
    <t>Precio_2</t>
  </si>
  <si>
    <t>Variante_3</t>
  </si>
  <si>
    <t>Precio_3</t>
  </si>
  <si>
    <t>CAR_Tipo_Prod</t>
  </si>
  <si>
    <t>CAR_Var1_Disponible</t>
  </si>
  <si>
    <t>CAR_Periodo</t>
  </si>
  <si>
    <t>CAR_Proveedor</t>
  </si>
  <si>
    <t>CAR_Colección</t>
  </si>
  <si>
    <t>ESP_Tecnología</t>
  </si>
  <si>
    <t>ESP_Periodo</t>
  </si>
  <si>
    <t>ESP_Incluye</t>
  </si>
  <si>
    <t>ESP_Uso_Disp.</t>
  </si>
  <si>
    <t xml:space="preserve">ESP_Fuentes </t>
  </si>
  <si>
    <t>ACC_Recibirás</t>
  </si>
  <si>
    <t>ACC_Licencia_uso</t>
  </si>
  <si>
    <t>ACC_Actualizaciones</t>
  </si>
  <si>
    <t>ACC_N°_usuarios</t>
  </si>
  <si>
    <t>Etiquetas</t>
  </si>
  <si>
    <t>Data Intelligence</t>
  </si>
  <si>
    <t>Mapas, tableros interactivos, glosario</t>
  </si>
  <si>
    <t>1 credencial</t>
  </si>
  <si>
    <t>12 meses</t>
  </si>
  <si>
    <t xml:space="preserve">#violencia #genero #mujeres #femicidios #victimas #chile </t>
  </si>
  <si>
    <t>00012</t>
  </si>
  <si>
    <t>00013</t>
  </si>
  <si>
    <t>00014</t>
  </si>
  <si>
    <t>00015</t>
  </si>
  <si>
    <t>00016</t>
  </si>
  <si>
    <t>00017</t>
  </si>
  <si>
    <t>00018</t>
  </si>
  <si>
    <t>00019</t>
  </si>
  <si>
    <t>00020</t>
  </si>
  <si>
    <t>00021</t>
  </si>
  <si>
    <t>00022</t>
  </si>
  <si>
    <t>Emisiones en tiempo real (GEE)</t>
  </si>
  <si>
    <t>00023</t>
  </si>
  <si>
    <t>00024</t>
  </si>
  <si>
    <t>Estadísticas vitales</t>
  </si>
  <si>
    <t>00025</t>
  </si>
  <si>
    <t>00026</t>
  </si>
  <si>
    <t>00027</t>
  </si>
  <si>
    <t>00028</t>
  </si>
  <si>
    <t>00029</t>
  </si>
  <si>
    <t>00030</t>
  </si>
  <si>
    <t>00031</t>
  </si>
  <si>
    <t>00032</t>
  </si>
  <si>
    <t>00033</t>
  </si>
  <si>
    <t>00034</t>
  </si>
  <si>
    <t>00035</t>
  </si>
  <si>
    <t>00036</t>
  </si>
  <si>
    <t>00037</t>
  </si>
  <si>
    <t>00038</t>
  </si>
  <si>
    <t>00039</t>
  </si>
  <si>
    <t>00040</t>
  </si>
  <si>
    <t>00045</t>
  </si>
  <si>
    <t>Perfil socioeconómico</t>
  </si>
  <si>
    <t>00046</t>
  </si>
  <si>
    <t>00047</t>
  </si>
  <si>
    <t>00048</t>
  </si>
  <si>
    <t>00049</t>
  </si>
  <si>
    <t>00050</t>
  </si>
  <si>
    <t>00051</t>
  </si>
  <si>
    <t>00052</t>
  </si>
  <si>
    <t>00053</t>
  </si>
  <si>
    <t>00054</t>
  </si>
  <si>
    <t>00055</t>
  </si>
  <si>
    <t>00056</t>
  </si>
  <si>
    <t>00057</t>
  </si>
  <si>
    <t>Información de Empresas Según categoría</t>
  </si>
  <si>
    <t>00058</t>
  </si>
  <si>
    <t>DATAEIACC</t>
  </si>
  <si>
    <t>Riesgo DDTS por comuna</t>
  </si>
  <si>
    <t>00059</t>
  </si>
  <si>
    <t>Presencia de Objetos de Protección (OP)</t>
  </si>
  <si>
    <t>00060</t>
  </si>
  <si>
    <t>Presencia OP en comunas según riesgo DDTS</t>
  </si>
  <si>
    <t>00061</t>
  </si>
  <si>
    <t>Análisis área de proyecto</t>
  </si>
  <si>
    <t>Perfil de las OIG</t>
  </si>
  <si>
    <t>Cooperación internacional</t>
  </si>
  <si>
    <t>Ods1</t>
  </si>
  <si>
    <t>0020</t>
  </si>
  <si>
    <t>0021</t>
  </si>
  <si>
    <t>0022</t>
  </si>
  <si>
    <t>0023</t>
  </si>
  <si>
    <t>0024</t>
  </si>
  <si>
    <t>0025</t>
  </si>
  <si>
    <t>Algo del DATAClima</t>
  </si>
  <si>
    <t>Ma. Victoria</t>
  </si>
  <si>
    <t>Mapa Pueblos y  Comunidades Linguisticas  - GT</t>
  </si>
  <si>
    <t>Mapa Pueblos y  Comunidades Linguisticas  - HN</t>
  </si>
  <si>
    <t>Censo</t>
  </si>
  <si>
    <t>Censo - GT</t>
  </si>
  <si>
    <t>Ranking Gestión Municipal 2018 - GT</t>
  </si>
  <si>
    <t>ODS1</t>
  </si>
  <si>
    <t>Avance</t>
  </si>
  <si>
    <t>Datos climáticos en tiempo real e históricos</t>
  </si>
  <si>
    <t>Ods2</t>
  </si>
  <si>
    <t>Karen-MVC</t>
  </si>
  <si>
    <t>Gratuito</t>
  </si>
  <si>
    <t>MACA</t>
  </si>
  <si>
    <t>KAREN</t>
  </si>
  <si>
    <t>Desktop/Laptop, Tablet, Celular</t>
  </si>
  <si>
    <t>Tablet, Celular</t>
  </si>
  <si>
    <t>El Índice de Calidad de Vida Urbana mide y compara en términos relativos la calidad de vida urbana de comunas y ciudades en Chile, a partir de un conjunto de variables referidas a seis dimensiones que expresan el estado de situación en la provisión de bienes y servicios públicos y privados a la población residente y sus correspondientes impactos socio-territoriales de ciudades intermedias como metropolitanas. Indice con rango (0,100)</t>
  </si>
  <si>
    <t xml:space="preserve">Ante situaciones de urgencia es clave e indispensable tener disponible la información necesaria para actuar. </t>
  </si>
  <si>
    <t>Municipal</t>
  </si>
  <si>
    <t>Subnacional</t>
  </si>
  <si>
    <t>Data Emergency entrega la ubicación de centros de atención de urgencia y farmacias, a nivel comunal</t>
  </si>
  <si>
    <t>Nombre comercial</t>
  </si>
  <si>
    <t>AGROSTAT - GT</t>
  </si>
  <si>
    <t>N°</t>
  </si>
  <si>
    <t>Responsable</t>
  </si>
  <si>
    <t>Fecha inicio</t>
  </si>
  <si>
    <t>Fecha avance</t>
  </si>
  <si>
    <t>Fecha Termino</t>
  </si>
  <si>
    <t>Comentario</t>
  </si>
  <si>
    <t>Acción</t>
  </si>
  <si>
    <t>Seguimiento</t>
  </si>
  <si>
    <t>x</t>
  </si>
  <si>
    <t>Centro Directos; Corporaciones que trabajan para el SENAME; Organismos y personas naturales colaboradoras</t>
  </si>
  <si>
    <t>Misma información de antes. Anuarios Estadísticos (pdf) 2010-2019. Con mucha información interesante: ejem: muertes de los niños en los centro; Demora en asiganción de los niños a centros. Se solicicto por LdT de las BD al SENAINFO. Adicional se Buscará información en la Defensoría del Niño.</t>
  </si>
  <si>
    <t>Todos los anuarios convertidos a xls. Orden de talas por tema e identificación de variables que se repiten en las tablas (ejem: tramos de edad) para luego ver la mejor manera de sistematizarla</t>
  </si>
  <si>
    <t>Aún ordenando tablas. Temáticas de Adopción.</t>
  </si>
  <si>
    <t>3 partes: Adopción. Protección de derechos del niño. Justicia juvenil. Información compleja de entender: Los niños pueden estar en varios programas y son varias etapas. Avanzando en glosario y en entender de qué se trata.</t>
  </si>
  <si>
    <t>Revisar anuario y tratar de entender para apoyo en las BD.</t>
  </si>
  <si>
    <t>SENAMA</t>
  </si>
  <si>
    <t>ELEAM: se solicictó información por LdT región por región. Falta de la VII.</t>
  </si>
  <si>
    <t xml:space="preserve">Fernanda </t>
  </si>
  <si>
    <t>Datos empresas/ Género</t>
  </si>
  <si>
    <t>Cierre</t>
  </si>
  <si>
    <t>PDI</t>
  </si>
  <si>
    <t xml:space="preserve">No hay muchas bases de datos. Hay informes anuales pdf (2013-2018). </t>
  </si>
  <si>
    <t xml:space="preserve"> Bases de datos encontradas tienen como fuente el INE y tienen que ver con delitos. Se decide pasar esa información a data Delito.</t>
  </si>
  <si>
    <t>DGA</t>
  </si>
  <si>
    <t xml:space="preserve">Mucha información: cuencas, derechos de agua, inventario público de cuencas y lagos, Obras mayores. Debe ordenar y ver definiciones. Informe Hidrometeorológico: información Pluvio´métrica, Fluviométrica, Caudales, y más... </t>
  </si>
  <si>
    <t>Preguntar a Efraín por variabes del DATA HIDRO</t>
  </si>
  <si>
    <t>El Data Hidro tiene otro enfoque, usando como fuente de información unicamente satélites.</t>
  </si>
  <si>
    <t xml:space="preserve">Inscripción de derecho de agua en el CBR. </t>
  </si>
  <si>
    <t>REVISAR</t>
  </si>
  <si>
    <t>Arcgis Fiscalización DGA, Cuencas hidrográficas y más.</t>
  </si>
  <si>
    <t>Consulta SIG</t>
  </si>
  <si>
    <t>SERNAGEOMIN</t>
  </si>
  <si>
    <t>1- Accidentes en minería (PDF). 2- Catastro de relaves c/coordenadas. 3- Geoquímica de Relaves: empresa y faena. Existe un catastro de Relave en google Earth y un mapa de localización en jpg. Mapa de yacimientos mineros en JPG. Sitio interactivo de Catastro de Conseciones Mineras. (Catálogo virtual de ventas)</t>
  </si>
  <si>
    <t>Información volcanes web. Ranking de volcanes en pdf. Plataforma Geomaps: muestra los proyectos y su estado (relacionado con cartas geológicas) (ArcGis). Sigex (shp). Pendiente glosario.</t>
  </si>
  <si>
    <t>Información en dropbox: Casi listo el glosario sólo que hay palabras que no se encuentran. Solicitud de Anuarios por ley de transparencia.</t>
  </si>
  <si>
    <t>Exportaciones/Importaciones</t>
  </si>
  <si>
    <t>En la página de la Aduana datos por país y producto, por año y mensual. Aranceles tratado de LC y del Pacífico.</t>
  </si>
  <si>
    <t>Existencia de BD de Exportaciones e importaciones (según FOB y CIF), desde los años 2015- 2020. BD de tráfico terrestre por punto de  tráfico a nivel regional detallando lugar de control?. Urgente GLOSARIO</t>
  </si>
  <si>
    <t>Formato excel</t>
  </si>
  <si>
    <t>Formato de Excel de trafico. Busqueda de información especifica de productos agropecuarios para Data Agro.</t>
  </si>
  <si>
    <t>Formato de Excel de trafico. Busqueda de información especifica de productos agropecuarios para Data Agro. NO ENCONTRó: Lunes BD arregladas</t>
  </si>
  <si>
    <t xml:space="preserve">Listas las BD de exportaciones FOB, a partir del 2018 vienen especificadas por producto (agro y mineral) </t>
  </si>
  <si>
    <t>Por Finalizar las Importaciones por CIF</t>
  </si>
  <si>
    <t>Minsiterio de Obras Públicas</t>
  </si>
  <si>
    <t xml:space="preserve">Sólo información en PDF.  </t>
  </si>
  <si>
    <t xml:space="preserve">REVISAR </t>
  </si>
  <si>
    <t>Ministerio Del Trabajo y Previsión Social</t>
  </si>
  <si>
    <t>EXTRACCIÓN INFORMÁTICOS</t>
  </si>
  <si>
    <t>Consejo para la Transparencia</t>
  </si>
  <si>
    <t>Fiscalización hasta el 2018: separada por Municipio, SEREMI, Universidades estatales, otros dependencias de gobierno.</t>
  </si>
  <si>
    <t>Puntaje DAI: Derecho de Acceso a la Información Pública</t>
  </si>
  <si>
    <t>En el portal de Transparencia hay información 2020.</t>
  </si>
  <si>
    <t>Info Probidad. Archivos de descarga en formato CSV, XML, JSON, SPARQL</t>
  </si>
  <si>
    <t>Tableau</t>
  </si>
  <si>
    <t>SERNAC</t>
  </si>
  <si>
    <t>Ministerio de Transporte y Telecomunicaciones</t>
  </si>
  <si>
    <t>Investigación del inicio del DI. Cantidad de suscrpción de tv de pago y de conexiones a internet, Dic cada año 2007-2019; Licencias de conducir por tipo (2011-2017); N° de vehiculos en circulación por tipo 2008-2019, Motorizado y no motorizado 2016-2019.</t>
  </si>
  <si>
    <t>Ministerio de Desarrollo Social</t>
  </si>
  <si>
    <t>Ministerio de Relaciones Exteriores</t>
  </si>
  <si>
    <t>SNIFA (Sist. Nac. de Inf.de Fiscalización Amb.)</t>
  </si>
  <si>
    <t>Fiscalización Ambiental opción de descarag en CSV. Actualización martes y jueves</t>
  </si>
  <si>
    <t>Datos abiertos de emisones por sector eléctrico, riles y otros en descraga de sus BD.</t>
  </si>
  <si>
    <t>https://ide.sma.gob.cl/</t>
  </si>
  <si>
    <t>SHOA (Serv. Hidrográfico y Oceanográfico de la Armada)</t>
  </si>
  <si>
    <t>No hay bases de Datos</t>
  </si>
  <si>
    <t xml:space="preserve">Carolina </t>
  </si>
  <si>
    <t>Cartas Náuticas en pdf y algunas degitales que no se pueden descargar</t>
  </si>
  <si>
    <t>Información en línea de pronósticos de mareas, T° de Superficie del mar, entre otros que se debe evaluar su extracción</t>
  </si>
  <si>
    <t xml:space="preserve">Tema/institución Investigación </t>
  </si>
  <si>
    <t>Envío de BD arregladas de Importaciones CIF, exportaciones Peso, importaciones Peso</t>
  </si>
  <si>
    <t>EVALUAR CREAR DATA</t>
  </si>
  <si>
    <t xml:space="preserve">Tema Investigación </t>
  </si>
  <si>
    <t xml:space="preserve">Responsables </t>
  </si>
  <si>
    <t xml:space="preserve">Panamá </t>
  </si>
  <si>
    <t>El Salvador</t>
  </si>
  <si>
    <t>Silvia V</t>
  </si>
  <si>
    <t>Fernanda O</t>
  </si>
  <si>
    <t xml:space="preserve">Carolina M. </t>
  </si>
  <si>
    <t>GORE (según nueva legislación)</t>
  </si>
  <si>
    <t>Embajadas (líneas de acción y cooperación)</t>
  </si>
  <si>
    <t xml:space="preserve">SEIA </t>
  </si>
  <si>
    <t>Down Jhons (y otros estándares)</t>
  </si>
  <si>
    <t>Estaciones de monitoreo</t>
  </si>
  <si>
    <t>Paula R.</t>
  </si>
  <si>
    <t>Andrés S</t>
  </si>
  <si>
    <t xml:space="preserve">Evaluación créditos agrarios </t>
  </si>
  <si>
    <t xml:space="preserve">CENSO </t>
  </si>
  <si>
    <t xml:space="preserve">listo </t>
  </si>
  <si>
    <t>listo</t>
  </si>
  <si>
    <t xml:space="preserve">Género </t>
  </si>
  <si>
    <t>Equipo</t>
  </si>
  <si>
    <t>en desarrollo</t>
  </si>
  <si>
    <t xml:space="preserve">Pueblo Indígenas </t>
  </si>
  <si>
    <t xml:space="preserve">Migración </t>
  </si>
  <si>
    <t>Turismo</t>
  </si>
  <si>
    <t>Monserrat G</t>
  </si>
  <si>
    <t>Ministerio de Justicia</t>
  </si>
  <si>
    <t>Ministerio de Economía, Fomento y Turismo</t>
  </si>
  <si>
    <t>Ministerio De Salud</t>
  </si>
  <si>
    <t>Ministerio De Hacienda</t>
  </si>
  <si>
    <t>Ministerio de Agricultura</t>
  </si>
  <si>
    <t>https://dataverse.harvard.edu/dataverse/coes_data_repository;jsessionid=e230b79cdc5798e80731f85ff2b4?q=&amp;types=datasets&amp;sort=dateSort&amp;order=desc&amp;page=1</t>
  </si>
  <si>
    <t>https://coes.cl/</t>
  </si>
  <si>
    <t>https://www.conicyt.cl/fondap/2014/12/09/sexto-concurso-nacional-de-centros-en-investigacion-en-areas-prioritarias-%e2%80%93-fondap/#tab-01</t>
  </si>
  <si>
    <t>Centro de Estudios de Cohesión y Conflicto Social (COES)</t>
  </si>
  <si>
    <t xml:space="preserve">Buscar apoyo </t>
  </si>
  <si>
    <t xml:space="preserve">Terminó linea de atención ambulatoria (del 2019). Ahora Linea de cuidado Alternativo del area de protección. Aún o finaliza el Anuario 2019 </t>
  </si>
  <si>
    <t>Link 1</t>
  </si>
  <si>
    <t>Link 2</t>
  </si>
  <si>
    <t>Fondo de Financiamiento de Centros de Investigación en Áreas Prioritarias (FONDAP)</t>
  </si>
  <si>
    <t>Sistematización xls</t>
  </si>
  <si>
    <t>Cerrado</t>
  </si>
  <si>
    <t>AGROGESTIÓN - Gestión agrícola</t>
  </si>
  <si>
    <t>AGROSTAT - Estadísticas ambientales</t>
  </si>
  <si>
    <t>AGROSTAT - Estadísticas Productivas Agrícolas</t>
  </si>
  <si>
    <t>AGROSTAT - Estadísticas Productivas Pecuarias</t>
  </si>
  <si>
    <t>AGROSTAT - Estadisticas Productivas Forestales</t>
  </si>
  <si>
    <t>AGROSTAT - Estadísticas Económicas Agrícolas</t>
  </si>
  <si>
    <t>AGROSTAT - Estadísticas Económicas Pecuarias</t>
  </si>
  <si>
    <t>AGROSTAT - Estadísticas Económicas Forestales</t>
  </si>
  <si>
    <t>AGROSTAT</t>
  </si>
  <si>
    <t>00062</t>
  </si>
  <si>
    <t>00063</t>
  </si>
  <si>
    <t>00064</t>
  </si>
  <si>
    <t>00065</t>
  </si>
  <si>
    <t>00066</t>
  </si>
  <si>
    <t>00067</t>
  </si>
  <si>
    <t>Calidad de Viviendas Urbanas</t>
  </si>
  <si>
    <t>Andres o Monse apoyan a Silvia</t>
  </si>
  <si>
    <t>DATASALVAGUARDAS</t>
  </si>
  <si>
    <t>0026</t>
  </si>
  <si>
    <t>DATAAMBIENTAL</t>
  </si>
  <si>
    <t xml:space="preserve">El sector agrícola es un pilar fundamental para el país. ¿Qué cultivos hay en Chile? ¿Cuáles son los que tienen mayor participación? ¿Cuáles son más eficientes? </t>
  </si>
  <si>
    <t>AGROSTAT - Producción Agrícola</t>
  </si>
  <si>
    <t>AGROSTAT - Producción Pecuaria</t>
  </si>
  <si>
    <t>AGROSTAT - Producción Forestal</t>
  </si>
  <si>
    <t>AGROSTAT - Ambiental</t>
  </si>
  <si>
    <t>AGROSTAT - Economía Agrícola</t>
  </si>
  <si>
    <t>AGROSTAT - Economía Pecuaria</t>
  </si>
  <si>
    <t>AGROSTAT - Economía Forestal</t>
  </si>
  <si>
    <t>AGROSTAT - Producción Agrícola reune estadísticas del mundo agrícola, relacionadas principalmente al rendimiento y superficie ocupada por tipo de cultivo, pudiendo ser analizadas a distintos niveles, ya sea nacional, regional o comunal.</t>
  </si>
  <si>
    <t>El sector pecuario es un pilar fundamental para el país. ¿Cómo es la producción en Chile? ¿Cuánto ganado hay para leche o carne? ¿Cuántos criaderos de aves o cerdos hay?</t>
  </si>
  <si>
    <t>El sector silvoagropecuario genera impactos positivos y negativos en el ambiente y territorio. ¿Cuántas hectareas sufren un cambio de uso de suelo? ¿Cuántas se ven afectadas por incendios?</t>
  </si>
  <si>
    <t>El sector agrícola es una pieza clave para la economía. ¿Cuánto empleo genera? ¿Cuál es la participación de las exportaciones e importaciones?</t>
  </si>
  <si>
    <t>El sector pecuario es una pieza clave para la economía. ¿Cuánto empleo genera? ¿Cuál es la participación de las exportaciones e importaciones?</t>
  </si>
  <si>
    <t>El sector forestal es una pieza clave para la economía. ¿Cuánto empleo genera? ¿Cuál es la participación de las exportaciones e importaciones?</t>
  </si>
  <si>
    <t>AGROSTAT - Producción Pecuaria reune estadísticas del mundo pecuario, relacionadas a la producción bovina, avícola y porcina. Presenta detalles en cuanto a número de cabezas, razas, número de criaderos, entre otros. Incluye también estadísticas productivas de la industria láctea menor. Tdoo esto puede ser analizado a nivel naciona, regiional o comunal.</t>
  </si>
  <si>
    <t>AGROSTAT - Producción Forestal reune estadísticas del mundo silvícola, relacionadas a las superficies de plantaciones forestales y la producción que existe, por tipo de producto maderero, ya sea a nivel nacional, regional o comunal.</t>
  </si>
  <si>
    <t>AGROSTAT - Ambiental presenta estadísticas detalladas sobre cambio de uso de suelo e incendios en relación al sector silvoagropecuario, las cuales pueden ser analizadas a nivel nacional, regional o comunal.</t>
  </si>
  <si>
    <t>En AGROSTAT - Economía Agrícola ponemos a disposición estadísticas económicas relacionadas al mundo agrícola, tales como empleos, precios, exportaciones e importaciones, siendo posible realizar análisis a diferentes escalas (nacional, regional o comunal).</t>
  </si>
  <si>
    <t>En AGROSTAT - Economía Pecuaria ponemos a disposición estadísticas económicas relacionadas al mundo pecuario, tales como empleos por tipo de industria, precios, exportaciones e importaciones, siendo posible realizar análisis a diferentes escalas (nacional, regional o comunal).</t>
  </si>
  <si>
    <t>En AGROSTAT - Economía Forestal ponemos a disposición estadísticas económicas relacionadas al mundo silvícola, tales como ocupación general y de la industria primaria, precios, exportaciones e importaciones, siendo posible realizar análisis a diferentes escalas (nacional, regional o comunal).</t>
  </si>
  <si>
    <t>La herramienta Calidad de Viviendas Urbanas es una plataforma de fácil uso que permite visualizar de manera espacial estadísticas de número de hogares, número de viviendas, porcentaje de hacinamiento y porcentaje de viviendas que requieren mejoras. La información está disponible a nnivel comunal, para las principales zonas urbanas del país.</t>
  </si>
  <si>
    <t>Arica, comunas de la RM, Chillán, Chillán Viejo, San Carlos, Valdivia, Osorno, Pto. Varas, Pto. Montt, Castro, Coihaique.</t>
  </si>
  <si>
    <t>2017 - 2018 - 2019</t>
  </si>
  <si>
    <t>Mapas interactivos</t>
  </si>
  <si>
    <t>#calidad #vida #urbano #laboral #negocios #sociocultural #contectividad #movilidad #salud #medioambiente #vivienda #entorno #ICVU #mapas #indice</t>
  </si>
  <si>
    <t xml:space="preserve">#viviendas #hogares #hacinamiento #mejoras #urbano #zonas </t>
  </si>
  <si>
    <t>#agricultura # producción</t>
  </si>
  <si>
    <t>PORTADA SHOPIFY</t>
  </si>
  <si>
    <t>Salvaguardas por organismo y temática vinculada</t>
  </si>
  <si>
    <t>COVID-19</t>
  </si>
  <si>
    <t>Instrumentos de Planificación Territorial IPT</t>
  </si>
  <si>
    <t>Programas e instituciones evaluadas Periodo 1997-2000</t>
  </si>
  <si>
    <t>Emisiones de Gases de Efecto Invernadero</t>
  </si>
  <si>
    <t>Información de las empresas registradas</t>
  </si>
  <si>
    <t>Evolución de casos policiales, denuncias, aprehendidos y detenciones 2008-2020</t>
  </si>
  <si>
    <t>Calidad en la eduación y sus rankings</t>
  </si>
  <si>
    <t>Métricas e índices para la gestión municipal</t>
  </si>
  <si>
    <t>Mapa de femicidios en Chile 2020</t>
  </si>
  <si>
    <t>Índice de Calidad de Vivienda Urbana - ICVU</t>
  </si>
  <si>
    <t>00068</t>
  </si>
  <si>
    <t>Información en línea del avance del COVID-19</t>
  </si>
  <si>
    <t>00069</t>
  </si>
  <si>
    <t>Información de Urgencias y Farmacias</t>
  </si>
  <si>
    <t>Listo</t>
  </si>
  <si>
    <t>00070</t>
  </si>
  <si>
    <t>00071</t>
  </si>
  <si>
    <t>Urgencias y Farmacias entrega la ubicación de centros de atención de urgencia y farmacias, a nivel comunal</t>
  </si>
  <si>
    <t>Índice Socio Material Territorial - ISMT</t>
  </si>
  <si>
    <t xml:space="preserve">Mapas y tableros interactivos permiten realizar una observación de los femicidios registrados desde enero hasta noviembre del 2020 de acuerdo a los antecedentes del caso, descripción del hecho y estatus de las causas. La visualización está planificada para poder llevar un monitoreo territorial de acuerdo a cada caso presentado. </t>
  </si>
  <si>
    <t>Básico</t>
  </si>
  <si>
    <t>Ene-Nov. 2020</t>
  </si>
  <si>
    <t>Mensual</t>
  </si>
  <si>
    <t>Regional</t>
  </si>
  <si>
    <t>Comunal</t>
  </si>
  <si>
    <t>2016-2020</t>
  </si>
  <si>
    <t>Mapas, glosario</t>
  </si>
  <si>
    <t>PRO</t>
  </si>
  <si>
    <t>Ministerio de Vivienda y Urbanismo</t>
  </si>
  <si>
    <t xml:space="preserve">Incluye actualización </t>
  </si>
  <si>
    <t xml:space="preserve">#territorio #arquitectura #municipio #planificacion #territorial #medioambiente #construccion #plan regulador #urbanismo #urbano #manumentos #patrimonio #infraestructura #desarrollo </t>
  </si>
  <si>
    <t xml:space="preserve">Ranking de colegios y escuelas de diversas comunas de Chile, de acuerdo a su desempeño e indicadores personales de desarrollo: Autoestima académica, clima de convivencia, hábitos de vida saludable, participación y formación ciudadana, SIMCE y tipos de establecimientos (Privados, Particular subvencionado y Municipial) </t>
  </si>
  <si>
    <t>Ministerio de Eduación - Agencia de Calidad de Educación</t>
  </si>
  <si>
    <t xml:space="preserve">#ranking #educacion #formacion #escuela #colegios #niños #niñas #adolescentes #calidad #establecimientos #desempeño </t>
  </si>
  <si>
    <t xml:space="preserve">Monitoreo y caracterización geo-espacial de empresas activas a nivel Nacional, Regional y Comunal. Incluye información respecto a el número de trabajadores dependientes, tamaño de cada empresa y población de cada territorio observado. </t>
  </si>
  <si>
    <t xml:space="preserve">#empresas #comuna #economia #comercio #trabajadores #dependientes #trabajo #territorio #desarrollo #pymes #empleo #poblacion </t>
  </si>
  <si>
    <t xml:space="preserve">Observación de Programas Gubernamentales  e Instituciones Públicas evaluadas dentro del periodo 1997-2020 en Chile. Incluye los contenidos de cada uno de los proyectos junto con su clasificación por desempeño y año en que fue efectuado. 
A demás podrás revisar el número de programas realizados a nivel nacional.
Incluye un resumen histórico para monitorear el desempeño general de todas las instituciones mencionadas. </t>
  </si>
  <si>
    <t>1997-2020</t>
  </si>
  <si>
    <t>Tableros y charts interactivos, glosario.</t>
  </si>
  <si>
    <t xml:space="preserve">#gobierno #ministerios #salud #hacienda #interior #defensa #agricultura #mineria #servicios #bienesnacionales #desarrollosocial #sernameg #vivienda #medioambiente #transporte #deporte #trabajo #relacionesexteriores #obras publicas #patrimonio </t>
  </si>
  <si>
    <t xml:space="preserve">Monitoreo de  los Instrumentos de Planificación Territorial a nivel Nacional, regional y comunal, de acuerdo a su estado, vigencia y fecha de última actualización. Una herramienta clave en perspectiva de la gestión local y el desarrollo de los territorios ya sea para el sector público como privado. </t>
  </si>
  <si>
    <t xml:space="preserve">Por medio de esta herramienta se puede observar el Nº de adultos mayores a lo largo del país, la distribución de los hogares de ancianos públicos y privados, junto con el porcentaje de personas de la tercera edad en situación de pobreza. </t>
  </si>
  <si>
    <t>Observación de  Alcaldesas y Concejalas electas en las últimas elecciones municipales y porcentaje de funcionarias dentro de cada municipio. Esta herramienta permite observar las principales tendencias por municipio y los partidos políticos que se encuentran representados en cada uno de ellos.</t>
  </si>
  <si>
    <t>AGROGEOMÁTICA -Monitoreo Suelo-Vegetación-Agua</t>
  </si>
  <si>
    <t>AGROGEOMÁTICA - Monitoreo Humedad</t>
  </si>
  <si>
    <t>AGROGEOMÁTICA - Monitoreo Viento</t>
  </si>
  <si>
    <t>AGROGEOMÁTICA - Riego Inteligente</t>
  </si>
  <si>
    <t>00072</t>
  </si>
  <si>
    <t>00073</t>
  </si>
  <si>
    <t>AGROGEOMÁTICA -Monitoreo Humedad</t>
  </si>
  <si>
    <t>El sector forestal es un pilar fundamental para el país. ¿Cuánta es la superficie de plantaciones que hay en el país? ¿Cuáles son los productos madereros y cuál es su producción?</t>
  </si>
  <si>
    <t>Comuna</t>
  </si>
  <si>
    <t>00074</t>
  </si>
  <si>
    <t>00075</t>
  </si>
  <si>
    <t>00076</t>
  </si>
  <si>
    <t>00077</t>
  </si>
  <si>
    <t>Hogar y Vivienda - Índice Socio Material Territorial</t>
  </si>
  <si>
    <t>Hogar y Vivienda - ISMT</t>
  </si>
  <si>
    <t>Hogar y Vivienda - Saneamiento y Equipamiento</t>
  </si>
  <si>
    <t>Desarrollo y Equidad - Educación</t>
  </si>
  <si>
    <t>Desarrollo y Equidad- Educación</t>
  </si>
  <si>
    <t>Desarrollo y Equidad- Empleo</t>
  </si>
  <si>
    <t>Desarrollo y Equidad - Ingresos</t>
  </si>
  <si>
    <t>00078</t>
  </si>
  <si>
    <t>00079</t>
  </si>
  <si>
    <t>2017?</t>
  </si>
  <si>
    <t>Hogar y vivienda -Saneamiento y Equipamiento</t>
  </si>
  <si>
    <t>1990-2006</t>
  </si>
  <si>
    <t>Estadísticas de Elecciones (SERVEL)</t>
  </si>
  <si>
    <t xml:space="preserve">Estadísticas de Elecciones </t>
  </si>
  <si>
    <t>Pueblos de Guatemala</t>
  </si>
  <si>
    <t>Comunidad Lingüística (individuales)</t>
  </si>
  <si>
    <r>
      <t xml:space="preserve">Este mapa permitirá observar la tasa de desempleo de acuerdo a todas las regiones del país y la repercusión de la crisis económica que vive el país de acuerdo a los principales sectores económicos. </t>
    </r>
    <r>
      <rPr>
        <sz val="9"/>
        <color rgb="FFFF0000"/>
        <rFont val="Calibri"/>
        <family val="2"/>
        <scheme val="minor"/>
      </rPr>
      <t xml:space="preserve">Además se podrá comparar de acuerdo a la situación en que nos econtrábamos en 2019 a nivel comparativo, junto con proyecciones para el cierre de este año de acuerdo a los proyectos de reactivación económica por parte del Gobierno. </t>
    </r>
  </si>
  <si>
    <t>Emergency web</t>
  </si>
  <si>
    <t>Emergency app</t>
  </si>
  <si>
    <t>Plan de Inversión en infraestructura publica del MOP (quinquenales o cada 10 años)</t>
  </si>
  <si>
    <t>Tenencia de Armas (DATA Riesgo)</t>
  </si>
  <si>
    <t>Silvia Finalizó la revisión y unión de tablas por temáticas</t>
  </si>
  <si>
    <t>Distribución de Limpiezas de tabla para luego decidir su Sistematización: Adopción: Monserrat;  Protección de derechos del niño: Andrés. Justicia juvenil: Silvia. Plazo:  Lunes 9 Nov.</t>
  </si>
  <si>
    <t>Silvia revisará el capitulo VII: oferta programática del SENAME, para ver qué sirve. (evaluación preliminar de cruce con DATA Evaluación) Plazo: Lunes 9 Nov.</t>
  </si>
  <si>
    <t>Sebastian y Monserrat apoyarán a Silvia en DATA Sename: Se acordó revisar entecedentes para familiarizarse y distribuirse el trabajo el día viernes 6 de Nov.</t>
  </si>
  <si>
    <t xml:space="preserve">Tasa de desocupación desde el 2010, mensual. información nacional. </t>
  </si>
  <si>
    <t>Información 2016: se descarga una a una (especie de power bi). SIL: Sistema de información laboral (al parecer vinculado al INE). http://www.sil.mintrab.gob.cl/</t>
  </si>
  <si>
    <t>Fue tranferido al equipo informático</t>
  </si>
  <si>
    <t>Falta investigación y entender de qué se trata y  lo que hay.</t>
  </si>
  <si>
    <t>Sólo pdf.</t>
  </si>
  <si>
    <t>Revisado</t>
  </si>
  <si>
    <t>pendiente</t>
  </si>
  <si>
    <t>Enviado a Abner</t>
  </si>
  <si>
    <t xml:space="preserve">Enviado a Abner </t>
  </si>
  <si>
    <t xml:space="preserve">La mayoría es descargable en formato PDF, a cargo de Carolina. </t>
  </si>
  <si>
    <t>Informes interactivos que están en Tableau:  links en el documento Detalle SERNAC para solicitud apoyo informático.</t>
  </si>
  <si>
    <t>Falta investigación: Solicitud a Carolina para obtener panorama completo y decidir apoyo informático</t>
  </si>
  <si>
    <t xml:space="preserve">INE Guatemala </t>
  </si>
  <si>
    <t>00080</t>
  </si>
  <si>
    <t>00081</t>
  </si>
  <si>
    <t>00082</t>
  </si>
  <si>
    <t>id_país</t>
  </si>
  <si>
    <t>Panamá</t>
  </si>
  <si>
    <t>id_pais</t>
  </si>
  <si>
    <t>Internacional</t>
  </si>
  <si>
    <t>00083</t>
  </si>
  <si>
    <t>Avance en limpieza y sistematización de Tablas</t>
  </si>
  <si>
    <t>Variante</t>
  </si>
  <si>
    <t>Mapa de Femicidios en Chile (2010-2020)</t>
  </si>
  <si>
    <t>Mapa de Femicidios en Chile (2020)</t>
  </si>
  <si>
    <t>id_prod_var</t>
  </si>
  <si>
    <t>Corr_variante</t>
  </si>
  <si>
    <t>Monitoreo geo-espacial de incendios en Chile registrados desde el año 2016 al 2020. Esta herramienta permite visualizar hot spots de riesgo, cicatrices de fuego y obtener datos climáticos asociados a temperatura y viento.</t>
  </si>
  <si>
    <t>Mapa de Femicidios en Chile</t>
  </si>
  <si>
    <t>Variable_filtro1</t>
  </si>
  <si>
    <t>Variable_filtro2</t>
  </si>
  <si>
    <t>Variable_filtro3</t>
  </si>
  <si>
    <t>00</t>
  </si>
  <si>
    <t>01</t>
  </si>
  <si>
    <t>02</t>
  </si>
  <si>
    <t>03</t>
  </si>
  <si>
    <t>04</t>
  </si>
  <si>
    <t>05</t>
  </si>
  <si>
    <t>06</t>
  </si>
  <si>
    <t>Mapa Femicidios 2020</t>
  </si>
  <si>
    <t>Descripción (Indicar qué permite ver o hacer el producto) 2</t>
  </si>
  <si>
    <t>Detalle ICVU - 2017</t>
  </si>
  <si>
    <t>Detalle ICVU - 2018</t>
  </si>
  <si>
    <t>00041</t>
  </si>
  <si>
    <t>00042</t>
  </si>
  <si>
    <t>00043</t>
  </si>
  <si>
    <t>00044</t>
  </si>
  <si>
    <t>Detalle ICVU - 2019</t>
  </si>
  <si>
    <t xml:space="preserve">Recursos Hídricos: Crecimiento de la población y el agua disponible </t>
  </si>
  <si>
    <t>Pagado</t>
  </si>
  <si>
    <t>2010-2020</t>
  </si>
  <si>
    <t>Evolución Delitos de Mayor Connotación Social (2008-2020)</t>
  </si>
  <si>
    <t>La geomática agrícola es una herramienta que permite mejorar la productividad en el agro, específicamente en relación a  la humedad permite planificar mejor el uso del agua y anticiparnos a escenarios de escasez hídrica.</t>
  </si>
  <si>
    <t>Evaluación de Programas e Instituciones del servicio público (1997-2000).</t>
  </si>
  <si>
    <t>Precio_1 (USD)</t>
  </si>
  <si>
    <t>Precio_2 (USD)</t>
  </si>
  <si>
    <t>Precio_3 (USD)</t>
  </si>
  <si>
    <t>N/A</t>
  </si>
  <si>
    <t>1900-2019</t>
  </si>
  <si>
    <t>2017 -  2019</t>
  </si>
  <si>
    <t>2008-2020</t>
  </si>
  <si>
    <t>Data Listo</t>
  </si>
  <si>
    <t>En Proceso de Creación</t>
  </si>
  <si>
    <t>Listo para Empezar a Crear</t>
  </si>
  <si>
    <t>Se Debe Revisar Ahora</t>
  </si>
  <si>
    <t>Data IPT</t>
  </si>
  <si>
    <t>Data SALUD</t>
  </si>
  <si>
    <t>Data HIDRO</t>
  </si>
  <si>
    <t>Data PUEBLOS</t>
  </si>
  <si>
    <t>Data VIVIENDA</t>
  </si>
  <si>
    <t>Data EDUCACIÓN</t>
  </si>
  <si>
    <t>Data DELITOS</t>
  </si>
  <si>
    <t>Data AGRO</t>
  </si>
  <si>
    <t>Data COMERCIO</t>
  </si>
  <si>
    <t>Data GEOMIN</t>
  </si>
  <si>
    <t>Data LABORAL</t>
  </si>
  <si>
    <t>Data TRANSPARENCIA</t>
  </si>
  <si>
    <t>Data DGA</t>
  </si>
  <si>
    <t>Datos ENERGÍA</t>
  </si>
  <si>
    <t>Data GLOBAL</t>
  </si>
  <si>
    <t>Data MUNICIPIO</t>
  </si>
  <si>
    <t>Data ODS</t>
  </si>
  <si>
    <t>Data PDI (hay que borrarla)</t>
  </si>
  <si>
    <t>Data RIESGOS</t>
  </si>
  <si>
    <t>Data EMERGENCY</t>
  </si>
  <si>
    <t>Data SENAME</t>
  </si>
  <si>
    <t>Data SIS</t>
  </si>
  <si>
    <t>Data MIGRACIÓN</t>
  </si>
  <si>
    <t>Data AMBIENTE</t>
  </si>
  <si>
    <t>Data EIACC</t>
  </si>
  <si>
    <t>Data ELECCIONES</t>
  </si>
  <si>
    <t>Data GÉNERO</t>
  </si>
  <si>
    <t>Data PYME (hay que pasar información a data SII)</t>
  </si>
  <si>
    <t>Mtransporte_telecomunicaciones</t>
  </si>
  <si>
    <t>Fiscalización Ambiental</t>
  </si>
  <si>
    <t xml:space="preserve">Fecha Actualización </t>
  </si>
  <si>
    <t xml:space="preserve">Observación </t>
  </si>
  <si>
    <t xml:space="preserve">Hay varias BD Ordenadas: Esquema de variables e ideas de lo que se puede crear. Y luego cruzar tb con lo que esta revisando informaticos. </t>
  </si>
  <si>
    <t>Preguntar a Patricio por Hondura. Preguntar a karen por BD género.</t>
  </si>
  <si>
    <t>Aun no ha empezado</t>
  </si>
  <si>
    <t>Estadísticas de elecciones</t>
  </si>
  <si>
    <t>00084</t>
  </si>
  <si>
    <t>00085</t>
  </si>
  <si>
    <t>00086</t>
  </si>
  <si>
    <t>00087</t>
  </si>
  <si>
    <t>Comunidades Lingüisticas (individuales)</t>
  </si>
  <si>
    <t>Vulnerabilidades socio - ambientales (identificación de zonas prioritarias)</t>
  </si>
  <si>
    <t>Priorización / Zonas importantes</t>
  </si>
  <si>
    <t>Ya está publicado PBI, falta lo de ARCGIS. Servicio urgencia (Se extrajo información por Región, Comuna, Servicio de Salud y Establecimiento de Salud.)</t>
  </si>
  <si>
    <t>00088</t>
  </si>
  <si>
    <t>Índice de Calidad de Vida Urbana - Comparación 2017-2018-2019</t>
  </si>
  <si>
    <t>Índice de Calidad de Vida Urbana - Detalle 2018</t>
  </si>
  <si>
    <t>Índice de Calidad de Vida Urbana - Detalle 2019</t>
  </si>
  <si>
    <t>Índice de Calidad de Vida Urbana - Detalle 2017</t>
  </si>
  <si>
    <t>Esta herramienta permite conocer el desglose por ámbito del Índice de Calidad de Vida Urbana para el año 2017, incluyendo los siguientes aspectos: condiciones laborales, ambiente de negocios, condiciones socio-culturales, conectividad y movilidad, salud y medio ambiente, vivienda y entorno.</t>
  </si>
  <si>
    <t>Esta herramienta permite conocer el desglose por ámbito del Índice de Calidad de Vida Urbana para el año 2018, incluyendo los siguientes aspectos: condiciones laborales, ambiente de negocios, condiciones socio-culturales, conectividad y movilidad, salud y medio ambiente, vivienda y entorno.</t>
  </si>
  <si>
    <t>Esta herramienta permite conocer el desglose por ámbito del Índice de Calidad de Vida Urbana para el año 2019, incluyendo los siguientes aspectos: condiciones laborales, ambiente de negocios, condiciones socio-culturales, conectividad y movilidad, salud y medio ambiente, vivienda y entorno.</t>
  </si>
  <si>
    <t>Todas las comunas de Chile</t>
  </si>
  <si>
    <t>Todos los municipios de Guatemala</t>
  </si>
  <si>
    <t>#ranking #gestion #municipio #municipal #desempeño</t>
  </si>
  <si>
    <t>#educacion #calidad #evolucion #años #mapas #niños #niñas #adolescentes #formación #escuela #colegios #publicos #privados #urbanos #rurales #establecimientos #desempeño</t>
  </si>
  <si>
    <t>#estadisticas #agricolas #agraria #produccion #rendimiento #superficie #cultivo #plantacion</t>
  </si>
  <si>
    <t xml:space="preserve">#coronavirus #covid19 #contagiados #recuperados #fallecidos #activos #pandemia #respiradores #ventiladores #disponibles #noticias #casos #numero #PCR #hospitalizados #R0 </t>
  </si>
  <si>
    <t>#delitos #connotacion #mayor #social #violencia #propiedad #vida #bienes #impacto #publico #robo #intimidacion #sorpresa #homicidio #violacion #vehiculo #motoriado #accesorios #lugar #habitado #fuerza #hurto</t>
  </si>
  <si>
    <t>#geomatica #geodatos #humedad #agricultura #precision #agricola #monitoreo #seguimiento #agua</t>
  </si>
  <si>
    <t>#monitoreo #incendios #cicatrices #fuego #hotspots #riesgo #clima #temperatura #viento</t>
  </si>
  <si>
    <t>Empresas Registradas en el SII</t>
  </si>
  <si>
    <t xml:space="preserve">Monitoreo y caracterización geo-espacial de empresas activas a nivel Nacional, Regional y Comunal. Incluye información respecto al número de trabajadores dependientes, tamaño de cada empresa y población de cada territorio observado. </t>
  </si>
  <si>
    <t>#empresas #comuna #economia #comercio #trabajadores #dependientes #trabajo #territorio #desarrollo #tamaño #pymes #empleo #poblacion #contribuyente #rubro</t>
  </si>
  <si>
    <t>Instrumentos de Planificación Territorial (IPT)</t>
  </si>
  <si>
    <t>Ranking Comunal de Educación</t>
  </si>
  <si>
    <t xml:space="preserve">Índices y métricas ciudadanas </t>
  </si>
  <si>
    <t>https://sud-austral.maps.arcgis.com/apps/webappviewer/index.html?id=85acb5c264dd461aab08972960d2cc60</t>
  </si>
  <si>
    <t>https://sud-austral.maps.arcgis.com/apps/MapSeries/index.html?appid=f245811d937d4bedaa6d3a90d1666e2f</t>
  </si>
  <si>
    <t>Emergencias de salud</t>
  </si>
  <si>
    <t>Avance del COVID-19</t>
  </si>
  <si>
    <t>Slogan - Cita</t>
  </si>
  <si>
    <t>“La educación es el arma más poderosa que puedes usar para cambiar el mundo.”-Nelson Mandela.</t>
  </si>
  <si>
    <r>
      <t xml:space="preserve">El municipio es la unidad administrativa-territorial más cercana a la ciudadanía. Los municipios son los encargados del día a día y la cotidianidad de cada una de las personas que habitan en él. </t>
    </r>
    <r>
      <rPr>
        <b/>
        <sz val="11"/>
        <color theme="1"/>
        <rFont val="Calibri"/>
        <family val="2"/>
        <scheme val="minor"/>
      </rPr>
      <t xml:space="preserve">Data Municipios </t>
    </r>
    <r>
      <rPr>
        <sz val="11"/>
        <color theme="1"/>
        <rFont val="Calibri"/>
        <family val="2"/>
        <scheme val="minor"/>
      </rPr>
      <t xml:space="preserve">ofrece datos de los diferentes aspectos característicos de cada municipio, integrados de manera comprensible, proporcionando así información que facilitará la toma de decisiones, permitiendo una planificación holística dirigida a mejorar el bienestar de la comunidad.  </t>
    </r>
  </si>
  <si>
    <r>
      <t xml:space="preserve">En </t>
    </r>
    <r>
      <rPr>
        <b/>
        <sz val="11"/>
        <color theme="1"/>
        <rFont val="Calibri"/>
        <family val="2"/>
        <scheme val="minor"/>
      </rPr>
      <t>Data Educación</t>
    </r>
    <r>
      <rPr>
        <sz val="11"/>
        <color theme="1"/>
        <rFont val="Calibri"/>
        <family val="2"/>
        <scheme val="minor"/>
      </rPr>
      <t xml:space="preserve"> encontrarás información respecto a la calidad de la educación en el país, desde la mirada del conocimiento adquirido y también desde los aspectos sociales y emocionales, que determinan una sana convivencia. </t>
    </r>
  </si>
  <si>
    <r>
      <rPr>
        <b/>
        <sz val="10"/>
        <color theme="1"/>
        <rFont val="Calibri"/>
        <family val="2"/>
        <scheme val="minor"/>
      </rPr>
      <t xml:space="preserve">Data Riesgos </t>
    </r>
    <r>
      <rPr>
        <sz val="10"/>
        <color theme="1"/>
        <rFont val="Calibri"/>
        <family val="2"/>
        <scheme val="minor"/>
      </rPr>
      <t xml:space="preserve">es una plataforma que vincula las diversas problemáticas presentes dentro de un territorio en específico, con el fin de monitorear impactos, definar en qué grado de gravedad se encuentra y alertar para mitigar posibles daños futuros. </t>
    </r>
  </si>
  <si>
    <t>En Chile se materializan en promedio 588.742 casos policiales vinculados a delitos de alta connotación Social. Esta cifra implica que, en promedio, cada día, se cometen del orden de 1.613 delitos de este tipo, equivalentes a 1,1 delitos por minuto.</t>
  </si>
  <si>
    <t xml:space="preserve">Monitoreo de  los Instrumentos de Planificación Territorial a nivel nacional, regional y comunal, de acuerdo a su estado, vigencia y fecha de última actualización. Una herramienta clave en perspectiva de la gestión local y el desarrollo de los territorios, ya sea para el sector público o privado. </t>
  </si>
  <si>
    <t>Emisiones de GEI en Chile 1990 - 2016</t>
  </si>
  <si>
    <t>Emisiones de GEI (1990-2016)</t>
  </si>
  <si>
    <t>Odoo</t>
  </si>
  <si>
    <t>#emergencia #salud#urgencias #farmacias #turno #centros #salud #ubicacion #telefono</t>
  </si>
  <si>
    <r>
      <t xml:space="preserve">El crecimiento de la población, la calidad de vida, el cambio climático son algunas de las variables que afectan a diario la salud. En </t>
    </r>
    <r>
      <rPr>
        <b/>
        <sz val="11"/>
        <color theme="1"/>
        <rFont val="Calibri"/>
        <family val="2"/>
        <scheme val="minor"/>
      </rPr>
      <t>Data Salud</t>
    </r>
    <r>
      <rPr>
        <sz val="11"/>
        <color theme="1"/>
        <rFont val="Calibri"/>
        <family val="2"/>
        <scheme val="minor"/>
      </rPr>
      <t xml:space="preserve"> podrás acceder a distintos productos con información sobre la evolución de la salud, abarcando tmas como defunciones, nacimientos, enfermedades, centros de salud, urgencias y disponibilidad de camas, entre otros.</t>
    </r>
  </si>
  <si>
    <t xml:space="preserve">Con más 450.000 empresas registradas en Chile, clasificadas según rango de ventas en micro, pequeña, mediana y grandes empresas, resulta fundamental contar con una herramienta que permita monitorear y comparar estadísticas propias de este importante rubro que da empleo a más de 8.000.000 de personas. </t>
  </si>
  <si>
    <t>Desde el año 1997 al 2020 se han evaluado 621 programas e instituciones, que abarcan 24 ministerios y 98 servicios públicos. ¿Cómo se evalúan estos programas? ¿Qué reaultados se obtuvieron? ¿Cuál es su impacto? Estos son algunos de los aspectos que podrás encontrar en este producto.</t>
  </si>
  <si>
    <r>
      <t xml:space="preserve">En </t>
    </r>
    <r>
      <rPr>
        <b/>
        <sz val="11"/>
        <color theme="1"/>
        <rFont val="Calibri"/>
        <family val="2"/>
        <scheme val="minor"/>
      </rPr>
      <t>Data Evaluación</t>
    </r>
    <r>
      <rPr>
        <sz val="11"/>
        <color theme="1"/>
        <rFont val="Calibri"/>
        <family val="2"/>
        <scheme val="minor"/>
      </rPr>
      <t xml:space="preserve"> encontrarás productos que te permitirán tener información respecto a programas e instituciones del sector público, sus evaluaciones, presupuestos, vigencia y ámbitos de aplicación, porque todos merecemos conocer los resultados obtenidos por dichos programas e instituciones que funcionan con recursos públicos.</t>
    </r>
  </si>
  <si>
    <t>Dirección de Presupuestos, Ministerio de Hacienda, Gobierno de Chile (DIPRES)</t>
  </si>
  <si>
    <r>
      <t xml:space="preserve">Las empresas, ya sean micro, pequeñas, medianas o grandes, generan empleos y son el motor de la economía. En </t>
    </r>
    <r>
      <rPr>
        <b/>
        <sz val="11"/>
        <color theme="1"/>
        <rFont val="Calibri"/>
        <family val="2"/>
        <scheme val="minor"/>
      </rPr>
      <t>Data Empresa</t>
    </r>
    <r>
      <rPr>
        <sz val="11"/>
        <color theme="1"/>
        <rFont val="Calibri"/>
        <family val="2"/>
        <scheme val="minor"/>
      </rPr>
      <t xml:space="preserve"> encontrarás productos mediante los cuales podrás conocer la distribución de empresas según su clasificación de tamaño, así como la proporción de empleados que albergan, para diferentes escalas territoriales.</t>
    </r>
  </si>
  <si>
    <r>
      <t xml:space="preserve">El cambio climático ya es un tema de recurrencia diaria en medios informativo e incluso en conversaciones casuales, existiendo cada vez mayor conciencia de su realidad y de su impacto.
</t>
    </r>
    <r>
      <rPr>
        <b/>
        <sz val="11"/>
        <color theme="1"/>
        <rFont val="Calibri"/>
        <family val="2"/>
        <scheme val="minor"/>
      </rPr>
      <t>Data Climático</t>
    </r>
    <r>
      <rPr>
        <sz val="11"/>
        <color theme="1"/>
        <rFont val="Calibri"/>
        <family val="2"/>
        <scheme val="minor"/>
      </rPr>
      <t xml:space="preserve"> te entrega productos con información detallada de las emisiones de GEI a nivel nacional y global, de los cambios que se evidencian en la temperatura, precipitación y aridez, entre otros datos vinculados, que te permitirán entender, dimensionar y difundir el real impacto de este cambio.</t>
    </r>
  </si>
  <si>
    <r>
      <t>Las actividades agropecuarias y forestales son históricamente relevantes en el desarrollo económico de Chile.</t>
    </r>
    <r>
      <rPr>
        <b/>
        <sz val="11"/>
        <color theme="1"/>
        <rFont val="Calibri"/>
        <family val="2"/>
        <scheme val="minor"/>
      </rPr>
      <t xml:space="preserve"> Data Agro </t>
    </r>
    <r>
      <rPr>
        <sz val="11"/>
        <color theme="1"/>
        <rFont val="Calibri"/>
        <family val="2"/>
        <scheme val="minor"/>
      </rPr>
      <t>posee 3 grandes componentes: Agrostat, Agrogeomética y Agrogestión, donde podrás encontrar productos con información estadística relativa a la producción agrícola, pecuaria y forestal del país, a su comercio e incluso a su impacto por incendios y cambio de uso de suelo. Adicionalmente a través de herramientas geomáticas de agricutura de precisión podrás monitorear las variables que requieras para un manejo y gestión agrícola más eficiente.</t>
    </r>
  </si>
  <si>
    <r>
      <t xml:space="preserve">Las características del territorio influyen en la calidad de vida que tengan las personas que viven en él. </t>
    </r>
    <r>
      <rPr>
        <b/>
        <sz val="11"/>
        <color theme="1"/>
        <rFont val="Calibri"/>
        <family val="2"/>
        <scheme val="minor"/>
      </rPr>
      <t xml:space="preserve">Data Vivienda </t>
    </r>
    <r>
      <rPr>
        <sz val="11"/>
        <color theme="1"/>
        <rFont val="Calibri"/>
        <family val="2"/>
        <scheme val="minor"/>
      </rPr>
      <t xml:space="preserve">es una plataforma donde encontrarás productos que relacionan datos urbanos, medioambientales y socioculturales con el objetivo de caracterizar el entorno, información útil tanto para la ciudadanía que busca una vivienda, como para las inmobiliarias que buscan el lugar idóneo para sus proyectos inmobiliarios. </t>
    </r>
  </si>
  <si>
    <r>
      <t xml:space="preserve">Salvaguarda es el término utilizado por organismos internacionales (convenciones, fondos e instituciones financieras),  que insta a que los proyectos financiados cumplan las medidas para anticipar, minimizar o mitigar los impactos adversos asociados a una actividad dada. En </t>
    </r>
    <r>
      <rPr>
        <b/>
        <sz val="11"/>
        <color theme="1"/>
        <rFont val="Calibri"/>
        <family val="2"/>
        <scheme val="minor"/>
      </rPr>
      <t xml:space="preserve">Data Salvaguardas </t>
    </r>
    <r>
      <rPr>
        <sz val="11"/>
        <color theme="1"/>
        <rFont val="Calibri"/>
        <family val="2"/>
        <scheme val="minor"/>
      </rPr>
      <t>encontrarás productos que compilan información relativa a las Salvaguardas de los distintos organismos internacionales y las diferentes temáticas abordadas para cada una.</t>
    </r>
  </si>
  <si>
    <r>
      <t xml:space="preserve">En el mundo existe una gran cantidad de organismos internacionales cuyo trabajo está orientado al desarrollo de los países. La información al respecto es tanta que abruma, por eso </t>
    </r>
    <r>
      <rPr>
        <b/>
        <sz val="11"/>
        <color theme="1"/>
        <rFont val="Calibri"/>
        <family val="2"/>
        <scheme val="minor"/>
      </rPr>
      <t xml:space="preserve">Data Global </t>
    </r>
    <r>
      <rPr>
        <sz val="11"/>
        <color theme="1"/>
        <rFont val="Calibri"/>
        <family val="2"/>
        <scheme val="minor"/>
      </rPr>
      <t>ofrece productos que te permitirán identificar y diferenciar estos organismos, conocer los tipos de financiamiento que ofrecen, así como los proyectos que financian, entre otros aspectos.</t>
    </r>
  </si>
  <si>
    <t>Organismos Intergubernamentales (OIG)</t>
  </si>
  <si>
    <r>
      <t>Las elecciones son el mecanismo en democracia para elegir a los representantes de la ciudadanía a distintos niveles político-administrativos.</t>
    </r>
    <r>
      <rPr>
        <b/>
        <sz val="11"/>
        <color theme="1"/>
        <rFont val="Calibri"/>
        <family val="2"/>
        <scheme val="minor"/>
      </rPr>
      <t xml:space="preserve"> Data Elecciones</t>
    </r>
    <r>
      <rPr>
        <sz val="11"/>
        <color theme="1"/>
        <rFont val="Calibri"/>
        <family val="2"/>
        <scheme val="minor"/>
      </rPr>
      <t xml:space="preserve"> posee diversos productos que permiten visualizar información estratégica para la formulación de campañas electorales, de diversos tipos y en sus diversas fases y procesos, incluyendo resultados, ingresos y gastos electorales, entre otros componentes.</t>
    </r>
  </si>
  <si>
    <t xml:space="preserve">Mapas y tableros interactivos permiten realizar una observación de los femicidios registrados a lo largo de 2020 de acuerdo a los antecedentes del caso, descripción del hecho y estatus de las causas. La visualización está planificada para poder llevar un monitoreo territorial de acuerdo a cada caso presentado. </t>
  </si>
  <si>
    <r>
      <rPr>
        <b/>
        <sz val="9"/>
        <color theme="1"/>
        <rFont val="Calibri"/>
        <family val="2"/>
        <scheme val="minor"/>
      </rPr>
      <t>AGROSTAT - Producción Agrícola</t>
    </r>
    <r>
      <rPr>
        <sz val="9"/>
        <color theme="1"/>
        <rFont val="Calibri"/>
        <family val="2"/>
        <scheme val="minor"/>
      </rPr>
      <t xml:space="preserve"> reune estadísticas del mundo agrícola, relacionadas principalmente al rendimiento y superficie ocupada por tipo de cultivo, pudiendo ser analizadas a distintos niveles, ya sea nacional, regional o comunal.</t>
    </r>
  </si>
  <si>
    <r>
      <t>El</t>
    </r>
    <r>
      <rPr>
        <b/>
        <sz val="9"/>
        <color theme="1"/>
        <rFont val="Calibri"/>
        <family val="2"/>
        <scheme val="minor"/>
      </rPr>
      <t xml:space="preserve"> Índice de Calidad de Vida Urbana</t>
    </r>
    <r>
      <rPr>
        <sz val="9"/>
        <color theme="1"/>
        <rFont val="Calibri"/>
        <family val="2"/>
        <scheme val="minor"/>
      </rPr>
      <t xml:space="preserve"> mide y compara en términos relativos la calidad de vida urbana de comunas y ciudades en Chile, a partir de un conjunto de variables referidas a seis dimensiones que expresan el estado de situación en la provisión de bienes y servicios públicos y privados a la población residente y sus correspondientes impactos socio-territoriales de ciudades intermedias como metropolitanas. Indice con rango (0,100)</t>
    </r>
  </si>
  <si>
    <r>
      <t>La herramienta</t>
    </r>
    <r>
      <rPr>
        <b/>
        <sz val="9"/>
        <color theme="1"/>
        <rFont val="Calibri"/>
        <family val="2"/>
        <scheme val="minor"/>
      </rPr>
      <t xml:space="preserve"> Salvaguardas de la Cooperación Internacional </t>
    </r>
    <r>
      <rPr>
        <sz val="9"/>
        <color theme="1"/>
        <rFont val="Calibri"/>
        <family val="2"/>
        <scheme val="minor"/>
      </rPr>
      <t>presenta de manera amigable información relativa a las salvaguardas de los distintos organismos internacionales, identificando las distintas temáticas que cada una de ellas aborda, ya sea que estén vinculadas a variables ambientales, sociales o culturales. La información se presenta de manera amigable, facilitando la toma de decisiones en materia de salvaguardas.</t>
    </r>
  </si>
  <si>
    <r>
      <t xml:space="preserve">La herramienta </t>
    </r>
    <r>
      <rPr>
        <b/>
        <sz val="9"/>
        <color theme="1"/>
        <rFont val="Calibri"/>
        <family val="2"/>
        <scheme val="minor"/>
      </rPr>
      <t xml:space="preserve">Calidad de Viviendas Urbanas </t>
    </r>
    <r>
      <rPr>
        <sz val="9"/>
        <color theme="1"/>
        <rFont val="Calibri"/>
        <family val="2"/>
        <scheme val="minor"/>
      </rPr>
      <t>es una plataforma de fácil uso que permite visualizar de manera espacial estadísticas de número de hogares, número de viviendas, porcentaje de hacinamiento y porcentaje de viviendas que requieren mejoras. La información está disponible a nnivel comunal, para las principales zonas urbanas del país.</t>
    </r>
  </si>
  <si>
    <r>
      <t xml:space="preserve">En la plataforma </t>
    </r>
    <r>
      <rPr>
        <b/>
        <sz val="9"/>
        <color theme="1"/>
        <rFont val="Calibri"/>
        <family val="2"/>
        <scheme val="minor"/>
      </rPr>
      <t xml:space="preserve">Organismos Intergubernamentales (OIG) </t>
    </r>
    <r>
      <rPr>
        <sz val="9"/>
        <color theme="1"/>
        <rFont val="Calibri"/>
        <family val="2"/>
        <scheme val="minor"/>
      </rPr>
      <t>encontrarás un perfil de los distintos organismos y su trayectoria en cuanto a proyectos financiados en diferentes países.</t>
    </r>
  </si>
  <si>
    <r>
      <rPr>
        <b/>
        <sz val="9"/>
        <color theme="1"/>
        <rFont val="Calibri"/>
        <family val="2"/>
        <scheme val="minor"/>
      </rPr>
      <t xml:space="preserve">Cooperación internacional </t>
    </r>
    <r>
      <rPr>
        <sz val="9"/>
        <color theme="1"/>
        <rFont val="Calibri"/>
        <family val="2"/>
        <scheme val="minor"/>
      </rPr>
      <t>es una herramienta que te permite identificar los fondos de cooperación internacional que ofrecen los organismos intergubernamentales por categoría de proyecto, facilitando la evaluación y diseño estratégico de los proyectos que buscan apoyo de fondos internacionales para ser desarrollados.</t>
    </r>
  </si>
  <si>
    <r>
      <rPr>
        <b/>
        <sz val="9"/>
        <color theme="1"/>
        <rFont val="Calibri"/>
        <family val="2"/>
        <scheme val="minor"/>
      </rPr>
      <t>AGROGEOMÁTICA - Monitoreo de humedad</t>
    </r>
    <r>
      <rPr>
        <sz val="9"/>
        <color theme="1"/>
        <rFont val="Calibri"/>
        <family val="2"/>
        <scheme val="minor"/>
      </rPr>
      <t xml:space="preserve"> es una herramienta que te permitirá gestionar de mejor manera el agua, planificando mejor su uso y anticipando escenarios de escasez hídrica. Todo de manera fácil y práctica, mediante una aplicación móvil que te permitirá tener información precisa en terreno al alcance de tu mano.</t>
    </r>
  </si>
  <si>
    <r>
      <rPr>
        <b/>
        <sz val="9"/>
        <color theme="1"/>
        <rFont val="Calibri"/>
        <family val="2"/>
        <scheme val="minor"/>
      </rPr>
      <t xml:space="preserve">AGROSTAT - Producción Pecuaria </t>
    </r>
    <r>
      <rPr>
        <sz val="9"/>
        <color theme="1"/>
        <rFont val="Calibri"/>
        <family val="2"/>
        <scheme val="minor"/>
      </rPr>
      <t>reune estadísticas del mundo pecuario, relacionadas a la producción bovina, avícola y porcina. Presenta detalles en cuanto a número de cabezas, razas, número de criaderos, entre otros. Incluye también estadísticas productivas de la industria láctea menor. Tdoo esto puede ser analizado a nivel naciona, regiional o comunal.</t>
    </r>
  </si>
  <si>
    <r>
      <rPr>
        <b/>
        <sz val="9"/>
        <color theme="1"/>
        <rFont val="Calibri"/>
        <family val="2"/>
        <scheme val="minor"/>
      </rPr>
      <t>AGROSTAT - Ambiental</t>
    </r>
    <r>
      <rPr>
        <sz val="9"/>
        <color theme="1"/>
        <rFont val="Calibri"/>
        <family val="2"/>
        <scheme val="minor"/>
      </rPr>
      <t xml:space="preserve"> presenta estadísticas detalladas sobre cambio de uso de suelo e incendios en relación al sector silvoagropecuario, las cuales pueden ser analizadas a nivel nacional, regional o comunal.</t>
    </r>
  </si>
  <si>
    <r>
      <t>En</t>
    </r>
    <r>
      <rPr>
        <b/>
        <sz val="9"/>
        <color theme="1"/>
        <rFont val="Calibri"/>
        <family val="2"/>
        <scheme val="minor"/>
      </rPr>
      <t xml:space="preserve"> AGROSTAT - Economía Agrícola </t>
    </r>
    <r>
      <rPr>
        <sz val="9"/>
        <color theme="1"/>
        <rFont val="Calibri"/>
        <family val="2"/>
        <scheme val="minor"/>
      </rPr>
      <t>ponemos a disposición estadísticas económicas relacionadas al mundo agrícola, tales como empleos, precios, exportaciones e importaciones, siendo posible realizar análisis a diferentes escalas (nacional, regional o comunal).</t>
    </r>
  </si>
  <si>
    <r>
      <t xml:space="preserve">En </t>
    </r>
    <r>
      <rPr>
        <b/>
        <sz val="9"/>
        <color theme="1"/>
        <rFont val="Calibri"/>
        <family val="2"/>
        <scheme val="minor"/>
      </rPr>
      <t>AGROSTAT - Economía Pecuaria</t>
    </r>
    <r>
      <rPr>
        <sz val="9"/>
        <color theme="1"/>
        <rFont val="Calibri"/>
        <family val="2"/>
        <scheme val="minor"/>
      </rPr>
      <t xml:space="preserve"> ponemos a disposición estadísticas económicas relacionadas al mundo pecuario, tales como empleos por tipo de industria, precios, exportaciones e importaciones, siendo posible realizar análisis a diferentes escalas (nacional, regional o comunal).</t>
    </r>
  </si>
  <si>
    <r>
      <rPr>
        <b/>
        <sz val="9"/>
        <color theme="1"/>
        <rFont val="Calibri"/>
        <family val="2"/>
        <scheme val="minor"/>
      </rPr>
      <t>AGROSTAT - Producción Forestal</t>
    </r>
    <r>
      <rPr>
        <sz val="9"/>
        <color theme="1"/>
        <rFont val="Calibri"/>
        <family val="2"/>
        <scheme val="minor"/>
      </rPr>
      <t xml:space="preserve"> reune estadísticas del mundo forestal, relacionadas a las superficies de plantaciones forestales y la producción que existe, por tipo de producto maderero, ya sea a nivel nacional, regional o comunal.</t>
    </r>
  </si>
  <si>
    <r>
      <t xml:space="preserve">En </t>
    </r>
    <r>
      <rPr>
        <b/>
        <sz val="9"/>
        <color theme="1"/>
        <rFont val="Calibri"/>
        <family val="2"/>
        <scheme val="minor"/>
      </rPr>
      <t>AGROSTAT - Economía Forestal</t>
    </r>
    <r>
      <rPr>
        <sz val="9"/>
        <color theme="1"/>
        <rFont val="Calibri"/>
        <family val="2"/>
        <scheme val="minor"/>
      </rPr>
      <t xml:space="preserve"> ponemos a disposición estadísticas económicas relacionadas al mundo forestal, tales como ocupación general y de la industria primaria, precios, exportaciones e importaciones, siendo posible realizar análisis a diferentes escalas (nacional, regional o comunal).</t>
    </r>
  </si>
  <si>
    <r>
      <rPr>
        <b/>
        <sz val="9"/>
        <color theme="1"/>
        <rFont val="Calibri"/>
        <family val="2"/>
        <scheme val="minor"/>
      </rPr>
      <t>Emergencias de salud</t>
    </r>
    <r>
      <rPr>
        <sz val="9"/>
        <color theme="1"/>
        <rFont val="Calibri"/>
        <family val="2"/>
        <scheme val="minor"/>
      </rPr>
      <t xml:space="preserve"> entrega la ubicación de centros de atención de urgencia y farmacias, a nivel comunal</t>
    </r>
  </si>
  <si>
    <r>
      <t>Este mapa presenta una observación respecto al crecimiento poblacional del país</t>
    </r>
    <r>
      <rPr>
        <sz val="9"/>
        <color rgb="FFFF0000"/>
        <rFont val="Calibri"/>
        <family val="2"/>
        <scheme val="minor"/>
      </rPr>
      <t xml:space="preserve"> </t>
    </r>
    <r>
      <rPr>
        <sz val="9"/>
        <color theme="1"/>
        <rFont val="Calibri"/>
        <family val="2"/>
        <scheme val="minor"/>
      </rPr>
      <t>en relación a la oferta hídrica disponible. ¿Cuál es el estado actual? ¿Qué podríamos proyectar?</t>
    </r>
  </si>
  <si>
    <t xml:space="preserve">A través de este mapa interactivo podrás observar los antecedentes de cada uno de los femicidios registrados desde el año 2010 al 2020 a nivel Nacional, accediendo además al estado judicial de cada una de las causas. </t>
  </si>
  <si>
    <t xml:space="preserve">Demasiada información. Finalizado Conceptos generales de CC y pronto a finalizar Causas de CC. </t>
  </si>
  <si>
    <t xml:space="preserve">Falta verificar estado con Christian Castro. </t>
  </si>
  <si>
    <t>Sisteamtización tablas de exploración y explotación geotérmicas</t>
  </si>
  <si>
    <t>Evaluar que se puede hacer con Accidentes (pdf)</t>
  </si>
  <si>
    <t>Averiguar si lo tenemos</t>
  </si>
  <si>
    <t>Monitoreo</t>
  </si>
  <si>
    <t xml:space="preserve">No aún </t>
  </si>
  <si>
    <t>Tablas listas</t>
  </si>
  <si>
    <t>Info Lobby: Muchas información por ordenar</t>
  </si>
  <si>
    <t xml:space="preserve">Monserrat </t>
  </si>
  <si>
    <t xml:space="preserve">Natalia </t>
  </si>
  <si>
    <t>Silvia Justicia Juvenil: de 70 a 13 tablas</t>
  </si>
  <si>
    <t>Andrés: Protección de Derecho del niño: de 90 a 30</t>
  </si>
  <si>
    <t>Monserrat: Complejo poruqe las variables abaracan todas las áreas.</t>
  </si>
  <si>
    <t xml:space="preserve">Revisión </t>
  </si>
  <si>
    <t>BD listas en Dropbox del Anuario 2019</t>
  </si>
  <si>
    <t>Inicio Anuarios 2018 - 2010</t>
  </si>
  <si>
    <t>BD Violencia contra la mujer a espera de Respuesta de karen.</t>
  </si>
  <si>
    <t>UNICEF (paula)</t>
  </si>
  <si>
    <t>Data DELITO Panamá (fernanda)</t>
  </si>
  <si>
    <t>https://ministeriopublico.gob.pa/estadisticas-judiciales/violencia-domestica/</t>
  </si>
  <si>
    <t>Tabla de protección infantil y género UNICEF: pasar a Género y darle formato propuesto por Fernanda.</t>
  </si>
  <si>
    <t>Falta investigar encuesta de Violencia contra la mujer según solicitud de Karen</t>
  </si>
  <si>
    <t>Género</t>
  </si>
  <si>
    <t>Encuesta de Hogares de Propósitos Múltiples (EHPM) estaría OK.</t>
  </si>
  <si>
    <t xml:space="preserve">Tablas Indicadores sobre echos de violencia e informe de femicidios estarían OK.  </t>
  </si>
  <si>
    <t>Sistematización de tablas. Finaliza entre hoy y mañana</t>
  </si>
  <si>
    <t>Adapatar tablas UNICEF formato propuesto pro Fernanda</t>
  </si>
  <si>
    <t>Indígena</t>
  </si>
  <si>
    <t>No tenemos el Censo de El Salvador por lo que hay que arreglar las tablas para utilizarlas.</t>
  </si>
  <si>
    <t>trabajando en la página del CELADE</t>
  </si>
  <si>
    <t>Apoyo equipo SIG en busqueda y sistematización datos</t>
  </si>
  <si>
    <t>tabla del Censo 2017</t>
  </si>
  <si>
    <t>Aun no comienza la revisión.</t>
  </si>
  <si>
    <t xml:space="preserve">Apoyo del "Team Honduras" en busqueda de información </t>
  </si>
  <si>
    <t>Arreglando Tablas de la Cepal</t>
  </si>
  <si>
    <t xml:space="preserve">Sistematización de tablas. </t>
  </si>
  <si>
    <t>Apoyo del "Team Honduras" en busqueda de información adicional</t>
  </si>
  <si>
    <t>Listo Femicidios las tablas que hay</t>
  </si>
  <si>
    <t xml:space="preserve">Indígena </t>
  </si>
  <si>
    <t>Tablas del CENSO con valores extraños que no tomaremos en cuenta por ahora. Además no existe esa información en CENSO 2010.</t>
  </si>
  <si>
    <t>Otras tablas del CENSO Listas</t>
  </si>
  <si>
    <t>Adapatar tablas UNICEF formato propuesto por Fernanda</t>
  </si>
  <si>
    <t>Revisar tablas descargadas por Héctor</t>
  </si>
  <si>
    <t>Data CLIMÁTICO</t>
  </si>
  <si>
    <t>Finalizadas Conceptos generales y Causas de CC.</t>
  </si>
  <si>
    <t>Informáticos aun en extracción de información. A la fecha no muy buenos resultados.</t>
  </si>
  <si>
    <t>Ppt ideas.</t>
  </si>
  <si>
    <t xml:space="preserve">Pendiente las BD descargados por Héctor </t>
  </si>
  <si>
    <t>Tablas de UNICEF y Delito listas</t>
  </si>
  <si>
    <t>Se actualizará la información de victimas de femicidio dado que la fuente se actualiza mensualmente</t>
  </si>
  <si>
    <t>Listas</t>
  </si>
  <si>
    <t>Programas anules de inversión. En pdf 2006-2014. En BD 2016-2020</t>
  </si>
  <si>
    <t>http://www.geomop.cl/VisorObras/home.html</t>
  </si>
  <si>
    <t>Propuesta: hacer una especie de flujo de caja de los proyectos y App.</t>
  </si>
  <si>
    <t>http://ihp-wins.unesco.org/maps/934</t>
  </si>
  <si>
    <t>UNESCO</t>
  </si>
  <si>
    <t>Los informes de calidad de productos no se elaboran por alguna razon relacionadas con quejas o similar. Se hará un listado de los informes que hay pensando en un futuro DATA CALIDAD. La idea es poder exponer cuáles son lso productos con estudio y se puede vincular con algunas otras variables según el producto o establecer ranking de calidad.</t>
  </si>
  <si>
    <t xml:space="preserve">Hay información vbinculada a la Asociación de consumidores de Chile: presentan muchos proyectos sa los fondos concursables </t>
  </si>
  <si>
    <t>ODECU (vinculado a SERNAC quizás)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</si>
</sst>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_-[$$-409]* #,##0.00_ ;_-[$$-409]* \-#,##0.00\ ;_-[$$-409]* &quot;-&quot;??_ ;_-@_ "/>
  </numFmts>
  <fonts count="18" x14ac:knownFonts="1">
    <font>
      <sz val="11"/>
      <color theme="1"/>
      <name val="Calibri"/>
      <family val="2"/>
      <scheme val="minor"/>
    </font>
    <font>
      <b/>
      <sz val="11"/>
      <color theme="0"/>
      <name val="Calibri"/>
      <family val="2"/>
      <scheme val="minor"/>
    </font>
    <font>
      <sz val="8"/>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0"/>
      <color theme="0"/>
      <name val="Calibri"/>
      <family val="2"/>
      <scheme val="minor"/>
    </font>
    <font>
      <sz val="11"/>
      <color theme="1"/>
      <name val="Calibri"/>
      <family val="2"/>
      <scheme val="minor"/>
    </font>
    <font>
      <b/>
      <sz val="10"/>
      <color theme="0"/>
      <name val="Calibri"/>
      <family val="2"/>
      <scheme val="minor"/>
    </font>
    <font>
      <u/>
      <sz val="11"/>
      <color theme="10"/>
      <name val="Calibri"/>
      <family val="2"/>
      <scheme val="minor"/>
    </font>
    <font>
      <b/>
      <sz val="10"/>
      <color theme="1"/>
      <name val="Calibri"/>
      <family val="2"/>
      <scheme val="minor"/>
    </font>
    <font>
      <b/>
      <sz val="9"/>
      <color theme="1"/>
      <name val="Calibri"/>
      <family val="2"/>
      <scheme val="minor"/>
    </font>
    <font>
      <sz val="10"/>
      <name val="Calibri"/>
      <family val="2"/>
      <scheme val="minor"/>
    </font>
    <font>
      <sz val="9"/>
      <color rgb="FFFF0000"/>
      <name val="Calibri"/>
      <family val="2"/>
      <scheme val="minor"/>
    </font>
    <font>
      <sz val="11"/>
      <name val="Calibri"/>
      <family val="2"/>
      <scheme val="minor"/>
    </font>
    <font>
      <sz val="9"/>
      <name val="Calibri"/>
      <family val="2"/>
      <scheme val="minor"/>
    </font>
    <font>
      <b/>
      <sz val="11"/>
      <color theme="1"/>
      <name val="Calibri"/>
      <family val="2"/>
      <scheme val="minor"/>
    </font>
    <font>
      <sz val="11"/>
      <color rgb="FF4472C4"/>
      <name val="Calibri"/>
      <family val="2"/>
      <scheme val="minor"/>
    </font>
  </fonts>
  <fills count="28">
    <fill>
      <patternFill patternType="none"/>
    </fill>
    <fill>
      <patternFill patternType="gray125"/>
    </fill>
    <fill>
      <patternFill patternType="solid">
        <fgColor theme="4"/>
        <bgColor theme="4"/>
      </patternFill>
    </fill>
    <fill>
      <patternFill patternType="solid">
        <fgColor theme="3"/>
        <bgColor indexed="64"/>
      </patternFill>
    </fill>
    <fill>
      <patternFill patternType="solid">
        <fgColor theme="7" tint="0.79998168889431442"/>
        <bgColor indexed="64"/>
      </patternFill>
    </fill>
    <fill>
      <patternFill patternType="solid">
        <fgColor theme="7"/>
        <bgColor indexed="64"/>
      </patternFill>
    </fill>
    <fill>
      <patternFill patternType="solid">
        <fgColor rgb="FFFFC0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7030A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2"/>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FFC000"/>
        <bgColor theme="4"/>
      </patternFill>
    </fill>
    <fill>
      <patternFill patternType="solid">
        <fgColor theme="4" tint="0.39997558519241921"/>
        <bgColor theme="4"/>
      </patternFill>
    </fill>
    <fill>
      <patternFill patternType="solid">
        <fgColor theme="9" tint="0.39997558519241921"/>
        <bgColor theme="4"/>
      </patternFill>
    </fill>
    <fill>
      <patternFill patternType="solid">
        <fgColor theme="5" tint="0.39997558519241921"/>
        <bgColor theme="4"/>
      </patternFill>
    </fill>
    <fill>
      <patternFill patternType="solid">
        <fgColor rgb="FF7030A0"/>
        <bgColor theme="4"/>
      </patternFill>
    </fill>
    <fill>
      <patternFill patternType="solid">
        <fgColor rgb="FF00B050"/>
        <bgColor indexed="64"/>
      </patternFill>
    </fill>
    <fill>
      <patternFill patternType="solid">
        <fgColor rgb="FF92D050"/>
        <bgColor indexed="64"/>
      </patternFill>
    </fill>
    <fill>
      <patternFill patternType="solid">
        <fgColor rgb="FFFF0000"/>
        <bgColor indexed="64"/>
      </patternFill>
    </fill>
    <fill>
      <patternFill patternType="solid">
        <fgColor rgb="FFFFB7B7"/>
        <bgColor indexed="64"/>
      </patternFill>
    </fill>
  </fills>
  <borders count="11">
    <border>
      <left/>
      <right/>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diagonal/>
    </border>
    <border>
      <left style="thin">
        <color theme="8"/>
      </left>
      <right/>
      <top style="thin">
        <color theme="8"/>
      </top>
      <bottom/>
      <diagonal/>
    </border>
    <border>
      <left style="thin">
        <color theme="4" tint="0.39997558519241921"/>
      </left>
      <right/>
      <top/>
      <bottom style="thin">
        <color theme="4" tint="0.39997558519241921"/>
      </bottom>
      <diagonal/>
    </border>
    <border>
      <left style="thin">
        <color theme="4" tint="0.39997558519241921"/>
      </left>
      <right/>
      <top/>
      <bottom/>
      <diagonal/>
    </border>
    <border>
      <left/>
      <right style="thin">
        <color theme="4"/>
      </right>
      <top/>
      <bottom/>
      <diagonal/>
    </border>
    <border>
      <left style="thin">
        <color theme="8"/>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3">
    <xf numFmtId="0" fontId="0" fillId="0" borderId="0"/>
    <xf numFmtId="9" fontId="7" fillId="0" borderId="0" applyFont="0" applyFill="0" applyBorder="0" applyAlignment="0" applyProtection="0"/>
    <xf numFmtId="0" fontId="9" fillId="0" borderId="0" applyNumberFormat="0" applyFill="0" applyBorder="0" applyAlignment="0" applyProtection="0"/>
  </cellStyleXfs>
  <cellXfs count="168">
    <xf numFmtId="0" fontId="0" fillId="0" borderId="0" xfId="0"/>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quotePrefix="1" applyAlignment="1">
      <alignment horizontal="left" vertical="top"/>
    </xf>
    <xf numFmtId="0" fontId="0" fillId="0" borderId="0" xfId="0" applyAlignment="1">
      <alignment horizontal="center"/>
    </xf>
    <xf numFmtId="0" fontId="0" fillId="0" borderId="0" xfId="0" quotePrefix="1" applyAlignment="1">
      <alignment horizontal="center" vertical="top"/>
    </xf>
    <xf numFmtId="0" fontId="4" fillId="0" borderId="0" xfId="0" applyFont="1" applyAlignment="1">
      <alignment horizontal="left" vertical="top" wrapText="1"/>
    </xf>
    <xf numFmtId="0" fontId="0" fillId="0" borderId="0" xfId="0" applyAlignment="1">
      <alignment horizontal="left"/>
    </xf>
    <xf numFmtId="0" fontId="0" fillId="0" borderId="0" xfId="0" quotePrefix="1" applyAlignment="1">
      <alignment horizontal="left" vertical="top" wrapText="1"/>
    </xf>
    <xf numFmtId="0" fontId="0" fillId="0" borderId="0" xfId="0" applyAlignment="1">
      <alignment horizontal="center" vertical="top"/>
    </xf>
    <xf numFmtId="0" fontId="3" fillId="0" borderId="0" xfId="0" quotePrefix="1" applyFont="1" applyAlignment="1">
      <alignment horizontal="center"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0" fillId="0" borderId="0" xfId="0" applyAlignment="1">
      <alignment vertical="top" wrapText="1"/>
    </xf>
    <xf numFmtId="0" fontId="1" fillId="2" borderId="0" xfId="0" applyFont="1" applyFill="1" applyAlignment="1">
      <alignment horizontal="center" vertical="top" wrapText="1"/>
    </xf>
    <xf numFmtId="0" fontId="0" fillId="0" borderId="0" xfId="0" applyAlignment="1">
      <alignment vertical="top"/>
    </xf>
    <xf numFmtId="0" fontId="0" fillId="0" borderId="3" xfId="0" applyFont="1" applyBorder="1" applyAlignment="1">
      <alignment horizontal="left" vertical="top"/>
    </xf>
    <xf numFmtId="0" fontId="6" fillId="3" borderId="0" xfId="0" applyFont="1" applyFill="1"/>
    <xf numFmtId="0" fontId="3" fillId="0" borderId="0" xfId="0" applyFont="1" applyAlignment="1">
      <alignment horizontal="left" vertical="top" wrapText="1"/>
    </xf>
    <xf numFmtId="0" fontId="3" fillId="0" borderId="0" xfId="0" applyFont="1" applyAlignment="1">
      <alignment horizontal="left" vertical="top"/>
    </xf>
    <xf numFmtId="0" fontId="3" fillId="4" borderId="0" xfId="0" applyFont="1" applyFill="1" applyAlignment="1">
      <alignment horizontal="left" vertical="top"/>
    </xf>
    <xf numFmtId="14" fontId="3" fillId="0" borderId="0" xfId="0" applyNumberFormat="1" applyFont="1" applyAlignment="1">
      <alignment horizontal="left" vertical="top" wrapText="1"/>
    </xf>
    <xf numFmtId="0" fontId="0" fillId="0" borderId="4" xfId="0" applyFont="1" applyBorder="1" applyAlignment="1">
      <alignment horizontal="center" vertical="top" wrapText="1"/>
    </xf>
    <xf numFmtId="0" fontId="4" fillId="0" borderId="4" xfId="0" applyFont="1" applyBorder="1" applyAlignment="1">
      <alignment horizontal="left" vertical="top" wrapText="1"/>
    </xf>
    <xf numFmtId="9" fontId="0" fillId="0" borderId="4" xfId="1" applyFont="1" applyBorder="1" applyAlignment="1">
      <alignment horizontal="center" vertical="top" wrapText="1"/>
    </xf>
    <xf numFmtId="0" fontId="3" fillId="0" borderId="4" xfId="0" applyFont="1" applyBorder="1" applyAlignment="1">
      <alignment horizontal="center" vertical="top" wrapText="1"/>
    </xf>
    <xf numFmtId="0" fontId="4" fillId="0" borderId="4" xfId="0" applyFont="1" applyBorder="1" applyAlignment="1">
      <alignment horizontal="left" vertical="top"/>
    </xf>
    <xf numFmtId="14" fontId="5" fillId="0" borderId="4" xfId="0" applyNumberFormat="1" applyFont="1" applyBorder="1" applyAlignment="1">
      <alignment horizontal="center" vertical="top" wrapText="1"/>
    </xf>
    <xf numFmtId="0" fontId="4" fillId="0" borderId="4" xfId="0" applyFont="1" applyBorder="1" applyAlignment="1">
      <alignment horizontal="center" vertical="top" wrapText="1"/>
    </xf>
    <xf numFmtId="0" fontId="8" fillId="3" borderId="5" xfId="0" applyFont="1" applyFill="1" applyBorder="1" applyAlignment="1">
      <alignment horizontal="left" vertical="top" wrapText="1"/>
    </xf>
    <xf numFmtId="0" fontId="8" fillId="3" borderId="5" xfId="0" applyFont="1" applyFill="1" applyBorder="1" applyAlignment="1">
      <alignment horizontal="center" vertical="top" wrapText="1"/>
    </xf>
    <xf numFmtId="0" fontId="8" fillId="3" borderId="6" xfId="0" applyFont="1" applyFill="1" applyBorder="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0" fillId="8" borderId="0" xfId="0" applyFill="1" applyAlignment="1">
      <alignment vertical="top" wrapText="1"/>
    </xf>
    <xf numFmtId="0" fontId="0" fillId="9" borderId="0" xfId="0" applyFill="1" applyAlignment="1">
      <alignment vertical="top" wrapText="1"/>
    </xf>
    <xf numFmtId="0" fontId="5" fillId="0" borderId="7" xfId="0" applyFont="1" applyBorder="1" applyAlignment="1">
      <alignment horizontal="left" vertical="top" wrapText="1"/>
    </xf>
    <xf numFmtId="0" fontId="3" fillId="0" borderId="0" xfId="0" applyFont="1" applyAlignment="1">
      <alignment horizontal="center" vertical="top" wrapText="1"/>
    </xf>
    <xf numFmtId="164" fontId="5" fillId="0" borderId="4" xfId="0" applyNumberFormat="1" applyFont="1" applyBorder="1" applyAlignment="1">
      <alignment horizontal="center" vertical="top" wrapText="1"/>
    </xf>
    <xf numFmtId="0" fontId="4" fillId="10" borderId="4" xfId="0" applyFont="1" applyFill="1" applyBorder="1" applyAlignment="1">
      <alignment horizontal="left" vertical="top" wrapText="1"/>
    </xf>
    <xf numFmtId="0" fontId="0" fillId="0" borderId="0" xfId="0" applyNumberFormat="1" applyAlignment="1">
      <alignment horizontal="left" vertical="top" wrapText="1"/>
    </xf>
    <xf numFmtId="0" fontId="4" fillId="0" borderId="8" xfId="0" applyFont="1" applyBorder="1" applyAlignment="1">
      <alignment horizontal="left" vertical="top" wrapText="1"/>
    </xf>
    <xf numFmtId="9" fontId="0" fillId="0" borderId="0" xfId="1" applyFont="1" applyAlignment="1">
      <alignment horizontal="left" vertical="top" wrapText="1"/>
    </xf>
    <xf numFmtId="0" fontId="0" fillId="12" borderId="0" xfId="0" applyFill="1" applyAlignment="1">
      <alignment horizontal="left" vertical="top" wrapText="1"/>
    </xf>
    <xf numFmtId="0" fontId="9" fillId="0" borderId="0" xfId="2" applyAlignment="1">
      <alignment horizontal="left" vertical="top" wrapText="1"/>
    </xf>
    <xf numFmtId="0" fontId="3" fillId="0" borderId="0" xfId="0" applyFont="1"/>
    <xf numFmtId="0" fontId="10" fillId="0" borderId="0" xfId="0" applyFont="1"/>
    <xf numFmtId="0" fontId="3" fillId="0" borderId="0" xfId="0" applyFont="1" applyAlignment="1">
      <alignment horizontal="center"/>
    </xf>
    <xf numFmtId="14" fontId="3" fillId="0" borderId="0" xfId="0" applyNumberFormat="1" applyFont="1"/>
    <xf numFmtId="14" fontId="3" fillId="11" borderId="0" xfId="0" applyNumberFormat="1" applyFont="1" applyFill="1"/>
    <xf numFmtId="0" fontId="3" fillId="13" borderId="0" xfId="0" applyFont="1" applyFill="1"/>
    <xf numFmtId="0" fontId="3" fillId="0" borderId="0" xfId="0" applyFont="1" applyAlignment="1">
      <alignment horizontal="left"/>
    </xf>
    <xf numFmtId="0" fontId="4" fillId="0" borderId="0" xfId="0" applyFont="1" applyAlignment="1">
      <alignment wrapText="1"/>
    </xf>
    <xf numFmtId="0" fontId="3" fillId="0" borderId="0" xfId="0" applyFont="1" applyAlignment="1">
      <alignment horizontal="left" wrapText="1"/>
    </xf>
    <xf numFmtId="0" fontId="3" fillId="0" borderId="0" xfId="0" applyFont="1" applyAlignment="1">
      <alignment vertical="top"/>
    </xf>
    <xf numFmtId="0" fontId="10" fillId="0" borderId="0" xfId="0" applyFont="1" applyAlignment="1">
      <alignment vertical="top"/>
    </xf>
    <xf numFmtId="14" fontId="3" fillId="0" borderId="0" xfId="0" applyNumberFormat="1" applyFont="1" applyAlignment="1">
      <alignment vertical="top"/>
    </xf>
    <xf numFmtId="14" fontId="3" fillId="11" borderId="0" xfId="0" applyNumberFormat="1" applyFont="1" applyFill="1" applyAlignment="1">
      <alignment vertical="top"/>
    </xf>
    <xf numFmtId="0" fontId="3" fillId="13" borderId="0" xfId="0" applyFont="1" applyFill="1" applyAlignment="1">
      <alignment vertical="top"/>
    </xf>
    <xf numFmtId="0" fontId="4" fillId="0" borderId="0" xfId="0" applyFont="1" applyAlignment="1">
      <alignment vertical="top" wrapText="1"/>
    </xf>
    <xf numFmtId="0" fontId="3" fillId="11" borderId="0" xfId="0" applyFont="1" applyFill="1"/>
    <xf numFmtId="14" fontId="3" fillId="13" borderId="0" xfId="0" applyNumberFormat="1" applyFont="1" applyFill="1"/>
    <xf numFmtId="0" fontId="11" fillId="14" borderId="0" xfId="0" applyFont="1" applyFill="1" applyAlignment="1">
      <alignment vertical="top" wrapText="1"/>
    </xf>
    <xf numFmtId="14" fontId="3" fillId="13" borderId="0" xfId="0" applyNumberFormat="1" applyFont="1" applyFill="1" applyAlignment="1">
      <alignment vertical="top"/>
    </xf>
    <xf numFmtId="0" fontId="4" fillId="14" borderId="0" xfId="0" applyFont="1" applyFill="1" applyAlignment="1">
      <alignment vertical="top" wrapText="1"/>
    </xf>
    <xf numFmtId="14" fontId="3" fillId="13" borderId="0" xfId="0" applyNumberFormat="1" applyFont="1" applyFill="1" applyAlignment="1">
      <alignment horizontal="center" vertical="top"/>
    </xf>
    <xf numFmtId="0" fontId="3" fillId="0" borderId="0" xfId="0" applyFont="1" applyAlignment="1">
      <alignment vertical="top" wrapText="1"/>
    </xf>
    <xf numFmtId="0" fontId="4" fillId="6" borderId="0" xfId="0" applyFont="1" applyFill="1" applyAlignment="1">
      <alignment vertical="top" wrapText="1"/>
    </xf>
    <xf numFmtId="14" fontId="3" fillId="11" borderId="0" xfId="0" applyNumberFormat="1" applyFont="1" applyFill="1" applyAlignment="1">
      <alignment horizontal="right" vertical="top"/>
    </xf>
    <xf numFmtId="0" fontId="3" fillId="0" borderId="0" xfId="0" applyFont="1" applyAlignment="1">
      <alignment horizontal="left" vertical="center" wrapText="1"/>
    </xf>
    <xf numFmtId="14" fontId="3" fillId="11" borderId="0" xfId="0" applyNumberFormat="1" applyFont="1" applyFill="1" applyAlignment="1">
      <alignment horizontal="right" vertical="center"/>
    </xf>
    <xf numFmtId="0" fontId="4" fillId="0" borderId="0" xfId="0" applyFont="1" applyAlignment="1">
      <alignment vertical="center" wrapText="1"/>
    </xf>
    <xf numFmtId="0" fontId="4" fillId="4" borderId="0" xfId="0" applyFont="1" applyFill="1" applyAlignment="1">
      <alignment vertical="top" wrapText="1"/>
    </xf>
    <xf numFmtId="0" fontId="4" fillId="4" borderId="0" xfId="0" applyFont="1" applyFill="1" applyAlignment="1">
      <alignment wrapText="1"/>
    </xf>
    <xf numFmtId="14" fontId="3" fillId="13" borderId="0" xfId="0" applyNumberFormat="1" applyFont="1" applyFill="1" applyAlignment="1">
      <alignment horizontal="center" vertical="center"/>
    </xf>
    <xf numFmtId="0" fontId="12" fillId="0" borderId="0" xfId="0" applyFont="1" applyAlignment="1">
      <alignment horizontal="left"/>
    </xf>
    <xf numFmtId="0" fontId="3" fillId="0" borderId="0" xfId="0" applyFont="1" applyAlignment="1">
      <alignment vertical="center"/>
    </xf>
    <xf numFmtId="0" fontId="10" fillId="0" borderId="0" xfId="0" applyFont="1" applyAlignment="1">
      <alignment horizontal="left" vertical="center"/>
    </xf>
    <xf numFmtId="14" fontId="3" fillId="11" borderId="0" xfId="0" applyNumberFormat="1" applyFont="1" applyFill="1" applyAlignment="1">
      <alignment vertical="center"/>
    </xf>
    <xf numFmtId="14" fontId="3" fillId="13" borderId="0" xfId="0" applyNumberFormat="1" applyFont="1" applyFill="1" applyAlignment="1">
      <alignment vertical="center"/>
    </xf>
    <xf numFmtId="0" fontId="10" fillId="0" borderId="0" xfId="0" applyFont="1" applyAlignment="1">
      <alignment horizontal="left"/>
    </xf>
    <xf numFmtId="0" fontId="4" fillId="6" borderId="0" xfId="0" applyFont="1" applyFill="1" applyAlignment="1">
      <alignment wrapText="1"/>
    </xf>
    <xf numFmtId="0" fontId="4" fillId="15" borderId="0" xfId="0" applyFont="1" applyFill="1" applyAlignment="1">
      <alignment vertical="top" wrapText="1"/>
    </xf>
    <xf numFmtId="0" fontId="10" fillId="13" borderId="0" xfId="0" applyFont="1" applyFill="1"/>
    <xf numFmtId="0" fontId="3" fillId="16" borderId="0" xfId="0" applyFont="1" applyFill="1"/>
    <xf numFmtId="0" fontId="10" fillId="16" borderId="0" xfId="0" applyFont="1" applyFill="1"/>
    <xf numFmtId="14" fontId="3" fillId="16" borderId="0" xfId="0" applyNumberFormat="1" applyFont="1" applyFill="1"/>
    <xf numFmtId="14" fontId="3" fillId="0" borderId="0" xfId="0" applyNumberFormat="1" applyFont="1" applyAlignment="1">
      <alignment vertical="center"/>
    </xf>
    <xf numFmtId="0" fontId="3" fillId="0" borderId="0" xfId="0" applyFont="1" applyAlignment="1">
      <alignment horizontal="center" vertical="center"/>
    </xf>
    <xf numFmtId="0" fontId="9" fillId="0" borderId="0" xfId="2" applyAlignment="1">
      <alignment wrapText="1"/>
    </xf>
    <xf numFmtId="0" fontId="9" fillId="0" borderId="0" xfId="2" applyAlignment="1">
      <alignment horizontal="left" vertical="top"/>
    </xf>
    <xf numFmtId="0" fontId="10" fillId="0" borderId="0" xfId="0" applyFont="1" applyAlignment="1">
      <alignment wrapText="1"/>
    </xf>
    <xf numFmtId="0" fontId="10" fillId="0" borderId="0" xfId="0" applyFont="1" applyFill="1"/>
    <xf numFmtId="0" fontId="3" fillId="0" borderId="0" xfId="0" applyFont="1" applyFill="1"/>
    <xf numFmtId="14" fontId="3" fillId="0" borderId="0" xfId="0" applyNumberFormat="1" applyFont="1" applyFill="1"/>
    <xf numFmtId="0" fontId="3" fillId="0" borderId="0" xfId="0" applyFont="1" applyFill="1" applyAlignment="1">
      <alignment horizontal="center"/>
    </xf>
    <xf numFmtId="0" fontId="0" fillId="10" borderId="0" xfId="0" applyFill="1" applyAlignment="1">
      <alignment horizontal="left" vertical="top" wrapText="1"/>
    </xf>
    <xf numFmtId="0" fontId="0" fillId="0" borderId="0" xfId="0" applyFill="1" applyAlignment="1">
      <alignment horizontal="left" vertical="top" wrapText="1"/>
    </xf>
    <xf numFmtId="0" fontId="4" fillId="10" borderId="0" xfId="0" applyFont="1" applyFill="1" applyAlignment="1">
      <alignment horizontal="left" vertical="top" wrapText="1"/>
    </xf>
    <xf numFmtId="0" fontId="4" fillId="0" borderId="0" xfId="0" applyFont="1" applyFill="1" applyAlignment="1">
      <alignment horizontal="left" vertical="top" wrapText="1"/>
    </xf>
    <xf numFmtId="0" fontId="4" fillId="0" borderId="0" xfId="0" applyNumberFormat="1" applyFont="1" applyAlignment="1">
      <alignment horizontal="left" vertical="top" wrapText="1"/>
    </xf>
    <xf numFmtId="9" fontId="4" fillId="0" borderId="0" xfId="1" applyFont="1" applyAlignment="1">
      <alignment horizontal="left" vertical="top" wrapText="1"/>
    </xf>
    <xf numFmtId="0" fontId="4" fillId="0" borderId="1" xfId="0" applyFont="1" applyBorder="1" applyAlignment="1">
      <alignment horizontal="left" vertical="top" wrapText="1"/>
    </xf>
    <xf numFmtId="0" fontId="4" fillId="0" borderId="0" xfId="0" applyFont="1"/>
    <xf numFmtId="0" fontId="9" fillId="0" borderId="0" xfId="2" applyFill="1" applyAlignment="1">
      <alignment vertical="top" wrapText="1"/>
    </xf>
    <xf numFmtId="0" fontId="4" fillId="0" borderId="4" xfId="0" applyFont="1" applyFill="1" applyBorder="1" applyAlignment="1">
      <alignment horizontal="left" vertical="top" wrapText="1"/>
    </xf>
    <xf numFmtId="0" fontId="10" fillId="0" borderId="0" xfId="0" applyFont="1" applyFill="1" applyAlignment="1">
      <alignment wrapText="1"/>
    </xf>
    <xf numFmtId="0" fontId="3" fillId="0" borderId="0" xfId="0" applyFont="1" applyAlignment="1">
      <alignment horizontal="right" vertical="top"/>
    </xf>
    <xf numFmtId="0" fontId="4" fillId="0" borderId="0" xfId="0" applyFont="1" applyFill="1" applyAlignment="1">
      <alignment vertical="top" wrapText="1"/>
    </xf>
    <xf numFmtId="0" fontId="1" fillId="2" borderId="3" xfId="0" applyFont="1" applyFill="1" applyBorder="1"/>
    <xf numFmtId="0" fontId="1" fillId="2" borderId="1" xfId="0" applyFont="1" applyFill="1" applyBorder="1"/>
    <xf numFmtId="0" fontId="0" fillId="0" borderId="1" xfId="0" quotePrefix="1" applyFont="1" applyBorder="1" applyAlignment="1">
      <alignment horizontal="left" vertical="top"/>
    </xf>
    <xf numFmtId="0" fontId="0" fillId="18" borderId="0" xfId="0" applyFill="1" applyAlignment="1">
      <alignment vertical="top" wrapText="1"/>
    </xf>
    <xf numFmtId="0" fontId="0" fillId="0" borderId="0" xfId="0" quotePrefix="1" applyFill="1" applyAlignment="1">
      <alignment horizontal="left" vertical="top" wrapText="1"/>
    </xf>
    <xf numFmtId="0" fontId="1" fillId="19" borderId="0" xfId="0" applyFont="1" applyFill="1" applyAlignment="1">
      <alignment horizontal="center" vertical="top" wrapText="1"/>
    </xf>
    <xf numFmtId="0" fontId="1" fillId="20" borderId="0" xfId="0" applyFont="1" applyFill="1" applyAlignment="1">
      <alignment horizontal="center" vertical="top" wrapText="1"/>
    </xf>
    <xf numFmtId="0" fontId="1" fillId="21" borderId="0" xfId="0" applyFont="1" applyFill="1" applyAlignment="1">
      <alignment horizontal="center" vertical="top" wrapText="1"/>
    </xf>
    <xf numFmtId="0" fontId="1" fillId="22" borderId="0" xfId="0" applyFont="1" applyFill="1" applyAlignment="1">
      <alignment horizontal="center" vertical="top" wrapText="1"/>
    </xf>
    <xf numFmtId="0" fontId="1" fillId="23" borderId="0" xfId="0" applyFont="1" applyFill="1" applyAlignment="1">
      <alignment horizontal="center" vertical="top" wrapText="1"/>
    </xf>
    <xf numFmtId="165" fontId="4" fillId="10" borderId="0" xfId="0" applyNumberFormat="1" applyFont="1" applyFill="1" applyAlignment="1">
      <alignment horizontal="left" vertical="top" wrapText="1"/>
    </xf>
    <xf numFmtId="165" fontId="4" fillId="0" borderId="0" xfId="0" applyNumberFormat="1" applyFont="1" applyAlignment="1">
      <alignment horizontal="left" vertical="top" wrapText="1"/>
    </xf>
    <xf numFmtId="165" fontId="0" fillId="0" borderId="0" xfId="0" applyNumberFormat="1"/>
    <xf numFmtId="0" fontId="4" fillId="4" borderId="4" xfId="0" applyFont="1" applyFill="1" applyBorder="1" applyAlignment="1">
      <alignment horizontal="left" vertical="top" wrapText="1"/>
    </xf>
    <xf numFmtId="0" fontId="4" fillId="10" borderId="8" xfId="0" applyFont="1" applyFill="1" applyBorder="1" applyAlignment="1">
      <alignment horizontal="left" vertical="top" wrapText="1"/>
    </xf>
    <xf numFmtId="0" fontId="0" fillId="8" borderId="0" xfId="0" applyFill="1" applyAlignment="1">
      <alignment horizontal="left" vertical="top" wrapText="1"/>
    </xf>
    <xf numFmtId="0" fontId="0" fillId="0" borderId="0" xfId="0" applyNumberFormat="1"/>
    <xf numFmtId="0" fontId="15" fillId="0" borderId="4" xfId="0" applyFont="1" applyBorder="1" applyAlignment="1">
      <alignment horizontal="left" vertical="top" wrapText="1"/>
    </xf>
    <xf numFmtId="0" fontId="4" fillId="0" borderId="4" xfId="0" applyFont="1" applyFill="1" applyBorder="1" applyAlignment="1">
      <alignment horizontal="left" vertical="top"/>
    </xf>
    <xf numFmtId="0" fontId="15" fillId="10" borderId="0" xfId="0" applyFont="1" applyFill="1" applyAlignment="1">
      <alignment horizontal="left" vertical="top" wrapText="1"/>
    </xf>
    <xf numFmtId="0" fontId="0" fillId="10" borderId="0" xfId="0" applyFill="1"/>
    <xf numFmtId="0" fontId="0" fillId="0" borderId="0" xfId="0" applyAlignment="1">
      <alignment wrapText="1"/>
    </xf>
    <xf numFmtId="0" fontId="4" fillId="12" borderId="0" xfId="0" applyFont="1" applyFill="1" applyAlignment="1">
      <alignment horizontal="left" vertical="top" wrapText="1"/>
    </xf>
    <xf numFmtId="0" fontId="17" fillId="0" borderId="0" xfId="0" applyFont="1" applyAlignment="1">
      <alignment vertical="center" wrapText="1"/>
    </xf>
    <xf numFmtId="0" fontId="0" fillId="0" borderId="0" xfId="0" applyAlignment="1">
      <alignment vertical="center" wrapText="1"/>
    </xf>
    <xf numFmtId="0" fontId="0" fillId="10" borderId="0" xfId="0" applyFill="1" applyAlignment="1">
      <alignment horizontal="left" vertical="top"/>
    </xf>
    <xf numFmtId="0" fontId="0" fillId="4" borderId="0" xfId="0" applyFill="1" applyAlignment="1">
      <alignment horizontal="left" vertical="top" wrapText="1"/>
    </xf>
    <xf numFmtId="0" fontId="3" fillId="4" borderId="0" xfId="0" applyFont="1" applyFill="1" applyAlignment="1">
      <alignment horizontal="left" vertical="top" wrapText="1"/>
    </xf>
    <xf numFmtId="0" fontId="14" fillId="0" borderId="0" xfId="0" applyFont="1" applyFill="1" applyAlignment="1">
      <alignment vertical="top"/>
    </xf>
    <xf numFmtId="0" fontId="0" fillId="0" borderId="9" xfId="0" applyFill="1" applyBorder="1" applyAlignment="1">
      <alignment horizontal="left" vertical="top"/>
    </xf>
    <xf numFmtId="0" fontId="8" fillId="24" borderId="9" xfId="0" applyFont="1" applyFill="1" applyBorder="1" applyAlignment="1">
      <alignment horizontal="center" vertical="top"/>
    </xf>
    <xf numFmtId="15" fontId="12" fillId="0" borderId="0" xfId="0" applyNumberFormat="1" applyFont="1" applyFill="1" applyBorder="1" applyAlignment="1">
      <alignment horizontal="center" vertical="top"/>
    </xf>
    <xf numFmtId="0" fontId="0" fillId="0" borderId="10" xfId="0" applyFill="1" applyBorder="1" applyAlignment="1">
      <alignment horizontal="left" vertical="top"/>
    </xf>
    <xf numFmtId="0" fontId="8" fillId="25" borderId="10" xfId="0" applyFont="1" applyFill="1" applyBorder="1" applyAlignment="1">
      <alignment horizontal="center" vertical="top"/>
    </xf>
    <xf numFmtId="0" fontId="12" fillId="0" borderId="0" xfId="0" applyFont="1" applyFill="1" applyBorder="1" applyAlignment="1">
      <alignment horizontal="center" vertical="top"/>
    </xf>
    <xf numFmtId="0" fontId="8" fillId="17" borderId="10" xfId="0" applyFont="1" applyFill="1" applyBorder="1" applyAlignment="1">
      <alignment horizontal="center" vertical="top"/>
    </xf>
    <xf numFmtId="0" fontId="8" fillId="26" borderId="10" xfId="0" applyFont="1" applyFill="1" applyBorder="1" applyAlignment="1">
      <alignment horizontal="center" vertical="top"/>
    </xf>
    <xf numFmtId="0" fontId="0" fillId="0" borderId="0" xfId="0" applyFill="1" applyBorder="1" applyAlignment="1">
      <alignment horizontal="left" vertical="top"/>
    </xf>
    <xf numFmtId="0" fontId="0" fillId="0" borderId="0" xfId="0" applyFill="1" applyAlignment="1">
      <alignment horizontal="left" vertical="top"/>
    </xf>
    <xf numFmtId="15" fontId="12" fillId="0" borderId="10" xfId="0" applyNumberFormat="1" applyFont="1" applyFill="1" applyBorder="1" applyAlignment="1">
      <alignment horizontal="center" vertical="top"/>
    </xf>
    <xf numFmtId="0" fontId="8" fillId="8" borderId="10" xfId="0" applyFont="1" applyFill="1" applyBorder="1" applyAlignment="1">
      <alignment horizontal="center" vertical="center"/>
    </xf>
    <xf numFmtId="0" fontId="0" fillId="0" borderId="0" xfId="0" applyFill="1" applyAlignment="1">
      <alignment vertical="top"/>
    </xf>
    <xf numFmtId="0" fontId="0" fillId="0" borderId="10" xfId="0" applyFill="1" applyBorder="1" applyAlignment="1">
      <alignment horizontal="center" vertical="top"/>
    </xf>
    <xf numFmtId="0" fontId="0" fillId="0" borderId="0" xfId="0" applyFill="1" applyBorder="1" applyAlignment="1">
      <alignment horizontal="center" vertical="top"/>
    </xf>
    <xf numFmtId="0" fontId="0" fillId="0" borderId="0" xfId="0" applyFill="1" applyAlignment="1">
      <alignment horizontal="center" vertical="top"/>
    </xf>
    <xf numFmtId="0" fontId="8" fillId="0" borderId="10" xfId="0" applyFont="1" applyFill="1" applyBorder="1" applyAlignment="1">
      <alignment horizontal="center" vertical="top"/>
    </xf>
    <xf numFmtId="0" fontId="4" fillId="0" borderId="0" xfId="0" applyFont="1" applyFill="1" applyAlignment="1">
      <alignment wrapText="1"/>
    </xf>
    <xf numFmtId="0" fontId="4" fillId="11" borderId="0" xfId="0" applyFont="1" applyFill="1" applyAlignment="1">
      <alignment vertical="top" wrapText="1"/>
    </xf>
    <xf numFmtId="0" fontId="4" fillId="27" borderId="0" xfId="0" applyFont="1" applyFill="1" applyAlignment="1">
      <alignment vertical="top" wrapText="1"/>
    </xf>
    <xf numFmtId="0" fontId="16" fillId="0" borderId="0" xfId="0" applyFont="1" applyFill="1" applyAlignment="1">
      <alignment horizontal="left" vertical="top"/>
    </xf>
    <xf numFmtId="0" fontId="16" fillId="0" borderId="0" xfId="0" applyFont="1" applyFill="1" applyBorder="1" applyAlignment="1">
      <alignment horizontal="left" vertical="top"/>
    </xf>
    <xf numFmtId="0" fontId="0" fillId="0" borderId="0" xfId="0" applyFill="1" applyAlignment="1">
      <alignment horizontal="center"/>
    </xf>
    <xf numFmtId="0" fontId="16" fillId="0" borderId="0" xfId="0" applyFont="1" applyFill="1" applyAlignment="1">
      <alignment horizontal="left"/>
    </xf>
    <xf numFmtId="0" fontId="8" fillId="16" borderId="10" xfId="0" applyFont="1" applyFill="1" applyBorder="1" applyAlignment="1">
      <alignment horizontal="center" vertical="center"/>
    </xf>
    <xf numFmtId="0" fontId="9" fillId="0" borderId="0" xfId="2" applyAlignment="1">
      <alignment horizontal="left"/>
    </xf>
    <xf numFmtId="0" fontId="9" fillId="0" borderId="0" xfId="2" applyAlignment="1">
      <alignment horizontal="left" wrapText="1"/>
    </xf>
    <xf numFmtId="0" fontId="10" fillId="0" borderId="0" xfId="0" applyFont="1" applyAlignment="1">
      <alignment horizontal="left" wrapText="1"/>
    </xf>
  </cellXfs>
  <cellStyles count="3">
    <cellStyle name="Hipervínculo" xfId="2" builtinId="8"/>
    <cellStyle name="Normal" xfId="0" builtinId="0"/>
    <cellStyle name="Porcentaje" xfId="1" builtinId="5"/>
  </cellStyles>
  <dxfs count="181">
    <dxf>
      <font>
        <b val="0"/>
        <i val="0"/>
        <strike val="0"/>
        <condense val="0"/>
        <extend val="0"/>
        <outline val="0"/>
        <shadow val="0"/>
        <u val="none"/>
        <vertAlign val="baseline"/>
        <sz val="10"/>
        <color theme="1"/>
        <name val="Calibri"/>
        <family val="2"/>
        <scheme val="minor"/>
      </font>
      <alignment horizontal="left" vertical="bottom" textRotation="0" indent="0" justifyLastLine="0" shrinkToFit="0" readingOrder="0"/>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font>
      <fill>
        <patternFill patternType="none">
          <fgColor indexed="64"/>
          <bgColor indexed="65"/>
        </patternFill>
      </fill>
      <alignment horizontal="left" vertical="top" textRotation="0" wrapText="0" indent="0" justifyLastLine="0" shrinkToFit="0" readingOrder="0"/>
    </dxf>
    <dxf>
      <alignment vertical="top" textRotation="0" indent="0" justifyLastLine="0" shrinkToFit="0" readingOrder="0"/>
    </dxf>
    <dxf>
      <fill>
        <patternFill patternType="none">
          <bgColor auto="1"/>
        </patternFill>
      </fill>
      <alignment vertical="top" textRotation="0" indent="0" justifyLastLine="0" shrinkToFit="0" readingOrder="0"/>
    </dxf>
    <dxf>
      <font>
        <b val="0"/>
        <i val="0"/>
        <strike val="0"/>
        <condense val="0"/>
        <extend val="0"/>
        <outline val="0"/>
        <shadow val="0"/>
        <u val="none"/>
        <vertAlign val="baseline"/>
        <sz val="8"/>
        <color theme="1"/>
        <name val="Calibri"/>
        <family val="2"/>
        <scheme val="minor"/>
      </font>
      <numFmt numFmtId="164" formatCode="d/m/yyyy"/>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8"/>
        <color theme="1"/>
        <name val="Calibri"/>
        <family val="2"/>
        <scheme val="minor"/>
      </font>
      <numFmt numFmtId="164" formatCode="d/m/yyyy"/>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0"/>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0" indent="0" justifyLastLine="0" shrinkToFit="0" readingOrder="0"/>
      <border diagonalUp="0" diagonalDown="0">
        <left style="thin">
          <color theme="8"/>
        </left>
        <right/>
        <top style="thin">
          <color theme="8"/>
        </top>
        <bottom/>
        <vertical/>
        <horizontal/>
      </border>
    </dxf>
    <dxf>
      <border outline="0">
        <top style="thin">
          <color theme="4" tint="0.39997558519241921"/>
        </top>
        <bottom style="thin">
          <color theme="8"/>
        </bottom>
      </border>
    </dxf>
    <dxf>
      <font>
        <b/>
        <i val="0"/>
        <strike val="0"/>
        <condense val="0"/>
        <extend val="0"/>
        <outline val="0"/>
        <shadow val="0"/>
        <u val="none"/>
        <vertAlign val="baseline"/>
        <sz val="10"/>
        <color theme="0"/>
        <name val="Calibri"/>
        <family val="2"/>
        <scheme val="minor"/>
      </font>
      <fill>
        <patternFill patternType="solid">
          <fgColor indexed="64"/>
          <bgColor theme="3"/>
        </patternFill>
      </fill>
      <alignment horizontal="left" vertical="top" textRotation="0" wrapText="1" indent="0" justifyLastLine="0" shrinkToFit="0" readingOrder="0"/>
      <border diagonalUp="0" diagonalDown="0" outline="0">
        <left style="thin">
          <color theme="4" tint="0.39997558519241921"/>
        </left>
        <right style="thin">
          <color theme="4" tint="0.39997558519241921"/>
        </right>
        <top/>
        <bottom/>
      </border>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border diagonalUp="0" diagonalDown="0">
        <left/>
        <right style="thin">
          <color theme="4"/>
        </right>
        <top style="thin">
          <color theme="4"/>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7" tint="0.79998168889431442"/>
        </patternFill>
      </fill>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0"/>
        <name val="Calibri"/>
        <family val="2"/>
        <scheme val="minor"/>
      </font>
      <fill>
        <patternFill patternType="solid">
          <fgColor indexed="64"/>
          <bgColor theme="3"/>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alignment horizontal="general"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tint="-0.149998474074526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alignment vertical="top" textRotation="0" indent="0" justifyLastLine="0" shrinkToFit="0" readingOrder="0"/>
    </dxf>
    <dxf>
      <alignment horizontal="general" vertical="top" textRotation="0" wrapText="0" indent="0" justifyLastLine="0" shrinkToFit="0" readingOrder="0"/>
    </dxf>
    <dxf>
      <font>
        <b val="0"/>
        <strike val="0"/>
        <outline val="0"/>
        <shadow val="0"/>
        <u val="none"/>
        <vertAlign val="baseline"/>
        <color auto="1"/>
        <name val="Calibri"/>
        <family val="2"/>
        <scheme val="minor"/>
      </font>
      <fill>
        <patternFill patternType="none">
          <fgColor indexed="64"/>
          <bgColor auto="1"/>
        </patternFill>
      </fill>
      <alignment vertical="top" textRotation="0" indent="0" justifyLastLine="0" shrinkToFit="0" readingOrder="0"/>
    </dxf>
    <dxf>
      <alignment vertical="top" textRotation="0" indent="0" justifyLastLine="0" shrinkToFit="0" readingOrder="0"/>
    </dxf>
    <dxf>
      <alignment horizontal="lef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horizontal="general" vertical="top" textRotation="0" wrapText="0" indent="0" justifyLastLine="0" shrinkToFit="0" readingOrder="0"/>
    </dxf>
    <dxf>
      <numFmt numFmtId="0" formatCode="General"/>
    </dxf>
    <dxf>
      <numFmt numFmtId="0" formatCode="General"/>
    </dxf>
    <dxf>
      <numFmt numFmtId="165" formatCode="_-[$$-409]* #,##0.00_ ;_-[$$-409]* \-#,##0.00\ ;_-[$$-409]* &quot;-&quot;??_ ;_-@_ "/>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border diagonalUp="0" diagonalDown="0" outline="0">
        <left/>
        <right style="thin">
          <color theme="4"/>
        </right>
        <top style="thin">
          <color theme="4"/>
        </top>
        <bottom/>
      </border>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border diagonalUp="0" diagonalDown="0">
        <left/>
        <right style="thin">
          <color theme="4"/>
        </right>
        <top style="thin">
          <color theme="4"/>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sz val="9"/>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3" formatCode="0%"/>
      <alignment horizontal="left" vertical="top" textRotation="0" wrapText="1" indent="0" justifyLastLine="0" shrinkToFit="0" readingOrder="0"/>
    </dxf>
    <dxf>
      <numFmt numFmtId="13" formatCode="0%"/>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sz val="9"/>
      </font>
      <fill>
        <patternFill>
          <bgColor theme="7" tint="0.59996337778862885"/>
        </patternFill>
      </fill>
      <border>
        <left style="thin">
          <color theme="3"/>
        </left>
        <right style="thin">
          <color theme="3"/>
        </right>
        <top style="thin">
          <color theme="3"/>
        </top>
        <bottom style="thin">
          <color theme="3"/>
        </bottom>
      </border>
    </dxf>
    <dxf>
      <font>
        <b val="0"/>
        <i val="0"/>
        <strike val="0"/>
        <sz val="9"/>
      </font>
      <fill>
        <gradientFill degree="90">
          <stop position="0">
            <color theme="5" tint="0.80001220740379042"/>
          </stop>
          <stop position="1">
            <color theme="7" tint="0.80001220740379042"/>
          </stop>
        </gradientFill>
      </fill>
      <border>
        <left style="hair">
          <color auto="1"/>
        </left>
        <right style="hair">
          <color auto="1"/>
        </right>
        <top style="hair">
          <color auto="1"/>
        </top>
        <bottom style="hair">
          <color auto="1"/>
        </bottom>
      </border>
    </dxf>
  </dxfs>
  <tableStyles count="1" defaultTableStyle="TableStyleMedium2" defaultPivotStyle="PivotStyleLight16">
    <tableStyle name="Estilo de segmentación de datos 1" pivot="0" table="0" count="2" xr9:uid="{7621B3B5-3284-42E2-9B51-77722CE67511}">
      <tableStyleElement type="wholeTable" dxfId="180"/>
      <tableStyleElement type="headerRow" dxfId="179"/>
    </tableStyle>
  </tableStyles>
  <colors>
    <mruColors>
      <color rgb="FFFFB7B7"/>
    </mruColors>
  </colors>
  <extLst>
    <ext xmlns:x14="http://schemas.microsoft.com/office/spreadsheetml/2009/9/main" uri="{EB79DEF2-80B8-43e5-95BD-54CBDDF9020C}">
      <x14:slicerStyles defaultSlicerStyle="SlicerStyleLight1">
        <x14:slicerStyle name="Estilo de segmentación de datos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5.xml"/><Relationship Id="rId26" Type="http://schemas.microsoft.com/office/2007/relationships/slicerCache" Target="slicerCaches/slicerCache13.xml"/><Relationship Id="rId39" Type="http://schemas.microsoft.com/office/2007/relationships/slicerCache" Target="slicerCaches/slicerCache26.xml"/><Relationship Id="rId21" Type="http://schemas.microsoft.com/office/2007/relationships/slicerCache" Target="slicerCaches/slicerCache8.xml"/><Relationship Id="rId34" Type="http://schemas.microsoft.com/office/2007/relationships/slicerCache" Target="slicerCaches/slicerCache21.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3.xml"/><Relationship Id="rId29" Type="http://schemas.microsoft.com/office/2007/relationships/slicerCache" Target="slicerCaches/slicerCache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1.xml"/><Relationship Id="rId32" Type="http://schemas.microsoft.com/office/2007/relationships/slicerCache" Target="slicerCaches/slicerCache19.xml"/><Relationship Id="rId37" Type="http://schemas.microsoft.com/office/2007/relationships/slicerCache" Target="slicerCaches/slicerCache24.xml"/><Relationship Id="rId40" Type="http://schemas.microsoft.com/office/2007/relationships/slicerCache" Target="slicerCaches/slicerCache27.xml"/><Relationship Id="rId45"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07/relationships/slicerCache" Target="slicerCaches/slicerCache10.xml"/><Relationship Id="rId28" Type="http://schemas.microsoft.com/office/2007/relationships/slicerCache" Target="slicerCaches/slicerCache15.xml"/><Relationship Id="rId36" Type="http://schemas.microsoft.com/office/2007/relationships/slicerCache" Target="slicerCaches/slicerCache23.xml"/><Relationship Id="rId10" Type="http://schemas.openxmlformats.org/officeDocument/2006/relationships/worksheet" Target="worksheets/sheet10.xml"/><Relationship Id="rId19" Type="http://schemas.microsoft.com/office/2007/relationships/slicerCache" Target="slicerCaches/slicerCache6.xml"/><Relationship Id="rId31" Type="http://schemas.microsoft.com/office/2007/relationships/slicerCache" Target="slicerCaches/slicerCache18.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microsoft.com/office/2007/relationships/slicerCache" Target="slicerCaches/slicerCache9.xml"/><Relationship Id="rId27" Type="http://schemas.microsoft.com/office/2007/relationships/slicerCache" Target="slicerCaches/slicerCache14.xml"/><Relationship Id="rId30" Type="http://schemas.microsoft.com/office/2007/relationships/slicerCache" Target="slicerCaches/slicerCache17.xml"/><Relationship Id="rId35" Type="http://schemas.microsoft.com/office/2007/relationships/slicerCache" Target="slicerCaches/slicerCache22.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4.xml"/><Relationship Id="rId25" Type="http://schemas.microsoft.com/office/2007/relationships/slicerCache" Target="slicerCaches/slicerCache12.xml"/><Relationship Id="rId33" Type="http://schemas.microsoft.com/office/2007/relationships/slicerCache" Target="slicerCaches/slicerCache20.xml"/><Relationship Id="rId38" Type="http://schemas.microsoft.com/office/2007/relationships/slicerCache" Target="slicerCaches/slicerCache25.xml"/><Relationship Id="rId20" Type="http://schemas.microsoft.com/office/2007/relationships/slicerCache" Target="slicerCaches/slicerCache7.xml"/><Relationship Id="rId41" Type="http://schemas.microsoft.com/office/2007/relationships/slicerCache" Target="slicerCaches/slicerCache28.xml"/></Relationships>
</file>

<file path=xl/drawings/drawing1.xml><?xml version="1.0" encoding="utf-8"?>
<xdr:wsDr xmlns:xdr="http://schemas.openxmlformats.org/drawingml/2006/spreadsheetDrawing" xmlns:a="http://schemas.openxmlformats.org/drawingml/2006/main">
  <xdr:twoCellAnchor editAs="absolute">
    <xdr:from>
      <xdr:col>1</xdr:col>
      <xdr:colOff>48895</xdr:colOff>
      <xdr:row>0</xdr:row>
      <xdr:rowOff>50165</xdr:rowOff>
    </xdr:from>
    <xdr:to>
      <xdr:col>6</xdr:col>
      <xdr:colOff>1115876</xdr:colOff>
      <xdr:row>5</xdr:row>
      <xdr:rowOff>239394</xdr:rowOff>
    </xdr:to>
    <mc:AlternateContent xmlns:mc="http://schemas.openxmlformats.org/markup-compatibility/2006" xmlns:sle15="http://schemas.microsoft.com/office/drawing/2012/slicer">
      <mc:Choice Requires="sle15">
        <xdr:graphicFrame macro="">
          <xdr:nvGraphicFramePr>
            <xdr:cNvPr id="2" name="Data 1">
              <a:extLst>
                <a:ext uri="{FF2B5EF4-FFF2-40B4-BE49-F238E27FC236}">
                  <a16:creationId xmlns:a16="http://schemas.microsoft.com/office/drawing/2014/main" id="{A7128BF1-6562-4662-98C4-D298B9B78938}"/>
                </a:ext>
              </a:extLst>
            </xdr:cNvPr>
            <xdr:cNvGraphicFramePr/>
          </xdr:nvGraphicFramePr>
          <xdr:xfrm>
            <a:off x="0" y="0"/>
            <a:ext cx="0" cy="0"/>
          </xdr:xfrm>
          <a:graphic>
            <a:graphicData uri="http://schemas.microsoft.com/office/drawing/2010/slicer">
              <sle:slicer xmlns:sle="http://schemas.microsoft.com/office/drawing/2010/slicer" name="Data 1"/>
            </a:graphicData>
          </a:graphic>
        </xdr:graphicFrame>
      </mc:Choice>
      <mc:Fallback xmlns="">
        <xdr:sp macro="" textlink="">
          <xdr:nvSpPr>
            <xdr:cNvPr id="0" name=""/>
            <xdr:cNvSpPr>
              <a:spLocks noTextEdit="1"/>
            </xdr:cNvSpPr>
          </xdr:nvSpPr>
          <xdr:spPr>
            <a:xfrm>
              <a:off x="838200" y="53340"/>
              <a:ext cx="5821680" cy="1211579"/>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1170486</xdr:colOff>
      <xdr:row>0</xdr:row>
      <xdr:rowOff>27306</xdr:rowOff>
    </xdr:from>
    <xdr:to>
      <xdr:col>7</xdr:col>
      <xdr:colOff>162107</xdr:colOff>
      <xdr:row>5</xdr:row>
      <xdr:rowOff>304801</xdr:rowOff>
    </xdr:to>
    <mc:AlternateContent xmlns:mc="http://schemas.openxmlformats.org/markup-compatibility/2006" xmlns:sle15="http://schemas.microsoft.com/office/drawing/2012/slicer">
      <mc:Choice Requires="sle15">
        <xdr:graphicFrame macro="">
          <xdr:nvGraphicFramePr>
            <xdr:cNvPr id="3" name="Estado 1">
              <a:extLst>
                <a:ext uri="{FF2B5EF4-FFF2-40B4-BE49-F238E27FC236}">
                  <a16:creationId xmlns:a16="http://schemas.microsoft.com/office/drawing/2014/main" id="{EB95B3EB-C359-426A-B50E-DDEFEC685CA3}"/>
                </a:ext>
              </a:extLst>
            </xdr:cNvPr>
            <xdr:cNvGraphicFramePr/>
          </xdr:nvGraphicFramePr>
          <xdr:xfrm>
            <a:off x="0" y="0"/>
            <a:ext cx="0" cy="0"/>
          </xdr:xfrm>
          <a:graphic>
            <a:graphicData uri="http://schemas.microsoft.com/office/drawing/2010/slicer">
              <sle:slicer xmlns:sle="http://schemas.microsoft.com/office/drawing/2010/slicer" name="Estado 1"/>
            </a:graphicData>
          </a:graphic>
        </xdr:graphicFrame>
      </mc:Choice>
      <mc:Fallback xmlns="">
        <xdr:sp macro="" textlink="">
          <xdr:nvSpPr>
            <xdr:cNvPr id="0" name=""/>
            <xdr:cNvSpPr>
              <a:spLocks noTextEdit="1"/>
            </xdr:cNvSpPr>
          </xdr:nvSpPr>
          <xdr:spPr>
            <a:xfrm>
              <a:off x="6720840" y="30481"/>
              <a:ext cx="2804160" cy="130302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216717</xdr:colOff>
      <xdr:row>0</xdr:row>
      <xdr:rowOff>26036</xdr:rowOff>
    </xdr:from>
    <xdr:to>
      <xdr:col>7</xdr:col>
      <xdr:colOff>3060065</xdr:colOff>
      <xdr:row>5</xdr:row>
      <xdr:rowOff>294006</xdr:rowOff>
    </xdr:to>
    <mc:AlternateContent xmlns:mc="http://schemas.openxmlformats.org/markup-compatibility/2006" xmlns:sle15="http://schemas.microsoft.com/office/drawing/2012/slicer">
      <mc:Choice Requires="sle15">
        <xdr:graphicFrame macro="">
          <xdr:nvGraphicFramePr>
            <xdr:cNvPr id="4" name="Desarrollo">
              <a:extLst>
                <a:ext uri="{FF2B5EF4-FFF2-40B4-BE49-F238E27FC236}">
                  <a16:creationId xmlns:a16="http://schemas.microsoft.com/office/drawing/2014/main" id="{51EB0DC6-DF7E-45CA-8580-04474E888BA4}"/>
                </a:ext>
              </a:extLst>
            </xdr:cNvPr>
            <xdr:cNvGraphicFramePr/>
          </xdr:nvGraphicFramePr>
          <xdr:xfrm>
            <a:off x="0" y="0"/>
            <a:ext cx="0" cy="0"/>
          </xdr:xfrm>
          <a:graphic>
            <a:graphicData uri="http://schemas.microsoft.com/office/drawing/2010/slicer">
              <sle:slicer xmlns:sle="http://schemas.microsoft.com/office/drawing/2010/slicer" name="Desarrollo"/>
            </a:graphicData>
          </a:graphic>
        </xdr:graphicFrame>
      </mc:Choice>
      <mc:Fallback xmlns="">
        <xdr:sp macro="" textlink="">
          <xdr:nvSpPr>
            <xdr:cNvPr id="0" name=""/>
            <xdr:cNvSpPr>
              <a:spLocks noTextEdit="1"/>
            </xdr:cNvSpPr>
          </xdr:nvSpPr>
          <xdr:spPr>
            <a:xfrm>
              <a:off x="9585960" y="22861"/>
              <a:ext cx="2766060" cy="130302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3124200</xdr:colOff>
      <xdr:row>0</xdr:row>
      <xdr:rowOff>27306</xdr:rowOff>
    </xdr:from>
    <xdr:to>
      <xdr:col>8</xdr:col>
      <xdr:colOff>1628049</xdr:colOff>
      <xdr:row>5</xdr:row>
      <xdr:rowOff>277496</xdr:rowOff>
    </xdr:to>
    <mc:AlternateContent xmlns:mc="http://schemas.openxmlformats.org/markup-compatibility/2006" xmlns:sle15="http://schemas.microsoft.com/office/drawing/2012/slicer">
      <mc:Choice Requires="sle15">
        <xdr:graphicFrame macro="">
          <xdr:nvGraphicFramePr>
            <xdr:cNvPr id="5" name="Investigación">
              <a:extLst>
                <a:ext uri="{FF2B5EF4-FFF2-40B4-BE49-F238E27FC236}">
                  <a16:creationId xmlns:a16="http://schemas.microsoft.com/office/drawing/2014/main" id="{6AD91E68-5FE7-41D9-99C9-8A636E79BDFB}"/>
                </a:ext>
              </a:extLst>
            </xdr:cNvPr>
            <xdr:cNvGraphicFramePr/>
          </xdr:nvGraphicFramePr>
          <xdr:xfrm>
            <a:off x="0" y="0"/>
            <a:ext cx="0" cy="0"/>
          </xdr:xfrm>
          <a:graphic>
            <a:graphicData uri="http://schemas.microsoft.com/office/drawing/2010/slicer">
              <sle:slicer xmlns:sle="http://schemas.microsoft.com/office/drawing/2010/slicer" name="Investigación"/>
            </a:graphicData>
          </a:graphic>
        </xdr:graphicFrame>
      </mc:Choice>
      <mc:Fallback xmlns="">
        <xdr:sp macro="" textlink="">
          <xdr:nvSpPr>
            <xdr:cNvPr id="0" name=""/>
            <xdr:cNvSpPr>
              <a:spLocks noTextEdit="1"/>
            </xdr:cNvSpPr>
          </xdr:nvSpPr>
          <xdr:spPr>
            <a:xfrm>
              <a:off x="12412980" y="30481"/>
              <a:ext cx="2385060" cy="12725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7621</xdr:rowOff>
    </xdr:from>
    <xdr:to>
      <xdr:col>3</xdr:col>
      <xdr:colOff>768509</xdr:colOff>
      <xdr:row>5</xdr:row>
      <xdr:rowOff>143511</xdr:rowOff>
    </xdr:to>
    <mc:AlternateContent xmlns:mc="http://schemas.openxmlformats.org/markup-compatibility/2006" xmlns:sle15="http://schemas.microsoft.com/office/drawing/2012/slicer">
      <mc:Choice Requires="sle15">
        <xdr:graphicFrame macro="">
          <xdr:nvGraphicFramePr>
            <xdr:cNvPr id="2" name="Data">
              <a:extLst>
                <a:ext uri="{FF2B5EF4-FFF2-40B4-BE49-F238E27FC236}">
                  <a16:creationId xmlns:a16="http://schemas.microsoft.com/office/drawing/2014/main" id="{3DE5AE39-4977-4719-92DA-E933B02C6729}"/>
                </a:ext>
              </a:extLst>
            </xdr:cNvPr>
            <xdr:cNvGraphicFramePr/>
          </xdr:nvGraphicFramePr>
          <xdr:xfrm>
            <a:off x="0" y="0"/>
            <a:ext cx="0" cy="0"/>
          </xdr:xfrm>
          <a:graphic>
            <a:graphicData uri="http://schemas.microsoft.com/office/drawing/2010/slicer">
              <sle:slicer xmlns:sle="http://schemas.microsoft.com/office/drawing/2010/slicer" name="Data"/>
            </a:graphicData>
          </a:graphic>
        </xdr:graphicFrame>
      </mc:Choice>
      <mc:Fallback xmlns="">
        <xdr:sp macro="" textlink="">
          <xdr:nvSpPr>
            <xdr:cNvPr id="0" name=""/>
            <xdr:cNvSpPr>
              <a:spLocks noTextEdit="1"/>
            </xdr:cNvSpPr>
          </xdr:nvSpPr>
          <xdr:spPr>
            <a:xfrm>
              <a:off x="0" y="7621"/>
              <a:ext cx="2491740" cy="10439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858996</xdr:colOff>
      <xdr:row>0</xdr:row>
      <xdr:rowOff>46991</xdr:rowOff>
    </xdr:from>
    <xdr:to>
      <xdr:col>5</xdr:col>
      <xdr:colOff>383381</xdr:colOff>
      <xdr:row>5</xdr:row>
      <xdr:rowOff>161291</xdr:rowOff>
    </xdr:to>
    <mc:AlternateContent xmlns:mc="http://schemas.openxmlformats.org/markup-compatibility/2006" xmlns:sle15="http://schemas.microsoft.com/office/drawing/2012/slicer">
      <mc:Choice Requires="sle15">
        <xdr:graphicFrame macro="">
          <xdr:nvGraphicFramePr>
            <xdr:cNvPr id="3" name="Estado">
              <a:extLst>
                <a:ext uri="{FF2B5EF4-FFF2-40B4-BE49-F238E27FC236}">
                  <a16:creationId xmlns:a16="http://schemas.microsoft.com/office/drawing/2014/main" id="{EF16CB94-3226-40BA-B866-7FBE5B7F0D1B}"/>
                </a:ext>
              </a:extLst>
            </xdr:cNvPr>
            <xdr:cNvGraphicFramePr/>
          </xdr:nvGraphicFramePr>
          <xdr:xfrm>
            <a:off x="0" y="0"/>
            <a:ext cx="0" cy="0"/>
          </xdr:xfrm>
          <a:graphic>
            <a:graphicData uri="http://schemas.microsoft.com/office/drawing/2010/slicer">
              <sle:slicer xmlns:sle="http://schemas.microsoft.com/office/drawing/2010/slicer" name="Estado"/>
            </a:graphicData>
          </a:graphic>
        </xdr:graphicFrame>
      </mc:Choice>
      <mc:Fallback xmlns="">
        <xdr:sp macro="" textlink="">
          <xdr:nvSpPr>
            <xdr:cNvPr id="0" name=""/>
            <xdr:cNvSpPr>
              <a:spLocks noTextEdit="1"/>
            </xdr:cNvSpPr>
          </xdr:nvSpPr>
          <xdr:spPr>
            <a:xfrm>
              <a:off x="2606040" y="53341"/>
              <a:ext cx="2301240" cy="10287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659606</xdr:colOff>
      <xdr:row>0</xdr:row>
      <xdr:rowOff>67311</xdr:rowOff>
    </xdr:from>
    <xdr:to>
      <xdr:col>6</xdr:col>
      <xdr:colOff>2103278</xdr:colOff>
      <xdr:row>5</xdr:row>
      <xdr:rowOff>152401</xdr:rowOff>
    </xdr:to>
    <mc:AlternateContent xmlns:mc="http://schemas.openxmlformats.org/markup-compatibility/2006" xmlns:sle15="http://schemas.microsoft.com/office/drawing/2012/slicer">
      <mc:Choice Requires="sle15">
        <xdr:graphicFrame macro="">
          <xdr:nvGraphicFramePr>
            <xdr:cNvPr id="4" name="Responsable Desarrollo">
              <a:extLst>
                <a:ext uri="{FF2B5EF4-FFF2-40B4-BE49-F238E27FC236}">
                  <a16:creationId xmlns:a16="http://schemas.microsoft.com/office/drawing/2014/main" id="{AFC3B680-6F07-42B4-80B4-D3719F455A46}"/>
                </a:ext>
              </a:extLst>
            </xdr:cNvPr>
            <xdr:cNvGraphicFramePr/>
          </xdr:nvGraphicFramePr>
          <xdr:xfrm>
            <a:off x="0" y="0"/>
            <a:ext cx="0" cy="0"/>
          </xdr:xfrm>
          <a:graphic>
            <a:graphicData uri="http://schemas.microsoft.com/office/drawing/2010/slicer">
              <sle:slicer xmlns:sle="http://schemas.microsoft.com/office/drawing/2010/slicer" name="Responsable Desarrollo"/>
            </a:graphicData>
          </a:graphic>
        </xdr:graphicFrame>
      </mc:Choice>
      <mc:Fallback xmlns="">
        <xdr:sp macro="" textlink="">
          <xdr:nvSpPr>
            <xdr:cNvPr id="0" name=""/>
            <xdr:cNvSpPr>
              <a:spLocks noTextEdit="1"/>
            </xdr:cNvSpPr>
          </xdr:nvSpPr>
          <xdr:spPr>
            <a:xfrm>
              <a:off x="5173980" y="60961"/>
              <a:ext cx="2621280" cy="10058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2183288</xdr:colOff>
      <xdr:row>0</xdr:row>
      <xdr:rowOff>29211</xdr:rowOff>
    </xdr:from>
    <xdr:to>
      <xdr:col>8</xdr:col>
      <xdr:colOff>618808</xdr:colOff>
      <xdr:row>5</xdr:row>
      <xdr:rowOff>143511</xdr:rowOff>
    </xdr:to>
    <mc:AlternateContent xmlns:mc="http://schemas.openxmlformats.org/markup-compatibility/2006" xmlns:sle15="http://schemas.microsoft.com/office/drawing/2012/slicer">
      <mc:Choice Requires="sle15">
        <xdr:graphicFrame macro="">
          <xdr:nvGraphicFramePr>
            <xdr:cNvPr id="5" name="Responsable Información">
              <a:extLst>
                <a:ext uri="{FF2B5EF4-FFF2-40B4-BE49-F238E27FC236}">
                  <a16:creationId xmlns:a16="http://schemas.microsoft.com/office/drawing/2014/main" id="{A2EA52BF-6093-48A9-9575-D13AA6A522A0}"/>
                </a:ext>
              </a:extLst>
            </xdr:cNvPr>
            <xdr:cNvGraphicFramePr/>
          </xdr:nvGraphicFramePr>
          <xdr:xfrm>
            <a:off x="0" y="0"/>
            <a:ext cx="0" cy="0"/>
          </xdr:xfrm>
          <a:graphic>
            <a:graphicData uri="http://schemas.microsoft.com/office/drawing/2010/slicer">
              <sle:slicer xmlns:sle="http://schemas.microsoft.com/office/drawing/2010/slicer" name="Responsable Información"/>
            </a:graphicData>
          </a:graphic>
        </xdr:graphicFrame>
      </mc:Choice>
      <mc:Fallback xmlns="">
        <xdr:sp macro="" textlink="">
          <xdr:nvSpPr>
            <xdr:cNvPr id="0" name=""/>
            <xdr:cNvSpPr>
              <a:spLocks noTextEdit="1"/>
            </xdr:cNvSpPr>
          </xdr:nvSpPr>
          <xdr:spPr>
            <a:xfrm>
              <a:off x="7932420" y="22861"/>
              <a:ext cx="3855720" cy="10287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436562</xdr:colOff>
      <xdr:row>0</xdr:row>
      <xdr:rowOff>0</xdr:rowOff>
    </xdr:from>
    <xdr:to>
      <xdr:col>3</xdr:col>
      <xdr:colOff>881063</xdr:colOff>
      <xdr:row>5</xdr:row>
      <xdr:rowOff>29633</xdr:rowOff>
    </xdr:to>
    <mc:AlternateContent xmlns:mc="http://schemas.openxmlformats.org/markup-compatibility/2006" xmlns:sle15="http://schemas.microsoft.com/office/drawing/2012/slicer">
      <mc:Choice Requires="sle15">
        <xdr:graphicFrame macro="">
          <xdr:nvGraphicFramePr>
            <xdr:cNvPr id="2" name="Responsable">
              <a:extLst>
                <a:ext uri="{FF2B5EF4-FFF2-40B4-BE49-F238E27FC236}">
                  <a16:creationId xmlns:a16="http://schemas.microsoft.com/office/drawing/2014/main" id="{E939196D-8F5B-44C0-80C2-A796BE622BBD}"/>
                </a:ext>
              </a:extLst>
            </xdr:cNvPr>
            <xdr:cNvGraphicFramePr/>
          </xdr:nvGraphicFramePr>
          <xdr:xfrm>
            <a:off x="0" y="0"/>
            <a:ext cx="0" cy="0"/>
          </xdr:xfrm>
          <a:graphic>
            <a:graphicData uri="http://schemas.microsoft.com/office/drawing/2010/slicer">
              <sle:slicer xmlns:sle="http://schemas.microsoft.com/office/drawing/2010/slicer" name="Responsable"/>
            </a:graphicData>
          </a:graphic>
        </xdr:graphicFrame>
      </mc:Choice>
      <mc:Fallback xmlns="">
        <xdr:sp macro="" textlink="">
          <xdr:nvSpPr>
            <xdr:cNvPr id="0" name=""/>
            <xdr:cNvSpPr>
              <a:spLocks noTextEdit="1"/>
            </xdr:cNvSpPr>
          </xdr:nvSpPr>
          <xdr:spPr>
            <a:xfrm>
              <a:off x="777875" y="0"/>
              <a:ext cx="3849688" cy="942446"/>
            </a:xfrm>
            <a:prstGeom prst="rect">
              <a:avLst/>
            </a:prstGeom>
            <a:solidFill>
              <a:prstClr val="white"/>
            </a:solidFill>
            <a:ln w="1">
              <a:solidFill>
                <a:prstClr val="green"/>
              </a:solidFill>
            </a:ln>
          </xdr:spPr>
          <xdr:txBody>
            <a:bodyPr vertOverflow="clip" horzOverflow="clip"/>
            <a:lstStyle/>
            <a:p>
              <a:r>
                <a:rPr lang="es-CL"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4</xdr:col>
      <xdr:colOff>30163</xdr:colOff>
      <xdr:row>0</xdr:row>
      <xdr:rowOff>36512</xdr:rowOff>
    </xdr:from>
    <xdr:to>
      <xdr:col>6</xdr:col>
      <xdr:colOff>682625</xdr:colOff>
      <xdr:row>5</xdr:row>
      <xdr:rowOff>7936</xdr:rowOff>
    </xdr:to>
    <mc:AlternateContent xmlns:mc="http://schemas.openxmlformats.org/markup-compatibility/2006">
      <mc:Choice xmlns:sle15="http://schemas.microsoft.com/office/drawing/2012/slicer" Requires="sle15">
        <xdr:graphicFrame macro="">
          <xdr:nvGraphicFramePr>
            <xdr:cNvPr id="3" name="Fecha Actualización ">
              <a:extLst>
                <a:ext uri="{FF2B5EF4-FFF2-40B4-BE49-F238E27FC236}">
                  <a16:creationId xmlns:a16="http://schemas.microsoft.com/office/drawing/2014/main" id="{8C32D152-964E-4366-9EEE-BE6D4D3D069B}"/>
                </a:ext>
              </a:extLst>
            </xdr:cNvPr>
            <xdr:cNvGraphicFramePr/>
          </xdr:nvGraphicFramePr>
          <xdr:xfrm>
            <a:off x="0" y="0"/>
            <a:ext cx="0" cy="0"/>
          </xdr:xfrm>
          <a:graphic>
            <a:graphicData uri="http://schemas.microsoft.com/office/drawing/2010/slicer">
              <sle:slicer xmlns:sle="http://schemas.microsoft.com/office/drawing/2010/slicer" name="Fecha Actualización "/>
            </a:graphicData>
          </a:graphic>
        </xdr:graphicFrame>
      </mc:Choice>
      <mc:Fallback>
        <xdr:sp macro="" textlink="">
          <xdr:nvSpPr>
            <xdr:cNvPr id="0" name=""/>
            <xdr:cNvSpPr>
              <a:spLocks noTextEdit="1"/>
            </xdr:cNvSpPr>
          </xdr:nvSpPr>
          <xdr:spPr>
            <a:xfrm>
              <a:off x="5014913" y="36512"/>
              <a:ext cx="3136900" cy="884237"/>
            </a:xfrm>
            <a:prstGeom prst="rect">
              <a:avLst/>
            </a:prstGeom>
            <a:solidFill>
              <a:prstClr val="white"/>
            </a:solidFill>
            <a:ln w="1">
              <a:solidFill>
                <a:prstClr val="green"/>
              </a:solidFill>
            </a:ln>
          </xdr:spPr>
          <xdr:txBody>
            <a:bodyPr vertOverflow="clip" horzOverflow="clip"/>
            <a:lstStyle/>
            <a:p>
              <a:r>
                <a:rPr lang="es-CL"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760411</xdr:colOff>
      <xdr:row>0</xdr:row>
      <xdr:rowOff>0</xdr:rowOff>
    </xdr:from>
    <xdr:to>
      <xdr:col>6</xdr:col>
      <xdr:colOff>2873375</xdr:colOff>
      <xdr:row>4</xdr:row>
      <xdr:rowOff>174625</xdr:rowOff>
    </xdr:to>
    <mc:AlternateContent xmlns:mc="http://schemas.openxmlformats.org/markup-compatibility/2006">
      <mc:Choice xmlns:sle15="http://schemas.microsoft.com/office/drawing/2012/slicer" Requires="sle15">
        <xdr:graphicFrame macro="">
          <xdr:nvGraphicFramePr>
            <xdr:cNvPr id="4" name="Tema">
              <a:extLst>
                <a:ext uri="{FF2B5EF4-FFF2-40B4-BE49-F238E27FC236}">
                  <a16:creationId xmlns:a16="http://schemas.microsoft.com/office/drawing/2014/main" id="{AE1B8251-7D4B-49DF-AFE7-A5C915A0B0F9}"/>
                </a:ext>
              </a:extLst>
            </xdr:cNvPr>
            <xdr:cNvGraphicFramePr/>
          </xdr:nvGraphicFramePr>
          <xdr:xfrm>
            <a:off x="0" y="0"/>
            <a:ext cx="0" cy="0"/>
          </xdr:xfrm>
          <a:graphic>
            <a:graphicData uri="http://schemas.microsoft.com/office/drawing/2010/slicer">
              <sle:slicer xmlns:sle="http://schemas.microsoft.com/office/drawing/2010/slicer" name="Tema"/>
            </a:graphicData>
          </a:graphic>
        </xdr:graphicFrame>
      </mc:Choice>
      <mc:Fallback>
        <xdr:sp macro="" textlink="">
          <xdr:nvSpPr>
            <xdr:cNvPr id="0" name=""/>
            <xdr:cNvSpPr>
              <a:spLocks noTextEdit="1"/>
            </xdr:cNvSpPr>
          </xdr:nvSpPr>
          <xdr:spPr>
            <a:xfrm>
              <a:off x="8229599" y="0"/>
              <a:ext cx="2112964" cy="904875"/>
            </a:xfrm>
            <a:prstGeom prst="rect">
              <a:avLst/>
            </a:prstGeom>
            <a:solidFill>
              <a:prstClr val="white"/>
            </a:solidFill>
            <a:ln w="1">
              <a:solidFill>
                <a:prstClr val="green"/>
              </a:solidFill>
            </a:ln>
          </xdr:spPr>
          <xdr:txBody>
            <a:bodyPr vertOverflow="clip" horzOverflow="clip"/>
            <a:lstStyle/>
            <a:p>
              <a:r>
                <a:rPr lang="es-CL"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6</xdr:col>
      <xdr:colOff>179917</xdr:colOff>
      <xdr:row>0</xdr:row>
      <xdr:rowOff>0</xdr:rowOff>
    </xdr:from>
    <xdr:to>
      <xdr:col>6</xdr:col>
      <xdr:colOff>2667001</xdr:colOff>
      <xdr:row>6</xdr:row>
      <xdr:rowOff>134938</xdr:rowOff>
    </xdr:to>
    <mc:AlternateContent xmlns:mc="http://schemas.openxmlformats.org/markup-compatibility/2006" xmlns:sle15="http://schemas.microsoft.com/office/drawing/2012/slicer">
      <mc:Choice Requires="sle15">
        <xdr:graphicFrame macro="">
          <xdr:nvGraphicFramePr>
            <xdr:cNvPr id="2" name="Responsables  2">
              <a:extLst>
                <a:ext uri="{FF2B5EF4-FFF2-40B4-BE49-F238E27FC236}">
                  <a16:creationId xmlns:a16="http://schemas.microsoft.com/office/drawing/2014/main" id="{59065748-D2DF-4F2D-A79C-51959FE3F586}"/>
                </a:ext>
              </a:extLst>
            </xdr:cNvPr>
            <xdr:cNvGraphicFramePr/>
          </xdr:nvGraphicFramePr>
          <xdr:xfrm>
            <a:off x="0" y="0"/>
            <a:ext cx="0" cy="0"/>
          </xdr:xfrm>
          <a:graphic>
            <a:graphicData uri="http://schemas.microsoft.com/office/drawing/2010/slicer">
              <sle:slicer xmlns:sle="http://schemas.microsoft.com/office/drawing/2010/slicer" name="Responsables  2"/>
            </a:graphicData>
          </a:graphic>
        </xdr:graphicFrame>
      </mc:Choice>
      <mc:Fallback xmlns="">
        <xdr:sp macro="" textlink="">
          <xdr:nvSpPr>
            <xdr:cNvPr id="0" name=""/>
            <xdr:cNvSpPr>
              <a:spLocks noTextEdit="1"/>
            </xdr:cNvSpPr>
          </xdr:nvSpPr>
          <xdr:spPr>
            <a:xfrm>
              <a:off x="7180792" y="0"/>
              <a:ext cx="2487084" cy="1135063"/>
            </a:xfrm>
            <a:prstGeom prst="rect">
              <a:avLst/>
            </a:prstGeom>
            <a:solidFill>
              <a:prstClr val="white"/>
            </a:solidFill>
            <a:ln w="1">
              <a:solidFill>
                <a:prstClr val="green"/>
              </a:solidFill>
            </a:ln>
          </xdr:spPr>
          <xdr:txBody>
            <a:bodyPr vertOverflow="clip" horzOverflow="clip"/>
            <a:lstStyle/>
            <a:p>
              <a:r>
                <a:rPr lang="es-CL"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260348</xdr:colOff>
      <xdr:row>0</xdr:row>
      <xdr:rowOff>0</xdr:rowOff>
    </xdr:from>
    <xdr:to>
      <xdr:col>5</xdr:col>
      <xdr:colOff>777875</xdr:colOff>
      <xdr:row>9</xdr:row>
      <xdr:rowOff>0</xdr:rowOff>
    </xdr:to>
    <mc:AlternateContent xmlns:mc="http://schemas.openxmlformats.org/markup-compatibility/2006" xmlns:sle15="http://schemas.microsoft.com/office/drawing/2012/slicer">
      <mc:Choice Requires="sle15">
        <xdr:graphicFrame macro="">
          <xdr:nvGraphicFramePr>
            <xdr:cNvPr id="3" name="Tema/institución Investigación ">
              <a:extLst>
                <a:ext uri="{FF2B5EF4-FFF2-40B4-BE49-F238E27FC236}">
                  <a16:creationId xmlns:a16="http://schemas.microsoft.com/office/drawing/2014/main" id="{5BB17649-DA4F-4102-8E46-BA319EF0A690}"/>
                </a:ext>
              </a:extLst>
            </xdr:cNvPr>
            <xdr:cNvGraphicFramePr/>
          </xdr:nvGraphicFramePr>
          <xdr:xfrm>
            <a:off x="0" y="0"/>
            <a:ext cx="0" cy="0"/>
          </xdr:xfrm>
          <a:graphic>
            <a:graphicData uri="http://schemas.microsoft.com/office/drawing/2010/slicer">
              <sle:slicer xmlns:sle="http://schemas.microsoft.com/office/drawing/2010/slicer" name="Tema/institución Investigación "/>
            </a:graphicData>
          </a:graphic>
        </xdr:graphicFrame>
      </mc:Choice>
      <mc:Fallback xmlns="">
        <xdr:sp macro="" textlink="">
          <xdr:nvSpPr>
            <xdr:cNvPr id="0" name=""/>
            <xdr:cNvSpPr>
              <a:spLocks noTextEdit="1"/>
            </xdr:cNvSpPr>
          </xdr:nvSpPr>
          <xdr:spPr>
            <a:xfrm>
              <a:off x="260348" y="0"/>
              <a:ext cx="6542090" cy="1500188"/>
            </a:xfrm>
            <a:prstGeom prst="rect">
              <a:avLst/>
            </a:prstGeom>
            <a:solidFill>
              <a:prstClr val="white"/>
            </a:solidFill>
            <a:ln w="1">
              <a:solidFill>
                <a:prstClr val="green"/>
              </a:solidFill>
            </a:ln>
          </xdr:spPr>
          <xdr:txBody>
            <a:bodyPr vertOverflow="clip" horzOverflow="clip"/>
            <a:lstStyle/>
            <a:p>
              <a:r>
                <a:rPr lang="es-CL"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xdr:col>
      <xdr:colOff>632460</xdr:colOff>
      <xdr:row>0</xdr:row>
      <xdr:rowOff>7621</xdr:rowOff>
    </xdr:from>
    <xdr:to>
      <xdr:col>3</xdr:col>
      <xdr:colOff>571500</xdr:colOff>
      <xdr:row>5</xdr:row>
      <xdr:rowOff>160021</xdr:rowOff>
    </xdr:to>
    <mc:AlternateContent xmlns:mc="http://schemas.openxmlformats.org/markup-compatibility/2006" xmlns:sle15="http://schemas.microsoft.com/office/drawing/2012/slicer">
      <mc:Choice Requires="sle15">
        <xdr:graphicFrame macro="">
          <xdr:nvGraphicFramePr>
            <xdr:cNvPr id="2" name="Producto">
              <a:extLst>
                <a:ext uri="{FF2B5EF4-FFF2-40B4-BE49-F238E27FC236}">
                  <a16:creationId xmlns:a16="http://schemas.microsoft.com/office/drawing/2014/main" id="{E9A99882-7B01-4061-8962-2AEDC5940320}"/>
                </a:ext>
              </a:extLst>
            </xdr:cNvPr>
            <xdr:cNvGraphicFramePr/>
          </xdr:nvGraphicFramePr>
          <xdr:xfrm>
            <a:off x="0" y="0"/>
            <a:ext cx="0" cy="0"/>
          </xdr:xfrm>
          <a:graphic>
            <a:graphicData uri="http://schemas.microsoft.com/office/drawing/2010/slicer">
              <sle:slicer xmlns:sle="http://schemas.microsoft.com/office/drawing/2010/slicer" name="Producto"/>
            </a:graphicData>
          </a:graphic>
        </xdr:graphicFrame>
      </mc:Choice>
      <mc:Fallback xmlns="">
        <xdr:sp macro="" textlink="">
          <xdr:nvSpPr>
            <xdr:cNvPr id="0" name=""/>
            <xdr:cNvSpPr>
              <a:spLocks noTextEdit="1"/>
            </xdr:cNvSpPr>
          </xdr:nvSpPr>
          <xdr:spPr>
            <a:xfrm>
              <a:off x="784860" y="7621"/>
              <a:ext cx="1828800" cy="10668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754380</xdr:colOff>
      <xdr:row>0</xdr:row>
      <xdr:rowOff>1</xdr:rowOff>
    </xdr:from>
    <xdr:to>
      <xdr:col>5</xdr:col>
      <xdr:colOff>1203960</xdr:colOff>
      <xdr:row>6</xdr:row>
      <xdr:rowOff>22861</xdr:rowOff>
    </xdr:to>
    <mc:AlternateContent xmlns:mc="http://schemas.openxmlformats.org/markup-compatibility/2006" xmlns:sle15="http://schemas.microsoft.com/office/drawing/2012/slicer">
      <mc:Choice Requires="sle15">
        <xdr:graphicFrame macro="">
          <xdr:nvGraphicFramePr>
            <xdr:cNvPr id="3" name="Secciones">
              <a:extLst>
                <a:ext uri="{FF2B5EF4-FFF2-40B4-BE49-F238E27FC236}">
                  <a16:creationId xmlns:a16="http://schemas.microsoft.com/office/drawing/2014/main" id="{42F4847E-FB16-40E9-A667-92108CCDA5CB}"/>
                </a:ext>
              </a:extLst>
            </xdr:cNvPr>
            <xdr:cNvGraphicFramePr/>
          </xdr:nvGraphicFramePr>
          <xdr:xfrm>
            <a:off x="0" y="0"/>
            <a:ext cx="0" cy="0"/>
          </xdr:xfrm>
          <a:graphic>
            <a:graphicData uri="http://schemas.microsoft.com/office/drawing/2010/slicer">
              <sle:slicer xmlns:sle="http://schemas.microsoft.com/office/drawing/2010/slicer" name="Secciones"/>
            </a:graphicData>
          </a:graphic>
        </xdr:graphicFrame>
      </mc:Choice>
      <mc:Fallback xmlns="">
        <xdr:sp macro="" textlink="">
          <xdr:nvSpPr>
            <xdr:cNvPr id="0" name=""/>
            <xdr:cNvSpPr>
              <a:spLocks noTextEdit="1"/>
            </xdr:cNvSpPr>
          </xdr:nvSpPr>
          <xdr:spPr>
            <a:xfrm>
              <a:off x="2796540" y="1"/>
              <a:ext cx="3672840" cy="11201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167640</xdr:colOff>
      <xdr:row>0</xdr:row>
      <xdr:rowOff>1</xdr:rowOff>
    </xdr:from>
    <xdr:to>
      <xdr:col>9</xdr:col>
      <xdr:colOff>251460</xdr:colOff>
      <xdr:row>6</xdr:row>
      <xdr:rowOff>114301</xdr:rowOff>
    </xdr:to>
    <mc:AlternateContent xmlns:mc="http://schemas.openxmlformats.org/markup-compatibility/2006" xmlns:sle15="http://schemas.microsoft.com/office/drawing/2012/slicer">
      <mc:Choice Requires="sle15">
        <xdr:graphicFrame macro="">
          <xdr:nvGraphicFramePr>
            <xdr:cNvPr id="4" name="Variables">
              <a:extLst>
                <a:ext uri="{FF2B5EF4-FFF2-40B4-BE49-F238E27FC236}">
                  <a16:creationId xmlns:a16="http://schemas.microsoft.com/office/drawing/2014/main" id="{D7908BEB-E652-42F7-B3CD-E5E13BB0E436}"/>
                </a:ext>
              </a:extLst>
            </xdr:cNvPr>
            <xdr:cNvGraphicFramePr/>
          </xdr:nvGraphicFramePr>
          <xdr:xfrm>
            <a:off x="0" y="0"/>
            <a:ext cx="0" cy="0"/>
          </xdr:xfrm>
          <a:graphic>
            <a:graphicData uri="http://schemas.microsoft.com/office/drawing/2010/slicer">
              <sle:slicer xmlns:sle="http://schemas.microsoft.com/office/drawing/2010/slicer" name="Variables"/>
            </a:graphicData>
          </a:graphic>
        </xdr:graphicFrame>
      </mc:Choice>
      <mc:Fallback xmlns="">
        <xdr:sp macro="" textlink="">
          <xdr:nvSpPr>
            <xdr:cNvPr id="0" name=""/>
            <xdr:cNvSpPr>
              <a:spLocks noTextEdit="1"/>
            </xdr:cNvSpPr>
          </xdr:nvSpPr>
          <xdr:spPr>
            <a:xfrm>
              <a:off x="6774180" y="1"/>
              <a:ext cx="4610100" cy="121158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7621</xdr:rowOff>
    </xdr:from>
    <xdr:to>
      <xdr:col>4</xdr:col>
      <xdr:colOff>1020717</xdr:colOff>
      <xdr:row>5</xdr:row>
      <xdr:rowOff>143511</xdr:rowOff>
    </xdr:to>
    <mc:AlternateContent xmlns:mc="http://schemas.openxmlformats.org/markup-compatibility/2006" xmlns:sle15="http://schemas.microsoft.com/office/drawing/2012/slicer">
      <mc:Choice Requires="sle15">
        <xdr:graphicFrame macro="">
          <xdr:nvGraphicFramePr>
            <xdr:cNvPr id="2" name="Data 3">
              <a:extLst>
                <a:ext uri="{FF2B5EF4-FFF2-40B4-BE49-F238E27FC236}">
                  <a16:creationId xmlns:a16="http://schemas.microsoft.com/office/drawing/2014/main" id="{B07AC7C0-FE44-47D4-A88A-9A2035B39E01}"/>
                </a:ext>
              </a:extLst>
            </xdr:cNvPr>
            <xdr:cNvGraphicFramePr/>
          </xdr:nvGraphicFramePr>
          <xdr:xfrm>
            <a:off x="0" y="0"/>
            <a:ext cx="0" cy="0"/>
          </xdr:xfrm>
          <a:graphic>
            <a:graphicData uri="http://schemas.microsoft.com/office/drawing/2010/slicer">
              <sle:slicer xmlns:sle="http://schemas.microsoft.com/office/drawing/2010/slicer" name="Data 3"/>
            </a:graphicData>
          </a:graphic>
        </xdr:graphicFrame>
      </mc:Choice>
      <mc:Fallback xmlns="">
        <xdr:sp macro="" textlink="">
          <xdr:nvSpPr>
            <xdr:cNvPr id="0" name=""/>
            <xdr:cNvSpPr>
              <a:spLocks noTextEdit="1"/>
            </xdr:cNvSpPr>
          </xdr:nvSpPr>
          <xdr:spPr>
            <a:xfrm>
              <a:off x="0" y="7621"/>
              <a:ext cx="4701540" cy="10439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4</xdr:col>
      <xdr:colOff>1829476</xdr:colOff>
      <xdr:row>0</xdr:row>
      <xdr:rowOff>0</xdr:rowOff>
    </xdr:from>
    <xdr:to>
      <xdr:col>5</xdr:col>
      <xdr:colOff>1564913</xdr:colOff>
      <xdr:row>5</xdr:row>
      <xdr:rowOff>114300</xdr:rowOff>
    </xdr:to>
    <mc:AlternateContent xmlns:mc="http://schemas.openxmlformats.org/markup-compatibility/2006" xmlns:sle15="http://schemas.microsoft.com/office/drawing/2012/slicer">
      <mc:Choice Requires="sle15">
        <xdr:graphicFrame macro="">
          <xdr:nvGraphicFramePr>
            <xdr:cNvPr id="3" name="Estado 3">
              <a:extLst>
                <a:ext uri="{FF2B5EF4-FFF2-40B4-BE49-F238E27FC236}">
                  <a16:creationId xmlns:a16="http://schemas.microsoft.com/office/drawing/2014/main" id="{9C21CEA2-425F-4624-950B-5B78E0234A99}"/>
                </a:ext>
              </a:extLst>
            </xdr:cNvPr>
            <xdr:cNvGraphicFramePr/>
          </xdr:nvGraphicFramePr>
          <xdr:xfrm>
            <a:off x="0" y="0"/>
            <a:ext cx="0" cy="0"/>
          </xdr:xfrm>
          <a:graphic>
            <a:graphicData uri="http://schemas.microsoft.com/office/drawing/2010/slicer">
              <sle:slicer xmlns:sle="http://schemas.microsoft.com/office/drawing/2010/slicer" name="Estado 3"/>
            </a:graphicData>
          </a:graphic>
        </xdr:graphicFrame>
      </mc:Choice>
      <mc:Fallback xmlns="">
        <xdr:sp macro="" textlink="">
          <xdr:nvSpPr>
            <xdr:cNvPr id="0" name=""/>
            <xdr:cNvSpPr>
              <a:spLocks noTextEdit="1"/>
            </xdr:cNvSpPr>
          </xdr:nvSpPr>
          <xdr:spPr>
            <a:xfrm>
              <a:off x="5487530" y="0"/>
              <a:ext cx="1908951" cy="10287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1351633</xdr:colOff>
      <xdr:row>0</xdr:row>
      <xdr:rowOff>7760</xdr:rowOff>
    </xdr:from>
    <xdr:to>
      <xdr:col>7</xdr:col>
      <xdr:colOff>1307667</xdr:colOff>
      <xdr:row>5</xdr:row>
      <xdr:rowOff>105550</xdr:rowOff>
    </xdr:to>
    <mc:AlternateContent xmlns:mc="http://schemas.openxmlformats.org/markup-compatibility/2006" xmlns:sle15="http://schemas.microsoft.com/office/drawing/2012/slicer">
      <mc:Choice Requires="sle15">
        <xdr:graphicFrame macro="">
          <xdr:nvGraphicFramePr>
            <xdr:cNvPr id="4" name="Responsable Desarrollo 2">
              <a:extLst>
                <a:ext uri="{FF2B5EF4-FFF2-40B4-BE49-F238E27FC236}">
                  <a16:creationId xmlns:a16="http://schemas.microsoft.com/office/drawing/2014/main" id="{EAA4C1CA-F42B-47F6-A8BF-1FD31AE32580}"/>
                </a:ext>
              </a:extLst>
            </xdr:cNvPr>
            <xdr:cNvGraphicFramePr/>
          </xdr:nvGraphicFramePr>
          <xdr:xfrm>
            <a:off x="0" y="0"/>
            <a:ext cx="0" cy="0"/>
          </xdr:xfrm>
          <a:graphic>
            <a:graphicData uri="http://schemas.microsoft.com/office/drawing/2010/slicer">
              <sle:slicer xmlns:sle="http://schemas.microsoft.com/office/drawing/2010/slicer" name="Responsable Desarrollo 2"/>
            </a:graphicData>
          </a:graphic>
        </xdr:graphicFrame>
      </mc:Choice>
      <mc:Fallback xmlns="">
        <xdr:sp macro="" textlink="">
          <xdr:nvSpPr>
            <xdr:cNvPr id="0" name=""/>
            <xdr:cNvSpPr>
              <a:spLocks noTextEdit="1"/>
            </xdr:cNvSpPr>
          </xdr:nvSpPr>
          <xdr:spPr>
            <a:xfrm>
              <a:off x="9369778" y="14110"/>
              <a:ext cx="2103967" cy="10058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1378645</xdr:colOff>
      <xdr:row>0</xdr:row>
      <xdr:rowOff>35277</xdr:rowOff>
    </xdr:from>
    <xdr:to>
      <xdr:col>8</xdr:col>
      <xdr:colOff>313297</xdr:colOff>
      <xdr:row>5</xdr:row>
      <xdr:rowOff>105834</xdr:rowOff>
    </xdr:to>
    <mc:AlternateContent xmlns:mc="http://schemas.openxmlformats.org/markup-compatibility/2006" xmlns:sle15="http://schemas.microsoft.com/office/drawing/2012/slicer">
      <mc:Choice Requires="sle15">
        <xdr:graphicFrame macro="">
          <xdr:nvGraphicFramePr>
            <xdr:cNvPr id="5" name="Responsable Información 2">
              <a:extLst>
                <a:ext uri="{FF2B5EF4-FFF2-40B4-BE49-F238E27FC236}">
                  <a16:creationId xmlns:a16="http://schemas.microsoft.com/office/drawing/2014/main" id="{51899604-1767-4CFA-8F57-ADDE5C12C366}"/>
                </a:ext>
              </a:extLst>
            </xdr:cNvPr>
            <xdr:cNvGraphicFramePr/>
          </xdr:nvGraphicFramePr>
          <xdr:xfrm>
            <a:off x="0" y="0"/>
            <a:ext cx="0" cy="0"/>
          </xdr:xfrm>
          <a:graphic>
            <a:graphicData uri="http://schemas.microsoft.com/office/drawing/2010/slicer">
              <sle:slicer xmlns:sle="http://schemas.microsoft.com/office/drawing/2010/slicer" name="Responsable Información 2"/>
            </a:graphicData>
          </a:graphic>
        </xdr:graphicFrame>
      </mc:Choice>
      <mc:Fallback xmlns="">
        <xdr:sp macro="" textlink="">
          <xdr:nvSpPr>
            <xdr:cNvPr id="0" name=""/>
            <xdr:cNvSpPr>
              <a:spLocks noTextEdit="1"/>
            </xdr:cNvSpPr>
          </xdr:nvSpPr>
          <xdr:spPr>
            <a:xfrm>
              <a:off x="11538373" y="35277"/>
              <a:ext cx="1143000" cy="984957"/>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8890</xdr:colOff>
      <xdr:row>0</xdr:row>
      <xdr:rowOff>7621</xdr:rowOff>
    </xdr:from>
    <xdr:to>
      <xdr:col>2</xdr:col>
      <xdr:colOff>1600200</xdr:colOff>
      <xdr:row>9</xdr:row>
      <xdr:rowOff>143511</xdr:rowOff>
    </xdr:to>
    <mc:AlternateContent xmlns:mc="http://schemas.openxmlformats.org/markup-compatibility/2006" xmlns:sle15="http://schemas.microsoft.com/office/drawing/2012/slicer">
      <mc:Choice Requires="sle15">
        <xdr:graphicFrame macro="">
          <xdr:nvGraphicFramePr>
            <xdr:cNvPr id="2" name="Data 2">
              <a:extLst>
                <a:ext uri="{FF2B5EF4-FFF2-40B4-BE49-F238E27FC236}">
                  <a16:creationId xmlns:a16="http://schemas.microsoft.com/office/drawing/2014/main" id="{A988AC53-19DD-48C9-8D5A-E69F6F987D29}"/>
                </a:ext>
              </a:extLst>
            </xdr:cNvPr>
            <xdr:cNvGraphicFramePr/>
          </xdr:nvGraphicFramePr>
          <xdr:xfrm>
            <a:off x="0" y="0"/>
            <a:ext cx="0" cy="0"/>
          </xdr:xfrm>
          <a:graphic>
            <a:graphicData uri="http://schemas.microsoft.com/office/drawing/2010/slicer">
              <sle:slicer xmlns:sle="http://schemas.microsoft.com/office/drawing/2010/slicer" name="Data 2"/>
            </a:graphicData>
          </a:graphic>
        </xdr:graphicFrame>
      </mc:Choice>
      <mc:Fallback xmlns="">
        <xdr:sp macro="" textlink="">
          <xdr:nvSpPr>
            <xdr:cNvPr id="0" name=""/>
            <xdr:cNvSpPr>
              <a:spLocks noTextEdit="1"/>
            </xdr:cNvSpPr>
          </xdr:nvSpPr>
          <xdr:spPr>
            <a:xfrm>
              <a:off x="15240" y="7621"/>
              <a:ext cx="2788920" cy="177546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2</xdr:col>
      <xdr:colOff>1667510</xdr:colOff>
      <xdr:row>0</xdr:row>
      <xdr:rowOff>7621</xdr:rowOff>
    </xdr:from>
    <xdr:to>
      <xdr:col>3</xdr:col>
      <xdr:colOff>640080</xdr:colOff>
      <xdr:row>9</xdr:row>
      <xdr:rowOff>121921</xdr:rowOff>
    </xdr:to>
    <mc:AlternateContent xmlns:mc="http://schemas.openxmlformats.org/markup-compatibility/2006" xmlns:sle15="http://schemas.microsoft.com/office/drawing/2012/slicer">
      <mc:Choice Requires="sle15">
        <xdr:graphicFrame macro="">
          <xdr:nvGraphicFramePr>
            <xdr:cNvPr id="3" name="País">
              <a:extLst>
                <a:ext uri="{FF2B5EF4-FFF2-40B4-BE49-F238E27FC236}">
                  <a16:creationId xmlns:a16="http://schemas.microsoft.com/office/drawing/2014/main" id="{9A44899A-40D8-49C0-B913-2BCEE58CE309}"/>
                </a:ext>
              </a:extLst>
            </xdr:cNvPr>
            <xdr:cNvGraphicFramePr/>
          </xdr:nvGraphicFramePr>
          <xdr:xfrm>
            <a:off x="0" y="0"/>
            <a:ext cx="0" cy="0"/>
          </xdr:xfrm>
          <a:graphic>
            <a:graphicData uri="http://schemas.microsoft.com/office/drawing/2010/slicer">
              <sle:slicer xmlns:sle="http://schemas.microsoft.com/office/drawing/2010/slicer" name="País"/>
            </a:graphicData>
          </a:graphic>
        </xdr:graphicFrame>
      </mc:Choice>
      <mc:Fallback xmlns="">
        <xdr:sp macro="" textlink="">
          <xdr:nvSpPr>
            <xdr:cNvPr id="0" name=""/>
            <xdr:cNvSpPr>
              <a:spLocks noTextEdit="1"/>
            </xdr:cNvSpPr>
          </xdr:nvSpPr>
          <xdr:spPr>
            <a:xfrm>
              <a:off x="2865120" y="7621"/>
              <a:ext cx="1127760" cy="176022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4</xdr:col>
      <xdr:colOff>0</xdr:colOff>
      <xdr:row>0</xdr:row>
      <xdr:rowOff>7621</xdr:rowOff>
    </xdr:from>
    <xdr:to>
      <xdr:col>5</xdr:col>
      <xdr:colOff>457200</xdr:colOff>
      <xdr:row>9</xdr:row>
      <xdr:rowOff>105411</xdr:rowOff>
    </xdr:to>
    <mc:AlternateContent xmlns:mc="http://schemas.openxmlformats.org/markup-compatibility/2006" xmlns:sle15="http://schemas.microsoft.com/office/drawing/2012/slicer">
      <mc:Choice Requires="sle15">
        <xdr:graphicFrame macro="">
          <xdr:nvGraphicFramePr>
            <xdr:cNvPr id="4" name="Estado 2">
              <a:extLst>
                <a:ext uri="{FF2B5EF4-FFF2-40B4-BE49-F238E27FC236}">
                  <a16:creationId xmlns:a16="http://schemas.microsoft.com/office/drawing/2014/main" id="{31D4044F-FEBE-4690-805A-D7F1531F5752}"/>
                </a:ext>
              </a:extLst>
            </xdr:cNvPr>
            <xdr:cNvGraphicFramePr/>
          </xdr:nvGraphicFramePr>
          <xdr:xfrm>
            <a:off x="0" y="0"/>
            <a:ext cx="0" cy="0"/>
          </xdr:xfrm>
          <a:graphic>
            <a:graphicData uri="http://schemas.microsoft.com/office/drawing/2010/slicer">
              <sle:slicer xmlns:sle="http://schemas.microsoft.com/office/drawing/2010/slicer" name="Estado 2"/>
            </a:graphicData>
          </a:graphic>
        </xdr:graphicFrame>
      </mc:Choice>
      <mc:Fallback xmlns="">
        <xdr:sp macro="" textlink="">
          <xdr:nvSpPr>
            <xdr:cNvPr id="0" name=""/>
            <xdr:cNvSpPr>
              <a:spLocks noTextEdit="1"/>
            </xdr:cNvSpPr>
          </xdr:nvSpPr>
          <xdr:spPr>
            <a:xfrm>
              <a:off x="4030980" y="7621"/>
              <a:ext cx="1226820" cy="173736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495300</xdr:colOff>
      <xdr:row>0</xdr:row>
      <xdr:rowOff>7621</xdr:rowOff>
    </xdr:from>
    <xdr:to>
      <xdr:col>7</xdr:col>
      <xdr:colOff>409575</xdr:colOff>
      <xdr:row>9</xdr:row>
      <xdr:rowOff>114301</xdr:rowOff>
    </xdr:to>
    <mc:AlternateContent xmlns:mc="http://schemas.openxmlformats.org/markup-compatibility/2006" xmlns:sle15="http://schemas.microsoft.com/office/drawing/2012/slicer">
      <mc:Choice Requires="sle15">
        <xdr:graphicFrame macro="">
          <xdr:nvGraphicFramePr>
            <xdr:cNvPr id="5" name="Avance [0-100%]">
              <a:extLst>
                <a:ext uri="{FF2B5EF4-FFF2-40B4-BE49-F238E27FC236}">
                  <a16:creationId xmlns:a16="http://schemas.microsoft.com/office/drawing/2014/main" id="{1BADC8F2-819E-437E-AAE9-BA6937549DB7}"/>
                </a:ext>
              </a:extLst>
            </xdr:cNvPr>
            <xdr:cNvGraphicFramePr/>
          </xdr:nvGraphicFramePr>
          <xdr:xfrm>
            <a:off x="0" y="0"/>
            <a:ext cx="0" cy="0"/>
          </xdr:xfrm>
          <a:graphic>
            <a:graphicData uri="http://schemas.microsoft.com/office/drawing/2010/slicer">
              <sle:slicer xmlns:sle="http://schemas.microsoft.com/office/drawing/2010/slicer" name="Avance [0-100%]"/>
            </a:graphicData>
          </a:graphic>
        </xdr:graphicFrame>
      </mc:Choice>
      <mc:Fallback xmlns="">
        <xdr:sp macro="" textlink="">
          <xdr:nvSpPr>
            <xdr:cNvPr id="0" name=""/>
            <xdr:cNvSpPr>
              <a:spLocks noTextEdit="1"/>
            </xdr:cNvSpPr>
          </xdr:nvSpPr>
          <xdr:spPr>
            <a:xfrm>
              <a:off x="5295900" y="7621"/>
              <a:ext cx="1828800" cy="17526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485775</xdr:colOff>
      <xdr:row>0</xdr:row>
      <xdr:rowOff>1</xdr:rowOff>
    </xdr:from>
    <xdr:to>
      <xdr:col>10</xdr:col>
      <xdr:colOff>421005</xdr:colOff>
      <xdr:row>6</xdr:row>
      <xdr:rowOff>46990</xdr:rowOff>
    </xdr:to>
    <mc:AlternateContent xmlns:mc="http://schemas.openxmlformats.org/markup-compatibility/2006" xmlns:sle15="http://schemas.microsoft.com/office/drawing/2012/slicer">
      <mc:Choice Requires="sle15">
        <xdr:graphicFrame macro="">
          <xdr:nvGraphicFramePr>
            <xdr:cNvPr id="6" name="Responsable Desarrollo 1">
              <a:extLst>
                <a:ext uri="{FF2B5EF4-FFF2-40B4-BE49-F238E27FC236}">
                  <a16:creationId xmlns:a16="http://schemas.microsoft.com/office/drawing/2014/main" id="{19018C40-2A27-4139-9BAA-5825186FC81A}"/>
                </a:ext>
              </a:extLst>
            </xdr:cNvPr>
            <xdr:cNvGraphicFramePr/>
          </xdr:nvGraphicFramePr>
          <xdr:xfrm>
            <a:off x="0" y="0"/>
            <a:ext cx="0" cy="0"/>
          </xdr:xfrm>
          <a:graphic>
            <a:graphicData uri="http://schemas.microsoft.com/office/drawing/2010/slicer">
              <sle:slicer xmlns:sle="http://schemas.microsoft.com/office/drawing/2010/slicer" name="Responsable Desarrollo 1"/>
            </a:graphicData>
          </a:graphic>
        </xdr:graphicFrame>
      </mc:Choice>
      <mc:Fallback xmlns="">
        <xdr:sp macro="" textlink="">
          <xdr:nvSpPr>
            <xdr:cNvPr id="0" name=""/>
            <xdr:cNvSpPr>
              <a:spLocks noTextEdit="1"/>
            </xdr:cNvSpPr>
          </xdr:nvSpPr>
          <xdr:spPr>
            <a:xfrm>
              <a:off x="7200900" y="1"/>
              <a:ext cx="2011680" cy="1150619"/>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10</xdr:col>
      <xdr:colOff>495935</xdr:colOff>
      <xdr:row>0</xdr:row>
      <xdr:rowOff>0</xdr:rowOff>
    </xdr:from>
    <xdr:to>
      <xdr:col>12</xdr:col>
      <xdr:colOff>1343660</xdr:colOff>
      <xdr:row>9</xdr:row>
      <xdr:rowOff>106680</xdr:rowOff>
    </xdr:to>
    <mc:AlternateContent xmlns:mc="http://schemas.openxmlformats.org/markup-compatibility/2006" xmlns:sle15="http://schemas.microsoft.com/office/drawing/2012/slicer">
      <mc:Choice Requires="sle15">
        <xdr:graphicFrame macro="">
          <xdr:nvGraphicFramePr>
            <xdr:cNvPr id="7" name="Responsable Información 1">
              <a:extLst>
                <a:ext uri="{FF2B5EF4-FFF2-40B4-BE49-F238E27FC236}">
                  <a16:creationId xmlns:a16="http://schemas.microsoft.com/office/drawing/2014/main" id="{B3DEE594-D094-43D2-B68A-2313509E5D32}"/>
                </a:ext>
              </a:extLst>
            </xdr:cNvPr>
            <xdr:cNvGraphicFramePr/>
          </xdr:nvGraphicFramePr>
          <xdr:xfrm>
            <a:off x="0" y="0"/>
            <a:ext cx="0" cy="0"/>
          </xdr:xfrm>
          <a:graphic>
            <a:graphicData uri="http://schemas.microsoft.com/office/drawing/2010/slicer">
              <sle:slicer xmlns:sle="http://schemas.microsoft.com/office/drawing/2010/slicer" name="Responsable Información 1"/>
            </a:graphicData>
          </a:graphic>
        </xdr:graphicFrame>
      </mc:Choice>
      <mc:Fallback xmlns="">
        <xdr:sp macro="" textlink="">
          <xdr:nvSpPr>
            <xdr:cNvPr id="0" name=""/>
            <xdr:cNvSpPr>
              <a:spLocks noTextEdit="1"/>
            </xdr:cNvSpPr>
          </xdr:nvSpPr>
          <xdr:spPr>
            <a:xfrm>
              <a:off x="9281160" y="0"/>
              <a:ext cx="2552700" cy="17526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12</xdr:col>
      <xdr:colOff>1459230</xdr:colOff>
      <xdr:row>0</xdr:row>
      <xdr:rowOff>0</xdr:rowOff>
    </xdr:from>
    <xdr:to>
      <xdr:col>13</xdr:col>
      <xdr:colOff>645795</xdr:colOff>
      <xdr:row>9</xdr:row>
      <xdr:rowOff>114300</xdr:rowOff>
    </xdr:to>
    <mc:AlternateContent xmlns:mc="http://schemas.openxmlformats.org/markup-compatibility/2006" xmlns:sle15="http://schemas.microsoft.com/office/drawing/2012/slicer">
      <mc:Choice Requires="sle15">
        <xdr:graphicFrame macro="">
          <xdr:nvGraphicFramePr>
            <xdr:cNvPr id="8" name="Tecnología">
              <a:extLst>
                <a:ext uri="{FF2B5EF4-FFF2-40B4-BE49-F238E27FC236}">
                  <a16:creationId xmlns:a16="http://schemas.microsoft.com/office/drawing/2014/main" id="{A1AC7A50-4FEC-4851-AEA4-32D92826AD22}"/>
                </a:ext>
              </a:extLst>
            </xdr:cNvPr>
            <xdr:cNvGraphicFramePr/>
          </xdr:nvGraphicFramePr>
          <xdr:xfrm>
            <a:off x="0" y="0"/>
            <a:ext cx="0" cy="0"/>
          </xdr:xfrm>
          <a:graphic>
            <a:graphicData uri="http://schemas.microsoft.com/office/drawing/2010/slicer">
              <sle:slicer xmlns:sle="http://schemas.microsoft.com/office/drawing/2010/slicer" name="Tecnología"/>
            </a:graphicData>
          </a:graphic>
        </xdr:graphicFrame>
      </mc:Choice>
      <mc:Fallback xmlns="">
        <xdr:sp macro="" textlink="">
          <xdr:nvSpPr>
            <xdr:cNvPr id="0" name=""/>
            <xdr:cNvSpPr>
              <a:spLocks noTextEdit="1"/>
            </xdr:cNvSpPr>
          </xdr:nvSpPr>
          <xdr:spPr>
            <a:xfrm>
              <a:off x="11955780" y="0"/>
              <a:ext cx="1668780" cy="176022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485775</xdr:colOff>
      <xdr:row>6</xdr:row>
      <xdr:rowOff>85091</xdr:rowOff>
    </xdr:from>
    <xdr:to>
      <xdr:col>10</xdr:col>
      <xdr:colOff>428625</xdr:colOff>
      <xdr:row>9</xdr:row>
      <xdr:rowOff>161290</xdr:rowOff>
    </xdr:to>
    <mc:AlternateContent xmlns:mc="http://schemas.openxmlformats.org/markup-compatibility/2006" xmlns:sle15="http://schemas.microsoft.com/office/drawing/2012/slicer">
      <mc:Choice Requires="sle15">
        <xdr:graphicFrame macro="">
          <xdr:nvGraphicFramePr>
            <xdr:cNvPr id="9" name="Integrado en PRODUCTOS? [SI/NO]">
              <a:extLst>
                <a:ext uri="{FF2B5EF4-FFF2-40B4-BE49-F238E27FC236}">
                  <a16:creationId xmlns:a16="http://schemas.microsoft.com/office/drawing/2014/main" id="{C3A099D4-BB9A-4129-A5F9-69E39CEF07CD}"/>
                </a:ext>
              </a:extLst>
            </xdr:cNvPr>
            <xdr:cNvGraphicFramePr/>
          </xdr:nvGraphicFramePr>
          <xdr:xfrm>
            <a:off x="0" y="0"/>
            <a:ext cx="0" cy="0"/>
          </xdr:xfrm>
          <a:graphic>
            <a:graphicData uri="http://schemas.microsoft.com/office/drawing/2010/slicer">
              <sle:slicer xmlns:sle="http://schemas.microsoft.com/office/drawing/2010/slicer" name="Integrado en PRODUCTOS? [SI/NO]"/>
            </a:graphicData>
          </a:graphic>
        </xdr:graphicFrame>
      </mc:Choice>
      <mc:Fallback xmlns="">
        <xdr:sp macro="" textlink="">
          <xdr:nvSpPr>
            <xdr:cNvPr id="0" name=""/>
            <xdr:cNvSpPr>
              <a:spLocks noTextEdit="1"/>
            </xdr:cNvSpPr>
          </xdr:nvSpPr>
          <xdr:spPr>
            <a:xfrm>
              <a:off x="7200900" y="1188721"/>
              <a:ext cx="2019300" cy="624839"/>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 xr10:uid="{0E7ADA3C-2E4A-4BC5-8DE0-31524525F197}" sourceName="Data">
  <extLst>
    <x:ext xmlns:x15="http://schemas.microsoft.com/office/spreadsheetml/2010/11/main" uri="{2F2917AC-EB37-4324-AD4E-5DD8C200BD13}">
      <x15:tableSlicerCache tableId="3"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 xr10:uid="{5738CE8F-46CB-4693-A368-06839ACF0C13}" sourceName="Estado">
  <extLst>
    <x:ext xmlns:x15="http://schemas.microsoft.com/office/spreadsheetml/2010/11/main" uri="{2F2917AC-EB37-4324-AD4E-5DD8C200BD13}">
      <x15:tableSlicerCache tableId="3" column="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Desarrollo" xr10:uid="{5061DABD-748B-445C-99DF-144885DA9CA1}" sourceName="Responsable Desarrollo">
  <extLst>
    <x:ext xmlns:x15="http://schemas.microsoft.com/office/spreadsheetml/2010/11/main" uri="{2F2917AC-EB37-4324-AD4E-5DD8C200BD13}">
      <x15:tableSlicerCache tableId="3" column="7"/>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Información" xr10:uid="{EBB70532-C0F3-4821-9B46-F1BB6656C185}" sourceName="Responsable Información">
  <extLst>
    <x:ext xmlns:x15="http://schemas.microsoft.com/office/spreadsheetml/2010/11/main" uri="{2F2917AC-EB37-4324-AD4E-5DD8C200BD13}">
      <x15:tableSlicerCache tableId="3" column="8"/>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1" xr10:uid="{78A47091-B72F-40FF-AA2D-DB045CC6F24B}" sourceName="Data">
  <extLst>
    <x:ext xmlns:x15="http://schemas.microsoft.com/office/spreadsheetml/2010/11/main" uri="{2F2917AC-EB37-4324-AD4E-5DD8C200BD13}">
      <x15:tableSlicerCache tableId="2"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1" xr10:uid="{2635A5FF-7753-4493-8FDC-C4EEB4DEA0F0}" sourceName="Estado">
  <extLst>
    <x:ext xmlns:x15="http://schemas.microsoft.com/office/spreadsheetml/2010/11/main" uri="{2F2917AC-EB37-4324-AD4E-5DD8C200BD13}">
      <x15:tableSlicerCache tableId="2"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esarrollo" xr10:uid="{4DE48D90-F195-410F-B6CB-39E36E9EB2C2}" sourceName="Desarrollo">
  <extLst>
    <x:ext xmlns:x15="http://schemas.microsoft.com/office/spreadsheetml/2010/11/main" uri="{2F2917AC-EB37-4324-AD4E-5DD8C200BD13}">
      <x15:tableSlicerCache tableId="2" column="4"/>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Investigación" xr10:uid="{73800081-03ED-49C4-BA85-D9CFC1705612}" sourceName="Investigación">
  <extLst>
    <x:ext xmlns:x15="http://schemas.microsoft.com/office/spreadsheetml/2010/11/main" uri="{2F2917AC-EB37-4324-AD4E-5DD8C200BD13}">
      <x15:tableSlicerCache tableId="2" column="5"/>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roducto" xr10:uid="{68D528BE-EE45-467C-BB55-B113F73DF63F}" sourceName="Producto">
  <extLst>
    <x:ext xmlns:x15="http://schemas.microsoft.com/office/spreadsheetml/2010/11/main" uri="{2F2917AC-EB37-4324-AD4E-5DD8C200BD13}">
      <x15:tableSlicerCache tableId="5" column="3"/>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ecciones" xr10:uid="{24B0741A-5F47-486A-85FD-7377016EA70F}" sourceName="Secciones">
  <extLst>
    <x:ext xmlns:x15="http://schemas.microsoft.com/office/spreadsheetml/2010/11/main" uri="{2F2917AC-EB37-4324-AD4E-5DD8C200BD13}">
      <x15:tableSlicerCache tableId="5" column="4"/>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Variables" xr10:uid="{0356D9F4-A3D1-4D05-97BC-A89856003229}" sourceName="Variables">
  <extLst>
    <x:ext xmlns:x15="http://schemas.microsoft.com/office/spreadsheetml/2010/11/main" uri="{2F2917AC-EB37-4324-AD4E-5DD8C200BD13}">
      <x15:tableSlicerCache tableId="5" column="6"/>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2" xr10:uid="{7BD73311-A5C7-4DA8-84E3-F602172539DB}" sourceName="Data">
  <extLst>
    <x:ext xmlns:x15="http://schemas.microsoft.com/office/spreadsheetml/2010/11/main" uri="{2F2917AC-EB37-4324-AD4E-5DD8C200BD13}">
      <x15:tableSlicerCache tableId="6" column="1"/>
    </x:ex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aís" xr10:uid="{D2898109-A03B-4AAF-9E1C-75D637D6582D}" sourceName="País">
  <extLst>
    <x:ext xmlns:x15="http://schemas.microsoft.com/office/spreadsheetml/2010/11/main" uri="{2F2917AC-EB37-4324-AD4E-5DD8C200BD13}">
      <x15:tableSlicerCache tableId="6" column="4"/>
    </x:ex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2" xr10:uid="{ADC32616-A260-4140-B091-8E4E268EEB71}" sourceName="Estado">
  <extLst>
    <x:ext xmlns:x15="http://schemas.microsoft.com/office/spreadsheetml/2010/11/main" uri="{2F2917AC-EB37-4324-AD4E-5DD8C200BD13}">
      <x15:tableSlicerCache tableId="6" column="7"/>
    </x:ex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vance__0_100" xr10:uid="{E9984BF9-4BE7-4C82-A0C7-76880DB2E5D2}" sourceName="Avance [0-100%]">
  <extLst>
    <x:ext xmlns:x15="http://schemas.microsoft.com/office/spreadsheetml/2010/11/main" uri="{2F2917AC-EB37-4324-AD4E-5DD8C200BD13}">
      <x15:tableSlicerCache tableId="6" column="8"/>
    </x:ext>
    <x:ext xmlns:x15="http://schemas.microsoft.com/office/spreadsheetml/2010/11/main" uri="{470722E0-AACD-4C17-9CDC-17EF765DBC7E}">
      <x15:slicerCacheHideItemsWithNoData/>
    </x:ext>
  </extLst>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Desarrollo1" xr10:uid="{CA354D68-2BC3-431B-A600-20ACBA26A365}" sourceName="Responsable Desarrollo">
  <extLst>
    <x:ext xmlns:x15="http://schemas.microsoft.com/office/spreadsheetml/2010/11/main" uri="{2F2917AC-EB37-4324-AD4E-5DD8C200BD13}">
      <x15:tableSlicerCache tableId="6" column="9"/>
    </x:ext>
    <x:ext xmlns:x15="http://schemas.microsoft.com/office/spreadsheetml/2010/11/main" uri="{470722E0-AACD-4C17-9CDC-17EF765DBC7E}">
      <x15:slicerCacheHideItemsWithNoData/>
    </x:ext>
  </extLst>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Información1" xr10:uid="{70FEB311-7C04-4EC8-B5E5-FBD04D965F73}" sourceName="Responsable Información">
  <extLst>
    <x:ext xmlns:x15="http://schemas.microsoft.com/office/spreadsheetml/2010/11/main" uri="{2F2917AC-EB37-4324-AD4E-5DD8C200BD13}">
      <x15:tableSlicerCache tableId="6" column="10"/>
    </x:ext>
    <x:ext xmlns:x15="http://schemas.microsoft.com/office/spreadsheetml/2010/11/main" uri="{470722E0-AACD-4C17-9CDC-17EF765DBC7E}">
      <x15:slicerCacheHideItemsWithNoData/>
    </x:ext>
  </extLst>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cnología" xr10:uid="{9250B644-B10F-424B-A709-2C4BB47575D5}" sourceName="Tecnología">
  <extLst>
    <x:ext xmlns:x15="http://schemas.microsoft.com/office/spreadsheetml/2010/11/main" uri="{2F2917AC-EB37-4324-AD4E-5DD8C200BD13}">
      <x15:tableSlicerCache tableId="6" column="12"/>
    </x:ext>
    <x:ext xmlns:x15="http://schemas.microsoft.com/office/spreadsheetml/2010/11/main" uri="{470722E0-AACD-4C17-9CDC-17EF765DBC7E}">
      <x15:slicerCacheHideItemsWithNoData/>
    </x:ext>
  </extLst>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Integrado_en_PRODUCTOS?__SI_NO" xr10:uid="{A00E06B6-1281-4839-A50C-9BE2AC964430}" sourceName="Integrado en PRODUCTOS? [SI/NO]">
  <extLst>
    <x:ext xmlns:x15="http://schemas.microsoft.com/office/spreadsheetml/2010/11/main" uri="{2F2917AC-EB37-4324-AD4E-5DD8C200BD13}">
      <x15:tableSlicerCache tableId="6" column="5"/>
    </x:ext>
    <x:ext xmlns:x15="http://schemas.microsoft.com/office/spreadsheetml/2010/11/main" uri="{470722E0-AACD-4C17-9CDC-17EF765DBC7E}">
      <x15:slicerCacheHideItemsWithNoData/>
    </x:ext>
  </extLst>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3" xr10:uid="{7E4532BB-7600-4F31-8152-CFDF8CCF29EF}" sourceName="Data">
  <extLst>
    <x:ext xmlns:x15="http://schemas.microsoft.com/office/spreadsheetml/2010/11/main" uri="{2F2917AC-EB37-4324-AD4E-5DD8C200BD13}">
      <x15:tableSlicerCache tableId="7" column="3"/>
    </x:ext>
  </extLst>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3" xr10:uid="{31B576CF-E2C1-49B3-8A56-840B48F569C1}" sourceName="Estado">
  <extLst>
    <x:ext xmlns:x15="http://schemas.microsoft.com/office/spreadsheetml/2010/11/main" uri="{2F2917AC-EB37-4324-AD4E-5DD8C200BD13}">
      <x15:tableSlicerCache tableId="7" column="6"/>
    </x:ext>
  </extLst>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Desarrollo2" xr10:uid="{D1619E34-26E0-42C7-809F-2911BF1CBE80}" sourceName="Responsable Desarrollo">
  <extLst>
    <x:ext xmlns:x15="http://schemas.microsoft.com/office/spreadsheetml/2010/11/main" uri="{2F2917AC-EB37-4324-AD4E-5DD8C200BD13}">
      <x15:tableSlicerCache tableId="7" column="7"/>
    </x:ext>
  </extLst>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Información2" xr10:uid="{69D2D79F-86BA-401C-A594-D1B5389B9A8C}" sourceName="Responsable Información">
  <extLst>
    <x:ext xmlns:x15="http://schemas.microsoft.com/office/spreadsheetml/2010/11/main" uri="{2F2917AC-EB37-4324-AD4E-5DD8C200BD13}">
      <x15:tableSlicerCache tableId="7" column="8"/>
    </x:ext>
  </extLst>
</slicerCacheDefinition>
</file>

<file path=xl/slicerCaches/slicerCache2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s2" xr10:uid="{E3F3EEE2-9043-4EA5-A4A3-74B33A3784B9}" sourceName="Responsable">
  <extLst>
    <x:ext xmlns:x15="http://schemas.microsoft.com/office/spreadsheetml/2010/11/main" uri="{2F2917AC-EB37-4324-AD4E-5DD8C200BD13}">
      <x15:tableSlicerCache tableId="8" column="3"/>
    </x:ext>
  </extLst>
</slicerCacheDefinition>
</file>

<file path=xl/slicerCaches/slicerCache2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ma_institución_Investigación" xr10:uid="{E77F1692-7F3B-4451-A815-119889A4395E}" sourceName="Tema/institución Investigación ">
  <extLst>
    <x:ext xmlns:x15="http://schemas.microsoft.com/office/spreadsheetml/2010/11/main" uri="{2F2917AC-EB37-4324-AD4E-5DD8C200BD13}">
      <x15:tableSlicerCache tableId="8" column="2"/>
    </x:ext>
  </extLst>
</slicerCacheDefinition>
</file>

<file path=xl/slicerCaches/slicerCache2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 xr10:uid="{CDAB62DC-A789-4CE5-B45D-53D475F4D19C}" sourceName="Responsable">
  <extLst>
    <x:ext xmlns:x15="http://schemas.microsoft.com/office/spreadsheetml/2010/11/main" uri="{2F2917AC-EB37-4324-AD4E-5DD8C200BD13}">
      <x15:tableSlicerCache tableId="10" column="4"/>
    </x:ext>
  </extLst>
</slicerCacheDefinition>
</file>

<file path=xl/slicerCaches/slicerCache2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Actualización" xr10:uid="{C53EC399-5DDA-412D-A21A-A40A1C1E2FA7}" sourceName="Fecha Actualización ">
  <extLst>
    <x:ext xmlns:x15="http://schemas.microsoft.com/office/spreadsheetml/2010/11/main" uri="{2F2917AC-EB37-4324-AD4E-5DD8C200BD13}">
      <x15:tableSlicerCache tableId="10" column="3"/>
    </x:ext>
  </extLst>
</slicerCacheDefinition>
</file>

<file path=xl/slicerCaches/slicerCache2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ma" xr10:uid="{26A06245-A14E-4AAE-A738-1799FF0AA5E7}" sourceName="Tema">
  <extLst>
    <x:ext xmlns:x15="http://schemas.microsoft.com/office/spreadsheetml/2010/11/main" uri="{2F2917AC-EB37-4324-AD4E-5DD8C200BD13}">
      <x15:tableSlicerCache tableId="10"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1" xr10:uid="{EEF9598E-1665-4372-B7AD-B1274F21649F}" cache="SegmentaciónDeDatos_Data1" caption="Data" startItem="16" columnCount="4" rowHeight="234950"/>
  <slicer name="Estado 1" xr10:uid="{8BC2767C-04C2-47E9-BF8B-55B617D8E9C9}" cache="SegmentaciónDeDatos_Estado1" caption="Estado" columnCount="2" rowHeight="234950"/>
  <slicer name="Desarrollo" xr10:uid="{4E2E4E6C-C6C4-4246-A4DF-62598DD7B619}" cache="SegmentaciónDeDatos_Desarrollo" caption="Desarrollo" columnCount="2" rowHeight="234950"/>
  <slicer name="Investigación" xr10:uid="{0A144297-93C4-4FD5-89D9-2B54EA895D1E}" cache="SegmentaciónDeDatos_Investigación" caption="Investigación" startItem="8"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xr10:uid="{DC5B16C7-0AA8-4789-BE46-CC500A0CE2D1}" cache="SegmentaciónDeDatos_Data" caption="Data" startItem="2" columnCount="2" rowHeight="234950"/>
  <slicer name="Estado" xr10:uid="{B5CDA16E-1F84-4290-AEF3-96C65DB4DD5A}" cache="SegmentaciónDeDatos_Estado" caption="Estado" columnCount="2" rowHeight="234950"/>
  <slicer name="Responsable Desarrollo" xr10:uid="{5F85B909-3D60-4494-A859-CB65DDAD43F0}" cache="SegmentaciónDeDatos_Responsable_Desarrollo" caption="Responsable Desarrollo" startItem="3" columnCount="3" rowHeight="234950"/>
  <slicer name="Responsable Información" xr10:uid="{1509BA93-0D1C-489B-BEEE-3640ADE75D86}" cache="SegmentaciónDeDatos_Responsable_Información" caption="Responsable Información" startItem="12" columnCount="4"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ponsable" xr10:uid="{41E93CD7-9679-4E61-8DB8-D6EFAD1478CC}" cache="SegmentaciónDeDatos_Responsable" caption="Responsable" columnCount="3" style="SlicerStyleLight4" rowHeight="241300"/>
  <slicer name="Fecha Actualización " xr10:uid="{2D10E71B-C0D3-470E-819B-45203BD673BF}" cache="SegmentaciónDeDatos_Fecha_Actualización" caption="Fecha Actualización " columnCount="2" rowHeight="241300"/>
  <slicer name="Tema" xr10:uid="{1636A0F9-D4FF-4C36-9F6B-34784F719B65}" cache="SegmentaciónDeDatos_Tema" caption="Tema" columnCount="2" style="SlicerStyleLight6"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ponsables  2" xr10:uid="{1BCE56F9-DA4E-466B-A4F0-281EA7A5100A}" cache="SegmentaciónDeDatos_Responsables2" caption="Responsable" columnCount="3" style="Estilo de segmentación de datos 1" rowHeight="241300"/>
  <slicer name="Tema/institución Investigación " xr10:uid="{4021DC3E-47B8-4243-84BC-09D58CC5DEC4}" cache="SegmentaciónDeDatos_Tema_institución_Investigación" caption="Tema/institución Investigación " columnCount="4" style="SlicerStyleLight5"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o" xr10:uid="{216F7174-D0CB-4627-BA7A-235BD717E040}" cache="SegmentaciónDeDatos_Producto" caption="Producto" rowHeight="234950"/>
  <slicer name="Secciones" xr10:uid="{7B27F1D2-76AF-459E-BC11-480EFA18D8E3}" cache="SegmentaciónDeDatos_Secciones" caption="Secciones" columnCount="2" rowHeight="234950"/>
  <slicer name="Variables" xr10:uid="{2A1193AE-C4A3-4913-A0E6-D675DA800125}" cache="SegmentaciónDeDatos_Variables" caption="Variables" columnCount="2"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3" xr10:uid="{1B88CD8D-67D8-4873-B664-8457245E259B}" cache="SegmentaciónDeDatos_Data3" caption="Data" startItem="18" columnCount="3" rowHeight="234950"/>
  <slicer name="Estado 3" xr10:uid="{F671C815-D0EF-4572-8B85-0D96E7B79021}" cache="SegmentaciónDeDatos_Estado3" caption="Estado" columnCount="2" rowHeight="234950"/>
  <slicer name="Responsable Desarrollo 2" xr10:uid="{CF8C3C51-2444-4B66-A832-3FEB01086789}" cache="SegmentaciónDeDatos_Responsable_Desarrollo2" caption="Responsable Desarrollo" columnCount="3" rowHeight="234950"/>
  <slicer name="Responsable Información 2" xr10:uid="{3CA232EE-6490-44B0-8F39-4F91F90D521D}" cache="SegmentaciónDeDatos_Responsable_Información2" caption="Responsable Información" columnCount="4" rowHeight="2349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2" xr10:uid="{80951101-2A2B-4B15-9E33-78D3A7E8B5B0}" cache="SegmentaciónDeDatos_Data2" caption="Data" startItem="10" columnCount="2" style="SlicerStyleDark5" rowHeight="234950"/>
  <slicer name="País" xr10:uid="{75A217B5-277A-4B68-8268-AEA4271B985B}" cache="SegmentaciónDeDatos_País" caption="País" style="SlicerStyleDark5" rowHeight="234950"/>
  <slicer name="Estado 2" xr10:uid="{271E2C58-B673-4F76-A62E-46B7337EB1E5}" cache="SegmentaciónDeDatos_Estado2" caption="Estado" style="SlicerStyleDark6" rowHeight="234950"/>
  <slicer name="Avance [0-100%]" xr10:uid="{3E416F9C-0DF4-4E82-9BCC-0ABC5F831734}" cache="SegmentaciónDeDatos_Avance__0_100" caption="Avance [0-100%]" columnCount="3" style="SlicerStyleDark5" rowHeight="234950"/>
  <slicer name="Responsable Desarrollo 1" xr10:uid="{D5BDA138-167B-403A-8EB0-C899F7A5A811}" cache="SegmentaciónDeDatos_Responsable_Desarrollo1" caption="Responsable Desarrollo" columnCount="2" style="SlicerStyleDark5" rowHeight="234950"/>
  <slicer name="Responsable Información 1" xr10:uid="{788EF61F-CA92-4343-B67F-817D3F5036A3}" cache="SegmentaciónDeDatos_Responsable_Información1" caption="Responsable Información" columnCount="2" style="SlicerStyleDark5" rowHeight="234950"/>
  <slicer name="Tecnología" xr10:uid="{07EDCA14-040A-418C-A4AB-031F08913191}" cache="SegmentaciónDeDatos_Tecnología" caption="Tecnología" style="SlicerStyleDark5" rowHeight="234950"/>
  <slicer name="Integrado en PRODUCTOS? [SI/NO]" xr10:uid="{4AA89A44-1A9F-4D88-8436-FCF152C952AF}" cache="SegmentaciónDeDatos_Integrado_en_PRODUCTOS?__SI_NO" caption="Integrado en PRODUCTOS? [SI/NO]" columnCount="2" style="SlicerStyleDark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39FE05-78F7-46B2-A48A-6AE9D75C0EBB}" name="DATAS" displayName="DATAS" ref="B7:K33" totalsRowShown="0" dataDxfId="178">
  <autoFilter ref="B7:K33" xr:uid="{A0E2A789-D79F-4DB7-90A3-654E5E441AF8}"/>
  <tableColumns count="10">
    <tableColumn id="1" xr3:uid="{7076C6AD-6717-404D-96C6-53FBA68C1EBC}" name="Data" dataDxfId="177"/>
    <tableColumn id="2" xr3:uid="{B68EB833-5A56-4B1F-8BF1-E83CF0F5B1BA}" name="id_data" dataDxfId="176"/>
    <tableColumn id="3" xr3:uid="{B68551BE-AD5B-4ABC-92F3-75214F86D3BC}" name="Estado" dataDxfId="175"/>
    <tableColumn id="4" xr3:uid="{35F21F0F-CEDD-4627-8F3A-B243E93A29A8}" name="Desarrollo" dataDxfId="174"/>
    <tableColumn id="5" xr3:uid="{55D616E3-D0F3-464E-B32C-8DF920812CBC}" name="Investigación" dataDxfId="173"/>
    <tableColumn id="6" xr3:uid="{C1D2156E-87B8-470E-9168-7A6E5AE31CC2}" name="Breve Descripción" dataDxfId="172"/>
    <tableColumn id="10" xr3:uid="{0091DFF5-4F92-4896-A2A6-03E40B76AE69}" name="Slogan - Cita" dataDxfId="171"/>
    <tableColumn id="7" xr3:uid="{5B85BAF7-51FC-47E2-B831-0E709569CEC4}" name="Vistas" dataDxfId="170"/>
    <tableColumn id="8" xr3:uid="{57861CEA-0BDC-4179-9FF2-0E59F48A2157}" name="Repositorio Dropbox" dataDxfId="169"/>
    <tableColumn id="9" xr3:uid="{0E50183B-22E4-424B-96DD-18AC3480E706}" name="Link Logo" dataDxfId="168"/>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304927-521B-4559-963B-3C591C746F11}" name="PRODUCTOS" displayName="PRODUCTOS" ref="A7:BB95" totalsRowShown="0" headerRowDxfId="167">
  <autoFilter ref="A7:BB95" xr:uid="{B45D9B6D-7E6E-4374-A7A8-688EAA2C002B}">
    <filterColumn colId="3">
      <filters>
        <filter val="DATACLIMÁTICO"/>
      </filters>
    </filterColumn>
  </autoFilter>
  <tableColumns count="54">
    <tableColumn id="1" xr3:uid="{01CFB9DB-FBAD-4A9E-9D8F-5FB3EB42A9EB}" name="id_data" dataDxfId="166" totalsRowDxfId="165">
      <calculatedColumnFormula>+VLOOKUP(D8,'DATA`S'!$B$8:$C$33,2,0)</calculatedColumnFormula>
    </tableColumn>
    <tableColumn id="31" xr3:uid="{296D6B07-CE01-4CBF-8413-B4A08E3AF372}" name="id_pais" dataDxfId="164" totalsRowDxfId="163">
      <calculatedColumnFormula>VLOOKUP(PRODUCTOS[[#This Row],[País]],PAISES!$B$4:$C$11,2,0)</calculatedColumnFormula>
    </tableColumn>
    <tableColumn id="2" xr3:uid="{07061539-DFF5-4A11-BADD-2A240074A56A}" name="Corr_Producto" dataDxfId="162" totalsRowDxfId="161"/>
    <tableColumn id="3" xr3:uid="{56D80777-3871-4DBF-8856-DFDA54440D55}" name="Data" dataDxfId="160" totalsRowDxfId="159"/>
    <tableColumn id="27" xr3:uid="{0BD20D97-CBB4-4212-9EB7-3F3B3FA483E6}" name="País" dataDxfId="158" totalsRowDxfId="157"/>
    <tableColumn id="4" xr3:uid="{73D49374-8912-4C27-A2AF-E0476A8E9AEE}" name="id_producto" dataDxfId="156">
      <calculatedColumnFormula>A8&amp;"-"&amp;B8&amp;"-"&amp;C8</calculatedColumnFormula>
    </tableColumn>
    <tableColumn id="5" xr3:uid="{71534AA1-DF8C-466C-AAA8-87DA9F119341}" name="Producto asociado " dataDxfId="155" totalsRowDxfId="154"/>
    <tableColumn id="26" xr3:uid="{8B686EE2-348B-48C2-990B-424A8FB284BC}" name="Nombre comercial" dataDxfId="153" totalsRowDxfId="152"/>
    <tableColumn id="6" xr3:uid="{75779DBD-8A91-4D7A-8A36-000CEDC599B6}" name="Estado" dataDxfId="151" totalsRowDxfId="150"/>
    <tableColumn id="25" xr3:uid="{E03A0489-5A50-4DA9-A8DF-999E6DC669EA}" name="Avance" dataDxfId="149" totalsRowDxfId="148" dataCellStyle="Porcentaje" totalsRowCellStyle="Porcentaje">
      <calculatedColumnFormula>+VLOOKUP(PRODUCTOS[[#This Row],[id_producto]],PRIORIZACION!$G$11:$J$112,4,0)</calculatedColumnFormula>
    </tableColumn>
    <tableColumn id="7" xr3:uid="{2699BB10-9D24-4629-8F45-4A2526A4D39A}" name="Responsable Desarrollo" dataDxfId="147" totalsRowDxfId="146"/>
    <tableColumn id="8" xr3:uid="{69F4BEA1-A9B4-4421-A0EE-47BCAF12AAB2}" name="Responsable Información" dataDxfId="145" totalsRowDxfId="144"/>
    <tableColumn id="10" xr3:uid="{03C8A422-EE9B-494A-A440-9110009A358E}" name="Tecnología" dataDxfId="143" totalsRowDxfId="142">
      <calculatedColumnFormula>+VLOOKUP(PRODUCTOS[[#This Row],[id_producto]],PRIORIZACION!$G$11:$N$112,8,0)</calculatedColumnFormula>
    </tableColumn>
    <tableColumn id="11" xr3:uid="{1A081205-19B8-4238-8F9E-1836061C2D4F}" name="Host " dataDxfId="141" totalsRowDxfId="140"/>
    <tableColumn id="12" xr3:uid="{6BCD6CB8-BA53-40A7-9F90-7EBA78E345DA}" name="Link Odoo" dataDxfId="139" totalsRowDxfId="138"/>
    <tableColumn id="13" xr3:uid="{502BD7B7-DD01-471A-8E5E-C527F983E20E}" name="Fecha Publicación" dataDxfId="137" totalsRowDxfId="136"/>
    <tableColumn id="15" xr3:uid="{00014923-35F8-4A24-9B8B-A626BE90EC3E}" name="Escala " dataDxfId="135" totalsRowDxfId="134"/>
    <tableColumn id="16" xr3:uid="{D32995C9-2CA4-4BD7-A181-0CE6434624DC}" name="Periodo" dataDxfId="133" totalsRowDxfId="132"/>
    <tableColumn id="17" xr3:uid="{5F683DA7-34DC-43D1-A154-FB5C17AB82E4}" name="Actualizaciones" dataDxfId="131" totalsRowDxfId="130"/>
    <tableColumn id="18" xr3:uid="{D0F7DA38-1DAE-48DF-8725-440804E511ED}" name="Tipo Producto" dataDxfId="129" totalsRowDxfId="128"/>
    <tableColumn id="19" xr3:uid="{6345440E-6C11-4DE3-9F30-57AA749130A3}" name="Fuentes " dataDxfId="127" totalsRowDxfId="126"/>
    <tableColumn id="20" xr3:uid="{06F6F5BE-A8B5-450A-B890-E5272AC160CB}" name="Ref principal " dataDxfId="125" totalsRowDxfId="124"/>
    <tableColumn id="21" xr3:uid="{F22EE5BC-B966-49EB-A843-F1384A77D7A0}" name="Competencia o material vinculado " dataDxfId="123" totalsRowDxfId="122"/>
    <tableColumn id="22" xr3:uid="{E445C8DD-86CC-41A9-9E49-D3492783FCB1}" name="Vistas"/>
    <tableColumn id="23" xr3:uid="{DBAFBD3B-B406-46F5-B2E9-B69F6F70645B}" name="Repositorio Dropbox"/>
    <tableColumn id="24" xr3:uid="{629986D1-249B-44FE-82F1-FCA6183BF20E}" name="Link Logo"/>
    <tableColumn id="28" xr3:uid="{4F7861D7-1E20-4E49-BAAB-9731305CDBE5}" name="Observaciones" dataDxfId="121" totalsRowDxfId="120"/>
    <tableColumn id="29" xr3:uid="{B82AF5FC-FE01-4F10-8B3A-A6B205199D0A}" name="Miniatura" dataDxfId="119" totalsRowDxfId="118"/>
    <tableColumn id="37" xr3:uid="{447BFD0A-721F-47C8-9615-3D9B196F979F}" name="PORTADA SHOPIFY"/>
    <tableColumn id="38" xr3:uid="{95D4D5AF-6660-4044-A5A8-E516ADA5D063}" name="Párrafo enganche"/>
    <tableColumn id="39" xr3:uid="{2963E916-25CA-4C30-A173-915A5CD940D3}" name="Variante_1"/>
    <tableColumn id="40" xr3:uid="{50FEFE18-B7AA-4094-B4D1-D7296380363B}" name="Precio_1 (USD)" dataDxfId="117"/>
    <tableColumn id="41" xr3:uid="{9CECDB40-D2E7-44AF-BA17-FB2CD006F0D3}" name="Variante_2"/>
    <tableColumn id="42" xr3:uid="{449802E5-0F23-40E3-AC14-547C4516D33C}" name="Precio_2 (USD)"/>
    <tableColumn id="43" xr3:uid="{A11B456F-7DEA-431F-9CA5-03E3B83EB3CF}" name="Variante_3"/>
    <tableColumn id="44" xr3:uid="{AD9F480D-9D0B-4C43-A518-40F7085DC688}" name="Precio_3 (USD)"/>
    <tableColumn id="45" xr3:uid="{BC545BB3-5EA2-4491-9699-2DCF67AFDBD1}" name="Variable_filtro1"/>
    <tableColumn id="46" xr3:uid="{1BCBD3DF-B9B9-4135-B455-2CFAF2B188C1}" name="Variable_filtro2"/>
    <tableColumn id="47" xr3:uid="{02D860F3-1C9D-4DCC-B854-0E0B78380C60}" name="Variable_filtro3"/>
    <tableColumn id="30" xr3:uid="{3C2CC3B0-4545-4E5C-B8E5-AAD05CDD3A41}" name="Descripción (Indicar qué permite ver o hacer el producto) 2"/>
    <tableColumn id="32" xr3:uid="{2F0B4ACB-2081-4369-9020-F04ABE62B6AD}" name="CAR_Tipo_Prod"/>
    <tableColumn id="33" xr3:uid="{8277A5C4-DDE4-4268-B9A2-D39560C50C97}" name="CAR_Var1_Disponible"/>
    <tableColumn id="34" xr3:uid="{2EAEC5EE-D01B-4781-A499-32811E9E50DF}" name="CAR_Periodo"/>
    <tableColumn id="35" xr3:uid="{89972549-6CAE-40EF-8DDE-4E5FB11CDCFB}" name="CAR_Proveedor"/>
    <tableColumn id="36" xr3:uid="{94687206-A22A-469D-92B1-A6635B8A1CB3}" name="CAR_Colección" dataDxfId="116">
      <calculatedColumnFormula>PRODUCTOS[[#This Row],[Data]]</calculatedColumnFormula>
    </tableColumn>
    <tableColumn id="48" xr3:uid="{431A4A68-8223-41E1-99C1-4F515A267188}" name="ESP_Tecnología" dataDxfId="115">
      <calculatedColumnFormula>PRODUCTOS[[#This Row],[Tecnología]]</calculatedColumnFormula>
    </tableColumn>
    <tableColumn id="49" xr3:uid="{A570E531-D39D-48A2-BCC8-8E0BA5937958}" name="ESP_Incluye"/>
    <tableColumn id="50" xr3:uid="{47F0E677-ED12-437C-B1EE-19EF034ECE4B}" name="ESP_Uso_Disp."/>
    <tableColumn id="51" xr3:uid="{2B1F871C-F6EB-4C62-8CD6-CC6F414B7939}" name="ESP_Fuentes "/>
    <tableColumn id="52" xr3:uid="{DB168F81-EEBC-49D6-B8D0-EB5B4A22FDFC}" name="ACC_Recibirás"/>
    <tableColumn id="53" xr3:uid="{2753EDB4-4F12-4733-B12C-3EB6FC8B96C9}" name="ACC_Licencia_uso"/>
    <tableColumn id="54" xr3:uid="{213ED19C-72CA-4F00-AE85-AAE5FBAD5BD7}" name="ACC_Actualizaciones"/>
    <tableColumn id="55" xr3:uid="{6B785009-8D1E-4000-BE64-7651AAE720D5}" name="ACC_N°_usuarios"/>
    <tableColumn id="56" xr3:uid="{B63E46F2-1F79-4D7C-9FCE-9D5FD18ABADB}" name="Etiquetas"/>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6BD1BC-C5E1-4830-9522-645858BFE94E}" name="VARIABLES" displayName="VARIABLES" ref="B3:H445" totalsRowShown="0">
  <autoFilter ref="B3:H445" xr:uid="{80128732-70B6-4CFE-AD16-304DF42C7245}"/>
  <tableColumns count="7">
    <tableColumn id="1" xr3:uid="{69819873-BFDD-4D0F-83ED-7D2504DFDA31}" name="Data"/>
    <tableColumn id="2" xr3:uid="{70760145-B5A6-4F27-A738-A1EBE3D8A954}" name="Producto"/>
    <tableColumn id="3" xr3:uid="{585C0D49-B625-41C4-8893-45B93A4BE8CC}" name="Sección"/>
    <tableColumn id="4" xr3:uid="{10EF7F87-DEF0-4028-9C31-E3E45FB50589}" name="Tema" dataDxfId="114"/>
    <tableColumn id="5" xr3:uid="{28D3851F-C206-422F-98B1-973F48082A17}" name="Verificador"/>
    <tableColumn id="6" xr3:uid="{71EF3903-87DB-422F-904D-B86468D3F2A8}" name="Variables"/>
    <tableColumn id="7" xr3:uid="{09ED368A-F77F-44FE-80CB-14C859399091}" name="ID_VAR"/>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E99C78-58E3-4038-850C-3B7D8CB3F227}" name="Personas" displayName="Personas" ref="B2:D29" totalsRowShown="0">
  <autoFilter ref="B2:D29" xr:uid="{4ECB98C2-3A93-420A-9FAE-312CA19DADDC}"/>
  <tableColumns count="3">
    <tableColumn id="1" xr3:uid="{C5197B55-D607-48AA-891B-5331234E3079}" name="Nombre"/>
    <tableColumn id="2" xr3:uid="{6D774B8C-51D7-4F0E-AF04-8EC6DCBD6703}" name="Apellido"/>
    <tableColumn id="3" xr3:uid="{CE7AF19D-2A20-4906-B20E-30F83E50BAA9}" name="Nombre Completo">
      <calculatedColumnFormula>+B3&amp;" "&amp;C3</calculatedColumnFormula>
    </tableColumn>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A3DFF5F-BB66-464A-9045-49B0328E9E76}" name="Tabla10" displayName="Tabla10" ref="B7:I208" totalsRowShown="0" headerRowDxfId="113" dataDxfId="112">
  <autoFilter ref="B7:I208" xr:uid="{54E86758-179E-494E-9D22-024745EA2489}"/>
  <tableColumns count="8">
    <tableColumn id="1" xr3:uid="{AE352613-BE77-4F50-A26C-CDFA69B4E703}" name="Data" dataDxfId="111"/>
    <tableColumn id="2" xr3:uid="{FB99AEF8-BF89-4789-90CC-B8C3024883BE}" name="Estado" dataDxfId="110"/>
    <tableColumn id="3" xr3:uid="{B15F5D46-093A-497F-970F-4E17CA63A563}" name="Fecha Actualización " dataDxfId="109"/>
    <tableColumn id="4" xr3:uid="{7EA45E0E-7020-43C1-AD03-9A178CD7430B}" name="Responsable" dataDxfId="9"/>
    <tableColumn id="8" xr3:uid="{CD6D1E9C-AD67-41FD-BB45-272D5CED1007}" name="Tema" dataDxfId="7"/>
    <tableColumn id="5" xr3:uid="{2AC1CC8A-E5DB-4A3A-BEE8-6538DDAA69E7}" name="Observación " dataDxfId="8"/>
    <tableColumn id="6" xr3:uid="{C98B1913-4D31-48AA-9995-A47CE0EA1C1E}" name="Acción" dataDxfId="108"/>
    <tableColumn id="7" xr3:uid="{FE3D67C6-9FBF-4881-B186-7BE50BE75AE3}" name="Monitoreo" dataDxfId="107"/>
  </tableColumns>
  <tableStyleInfo name="TableStyleLight1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79A991F-1A6F-4232-A4CD-E26026F59FD2}" name="Tabla1" displayName="Tabla1" ref="A9:M51" totalsRowShown="0" headerRowDxfId="106" dataDxfId="105">
  <autoFilter ref="A9:M51" xr:uid="{2573F5B0-EE83-49B6-AF2E-FA541AB2D0A7}"/>
  <tableColumns count="13">
    <tableColumn id="1" xr3:uid="{01DC2308-9C99-4EEE-82DB-DC6B48F1F8E3}" name="N°" dataDxfId="104"/>
    <tableColumn id="2" xr3:uid="{F3B4997E-B2A4-4EB5-AF03-1C32EC201E29}" name="Tema Investigación " dataDxfId="103"/>
    <tableColumn id="3" xr3:uid="{2ED8CCEC-CAF8-463E-AB90-B3689E282F52}" name="Responsables " dataDxfId="102"/>
    <tableColumn id="5" xr3:uid="{A45DAC7C-0BE8-484E-8902-C84794C6E4E6}" name="Fecha inicio" dataDxfId="101"/>
    <tableColumn id="4" xr3:uid="{1DFD24D3-150A-4A18-8D2B-471C5E615C4A}" name="Estado"/>
    <tableColumn id="7" xr3:uid="{A5E888F3-954C-4454-ABBF-0CB322AC2892}" name="Fecha Termino" dataDxfId="100"/>
    <tableColumn id="8" xr3:uid="{DC2FD273-C50C-4DC5-BCAE-F4707F0CC4FD}" name="Chile" dataDxfId="99"/>
    <tableColumn id="9" xr3:uid="{DC0F9138-A833-4513-8446-6D9A0BE8DC03}" name="Panamá " dataDxfId="98"/>
    <tableColumn id="10" xr3:uid="{1C354151-0542-4839-A312-82A4762672B3}" name="Guatemala" dataDxfId="97"/>
    <tableColumn id="11" xr3:uid="{B44F5A38-555A-4E07-BD14-45F877391CC6}" name="Honduras" dataDxfId="96"/>
    <tableColumn id="12" xr3:uid="{E43EB3EC-0D6D-42B8-A156-EA2EF365B7B3}" name="El Salvador" dataDxfId="6"/>
    <tableColumn id="6" xr3:uid="{9ED27B35-B472-416C-B394-C3447A132041}" name="Link 1" dataDxfId="4"/>
    <tableColumn id="13" xr3:uid="{0813E4B9-E868-4B0E-A181-67DEE49699BC}" name="Link 2" dataDxfId="5"/>
  </tableColumns>
  <tableStyleInfo name="TableStyleLight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94DB916-DE89-4F64-9EF8-AFB72BA8FF61}" name="Tabla14" displayName="Tabla14" ref="A12:I80" totalsRowShown="0" headerRowDxfId="95" dataDxfId="94">
  <autoFilter ref="A12:I80" xr:uid="{14629A1E-D5D5-412C-8FAB-488411430C85}"/>
  <tableColumns count="9">
    <tableColumn id="1" xr3:uid="{7299EEE0-40CF-4EF5-8F0C-C1FFA863E5B5}" name="N°" dataDxfId="3"/>
    <tableColumn id="2" xr3:uid="{9E84EC16-0161-44D0-9CB9-123C0428ADAD}" name="Tema/institución Investigación " dataDxfId="2"/>
    <tableColumn id="3" xr3:uid="{76853A8B-3945-4590-AB61-F2892D4BDEF9}" name="Responsable" dataDxfId="0"/>
    <tableColumn id="5" xr3:uid="{F7339DE0-8C86-4469-9258-ED935FDEFA77}" name="Fecha inicio" dataDxfId="1"/>
    <tableColumn id="6" xr3:uid="{1434B0D6-C669-403A-970D-962B797CA9A9}" name="Fecha avance" dataDxfId="93"/>
    <tableColumn id="7" xr3:uid="{B968D1D9-84E8-493C-9491-88D890E8453F}" name="Fecha Termino" dataDxfId="92"/>
    <tableColumn id="8" xr3:uid="{914D3775-FE9D-4F06-9643-2FF0DC094A44}" name="Comentario" dataDxfId="91"/>
    <tableColumn id="4" xr3:uid="{447DB363-0F58-4053-9903-C5B73E99B8F7}" name="Acción" dataDxfId="90"/>
    <tableColumn id="9" xr3:uid="{FAD7DF30-EA13-48D4-85BE-33B82685C836}" name="Seguimiento" dataDxfId="89"/>
  </tableColumns>
  <tableStyleInfo name="TableStyleLight1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65B9CF9-E4C7-46B6-A6AB-AE4727F44BAE}" name="DETALLE_PRODUCTO" displayName="DETALLE_PRODUCTO" ref="B8:L88" totalsRowShown="0" headerRowDxfId="88" dataDxfId="87">
  <autoFilter ref="B8:L88" xr:uid="{B19E98DB-D5A2-4B79-98FB-79403A46B576}"/>
  <tableColumns count="11">
    <tableColumn id="1" xr3:uid="{53D02E25-6272-402F-ABD7-44B8E0C71D87}" name="Data" dataDxfId="86"/>
    <tableColumn id="8" xr3:uid="{EC4D90DB-631D-4228-A704-DD698C8FDA74}" name="id_producto" dataDxfId="85"/>
    <tableColumn id="2" xr3:uid="{8BB7EEC5-6570-41F8-9A07-5AAEA8522606}" name="Plazo Producto" dataDxfId="84"/>
    <tableColumn id="3" xr3:uid="{8CB3D480-A20D-43D6-A036-A52F2B756492}" name="Producto" dataDxfId="83"/>
    <tableColumn id="4" xr3:uid="{A37F897B-BDC4-49DB-9D73-0B585928FBCF}" name="Secciones" dataDxfId="82"/>
    <tableColumn id="5" xr3:uid="{52913CC1-5A92-42A3-9DE0-3B6AB5FF68D3}" name="Sub-secciones" dataDxfId="81"/>
    <tableColumn id="6" xr3:uid="{AA418FB7-7169-4105-9A7B-952204D6B07D}" name="Variables" dataDxfId="80"/>
    <tableColumn id="7" xr3:uid="{9CFF7943-E7AB-407C-A8B2-A61784C0D377}" name="Fuente" dataDxfId="79"/>
    <tableColumn id="9" xr3:uid="{E0A15B94-D546-4F86-877E-4ECCBE8390C9}" name="Situación Variable" dataDxfId="78"/>
    <tableColumn id="10" xr3:uid="{766CAFFF-49CC-4F0A-A3FA-AA09276E3B90}" name="Fecha Actualización" dataDxfId="77"/>
    <tableColumn id="11" xr3:uid="{8FEDBB30-0CE4-44B9-B885-55B24F35F89F}" name="Observaciones" dataDxfId="76"/>
  </tableColumns>
  <tableStyleInfo name="TableStyleLight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903E000-6268-4700-8DED-A61277FDDF6A}" name="SHOPIFY" displayName="SHOPIFY" ref="A7:AX82" totalsRowShown="0" headerRowDxfId="75">
  <autoFilter ref="A7:AX82" xr:uid="{8E7BE500-FD82-4AF8-9786-CF4905281DB3}"/>
  <tableColumns count="50">
    <tableColumn id="1" xr3:uid="{97B30EC8-C107-4A29-BFE9-64B671A010DD}" name="id_data" dataDxfId="74">
      <calculatedColumnFormula>PRODUCTOS[[#This Row],[id_data]]</calculatedColumnFormula>
    </tableColumn>
    <tableColumn id="2" xr3:uid="{D4210DF6-B71C-4CEA-B273-A001CC99D71D}" name="Corr_Producto" dataDxfId="73"/>
    <tableColumn id="3" xr3:uid="{3A3C3A45-DC12-420E-B4A9-B6FC4AB09680}" name="Data" dataDxfId="72"/>
    <tableColumn id="4" xr3:uid="{F589E312-6F04-441B-BD92-57D8AF605B91}" name="id_producto" dataDxfId="71">
      <calculatedColumnFormula>+A8&amp;"-"&amp;B8</calculatedColumnFormula>
    </tableColumn>
    <tableColumn id="5" xr3:uid="{8673061C-EC24-4EF4-81F6-F73CCCED37A8}" name="Producto asociado " dataDxfId="70"/>
    <tableColumn id="32" xr3:uid="{BB6CBD3F-A1DC-4006-8ED6-2EDD0372776F}" name="Nombre comercial" dataDxfId="69">
      <calculatedColumnFormula>PRODUCTOS[[#This Row],[Nombre comercial]]</calculatedColumnFormula>
    </tableColumn>
    <tableColumn id="47" xr3:uid="{1BF29101-CC46-4386-87BF-FB5000527CC1}" name="Variante" dataDxfId="68">
      <calculatedColumnFormula>#REF!</calculatedColumnFormula>
    </tableColumn>
    <tableColumn id="46" xr3:uid="{971E696E-617D-42F5-AD13-6C98573AB151}" name="Corr_variante" dataDxfId="67">
      <calculatedColumnFormula>#REF!</calculatedColumnFormula>
    </tableColumn>
    <tableColumn id="20" xr3:uid="{8623108B-5216-4DE8-A078-C2EA5007B662}" name="id_prod_var" dataDxfId="66">
      <calculatedColumnFormula>#REF!</calculatedColumnFormula>
    </tableColumn>
    <tableColumn id="6" xr3:uid="{F158BFCF-29BB-4A21-85DD-EC1A577268A9}" name="Estado" dataDxfId="65"/>
    <tableColumn id="21" xr3:uid="{F5606F96-2B4C-4028-BAFD-98E68F248BB6}" name="Avance" dataDxfId="64" dataCellStyle="Porcentaje"/>
    <tableColumn id="7" xr3:uid="{F996455F-A80C-45DE-824E-AA15DC67B89F}" name="Responsable Desarrollo" dataDxfId="63">
      <calculatedColumnFormula>PRODUCTOS[[#This Row],[Responsable Desarrollo]]</calculatedColumnFormula>
    </tableColumn>
    <tableColumn id="8" xr3:uid="{8243748E-EFCB-4AEF-AE13-DEB22DE5398A}" name="Responsable Información" dataDxfId="62">
      <calculatedColumnFormula>PRODUCTOS[[#This Row],[Responsable Información]]</calculatedColumnFormula>
    </tableColumn>
    <tableColumn id="19" xr3:uid="{1B0EF15B-CCC6-4071-9C39-986D237DCBFD}" name="PORTADA SHOPIFY" dataDxfId="61"/>
    <tableColumn id="25" xr3:uid="{DE283954-0E54-4788-A6B7-64B3FABE5655}" name="Párrafo enganche" dataDxfId="60"/>
    <tableColumn id="31" xr3:uid="{69B5166B-7DB7-4B2A-BDDB-51BC1CDC9E13}" name="Variante_1" dataDxfId="59"/>
    <tableColumn id="30" xr3:uid="{FD2BFBD3-7364-4A40-82AD-5ED8F1EC60C8}" name="Precio_1" dataDxfId="58"/>
    <tableColumn id="27" xr3:uid="{7BAA5845-FEF8-4AF0-A034-4502EA6425FB}" name="Variante_2" dataDxfId="57"/>
    <tableColumn id="26" xr3:uid="{055AC0B8-B715-4865-A615-F93F51BDB937}" name="Precio_2" dataDxfId="56"/>
    <tableColumn id="34" xr3:uid="{E986E95A-C830-4C89-88DC-A69F64460E34}" name="Variante_3" dataDxfId="55"/>
    <tableColumn id="33" xr3:uid="{15105E85-D580-466D-8DEA-A21111029F6E}" name="Precio_3" dataDxfId="54"/>
    <tableColumn id="50" xr3:uid="{86C9CDBF-0B44-4420-A48E-6FF93F44FE71}" name="Variable_filtro1" dataDxfId="53"/>
    <tableColumn id="49" xr3:uid="{29F0FFEC-DA2B-4599-9D83-29AA5C05A4F0}" name="Variable_filtro2" dataDxfId="52"/>
    <tableColumn id="48" xr3:uid="{4B1206D9-C4A0-496A-A7B2-086AF0122968}" name="Variable_filtro3" dataDxfId="51"/>
    <tableColumn id="9" xr3:uid="{EE306381-1575-4475-A9CE-5592A93932BB}" name="Descripción (Indicar qué permite ver o hacer el producto) " dataDxfId="50"/>
    <tableColumn id="35" xr3:uid="{C39FDC20-ABE5-4151-B056-F4B5E12D47DD}" name="CAR_Tipo_Prod" dataDxfId="49"/>
    <tableColumn id="36" xr3:uid="{C8D4ECC0-DE7A-41BF-A6E9-9964E26F4261}" name="CAR_Var1_Disponible" dataDxfId="48"/>
    <tableColumn id="39" xr3:uid="{87F44B21-0148-4ECE-9BC5-6D8A4C1030F3}" name="CAR_Periodo" dataDxfId="47"/>
    <tableColumn id="37" xr3:uid="{DB23C32C-B4CE-4982-8D0A-F32C01C6CF98}" name="CAR_Proveedor" dataDxfId="46"/>
    <tableColumn id="38" xr3:uid="{887C31F6-B5D9-48A2-AC60-3BBFDA8C2D93}" name="CAR_Colección" dataDxfId="45">
      <calculatedColumnFormula>SHOPIFY[[#This Row],[Data]]</calculatedColumnFormula>
    </tableColumn>
    <tableColumn id="10" xr3:uid="{465FFD71-9838-46F8-96D9-04071B46AADF}" name="ESP_Tecnología" dataDxfId="44">
      <calculatedColumnFormula>PRODUCTOS[[#This Row],[Tecnología]]</calculatedColumnFormula>
    </tableColumn>
    <tableColumn id="11" xr3:uid="{EC2BE421-D8F5-4218-AF58-90E90B893031}" name="Host " dataDxfId="43"/>
    <tableColumn id="12" xr3:uid="{E79C574B-B7A1-469C-8F8F-2D0CFAE51341}" name="Link Odoo" dataDxfId="42"/>
    <tableColumn id="13" xr3:uid="{3809FE9C-54F9-4CF7-B339-2E0041642249}" name="Fecha Publicación" dataDxfId="41"/>
    <tableColumn id="14" xr3:uid="{F596F3F4-DDEC-4196-A3BB-82BA12090401}" name="País" dataDxfId="40"/>
    <tableColumn id="15" xr3:uid="{8ABA9F49-20E7-4D44-969F-61983CB570CF}" name="Escala " dataDxfId="39"/>
    <tableColumn id="16" xr3:uid="{96768B2C-E9AB-4A4C-B2EA-54B345E4B2EE}" name="ESP_Periodo" dataDxfId="38"/>
    <tableColumn id="40" xr3:uid="{B886925D-5342-4EF0-BEC7-231A532CD384}" name="ESP_Incluye" dataDxfId="37"/>
    <tableColumn id="41" xr3:uid="{3B13D200-0F79-4222-81F3-6523101D8224}" name="ESP_Uso_Disp." dataDxfId="36"/>
    <tableColumn id="42" xr3:uid="{36761705-B510-456F-B13C-7C1F1691A844}" name="ESP_Fuentes " dataDxfId="35"/>
    <tableColumn id="43" xr3:uid="{51F4D077-A0BB-4F59-B19A-FA245554DE68}" name="ACC_Recibirás" dataDxfId="34"/>
    <tableColumn id="44" xr3:uid="{5291A2DA-9FCC-47E6-8092-612F754EE474}" name="ACC_Licencia_uso" dataDxfId="33"/>
    <tableColumn id="17" xr3:uid="{77D650B5-1F6E-4D9B-91EE-AFD5F57BC1C1}" name="ACC_Actualizaciones" dataDxfId="32"/>
    <tableColumn id="45" xr3:uid="{9AD5E5EE-A8BD-4739-AE89-A1B8EC4723F5}" name="ACC_N°_usuarios" dataDxfId="31"/>
    <tableColumn id="18" xr3:uid="{AC3AE441-67FC-4118-9DEB-4484BC70FA5A}" name="Etiquetas" dataDxfId="30"/>
    <tableColumn id="22" xr3:uid="{0EAB21ED-E5E2-4B44-8E8C-DA03632B81CB}" name="Vistas" dataDxfId="29"/>
    <tableColumn id="23" xr3:uid="{4146A4AA-B422-4A23-AFC0-891AE3F78FEE}" name="Repositorio Dropbox"/>
    <tableColumn id="24" xr3:uid="{44B7EB22-51ED-4A59-9AAA-14197F95E149}" name="Link Logo"/>
    <tableColumn id="28" xr3:uid="{4352BE36-B76B-41FB-8592-7009FF2F8409}" name="Observaciones" dataDxfId="28"/>
    <tableColumn id="29" xr3:uid="{2127F871-F5E7-448D-8C26-8CF290798729}" name="Miniatura" dataDxfId="27"/>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333795-F402-425E-9AC7-1C17203C211E}" name="BORRADOR_PRODUCTOS" displayName="BORRADOR_PRODUCTOS" ref="B11:P112" totalsRowShown="0" headerRowDxfId="26" tableBorderDxfId="25">
  <autoFilter ref="B11:P112" xr:uid="{488C7ADA-DF10-4033-BE01-B6478A789716}">
    <filterColumn colId="0">
      <filters>
        <filter val="DATAMUNICIPIO"/>
      </filters>
    </filterColumn>
  </autoFilter>
  <sortState xmlns:xlrd2="http://schemas.microsoft.com/office/spreadsheetml/2017/richdata2" ref="B12:P64">
    <sortCondition ref="B12:B64"/>
    <sortCondition ref="D12:D64"/>
  </sortState>
  <tableColumns count="15">
    <tableColumn id="1" xr3:uid="{229DCB04-6969-4E62-A149-FB9E3CAE5BF4}" name="Data" dataDxfId="24"/>
    <tableColumn id="2" xr3:uid="{CD34A55D-D0AD-4B52-8194-AFDE7E5C6050}" name="Producto Previos" dataDxfId="23"/>
    <tableColumn id="3" xr3:uid="{4029C438-04CA-46F0-B968-E3D862055C27}" name="Secuencia (dentro DATA)" dataDxfId="22"/>
    <tableColumn id="4" xr3:uid="{9842277F-498F-4399-B9E9-AE2739193ABA}" name="País" dataDxfId="21"/>
    <tableColumn id="5" xr3:uid="{ED853D5F-1B7C-4052-B0FE-5337CC52FC4D}" name="Integrado en PRODUCTOS? [SI/NO]" dataDxfId="20"/>
    <tableColumn id="15" xr3:uid="{8D63376D-2407-4CF9-A0F9-4552C9649833}" name="id_producto" dataDxfId="19"/>
    <tableColumn id="6" xr3:uid="{14D31B75-8E88-42FB-BB27-6BB36C1418D0}" name="Prioridad [1-9]" dataDxfId="18"/>
    <tableColumn id="7" xr3:uid="{679658E8-A980-4528-82C7-F19E24336030}" name="Estado" dataDxfId="17"/>
    <tableColumn id="8" xr3:uid="{2EF6A42B-DFA0-4FE7-A1E1-2E79F580EB12}" name="Avance [0-100%]" dataDxfId="16" dataCellStyle="Porcentaje"/>
    <tableColumn id="9" xr3:uid="{40541782-CDD5-4622-B1C1-C97D63A0C9AA}" name="Responsable Desarrollo" dataDxfId="15"/>
    <tableColumn id="10" xr3:uid="{3B543DE3-BF65-4BD9-9932-28271C56E4C6}" name="Responsable Información" dataDxfId="14"/>
    <tableColumn id="11" xr3:uid="{DAB3B04F-F977-4413-A23F-4094B552D30E}" name="Tareas/Elementos / Observaciones" dataDxfId="13"/>
    <tableColumn id="12" xr3:uid="{78859102-313B-47F6-BED8-F613D7B8587E}" name="Tecnología" dataDxfId="12"/>
    <tableColumn id="13" xr3:uid="{BBACA7B7-AF7E-4714-A44E-1572587CA1A4}" name="Fecha estimada" dataDxfId="11"/>
    <tableColumn id="14" xr3:uid="{3D3E6850-E86A-4D4E-99C6-7FEB6D12B271}" name="Fecha Actualización [de esta info]" dataDxfId="10"/>
  </tableColumns>
  <tableStyleInfo name="TableStyleLight1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pp.powerbi.com/view?r=eyJrIjoiZWQyNDBiOTctNTdmOC00YzU2LWFlMDEtMjFkNTcyNGI2NjA3IiwidCI6IjhmYmFhNWJmLTJlY2MtNGRjOC1iNTZiLThmOTJlMzA3ZjA3NiIsImMiOjR9&amp;pageName=ReportSectionda6fb149b3546bbb76b2" TargetMode="External"/><Relationship Id="rId13" Type="http://schemas.microsoft.com/office/2007/relationships/slicer" Target="../slicers/slicer1.xml"/><Relationship Id="rId3" Type="http://schemas.openxmlformats.org/officeDocument/2006/relationships/hyperlink" Target="https://app.powerbi.com/view?r=eyJrIjoiNDNiNjBiZTYtNjIzNS00M2QwLThmOTQtNThhMzJhNTA4ZWRmIiwidCI6IjhmYmFhNWJmLTJlY2MtNGRjOC1iNTZiLThmOTJlMzA3ZjA3NiIsImMiOjR9" TargetMode="External"/><Relationship Id="rId7" Type="http://schemas.openxmlformats.org/officeDocument/2006/relationships/hyperlink" Target="https://app.powerbi.com/view?r=eyJrIjoiNjhhOWMzOGMtMTI0OS00MzQxLWE4OGQtMWY3MGM2NDFmYjQ5IiwidCI6IjhmYmFhNWJmLTJlY2MtNGRjOC1iNTZiLThmOTJlMzA3ZjA3NiIsImMiOjR9" TargetMode="External"/><Relationship Id="rId12" Type="http://schemas.openxmlformats.org/officeDocument/2006/relationships/table" Target="../tables/table1.xml"/><Relationship Id="rId2" Type="http://schemas.openxmlformats.org/officeDocument/2006/relationships/hyperlink" Target="https://app.powerbi.com/view?r=eyJrIjoiYzkwOTBkYjYtNjZhZS00YWM3LTllNTctZjgzZjI4MmQzOTIwIiwidCI6IjhmYmFhNWJmLTJlY2MtNGRjOC1iNTZiLThmOTJlMzA3ZjA3NiIsImMiOjR9" TargetMode="External"/><Relationship Id="rId1" Type="http://schemas.openxmlformats.org/officeDocument/2006/relationships/hyperlink" Target="https://app.powerbi.com/view?r=eyJrIjoiNjk3NWE0YmItYjkzNC00MjcwLTgzMzktZjkxNDQyNWYxODQ2IiwidCI6IjhmYmFhNWJmLTJlY2MtNGRjOC1iNTZiLThmOTJlMzA3ZjA3NiIsImMiOjR9" TargetMode="External"/><Relationship Id="rId6" Type="http://schemas.openxmlformats.org/officeDocument/2006/relationships/hyperlink" Target="https://app.powerbi.com/view?r=eyJrIjoiYjMyYjQyODYtMjNlZS00NzQ1LTgxMjItMTQxNmJjODQxZmM3IiwidCI6IjhmYmFhNWJmLTJlY2MtNGRjOC1iNTZiLThmOTJlMzA3ZjA3NiIsImMiOjR9" TargetMode="External"/><Relationship Id="rId11" Type="http://schemas.openxmlformats.org/officeDocument/2006/relationships/drawing" Target="../drawings/drawing1.xml"/><Relationship Id="rId5" Type="http://schemas.openxmlformats.org/officeDocument/2006/relationships/hyperlink" Target="https://app.powerbi.com/view?r=eyJrIjoiOWZhNDdmY2EtMzRmNC00MzJiLWIxMWItYmYzZWUyOTllYzgwIiwidCI6IjhmYmFhNWJmLTJlY2MtNGRjOC1iNTZiLThmOTJlMzA3ZjA3NiIsImMiOjR9" TargetMode="External"/><Relationship Id="rId10" Type="http://schemas.openxmlformats.org/officeDocument/2006/relationships/printerSettings" Target="../printerSettings/printerSettings1.bin"/><Relationship Id="rId4" Type="http://schemas.openxmlformats.org/officeDocument/2006/relationships/hyperlink" Target="https://www.dropbox.com/sh/nk595afz48hkve0/AABGXt-D4y-hqyhFbZl93zbBa?dl=0" TargetMode="External"/><Relationship Id="rId9" Type="http://schemas.openxmlformats.org/officeDocument/2006/relationships/hyperlink" Target="https://app.powerbi.com/view?r=eyJrIjoiOTVhZGE0ZGEtMmY4Zi00MWY5LThjZGEtZmU0MjljYWI3ZTlmIiwidCI6IjhmYmFhNWJmLTJlY2MtNGRjOC1iNTZiLThmOTJlMzA3ZjA3NiIsImMiOjR9"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sud-austral.maps.arcgis.com/apps/webappviewer/index.html?id=85acb5c264dd461aab08972960d2cc60" TargetMode="External"/><Relationship Id="rId1" Type="http://schemas.openxmlformats.org/officeDocument/2006/relationships/hyperlink" Target="https://www.dropbox.com/sh/kh8gwmvprdymv7y/AAAAKNjMJ_CEAf_QLM_YBT5ea?dl=0" TargetMode="External"/><Relationship Id="rId6" Type="http://schemas.microsoft.com/office/2007/relationships/slicer" Target="../slicers/slicer2.xml"/><Relationship Id="rId5" Type="http://schemas.openxmlformats.org/officeDocument/2006/relationships/table" Target="../tables/table2.xml"/><Relationship Id="rId4"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07/relationships/slicer" Target="../slicers/slicer3.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conicyt.cl/fondap/2014/12/09/sexto-concurso-nacional-de-centros-en-investigacion-en-areas-prioritarias-%e2%80%93-fondap/" TargetMode="External"/><Relationship Id="rId7" Type="http://schemas.openxmlformats.org/officeDocument/2006/relationships/table" Target="../tables/table6.xml"/><Relationship Id="rId2" Type="http://schemas.openxmlformats.org/officeDocument/2006/relationships/hyperlink" Target="https://coes.cl/" TargetMode="External"/><Relationship Id="rId1" Type="http://schemas.openxmlformats.org/officeDocument/2006/relationships/hyperlink" Target="https://dataverse.harvard.edu/dataverse/coes_data_repository;jsessionid=e230b79cdc5798e80731f85ff2b4?q=&amp;types=datasets&amp;sort=dateSort&amp;order=desc&amp;page=1" TargetMode="External"/><Relationship Id="rId6" Type="http://schemas.openxmlformats.org/officeDocument/2006/relationships/printerSettings" Target="../printerSettings/printerSettings4.bin"/><Relationship Id="rId5" Type="http://schemas.openxmlformats.org/officeDocument/2006/relationships/hyperlink" Target="http://ihp-wins.unesco.org/maps/934" TargetMode="External"/><Relationship Id="rId4" Type="http://schemas.openxmlformats.org/officeDocument/2006/relationships/hyperlink" Target="https://ministeriopublico.gob.pa/estadisticas-judiciales/violencia-domestica/"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ide.sma.gob.cl/" TargetMode="External"/><Relationship Id="rId1" Type="http://schemas.openxmlformats.org/officeDocument/2006/relationships/hyperlink" Target="http://www.geomop.cl/VisorObras/home.html" TargetMode="External"/><Relationship Id="rId6" Type="http://schemas.microsoft.com/office/2007/relationships/slicer" Target="../slicers/slicer4.xml"/><Relationship Id="rId5" Type="http://schemas.openxmlformats.org/officeDocument/2006/relationships/table" Target="../tables/table7.xml"/><Relationship Id="rId4"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table" Target="../tables/table8.xml"/><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pp.powerbi.com/view?r=eyJrIjoiYzY0ZTJhYjUtZTkzMi00ZmRjLTg0NWEtZGU3ZGY1MmI0ZThkIiwidCI6IjhmYmFhNWJmLTJlY2MtNGRjOC1iNTZiLThmOTJlMzA3ZjA3NiIsImMiOjR9" TargetMode="External"/><Relationship Id="rId1" Type="http://schemas.openxmlformats.org/officeDocument/2006/relationships/hyperlink" Target="https://app.powerbi.com/view?r=eyJrIjoiZWQyNDBiOTctNTdmOC00YzU2LWFlMDEtMjFkNTcyNGI2NjA3IiwidCI6IjhmYmFhNWJmLTJlY2MtNGRjOC1iNTZiLThmOTJlMzA3ZjA3NiIsImMiOjR9&amp;pageName=ReportSectionda6fb149b3546bbb76b2" TargetMode="External"/><Relationship Id="rId6" Type="http://schemas.microsoft.com/office/2007/relationships/slicer" Target="../slicers/slicer6.xml"/><Relationship Id="rId5" Type="http://schemas.openxmlformats.org/officeDocument/2006/relationships/table" Target="../tables/table9.xml"/><Relationship Id="rId4"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microsoft.com/office/2007/relationships/slicer" Target="../slicers/slicer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569FB-0D63-486E-90FA-C6B113AE5A31}">
  <dimension ref="B5:K33"/>
  <sheetViews>
    <sheetView showGridLines="0" topLeftCell="A4" zoomScale="70" zoomScaleNormal="70" workbookViewId="0">
      <selection activeCell="G24" sqref="G24"/>
    </sheetView>
  </sheetViews>
  <sheetFormatPr baseColWidth="10" defaultRowHeight="14.5" x14ac:dyDescent="0.35"/>
  <cols>
    <col min="2" max="2" width="20.08984375" customWidth="1"/>
    <col min="3" max="3" width="9.1796875" customWidth="1"/>
    <col min="4" max="5" width="12.54296875" style="5" customWidth="1"/>
    <col min="6" max="6" width="14.81640625" style="5" bestFit="1" customWidth="1"/>
    <col min="7" max="8" width="55.54296875" customWidth="1"/>
    <col min="9" max="9" width="30.08984375" customWidth="1"/>
    <col min="10" max="10" width="22.36328125" customWidth="1"/>
    <col min="11" max="11" width="21.81640625" customWidth="1"/>
  </cols>
  <sheetData>
    <row r="5" spans="2:11" ht="23.4" customHeight="1" x14ac:dyDescent="0.35"/>
    <row r="6" spans="2:11" ht="24.65" customHeight="1" x14ac:dyDescent="0.35"/>
    <row r="7" spans="2:11" x14ac:dyDescent="0.35">
      <c r="B7" t="s">
        <v>31</v>
      </c>
      <c r="C7" t="s">
        <v>80</v>
      </c>
      <c r="D7" s="5" t="s">
        <v>92</v>
      </c>
      <c r="E7" s="5" t="s">
        <v>163</v>
      </c>
      <c r="F7" s="5" t="s">
        <v>168</v>
      </c>
      <c r="G7" t="s">
        <v>33</v>
      </c>
      <c r="H7" t="s">
        <v>1349</v>
      </c>
      <c r="I7" s="8" t="s">
        <v>171</v>
      </c>
      <c r="J7" t="s">
        <v>32</v>
      </c>
      <c r="K7" t="s">
        <v>1</v>
      </c>
    </row>
    <row r="8" spans="2:11" ht="103" customHeight="1" x14ac:dyDescent="0.35">
      <c r="B8" s="1" t="s">
        <v>3</v>
      </c>
      <c r="C8" s="4" t="s">
        <v>62</v>
      </c>
      <c r="D8" s="11" t="s">
        <v>158</v>
      </c>
      <c r="E8" s="6" t="s">
        <v>137</v>
      </c>
      <c r="F8" s="6" t="s">
        <v>98</v>
      </c>
      <c r="G8" s="2" t="s">
        <v>1360</v>
      </c>
      <c r="H8" s="1"/>
      <c r="I8" s="3" t="s">
        <v>187</v>
      </c>
      <c r="J8" s="3" t="s">
        <v>155</v>
      </c>
      <c r="K8" s="3" t="s">
        <v>0</v>
      </c>
    </row>
    <row r="9" spans="2:11" ht="143.5" customHeight="1" x14ac:dyDescent="0.35">
      <c r="B9" s="1" t="s">
        <v>4</v>
      </c>
      <c r="C9" s="4" t="s">
        <v>63</v>
      </c>
      <c r="D9" s="11" t="s">
        <v>161</v>
      </c>
      <c r="E9" s="6" t="s">
        <v>167</v>
      </c>
      <c r="F9" s="6" t="s">
        <v>99</v>
      </c>
      <c r="G9" s="2" t="s">
        <v>1366</v>
      </c>
      <c r="H9" s="1"/>
      <c r="I9" s="46" t="s">
        <v>174</v>
      </c>
      <c r="J9" s="3" t="s">
        <v>151</v>
      </c>
      <c r="K9" s="3" t="s">
        <v>2</v>
      </c>
    </row>
    <row r="10" spans="2:11" ht="161.5" customHeight="1" x14ac:dyDescent="0.35">
      <c r="B10" s="1" t="s">
        <v>5</v>
      </c>
      <c r="C10" s="4" t="s">
        <v>64</v>
      </c>
      <c r="D10" s="11" t="s">
        <v>158</v>
      </c>
      <c r="E10" s="6" t="s">
        <v>137</v>
      </c>
      <c r="F10" s="6" t="s">
        <v>123</v>
      </c>
      <c r="G10" s="2" t="s">
        <v>1367</v>
      </c>
      <c r="H10" s="1"/>
      <c r="I10" s="46" t="s">
        <v>175</v>
      </c>
      <c r="J10" s="3" t="s">
        <v>144</v>
      </c>
      <c r="K10" s="3" t="s">
        <v>30</v>
      </c>
    </row>
    <row r="11" spans="2:11" ht="128" customHeight="1" x14ac:dyDescent="0.35">
      <c r="B11" s="1" t="s">
        <v>6</v>
      </c>
      <c r="C11" s="4" t="s">
        <v>65</v>
      </c>
      <c r="D11" s="11" t="s">
        <v>182</v>
      </c>
      <c r="E11" s="6" t="s">
        <v>166</v>
      </c>
      <c r="F11" s="6" t="s">
        <v>125</v>
      </c>
      <c r="G11" s="2" t="s">
        <v>1351</v>
      </c>
      <c r="H11" s="1"/>
      <c r="I11" s="46" t="s">
        <v>183</v>
      </c>
      <c r="J11" s="3" t="s">
        <v>153</v>
      </c>
      <c r="K11" s="3" t="s">
        <v>21</v>
      </c>
    </row>
    <row r="12" spans="2:11" ht="133.5" customHeight="1" x14ac:dyDescent="0.35">
      <c r="B12" s="1" t="s">
        <v>1100</v>
      </c>
      <c r="C12" s="4" t="s">
        <v>66</v>
      </c>
      <c r="D12" s="11" t="s">
        <v>158</v>
      </c>
      <c r="E12" s="6" t="s">
        <v>137</v>
      </c>
      <c r="F12" s="6" t="s">
        <v>131</v>
      </c>
      <c r="G12" s="2" t="s">
        <v>1369</v>
      </c>
      <c r="H12" s="1"/>
      <c r="I12" s="46" t="s">
        <v>177</v>
      </c>
      <c r="J12" s="3" t="s">
        <v>156</v>
      </c>
      <c r="K12" s="3" t="s">
        <v>29</v>
      </c>
    </row>
    <row r="13" spans="2:11" ht="99" customHeight="1" x14ac:dyDescent="0.35">
      <c r="B13" s="1" t="s">
        <v>7</v>
      </c>
      <c r="C13" s="4" t="s">
        <v>67</v>
      </c>
      <c r="D13" s="11" t="s">
        <v>161</v>
      </c>
      <c r="E13" s="6" t="s">
        <v>137</v>
      </c>
      <c r="F13" s="6" t="s">
        <v>127</v>
      </c>
      <c r="G13" s="2" t="s">
        <v>1370</v>
      </c>
      <c r="H13" s="1"/>
      <c r="I13" s="3" t="s">
        <v>176</v>
      </c>
      <c r="J13" s="46" t="s">
        <v>149</v>
      </c>
      <c r="K13" s="3"/>
    </row>
    <row r="14" spans="2:11" ht="87" x14ac:dyDescent="0.35">
      <c r="B14" s="1" t="s">
        <v>8</v>
      </c>
      <c r="C14" s="4" t="s">
        <v>68</v>
      </c>
      <c r="D14" s="11" t="s">
        <v>158</v>
      </c>
      <c r="E14" s="6" t="s">
        <v>137</v>
      </c>
      <c r="F14" s="6" t="s">
        <v>95</v>
      </c>
      <c r="G14" s="2" t="s">
        <v>1365</v>
      </c>
      <c r="H14" s="1"/>
      <c r="I14" s="3" t="s">
        <v>178</v>
      </c>
      <c r="J14" s="3" t="s">
        <v>154</v>
      </c>
      <c r="K14" s="3" t="s">
        <v>26</v>
      </c>
    </row>
    <row r="15" spans="2:11" ht="31.5" x14ac:dyDescent="0.35">
      <c r="B15" s="1" t="s">
        <v>9</v>
      </c>
      <c r="C15" s="4" t="s">
        <v>69</v>
      </c>
      <c r="D15" s="11" t="s">
        <v>162</v>
      </c>
      <c r="E15" s="6" t="s">
        <v>164</v>
      </c>
      <c r="F15" s="6" t="s">
        <v>164</v>
      </c>
      <c r="G15" s="1"/>
      <c r="H15" s="1"/>
      <c r="I15" s="3" t="s">
        <v>176</v>
      </c>
      <c r="J15" s="3" t="s">
        <v>157</v>
      </c>
      <c r="K15" s="3" t="s">
        <v>186</v>
      </c>
    </row>
    <row r="16" spans="2:11" ht="101.5" x14ac:dyDescent="0.35">
      <c r="B16" s="1" t="s">
        <v>10</v>
      </c>
      <c r="C16" s="4" t="s">
        <v>70</v>
      </c>
      <c r="D16" s="11" t="s">
        <v>158</v>
      </c>
      <c r="E16" s="6" t="s">
        <v>133</v>
      </c>
      <c r="F16" s="6" t="s">
        <v>170</v>
      </c>
      <c r="G16" s="2" t="s">
        <v>1368</v>
      </c>
      <c r="H16" s="1"/>
      <c r="I16" s="3" t="s">
        <v>176</v>
      </c>
      <c r="J16" s="3"/>
      <c r="K16" s="3" t="s">
        <v>22</v>
      </c>
    </row>
    <row r="17" spans="2:11" ht="75" customHeight="1" x14ac:dyDescent="0.35">
      <c r="B17" s="1" t="s">
        <v>11</v>
      </c>
      <c r="C17" s="4" t="s">
        <v>71</v>
      </c>
      <c r="D17" s="11" t="s">
        <v>160</v>
      </c>
      <c r="E17" s="6" t="s">
        <v>137</v>
      </c>
      <c r="F17" s="6" t="s">
        <v>169</v>
      </c>
      <c r="G17" s="137" t="s">
        <v>1352</v>
      </c>
      <c r="H17" s="134" t="s">
        <v>1350</v>
      </c>
      <c r="I17" s="46" t="s">
        <v>179</v>
      </c>
      <c r="J17" s="3" t="s">
        <v>146</v>
      </c>
      <c r="K17" s="3" t="s">
        <v>19</v>
      </c>
    </row>
    <row r="18" spans="2:11" ht="87" x14ac:dyDescent="0.35">
      <c r="B18" s="1" t="s">
        <v>12</v>
      </c>
      <c r="C18" s="4" t="s">
        <v>72</v>
      </c>
      <c r="D18" s="11" t="s">
        <v>158</v>
      </c>
      <c r="E18" s="6" t="s">
        <v>137</v>
      </c>
      <c r="F18" s="6" t="s">
        <v>95</v>
      </c>
      <c r="G18" s="136"/>
      <c r="H18" s="1"/>
      <c r="I18" s="46" t="s">
        <v>172</v>
      </c>
      <c r="J18" s="3" t="s">
        <v>152</v>
      </c>
      <c r="K18" s="3" t="s">
        <v>24</v>
      </c>
    </row>
    <row r="19" spans="2:11" ht="101.5" x14ac:dyDescent="0.35">
      <c r="B19" s="1" t="s">
        <v>13</v>
      </c>
      <c r="C19" s="4" t="s">
        <v>73</v>
      </c>
      <c r="D19" s="11" t="s">
        <v>159</v>
      </c>
      <c r="E19" s="6" t="s">
        <v>137</v>
      </c>
      <c r="F19" s="6" t="s">
        <v>139</v>
      </c>
      <c r="G19" s="138" t="s">
        <v>1353</v>
      </c>
      <c r="H19" s="7"/>
      <c r="I19" s="46" t="s">
        <v>173</v>
      </c>
      <c r="J19" s="3" t="s">
        <v>143</v>
      </c>
      <c r="K19" s="3" t="s">
        <v>25</v>
      </c>
    </row>
    <row r="20" spans="2:11" x14ac:dyDescent="0.35">
      <c r="B20" s="1" t="s">
        <v>14</v>
      </c>
      <c r="C20" s="4" t="s">
        <v>74</v>
      </c>
      <c r="D20" s="11" t="s">
        <v>158</v>
      </c>
      <c r="E20" s="6" t="s">
        <v>129</v>
      </c>
      <c r="F20" s="6" t="s">
        <v>129</v>
      </c>
      <c r="G20" s="1"/>
      <c r="H20" s="1"/>
      <c r="I20" s="3" t="s">
        <v>176</v>
      </c>
      <c r="J20" s="3"/>
      <c r="K20" s="3" t="s">
        <v>186</v>
      </c>
    </row>
    <row r="21" spans="2:11" x14ac:dyDescent="0.35">
      <c r="B21" s="1" t="s">
        <v>15</v>
      </c>
      <c r="C21" s="4" t="s">
        <v>75</v>
      </c>
      <c r="D21" s="11" t="s">
        <v>162</v>
      </c>
      <c r="E21" s="6" t="s">
        <v>164</v>
      </c>
      <c r="F21" s="6" t="s">
        <v>164</v>
      </c>
      <c r="G21" s="1"/>
      <c r="H21" s="1"/>
      <c r="I21" s="3" t="s">
        <v>176</v>
      </c>
      <c r="J21" s="3"/>
      <c r="K21" s="3" t="s">
        <v>186</v>
      </c>
    </row>
    <row r="22" spans="2:11" ht="31.5" x14ac:dyDescent="0.35">
      <c r="B22" s="1" t="s">
        <v>16</v>
      </c>
      <c r="C22" s="4" t="s">
        <v>76</v>
      </c>
      <c r="D22" s="11" t="s">
        <v>162</v>
      </c>
      <c r="E22" s="6" t="s">
        <v>165</v>
      </c>
      <c r="F22" s="6" t="s">
        <v>165</v>
      </c>
      <c r="G22" s="1"/>
      <c r="H22" s="1"/>
      <c r="I22" s="3" t="s">
        <v>176</v>
      </c>
      <c r="J22" s="3" t="s">
        <v>150</v>
      </c>
      <c r="K22" s="3" t="s">
        <v>23</v>
      </c>
    </row>
    <row r="23" spans="2:11" ht="87" x14ac:dyDescent="0.35">
      <c r="B23" s="1" t="s">
        <v>18</v>
      </c>
      <c r="C23" s="4" t="s">
        <v>77</v>
      </c>
      <c r="D23" s="11" t="s">
        <v>158</v>
      </c>
      <c r="E23" s="6" t="s">
        <v>137</v>
      </c>
      <c r="F23" s="6" t="s">
        <v>93</v>
      </c>
      <c r="G23" s="136"/>
      <c r="H23" s="1"/>
      <c r="I23" s="46" t="s">
        <v>180</v>
      </c>
      <c r="J23" s="3" t="s">
        <v>145</v>
      </c>
      <c r="K23" s="3" t="s">
        <v>17</v>
      </c>
    </row>
    <row r="24" spans="2:11" ht="101.5" x14ac:dyDescent="0.35">
      <c r="B24" s="1" t="s">
        <v>670</v>
      </c>
      <c r="C24" s="4" t="s">
        <v>78</v>
      </c>
      <c r="D24" s="11" t="s">
        <v>162</v>
      </c>
      <c r="E24" s="6" t="s">
        <v>166</v>
      </c>
      <c r="F24" s="6" t="s">
        <v>164</v>
      </c>
      <c r="G24" s="2" t="s">
        <v>1372</v>
      </c>
      <c r="H24" s="1"/>
      <c r="I24" s="3" t="s">
        <v>176</v>
      </c>
      <c r="J24" s="3" t="s">
        <v>147</v>
      </c>
      <c r="K24" s="3" t="s">
        <v>20</v>
      </c>
    </row>
    <row r="25" spans="2:11" ht="112.5" customHeight="1" x14ac:dyDescent="0.35">
      <c r="B25" s="1" t="s">
        <v>28</v>
      </c>
      <c r="C25" s="4" t="s">
        <v>79</v>
      </c>
      <c r="D25" s="11" t="s">
        <v>158</v>
      </c>
      <c r="E25" s="6" t="s">
        <v>137</v>
      </c>
      <c r="F25" s="6" t="s">
        <v>170</v>
      </c>
      <c r="G25" s="137" t="s">
        <v>1363</v>
      </c>
      <c r="H25" s="1"/>
      <c r="I25" s="3" t="s">
        <v>181</v>
      </c>
      <c r="J25" s="3" t="s">
        <v>148</v>
      </c>
      <c r="K25" s="3" t="s">
        <v>27</v>
      </c>
    </row>
    <row r="26" spans="2:11" ht="31.5" x14ac:dyDescent="0.35">
      <c r="B26" s="1" t="s">
        <v>837</v>
      </c>
      <c r="C26" s="4" t="s">
        <v>184</v>
      </c>
      <c r="D26" s="10" t="s">
        <v>161</v>
      </c>
      <c r="E26" s="6" t="s">
        <v>166</v>
      </c>
      <c r="F26" s="6" t="s">
        <v>125</v>
      </c>
      <c r="I26" s="3" t="s">
        <v>176</v>
      </c>
      <c r="J26" s="3" t="s">
        <v>185</v>
      </c>
      <c r="K26" s="3" t="s">
        <v>186</v>
      </c>
    </row>
    <row r="27" spans="2:11" x14ac:dyDescent="0.35">
      <c r="B27" s="1" t="s">
        <v>930</v>
      </c>
      <c r="C27" s="4" t="s">
        <v>941</v>
      </c>
      <c r="D27" s="39"/>
      <c r="E27" s="10"/>
      <c r="F27" s="10" t="s">
        <v>127</v>
      </c>
      <c r="G27" s="1"/>
      <c r="H27" s="1"/>
      <c r="I27" s="3"/>
      <c r="J27" s="3"/>
      <c r="K27" s="3"/>
    </row>
    <row r="28" spans="2:11" x14ac:dyDescent="0.35">
      <c r="B28" s="1" t="s">
        <v>838</v>
      </c>
      <c r="C28" s="4" t="s">
        <v>942</v>
      </c>
      <c r="D28" s="39"/>
      <c r="E28" s="10"/>
      <c r="F28" s="10" t="s">
        <v>127</v>
      </c>
      <c r="G28" s="1"/>
      <c r="H28" s="1"/>
      <c r="I28" s="3"/>
      <c r="J28" s="3"/>
      <c r="K28" s="3"/>
    </row>
    <row r="29" spans="2:11" x14ac:dyDescent="0.35">
      <c r="B29" s="1" t="s">
        <v>852</v>
      </c>
      <c r="C29" s="4" t="s">
        <v>943</v>
      </c>
      <c r="D29" s="39"/>
      <c r="E29" s="10"/>
      <c r="F29" s="10"/>
      <c r="G29" s="1"/>
      <c r="H29" s="1"/>
      <c r="I29" s="3"/>
      <c r="J29" s="3"/>
      <c r="K29" s="3"/>
    </row>
    <row r="30" spans="2:11" x14ac:dyDescent="0.35">
      <c r="B30" s="1" t="s">
        <v>833</v>
      </c>
      <c r="C30" s="4" t="s">
        <v>944</v>
      </c>
      <c r="D30" s="39"/>
      <c r="E30" s="10"/>
      <c r="F30" s="10"/>
      <c r="G30" s="1"/>
      <c r="H30" s="1"/>
      <c r="I30" s="3"/>
      <c r="J30" s="3"/>
      <c r="K30" s="3"/>
    </row>
    <row r="31" spans="2:11" x14ac:dyDescent="0.35">
      <c r="B31" s="1" t="s">
        <v>851</v>
      </c>
      <c r="C31" s="4" t="s">
        <v>945</v>
      </c>
      <c r="D31" s="39"/>
      <c r="E31" s="10"/>
      <c r="F31" s="10"/>
      <c r="G31" s="1"/>
      <c r="H31" s="1"/>
      <c r="I31" s="3"/>
      <c r="J31" s="3"/>
      <c r="K31" s="3"/>
    </row>
    <row r="32" spans="2:11" x14ac:dyDescent="0.35">
      <c r="B32" s="1" t="s">
        <v>1102</v>
      </c>
      <c r="C32" s="4" t="s">
        <v>946</v>
      </c>
      <c r="D32" s="39" t="s">
        <v>162</v>
      </c>
      <c r="E32" s="10"/>
      <c r="F32" s="10"/>
      <c r="G32" s="1"/>
      <c r="H32" s="1"/>
      <c r="I32" s="3"/>
      <c r="J32" s="3"/>
      <c r="K32" s="3"/>
    </row>
    <row r="33" spans="2:11" x14ac:dyDescent="0.35">
      <c r="B33" s="1"/>
      <c r="C33" s="4" t="s">
        <v>1101</v>
      </c>
      <c r="D33" s="39"/>
      <c r="E33" s="10"/>
      <c r="F33" s="10"/>
      <c r="G33" s="1"/>
      <c r="H33" s="1"/>
      <c r="I33" s="3"/>
      <c r="J33" s="3"/>
      <c r="K33" s="3"/>
    </row>
  </sheetData>
  <phoneticPr fontId="2" type="noConversion"/>
  <hyperlinks>
    <hyperlink ref="I9" r:id="rId1" xr:uid="{B8B7D501-10EC-42E9-A063-D4DD5F1036B8}"/>
    <hyperlink ref="I10" r:id="rId2" xr:uid="{5BB4CAB9-5269-43AB-B8EF-13B6866CFE4A}"/>
    <hyperlink ref="I11" r:id="rId3" xr:uid="{8EA1E07D-6367-414F-B81D-D4E1D53A211C}"/>
    <hyperlink ref="J13" r:id="rId4" xr:uid="{A7D140AD-759A-4786-96DE-46805F6BB4D1}"/>
    <hyperlink ref="I12" r:id="rId5" xr:uid="{A28AC6F1-0234-4862-A289-4EE75D399490}"/>
    <hyperlink ref="I17" r:id="rId6" xr:uid="{BDF1D7DB-95EA-4DA6-B1DC-2E38BE23BBD3}"/>
    <hyperlink ref="I18" r:id="rId7" xr:uid="{3B0B261C-AF92-471B-962D-F5C68A20626E}"/>
    <hyperlink ref="I19" r:id="rId8" xr:uid="{FF942F15-C639-4340-BDE9-D096D29C40DD}"/>
    <hyperlink ref="I23" r:id="rId9" xr:uid="{2B588D98-F30D-4CDD-A6D3-B97200F8695E}"/>
  </hyperlinks>
  <pageMargins left="0.7" right="0.7" top="0.75" bottom="0.75" header="0.3" footer="0.3"/>
  <pageSetup paperSize="9" orientation="portrait" horizontalDpi="300" verticalDpi="300" r:id="rId10"/>
  <drawing r:id="rId11"/>
  <tableParts count="1">
    <tablePart r:id="rId12"/>
  </tableParts>
  <extLst>
    <ext xmlns:x15="http://schemas.microsoft.com/office/spreadsheetml/2010/11/main" uri="{3A4CF648-6AED-40f4-86FF-DC5316D8AED3}">
      <x14:slicerList xmlns:x14="http://schemas.microsoft.com/office/spreadsheetml/2009/9/main">
        <x14:slicer r:id="rId1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189B4-64EB-455C-B27D-1A64FF73E0C2}">
  <dimension ref="B4:C11"/>
  <sheetViews>
    <sheetView workbookViewId="0">
      <selection activeCell="G9" sqref="G9"/>
    </sheetView>
  </sheetViews>
  <sheetFormatPr baseColWidth="10" defaultRowHeight="14.5" x14ac:dyDescent="0.35"/>
  <cols>
    <col min="2" max="2" width="16.6328125" customWidth="1"/>
  </cols>
  <sheetData>
    <row r="4" spans="2:3" x14ac:dyDescent="0.35">
      <c r="B4" s="111" t="s">
        <v>192</v>
      </c>
      <c r="C4" s="112" t="s">
        <v>1229</v>
      </c>
    </row>
    <row r="5" spans="2:3" x14ac:dyDescent="0.35">
      <c r="B5" s="17" t="s">
        <v>1232</v>
      </c>
      <c r="C5" s="113" t="s">
        <v>1245</v>
      </c>
    </row>
    <row r="6" spans="2:3" x14ac:dyDescent="0.35">
      <c r="B6" s="17" t="s">
        <v>193</v>
      </c>
      <c r="C6" s="113" t="s">
        <v>1246</v>
      </c>
    </row>
    <row r="7" spans="2:3" x14ac:dyDescent="0.35">
      <c r="B7" s="17" t="s">
        <v>767</v>
      </c>
      <c r="C7" s="113" t="s">
        <v>1247</v>
      </c>
    </row>
    <row r="8" spans="2:3" x14ac:dyDescent="0.35">
      <c r="B8" s="17" t="s">
        <v>1045</v>
      </c>
      <c r="C8" s="113" t="s">
        <v>1248</v>
      </c>
    </row>
    <row r="9" spans="2:3" x14ac:dyDescent="0.35">
      <c r="B9" s="17" t="s">
        <v>840</v>
      </c>
      <c r="C9" s="113" t="s">
        <v>1249</v>
      </c>
    </row>
    <row r="10" spans="2:3" x14ac:dyDescent="0.35">
      <c r="B10" s="17" t="s">
        <v>1230</v>
      </c>
      <c r="C10" s="113" t="s">
        <v>1250</v>
      </c>
    </row>
    <row r="11" spans="2:3" x14ac:dyDescent="0.35">
      <c r="B11" s="17"/>
      <c r="C11" s="113" t="s">
        <v>1251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07E2C-EE84-471E-9890-D38A97E99FE7}">
  <sheetPr>
    <tabColor rgb="FFFF0000"/>
  </sheetPr>
  <dimension ref="A7:BB95"/>
  <sheetViews>
    <sheetView showGridLines="0" zoomScale="70" zoomScaleNormal="70" workbookViewId="0">
      <pane xSplit="7" ySplit="7" topLeftCell="H8" activePane="bottomRight" state="frozen"/>
      <selection activeCell="J19" sqref="J19"/>
      <selection pane="topRight" activeCell="J19" sqref="J19"/>
      <selection pane="bottomLeft" activeCell="J19" sqref="J19"/>
      <selection pane="bottomRight" activeCell="G27" sqref="G27"/>
    </sheetView>
  </sheetViews>
  <sheetFormatPr baseColWidth="10" defaultRowHeight="14.5" x14ac:dyDescent="0.35"/>
  <cols>
    <col min="1" max="2" width="7.6328125" customWidth="1"/>
    <col min="3" max="3" width="10" customWidth="1"/>
    <col min="4" max="5" width="20.1796875" customWidth="1"/>
    <col min="6" max="6" width="18.36328125" customWidth="1"/>
    <col min="7" max="7" width="34.90625" customWidth="1"/>
    <col min="8" max="8" width="42.90625" customWidth="1"/>
    <col min="9" max="9" width="17.1796875" customWidth="1"/>
    <col min="10" max="10" width="13.36328125" customWidth="1"/>
    <col min="11" max="11" width="13.90625" customWidth="1"/>
    <col min="12" max="12" width="12.90625" customWidth="1"/>
    <col min="13" max="13" width="18.1796875" customWidth="1"/>
    <col min="14" max="14" width="7.08984375" customWidth="1"/>
    <col min="15" max="15" width="11.453125" customWidth="1"/>
    <col min="16" max="16" width="17.90625" customWidth="1"/>
    <col min="17" max="17" width="9.36328125" customWidth="1"/>
    <col min="18" max="18" width="11.08984375" bestFit="1" customWidth="1"/>
    <col min="19" max="19" width="15.81640625" customWidth="1"/>
    <col min="20" max="20" width="14.81640625" customWidth="1"/>
    <col min="21" max="21" width="31.36328125" customWidth="1"/>
    <col min="22" max="22" width="23" customWidth="1"/>
    <col min="23" max="23" width="32" customWidth="1"/>
    <col min="24" max="24" width="25" customWidth="1"/>
    <col min="25" max="25" width="21.453125" customWidth="1"/>
    <col min="26" max="26" width="26.08984375" customWidth="1"/>
    <col min="27" max="27" width="19.453125" customWidth="1"/>
    <col min="28" max="28" width="32" customWidth="1"/>
    <col min="29" max="29" width="25" customWidth="1"/>
    <col min="30" max="30" width="54" customWidth="1"/>
    <col min="40" max="40" width="45.6328125" customWidth="1"/>
    <col min="41" max="41" width="12.81640625" customWidth="1"/>
    <col min="42" max="42" width="26.6328125" customWidth="1"/>
    <col min="45" max="45" width="20.453125" customWidth="1"/>
    <col min="48" max="48" width="22.36328125" customWidth="1"/>
    <col min="49" max="49" width="16.1796875" customWidth="1"/>
    <col min="52" max="52" width="15.1796875" customWidth="1"/>
    <col min="54" max="54" width="32.6328125" customWidth="1"/>
  </cols>
  <sheetData>
    <row r="7" spans="1:54" s="14" customFormat="1" ht="28.75" customHeight="1" x14ac:dyDescent="0.35">
      <c r="A7" s="14" t="s">
        <v>80</v>
      </c>
      <c r="B7" s="14" t="s">
        <v>1231</v>
      </c>
      <c r="C7" s="14" t="s">
        <v>91</v>
      </c>
      <c r="D7" s="14" t="s">
        <v>31</v>
      </c>
      <c r="E7" s="14" t="s">
        <v>192</v>
      </c>
      <c r="F7" s="14" t="s">
        <v>81</v>
      </c>
      <c r="G7" s="14" t="s">
        <v>34</v>
      </c>
      <c r="H7" s="14" t="s">
        <v>969</v>
      </c>
      <c r="I7" s="14" t="s">
        <v>92</v>
      </c>
      <c r="J7" s="14" t="s">
        <v>955</v>
      </c>
      <c r="K7" s="14" t="s">
        <v>202</v>
      </c>
      <c r="L7" s="14" t="s">
        <v>203</v>
      </c>
      <c r="M7" s="14" t="s">
        <v>188</v>
      </c>
      <c r="N7" s="14" t="s">
        <v>36</v>
      </c>
      <c r="O7" s="14" t="s">
        <v>198</v>
      </c>
      <c r="P7" s="14" t="s">
        <v>200</v>
      </c>
      <c r="Q7" s="14" t="s">
        <v>190</v>
      </c>
      <c r="R7" s="14" t="s">
        <v>191</v>
      </c>
      <c r="S7" s="14" t="s">
        <v>196</v>
      </c>
      <c r="T7" s="14" t="s">
        <v>197</v>
      </c>
      <c r="U7" s="14" t="s">
        <v>37</v>
      </c>
      <c r="V7" s="14" t="s">
        <v>38</v>
      </c>
      <c r="W7" s="14" t="s">
        <v>39</v>
      </c>
      <c r="X7" s="14" t="s">
        <v>171</v>
      </c>
      <c r="Y7" s="14" t="s">
        <v>32</v>
      </c>
      <c r="Z7" s="14" t="s">
        <v>1</v>
      </c>
      <c r="AA7" s="15" t="s">
        <v>206</v>
      </c>
      <c r="AB7" s="15" t="s">
        <v>208</v>
      </c>
      <c r="AC7" s="116" t="s">
        <v>1130</v>
      </c>
      <c r="AD7" s="116" t="s">
        <v>856</v>
      </c>
      <c r="AE7" s="116" t="s">
        <v>857</v>
      </c>
      <c r="AF7" s="116" t="s">
        <v>1267</v>
      </c>
      <c r="AG7" s="116" t="s">
        <v>859</v>
      </c>
      <c r="AH7" s="116" t="s">
        <v>1268</v>
      </c>
      <c r="AI7" s="116" t="s">
        <v>861</v>
      </c>
      <c r="AJ7" s="116" t="s">
        <v>1269</v>
      </c>
      <c r="AK7" s="117" t="s">
        <v>1242</v>
      </c>
      <c r="AL7" s="117" t="s">
        <v>1243</v>
      </c>
      <c r="AM7" s="117" t="s">
        <v>1244</v>
      </c>
      <c r="AN7" s="15" t="s">
        <v>1253</v>
      </c>
      <c r="AO7" s="116" t="s">
        <v>863</v>
      </c>
      <c r="AP7" s="116" t="s">
        <v>864</v>
      </c>
      <c r="AQ7" s="116" t="s">
        <v>865</v>
      </c>
      <c r="AR7" s="116" t="s">
        <v>866</v>
      </c>
      <c r="AS7" s="116" t="s">
        <v>867</v>
      </c>
      <c r="AT7" s="118" t="s">
        <v>868</v>
      </c>
      <c r="AU7" s="118" t="s">
        <v>870</v>
      </c>
      <c r="AV7" s="118" t="s">
        <v>871</v>
      </c>
      <c r="AW7" s="118" t="s">
        <v>872</v>
      </c>
      <c r="AX7" s="119" t="s">
        <v>873</v>
      </c>
      <c r="AY7" s="119" t="s">
        <v>874</v>
      </c>
      <c r="AZ7" s="119" t="s">
        <v>875</v>
      </c>
      <c r="BA7" s="119" t="s">
        <v>876</v>
      </c>
      <c r="BB7" s="120" t="s">
        <v>877</v>
      </c>
    </row>
    <row r="8" spans="1:54" ht="93" hidden="1" customHeight="1" x14ac:dyDescent="0.35">
      <c r="A8" s="2" t="str">
        <f>+VLOOKUP(D8,'DATA`S'!$B$8:$C$32,2,0)</f>
        <v>0012</v>
      </c>
      <c r="B8" s="2" t="str">
        <f>VLOOKUP(PRODUCTOS[[#This Row],[País]],PAISES!$B$4:$C$11,2,0)</f>
        <v>01</v>
      </c>
      <c r="C8" s="115" t="s">
        <v>82</v>
      </c>
      <c r="D8" s="2" t="s">
        <v>13</v>
      </c>
      <c r="E8" s="2" t="s">
        <v>193</v>
      </c>
      <c r="F8" s="115" t="str">
        <f t="shared" ref="F8:F39" si="0">A8&amp;"-"&amp;B8&amp;"-"&amp;C8</f>
        <v>0012-01-00001</v>
      </c>
      <c r="G8" s="99" t="s">
        <v>40</v>
      </c>
      <c r="H8" s="2" t="s">
        <v>1236</v>
      </c>
      <c r="I8" s="2" t="s">
        <v>205</v>
      </c>
      <c r="J8" s="44">
        <f>+VLOOKUP(PRODUCTOS[[#This Row],[id_producto]],PRIORIZACION!$G$11:$J$112,4,0)</f>
        <v>0.5</v>
      </c>
      <c r="K8" s="2" t="str">
        <f>+VLOOKUP(PRODUCTOS[[#This Row],[id_producto]],PRIORIZACION!$G$11:$K$112,5,0)</f>
        <v>Patricio</v>
      </c>
      <c r="L8" s="2" t="str">
        <f>+VLOOKUP(PRODUCTOS[[#This Row],[id_producto]],PRIORIZACION!$G$11:$L$112,6,0)</f>
        <v>Macarena</v>
      </c>
      <c r="M8" s="2" t="str">
        <f>+VLOOKUP(PRODUCTOS[[#This Row],[id_producto]],PRIORIZACION!$G$11:$N$112,8,0)</f>
        <v>POWER BI</v>
      </c>
      <c r="N8" s="2" t="s">
        <v>1358</v>
      </c>
      <c r="O8" s="2" t="s">
        <v>199</v>
      </c>
      <c r="P8" s="2"/>
      <c r="Q8" s="2" t="s">
        <v>194</v>
      </c>
      <c r="R8" s="2" t="s">
        <v>1263</v>
      </c>
      <c r="S8" s="2" t="s">
        <v>207</v>
      </c>
      <c r="T8" s="2" t="s">
        <v>1262</v>
      </c>
      <c r="U8" s="7" t="s">
        <v>43</v>
      </c>
      <c r="V8" s="3" t="s">
        <v>44</v>
      </c>
      <c r="W8" s="7"/>
      <c r="X8" s="12"/>
      <c r="Y8" s="12" t="s">
        <v>143</v>
      </c>
      <c r="Z8" s="13" t="s">
        <v>25</v>
      </c>
      <c r="AA8" s="7"/>
      <c r="AB8" s="13" t="s">
        <v>209</v>
      </c>
      <c r="AC8" s="7" t="str">
        <f>PRODUCTOS[[#This Row],[Nombre comercial]]</f>
        <v>Mapa de Femicidios en Chile (2010-2020)</v>
      </c>
      <c r="AD8" s="7"/>
      <c r="AE8" s="7" t="s">
        <v>194</v>
      </c>
      <c r="AF8" s="122">
        <v>20</v>
      </c>
      <c r="AG8" s="7"/>
      <c r="AH8" s="7"/>
      <c r="AI8" s="7"/>
      <c r="AJ8" s="7"/>
      <c r="AK8" s="7"/>
      <c r="AL8" s="7"/>
      <c r="AM8" s="7"/>
      <c r="AN8" s="7" t="s">
        <v>1389</v>
      </c>
      <c r="AO8" s="7" t="s">
        <v>959</v>
      </c>
      <c r="AP8" s="7" t="s">
        <v>193</v>
      </c>
      <c r="AQ8" s="7" t="s">
        <v>1263</v>
      </c>
      <c r="AR8" s="7" t="s">
        <v>878</v>
      </c>
      <c r="AS8" s="7" t="str">
        <f>PRODUCTOS[[#This Row],[Data]]</f>
        <v>DATARIESGO</v>
      </c>
      <c r="AT8" s="7" t="str">
        <f>PRODUCTOS[[#This Row],[Tecnología]]</f>
        <v>POWER BI</v>
      </c>
      <c r="AU8" s="7" t="s">
        <v>879</v>
      </c>
      <c r="AV8" s="7" t="s">
        <v>962</v>
      </c>
      <c r="AW8" s="7" t="s">
        <v>43</v>
      </c>
      <c r="AX8" s="7" t="s">
        <v>880</v>
      </c>
      <c r="AY8" s="7" t="s">
        <v>881</v>
      </c>
      <c r="AZ8" s="7" t="s">
        <v>207</v>
      </c>
      <c r="BA8" s="7">
        <v>1</v>
      </c>
      <c r="BB8" s="7" t="s">
        <v>882</v>
      </c>
    </row>
    <row r="9" spans="1:54" ht="115.5" hidden="1" customHeight="1" x14ac:dyDescent="0.35">
      <c r="A9" s="2" t="str">
        <f>+VLOOKUP(D9,'DATA`S'!$B$8:$C$32,2,0)</f>
        <v>0012</v>
      </c>
      <c r="B9" s="2" t="str">
        <f>VLOOKUP(PRODUCTOS[[#This Row],[País]],PAISES!$B$4:$C$11,2,0)</f>
        <v>01</v>
      </c>
      <c r="C9" s="9" t="s">
        <v>83</v>
      </c>
      <c r="D9" s="2" t="s">
        <v>13</v>
      </c>
      <c r="E9" s="2" t="s">
        <v>193</v>
      </c>
      <c r="F9" s="9" t="str">
        <f>A9&amp;"-"&amp;B9&amp;"-"&amp;C9</f>
        <v>0012-01-00002</v>
      </c>
      <c r="G9" s="2" t="s">
        <v>45</v>
      </c>
      <c r="H9" s="2"/>
      <c r="I9" s="2" t="s">
        <v>201</v>
      </c>
      <c r="J9" s="44">
        <f>+VLOOKUP(PRODUCTOS[[#This Row],[id_producto]],PRIORIZACION!$G$11:$J$112,4,0)</f>
        <v>0</v>
      </c>
      <c r="K9" s="2" t="str">
        <f>+VLOOKUP(PRODUCTOS[[#This Row],[id_producto]],PRIORIZACION!$G$11:$K$112,5,0)</f>
        <v>Abner-Patricio</v>
      </c>
      <c r="L9" s="2" t="str">
        <f>+VLOOKUP(PRODUCTOS[[#This Row],[id_producto]],PRIORIZACION!$G$11:$L$112,6,0)</f>
        <v>Reyes</v>
      </c>
      <c r="M9" s="2" t="str">
        <f>+VLOOKUP(PRODUCTOS[[#This Row],[id_producto]],PRIORIZACION!$G$11:$N$112,8,0)</f>
        <v>NO DEFINIDO</v>
      </c>
      <c r="N9" s="2" t="s">
        <v>1358</v>
      </c>
      <c r="O9" s="2" t="s">
        <v>199</v>
      </c>
      <c r="P9" s="2"/>
      <c r="Q9" s="2"/>
      <c r="R9" s="2"/>
      <c r="S9" s="2"/>
      <c r="T9" s="2"/>
      <c r="U9" s="2"/>
      <c r="V9" s="3"/>
      <c r="W9" s="7"/>
      <c r="AA9" s="7"/>
      <c r="AB9" s="13"/>
      <c r="AC9" s="7">
        <f>PRODUCTOS[[#This Row],[Nombre comercial]]</f>
        <v>0</v>
      </c>
      <c r="AD9" s="7"/>
      <c r="AE9" s="7"/>
      <c r="AF9" s="122"/>
      <c r="AG9" s="7"/>
      <c r="AH9" s="7"/>
      <c r="AI9" s="7"/>
      <c r="AJ9" s="7"/>
      <c r="AK9" s="7"/>
      <c r="AL9" s="7"/>
      <c r="AM9" s="7"/>
      <c r="AN9" s="7" t="s">
        <v>1204</v>
      </c>
      <c r="AO9" s="7"/>
      <c r="AP9" s="7"/>
      <c r="AQ9" s="7"/>
      <c r="AR9" s="7" t="s">
        <v>878</v>
      </c>
      <c r="AS9" s="7" t="str">
        <f>PRODUCTOS[[#This Row],[Data]]</f>
        <v>DATARIESGO</v>
      </c>
      <c r="AT9" s="7" t="str">
        <f>PRODUCTOS[[#This Row],[Tecnología]]</f>
        <v>NO DEFINIDO</v>
      </c>
      <c r="AU9" s="7"/>
      <c r="AV9" s="7" t="s">
        <v>962</v>
      </c>
      <c r="AW9" s="7"/>
      <c r="AX9" s="7" t="s">
        <v>880</v>
      </c>
      <c r="AY9" s="7" t="s">
        <v>881</v>
      </c>
      <c r="AZ9" s="7" t="s">
        <v>207</v>
      </c>
      <c r="BA9" s="7">
        <v>1</v>
      </c>
      <c r="BB9" s="7"/>
    </row>
    <row r="10" spans="1:54" ht="78" hidden="1" customHeight="1" x14ac:dyDescent="0.35">
      <c r="A10" s="2" t="str">
        <f>+VLOOKUP(D10,'DATA`S'!$B$8:$C$32,2,0)</f>
        <v>0012</v>
      </c>
      <c r="B10" s="2" t="str">
        <f>VLOOKUP(PRODUCTOS[[#This Row],[País]],PAISES!$B$4:$C$11,2,0)</f>
        <v>01</v>
      </c>
      <c r="C10" s="9" t="s">
        <v>84</v>
      </c>
      <c r="D10" s="2" t="s">
        <v>13</v>
      </c>
      <c r="E10" s="2" t="s">
        <v>193</v>
      </c>
      <c r="F10" s="9" t="str">
        <f t="shared" si="0"/>
        <v>0012-01-00003</v>
      </c>
      <c r="G10" s="2" t="s">
        <v>46</v>
      </c>
      <c r="H10" s="2" t="s">
        <v>46</v>
      </c>
      <c r="I10" s="2" t="s">
        <v>161</v>
      </c>
      <c r="J10" s="44">
        <f>+VLOOKUP(PRODUCTOS[[#This Row],[id_producto]],PRIORIZACION!$G$11:$J$112,4,0)</f>
        <v>0.9</v>
      </c>
      <c r="K10" s="2" t="str">
        <f>+VLOOKUP(PRODUCTOS[[#This Row],[id_producto]],PRIORIZACION!$G$11:$K$112,5,0)</f>
        <v>Efraín</v>
      </c>
      <c r="L10" s="2" t="str">
        <f>+VLOOKUP(PRODUCTOS[[#This Row],[id_producto]],PRIORIZACION!$G$11:$L$112,6,0)</f>
        <v>Efraín</v>
      </c>
      <c r="M10" s="2" t="str">
        <f>+VLOOKUP(PRODUCTOS[[#This Row],[id_producto]],PRIORIZACION!$G$11:$N$112,8,0)</f>
        <v>GEE</v>
      </c>
      <c r="N10" s="2" t="s">
        <v>1358</v>
      </c>
      <c r="O10" s="2" t="s">
        <v>199</v>
      </c>
      <c r="P10" s="2"/>
      <c r="Q10" s="2"/>
      <c r="R10" s="2"/>
      <c r="S10" s="2"/>
      <c r="T10" s="2"/>
      <c r="U10" s="2"/>
      <c r="V10" s="3" t="s">
        <v>49</v>
      </c>
      <c r="W10" s="7" t="s">
        <v>48</v>
      </c>
      <c r="AA10" s="7"/>
      <c r="AB10" s="13"/>
      <c r="AC10" s="7" t="str">
        <f>PRODUCTOS[[#This Row],[Nombre comercial]]</f>
        <v>Monitoreo de incendios forestales en Chile (2016-2020)</v>
      </c>
      <c r="AD10" s="7" t="s">
        <v>47</v>
      </c>
      <c r="AE10" s="7" t="s">
        <v>194</v>
      </c>
      <c r="AF10" s="122"/>
      <c r="AG10" s="7" t="s">
        <v>1155</v>
      </c>
      <c r="AH10" s="7"/>
      <c r="AI10" s="7" t="s">
        <v>1156</v>
      </c>
      <c r="AJ10" s="7"/>
      <c r="AK10" s="7"/>
      <c r="AL10" s="7"/>
      <c r="AM10" s="7"/>
      <c r="AN10" s="7" t="s">
        <v>1240</v>
      </c>
      <c r="AO10" s="7" t="s">
        <v>1152</v>
      </c>
      <c r="AP10" s="7" t="s">
        <v>193</v>
      </c>
      <c r="AQ10" s="7" t="s">
        <v>1157</v>
      </c>
      <c r="AR10" s="7" t="s">
        <v>878</v>
      </c>
      <c r="AS10" s="7" t="str">
        <f>PRODUCTOS[[#This Row],[Data]]</f>
        <v>DATARIESGO</v>
      </c>
      <c r="AT10" s="7" t="str">
        <f>PRODUCTOS[[#This Row],[Tecnología]]</f>
        <v>GEE</v>
      </c>
      <c r="AU10" s="7" t="s">
        <v>1158</v>
      </c>
      <c r="AV10" s="7" t="s">
        <v>962</v>
      </c>
      <c r="AW10" s="100"/>
      <c r="AX10" s="7" t="s">
        <v>880</v>
      </c>
      <c r="AY10" s="7" t="s">
        <v>881</v>
      </c>
      <c r="AZ10" s="7" t="s">
        <v>207</v>
      </c>
      <c r="BA10" s="7">
        <v>1</v>
      </c>
      <c r="BB10" s="7" t="s">
        <v>1338</v>
      </c>
    </row>
    <row r="11" spans="1:54" ht="63" hidden="1" x14ac:dyDescent="0.35">
      <c r="A11" s="2" t="str">
        <f>+VLOOKUP(D11,'DATA`S'!$B$8:$C$32,2,0)</f>
        <v>0012</v>
      </c>
      <c r="B11" s="2" t="str">
        <f>VLOOKUP(PRODUCTOS[[#This Row],[País]],PAISES!$B$4:$C$11,2,0)</f>
        <v>01</v>
      </c>
      <c r="C11" s="9" t="s">
        <v>85</v>
      </c>
      <c r="D11" s="2" t="s">
        <v>13</v>
      </c>
      <c r="E11" s="2" t="s">
        <v>193</v>
      </c>
      <c r="F11" s="9" t="str">
        <f t="shared" si="0"/>
        <v>0012-01-00004</v>
      </c>
      <c r="G11" s="2" t="s">
        <v>50</v>
      </c>
      <c r="H11" s="2"/>
      <c r="I11" s="2" t="s">
        <v>201</v>
      </c>
      <c r="J11" s="44">
        <f>+VLOOKUP(PRODUCTOS[[#This Row],[id_producto]],PRIORIZACION!$G$11:$J$112,4,0)</f>
        <v>0</v>
      </c>
      <c r="K11" s="2" t="str">
        <f>+VLOOKUP(PRODUCTOS[[#This Row],[id_producto]],PRIORIZACION!$G$11:$K$112,5,0)</f>
        <v>No Asignado</v>
      </c>
      <c r="L11" s="2" t="str">
        <f>+VLOOKUP(PRODUCTOS[[#This Row],[id_producto]],PRIORIZACION!$G$11:$L$112,6,0)</f>
        <v>Macarena</v>
      </c>
      <c r="M11" s="2" t="str">
        <f>+VLOOKUP(PRODUCTOS[[#This Row],[id_producto]],PRIORIZACION!$G$11:$N$112,8,0)</f>
        <v>NO DEFINIDO</v>
      </c>
      <c r="N11" s="2" t="s">
        <v>1358</v>
      </c>
      <c r="O11" s="2" t="s">
        <v>199</v>
      </c>
      <c r="P11" s="2"/>
      <c r="Q11" s="2"/>
      <c r="R11" s="2"/>
      <c r="S11" s="2"/>
      <c r="T11" s="2"/>
      <c r="U11" s="2"/>
      <c r="V11" s="3" t="s">
        <v>52</v>
      </c>
      <c r="W11" s="7"/>
      <c r="AA11" s="7"/>
      <c r="AB11" s="13"/>
      <c r="AC11" s="7">
        <f>PRODUCTOS[[#This Row],[Nombre comercial]]</f>
        <v>0</v>
      </c>
      <c r="AD11" s="7"/>
      <c r="AE11" s="7"/>
      <c r="AF11" s="122"/>
      <c r="AG11" s="7"/>
      <c r="AH11" s="7"/>
      <c r="AI11" s="7"/>
      <c r="AJ11" s="7"/>
      <c r="AK11" s="7"/>
      <c r="AL11" s="7"/>
      <c r="AM11" s="7"/>
      <c r="AN11" s="7" t="s">
        <v>51</v>
      </c>
      <c r="AO11" s="7"/>
      <c r="AP11" s="7"/>
      <c r="AQ11" s="7"/>
      <c r="AR11" s="7" t="s">
        <v>878</v>
      </c>
      <c r="AS11" s="7" t="str">
        <f>PRODUCTOS[[#This Row],[Data]]</f>
        <v>DATARIESGO</v>
      </c>
      <c r="AT11" s="7" t="str">
        <f>PRODUCTOS[[#This Row],[Tecnología]]</f>
        <v>NO DEFINIDO</v>
      </c>
      <c r="AU11" s="7"/>
      <c r="AV11" s="7" t="s">
        <v>962</v>
      </c>
      <c r="AW11" s="7"/>
      <c r="AX11" s="7" t="s">
        <v>880</v>
      </c>
      <c r="AY11" s="7" t="s">
        <v>881</v>
      </c>
      <c r="AZ11" s="7" t="s">
        <v>207</v>
      </c>
      <c r="BA11" s="7">
        <v>1</v>
      </c>
      <c r="BB11" s="7"/>
    </row>
    <row r="12" spans="1:54" ht="52.5" hidden="1" x14ac:dyDescent="0.35">
      <c r="A12" s="2" t="str">
        <f>+VLOOKUP(D12,'DATA`S'!$B$8:$C$32,2,0)</f>
        <v>0012</v>
      </c>
      <c r="B12" s="2" t="str">
        <f>VLOOKUP(PRODUCTOS[[#This Row],[País]],PAISES!$B$4:$C$11,2,0)</f>
        <v>01</v>
      </c>
      <c r="C12" s="9" t="s">
        <v>86</v>
      </c>
      <c r="D12" s="2" t="s">
        <v>13</v>
      </c>
      <c r="E12" s="2" t="s">
        <v>193</v>
      </c>
      <c r="F12" s="9" t="str">
        <f t="shared" si="0"/>
        <v>0012-01-00005</v>
      </c>
      <c r="G12" s="2" t="s">
        <v>54</v>
      </c>
      <c r="H12" s="2"/>
      <c r="I12" s="2" t="s">
        <v>201</v>
      </c>
      <c r="J12" s="44">
        <f>+VLOOKUP(PRODUCTOS[[#This Row],[id_producto]],PRIORIZACION!$G$11:$J$112,4,0)</f>
        <v>0</v>
      </c>
      <c r="K12" s="2" t="str">
        <f>+VLOOKUP(PRODUCTOS[[#This Row],[id_producto]],PRIORIZACION!$G$11:$K$112,5,0)</f>
        <v>No Asignado</v>
      </c>
      <c r="L12" s="2" t="str">
        <f>+VLOOKUP(PRODUCTOS[[#This Row],[id_producto]],PRIORIZACION!$G$11:$L$112,6,0)</f>
        <v>Macarena</v>
      </c>
      <c r="M12" s="2" t="str">
        <f>+VLOOKUP(PRODUCTOS[[#This Row],[id_producto]],PRIORIZACION!$G$11:$N$112,8,0)</f>
        <v>NO DEFINIDO</v>
      </c>
      <c r="N12" s="2" t="s">
        <v>1358</v>
      </c>
      <c r="O12" s="2" t="s">
        <v>199</v>
      </c>
      <c r="P12" s="2"/>
      <c r="Q12" s="2"/>
      <c r="R12" s="2"/>
      <c r="S12" s="2"/>
      <c r="T12" s="2"/>
      <c r="U12" s="2"/>
      <c r="V12" s="3" t="s">
        <v>56</v>
      </c>
      <c r="W12" s="7"/>
      <c r="AA12" s="7"/>
      <c r="AB12" s="13"/>
      <c r="AC12" s="7">
        <f>PRODUCTOS[[#This Row],[Nombre comercial]]</f>
        <v>0</v>
      </c>
      <c r="AD12" s="7"/>
      <c r="AE12" s="7"/>
      <c r="AF12" s="122"/>
      <c r="AG12" s="7"/>
      <c r="AH12" s="7"/>
      <c r="AI12" s="7"/>
      <c r="AJ12" s="7"/>
      <c r="AK12" s="7"/>
      <c r="AL12" s="7"/>
      <c r="AM12" s="7"/>
      <c r="AN12" s="7" t="s">
        <v>55</v>
      </c>
      <c r="AO12" s="7"/>
      <c r="AP12" s="7"/>
      <c r="AQ12" s="7"/>
      <c r="AR12" s="7" t="s">
        <v>878</v>
      </c>
      <c r="AS12" s="7" t="str">
        <f>PRODUCTOS[[#This Row],[Data]]</f>
        <v>DATARIESGO</v>
      </c>
      <c r="AT12" s="7" t="str">
        <f>PRODUCTOS[[#This Row],[Tecnología]]</f>
        <v>NO DEFINIDO</v>
      </c>
      <c r="AU12" s="7"/>
      <c r="AV12" s="7"/>
      <c r="AW12" s="7"/>
      <c r="AX12" s="7"/>
      <c r="AY12" s="7"/>
      <c r="AZ12" s="7"/>
      <c r="BA12" s="7"/>
      <c r="BB12" s="7"/>
    </row>
    <row r="13" spans="1:54" ht="63" hidden="1" x14ac:dyDescent="0.35">
      <c r="A13" s="2" t="str">
        <f>+VLOOKUP(D13,'DATA`S'!$B$8:$C$32,2,0)</f>
        <v>0012</v>
      </c>
      <c r="B13" s="2" t="str">
        <f>VLOOKUP(PRODUCTOS[[#This Row],[País]],PAISES!$B$4:$C$11,2,0)</f>
        <v>01</v>
      </c>
      <c r="C13" s="9" t="s">
        <v>87</v>
      </c>
      <c r="D13" s="2" t="s">
        <v>13</v>
      </c>
      <c r="E13" s="2" t="s">
        <v>193</v>
      </c>
      <c r="F13" s="9" t="str">
        <f t="shared" si="0"/>
        <v>0012-01-00006</v>
      </c>
      <c r="G13" s="2" t="s">
        <v>1319</v>
      </c>
      <c r="H13" s="2"/>
      <c r="I13" s="2" t="s">
        <v>201</v>
      </c>
      <c r="J13" s="44">
        <f>+VLOOKUP(PRODUCTOS[[#This Row],[id_producto]],PRIORIZACION!$G$11:$J$112,4,0)</f>
        <v>0</v>
      </c>
      <c r="K13" s="2" t="str">
        <f>+VLOOKUP(PRODUCTOS[[#This Row],[id_producto]],PRIORIZACION!$G$11:$K$112,5,0)</f>
        <v>No Asignado</v>
      </c>
      <c r="L13" s="2" t="str">
        <f>+VLOOKUP(PRODUCTOS[[#This Row],[id_producto]],PRIORIZACION!$G$11:$L$112,6,0)</f>
        <v>Natalia</v>
      </c>
      <c r="M13" s="2" t="str">
        <f>+VLOOKUP(PRODUCTOS[[#This Row],[id_producto]],PRIORIZACION!$G$11:$N$112,8,0)</f>
        <v>NO DEFINIDO</v>
      </c>
      <c r="N13" s="2" t="s">
        <v>1358</v>
      </c>
      <c r="O13" s="2" t="s">
        <v>199</v>
      </c>
      <c r="P13" s="2"/>
      <c r="Q13" s="2"/>
      <c r="R13" s="2"/>
      <c r="S13" s="2"/>
      <c r="T13" s="2"/>
      <c r="U13" s="2"/>
      <c r="V13" s="3" t="s">
        <v>58</v>
      </c>
      <c r="W13" s="7"/>
      <c r="AA13" s="7"/>
      <c r="AB13" s="13"/>
      <c r="AC13" s="7">
        <f>PRODUCTOS[[#This Row],[Nombre comercial]]</f>
        <v>0</v>
      </c>
      <c r="AD13" s="7"/>
      <c r="AE13" s="7"/>
      <c r="AF13" s="122"/>
      <c r="AG13" s="7"/>
      <c r="AH13" s="7"/>
      <c r="AI13" s="7"/>
      <c r="AJ13" s="7"/>
      <c r="AK13" s="7"/>
      <c r="AL13" s="7"/>
      <c r="AM13" s="7"/>
      <c r="AN13" s="7" t="s">
        <v>57</v>
      </c>
      <c r="AO13" s="7"/>
      <c r="AP13" s="7"/>
      <c r="AQ13" s="7"/>
      <c r="AR13" s="7" t="s">
        <v>878</v>
      </c>
      <c r="AS13" s="7" t="str">
        <f>PRODUCTOS[[#This Row],[Data]]</f>
        <v>DATARIESGO</v>
      </c>
      <c r="AT13" s="7" t="str">
        <f>PRODUCTOS[[#This Row],[Tecnología]]</f>
        <v>NO DEFINIDO</v>
      </c>
      <c r="AU13" s="7"/>
      <c r="AV13" s="7"/>
      <c r="AW13" s="7"/>
      <c r="AX13" s="7"/>
      <c r="AY13" s="7"/>
      <c r="AZ13" s="7"/>
      <c r="BA13" s="7"/>
      <c r="BB13" s="7"/>
    </row>
    <row r="14" spans="1:54" ht="78" hidden="1" customHeight="1" x14ac:dyDescent="0.35">
      <c r="A14" s="2" t="str">
        <f>+VLOOKUP(D14,'DATA`S'!$B$8:$C$32,2,0)</f>
        <v>0008</v>
      </c>
      <c r="B14" s="2" t="str">
        <f>VLOOKUP(PRODUCTOS[[#This Row],[País]],PAISES!$B$4:$C$11,2,0)</f>
        <v>01</v>
      </c>
      <c r="C14" s="9" t="s">
        <v>88</v>
      </c>
      <c r="D14" s="2" t="s">
        <v>9</v>
      </c>
      <c r="E14" s="2" t="s">
        <v>193</v>
      </c>
      <c r="F14" s="9" t="str">
        <f t="shared" si="0"/>
        <v>0008-01-00007</v>
      </c>
      <c r="G14" s="2" t="s">
        <v>59</v>
      </c>
      <c r="H14" s="2"/>
      <c r="I14" s="2" t="s">
        <v>204</v>
      </c>
      <c r="J14" s="44">
        <f>+VLOOKUP(PRODUCTOS[[#This Row],[id_producto]],PRIORIZACION!$G$11:$J$112,4,0)</f>
        <v>0.5</v>
      </c>
      <c r="K14" s="2" t="str">
        <f>+VLOOKUP(PRODUCTOS[[#This Row],[id_producto]],PRIORIZACION!$G$11:$K$112,5,0)</f>
        <v>Patricio</v>
      </c>
      <c r="L14" s="2" t="str">
        <f>+VLOOKUP(PRODUCTOS[[#This Row],[id_producto]],PRIORIZACION!$G$11:$L$112,6,0)</f>
        <v>Natalia</v>
      </c>
      <c r="M14" s="2" t="str">
        <f>+VLOOKUP(PRODUCTOS[[#This Row],[id_producto]],PRIORIZACION!$G$11:$N$112,8,0)</f>
        <v>INFOGRAM</v>
      </c>
      <c r="N14" s="2" t="s">
        <v>1358</v>
      </c>
      <c r="O14" s="2" t="s">
        <v>199</v>
      </c>
      <c r="P14" s="2"/>
      <c r="Q14" s="2"/>
      <c r="R14" s="2"/>
      <c r="S14" s="2"/>
      <c r="T14" s="2"/>
      <c r="U14" s="2"/>
      <c r="V14" s="3"/>
      <c r="W14" s="7" t="s">
        <v>53</v>
      </c>
      <c r="X14" s="7" t="s">
        <v>210</v>
      </c>
      <c r="Y14" s="3" t="s">
        <v>147</v>
      </c>
      <c r="Z14" s="3" t="s">
        <v>20</v>
      </c>
      <c r="AA14" s="7"/>
      <c r="AB14" s="13" t="s">
        <v>213</v>
      </c>
      <c r="AC14" s="7">
        <f>PRODUCTOS[[#This Row],[Nombre comercial]]</f>
        <v>0</v>
      </c>
      <c r="AD14" s="7" t="s">
        <v>960</v>
      </c>
      <c r="AE14" s="7" t="s">
        <v>194</v>
      </c>
      <c r="AF14" s="121"/>
      <c r="AG14" s="7" t="s">
        <v>1155</v>
      </c>
      <c r="AH14" s="100"/>
      <c r="AI14" s="7" t="s">
        <v>1156</v>
      </c>
      <c r="AJ14" s="100"/>
      <c r="AK14" s="100"/>
      <c r="AL14" s="100"/>
      <c r="AM14" s="100"/>
      <c r="AN14" s="7" t="s">
        <v>1174</v>
      </c>
      <c r="AO14" s="7" t="s">
        <v>1152</v>
      </c>
      <c r="AP14" s="7" t="s">
        <v>193</v>
      </c>
      <c r="AQ14" s="7"/>
      <c r="AR14" s="7" t="s">
        <v>878</v>
      </c>
      <c r="AS14" s="7" t="str">
        <f>PRODUCTOS[[#This Row],[Data]]</f>
        <v>DATAGÉNERO</v>
      </c>
      <c r="AT14" s="7" t="str">
        <f>PRODUCTOS[[#This Row],[Tecnología]]</f>
        <v>INFOGRAM</v>
      </c>
      <c r="AU14" s="7"/>
      <c r="AV14" s="7"/>
      <c r="AW14" s="7"/>
      <c r="AX14" s="7"/>
      <c r="AY14" s="7"/>
      <c r="AZ14" s="7"/>
      <c r="BA14" s="7"/>
      <c r="BB14" s="7"/>
    </row>
    <row r="15" spans="1:54" ht="62.5" hidden="1" customHeight="1" x14ac:dyDescent="0.35">
      <c r="A15" s="2" t="str">
        <f>+VLOOKUP(D15,'DATA`S'!$B$8:$C$32,2,0)</f>
        <v>0022</v>
      </c>
      <c r="B15" s="2" t="str">
        <f>VLOOKUP(PRODUCTOS[[#This Row],[País]],PAISES!$B$4:$C$11,2,0)</f>
        <v>01</v>
      </c>
      <c r="C15" s="9" t="s">
        <v>89</v>
      </c>
      <c r="D15" s="2" t="s">
        <v>852</v>
      </c>
      <c r="E15" s="2" t="s">
        <v>193</v>
      </c>
      <c r="F15" s="9" t="str">
        <f t="shared" si="0"/>
        <v>0022-01-00008</v>
      </c>
      <c r="G15" s="2" t="s">
        <v>60</v>
      </c>
      <c r="H15" s="2"/>
      <c r="I15" s="2" t="s">
        <v>204</v>
      </c>
      <c r="J15" s="44">
        <f>+VLOOKUP(PRODUCTOS[[#This Row],[id_producto]],PRIORIZACION!$G$11:$J$112,4,0)</f>
        <v>0.5</v>
      </c>
      <c r="K15" s="2" t="str">
        <f>+VLOOKUP(PRODUCTOS[[#This Row],[id_producto]],PRIORIZACION!$G$11:$K$112,5,0)</f>
        <v>Patricio</v>
      </c>
      <c r="L15" s="2" t="str">
        <f>+VLOOKUP(PRODUCTOS[[#This Row],[id_producto]],PRIORIZACION!$G$11:$L$112,6,0)</f>
        <v>Silvia</v>
      </c>
      <c r="M15" s="2" t="str">
        <f>+VLOOKUP(PRODUCTOS[[#This Row],[id_producto]],PRIORIZACION!$G$11:$N$112,8,0)</f>
        <v>INFOGRAM</v>
      </c>
      <c r="N15" s="2" t="s">
        <v>1358</v>
      </c>
      <c r="O15" s="2" t="s">
        <v>199</v>
      </c>
      <c r="P15" s="2"/>
      <c r="Q15" s="2"/>
      <c r="R15" s="2"/>
      <c r="S15" s="2"/>
      <c r="T15" s="2"/>
      <c r="U15" s="2"/>
      <c r="V15" s="3"/>
      <c r="W15" s="7"/>
      <c r="X15" s="7" t="s">
        <v>211</v>
      </c>
      <c r="Y15" s="3" t="s">
        <v>147</v>
      </c>
      <c r="Z15" s="3" t="s">
        <v>20</v>
      </c>
      <c r="AA15" s="7"/>
      <c r="AB15" s="13" t="s">
        <v>212</v>
      </c>
      <c r="AC15" s="7">
        <f>PRODUCTOS[[#This Row],[Nombre comercial]]</f>
        <v>0</v>
      </c>
      <c r="AD15" s="7" t="s">
        <v>960</v>
      </c>
      <c r="AE15" s="7" t="s">
        <v>194</v>
      </c>
      <c r="AF15" s="121"/>
      <c r="AG15" s="7" t="s">
        <v>1155</v>
      </c>
      <c r="AH15" s="100"/>
      <c r="AI15" s="7"/>
      <c r="AJ15" s="7"/>
      <c r="AK15" s="7"/>
      <c r="AL15" s="7"/>
      <c r="AM15" s="7"/>
      <c r="AN15" s="7" t="s">
        <v>1173</v>
      </c>
      <c r="AO15" s="7" t="s">
        <v>1152</v>
      </c>
      <c r="AP15" s="7" t="s">
        <v>193</v>
      </c>
      <c r="AQ15" s="7"/>
      <c r="AR15" s="7" t="s">
        <v>878</v>
      </c>
      <c r="AS15" s="7" t="str">
        <f>PRODUCTOS[[#This Row],[Data]]</f>
        <v>DATASOCIAL</v>
      </c>
      <c r="AT15" s="7" t="str">
        <f>PRODUCTOS[[#This Row],[Tecnología]]</f>
        <v>INFOGRAM</v>
      </c>
      <c r="AU15" s="7"/>
      <c r="AV15" s="7"/>
      <c r="AW15" s="7"/>
      <c r="AX15" s="7"/>
      <c r="AY15" s="7"/>
      <c r="AZ15" s="7"/>
      <c r="BA15" s="7"/>
      <c r="BB15" s="7"/>
    </row>
    <row r="16" spans="1:54" ht="55.5" hidden="1" customHeight="1" x14ac:dyDescent="0.35">
      <c r="A16" s="2" t="str">
        <f>+VLOOKUP(D16,'DATA`S'!$B$8:$C$32,2,0)</f>
        <v>0012</v>
      </c>
      <c r="B16" s="2" t="str">
        <f>VLOOKUP(PRODUCTOS[[#This Row],[País]],PAISES!$B$4:$C$11,2,0)</f>
        <v>01</v>
      </c>
      <c r="C16" s="9" t="s">
        <v>90</v>
      </c>
      <c r="D16" s="2" t="s">
        <v>13</v>
      </c>
      <c r="E16" s="2" t="s">
        <v>193</v>
      </c>
      <c r="F16" s="9" t="str">
        <f t="shared" si="0"/>
        <v>0012-01-00009</v>
      </c>
      <c r="G16" s="2" t="s">
        <v>1261</v>
      </c>
      <c r="H16" s="2"/>
      <c r="I16" s="2" t="s">
        <v>201</v>
      </c>
      <c r="J16" s="44">
        <f>+VLOOKUP(PRODUCTOS[[#This Row],[id_producto]],PRIORIZACION!$G$11:$J$112,4,0)</f>
        <v>0.15</v>
      </c>
      <c r="K16" s="2" t="str">
        <f>+VLOOKUP(PRODUCTOS[[#This Row],[id_producto]],PRIORIZACION!$G$11:$K$112,5,0)</f>
        <v>Efraín</v>
      </c>
      <c r="L16" s="2" t="str">
        <f>+VLOOKUP(PRODUCTOS[[#This Row],[id_producto]],PRIORIZACION!$G$11:$L$112,6,0)</f>
        <v>No Asignado</v>
      </c>
      <c r="M16" s="2" t="str">
        <f>+VLOOKUP(PRODUCTOS[[#This Row],[id_producto]],PRIORIZACION!$G$11:$N$112,8,0)</f>
        <v>NO DEFINIDO</v>
      </c>
      <c r="N16" s="2" t="s">
        <v>1358</v>
      </c>
      <c r="O16" s="2" t="s">
        <v>199</v>
      </c>
      <c r="P16" s="2"/>
      <c r="Q16" s="2"/>
      <c r="R16" s="2"/>
      <c r="S16" s="2"/>
      <c r="T16" s="2"/>
      <c r="U16" s="2"/>
      <c r="V16" s="3"/>
      <c r="W16" s="7"/>
      <c r="AA16" s="7"/>
      <c r="AB16" s="13"/>
      <c r="AC16" s="7">
        <f>PRODUCTOS[[#This Row],[Nombre comercial]]</f>
        <v>0</v>
      </c>
      <c r="AD16" s="7"/>
      <c r="AE16" s="7"/>
      <c r="AF16" s="122"/>
      <c r="AG16" s="7"/>
      <c r="AH16" s="7"/>
      <c r="AI16" s="7"/>
      <c r="AJ16" s="7"/>
      <c r="AK16" s="7"/>
      <c r="AL16" s="7"/>
      <c r="AM16" s="7"/>
      <c r="AN16" s="7" t="s">
        <v>1388</v>
      </c>
      <c r="AO16" s="7"/>
      <c r="AP16" s="7"/>
      <c r="AQ16" s="7"/>
      <c r="AR16" s="7" t="s">
        <v>878</v>
      </c>
      <c r="AS16" s="7" t="str">
        <f>PRODUCTOS[[#This Row],[Data]]</f>
        <v>DATARIESGO</v>
      </c>
      <c r="AT16" s="7" t="str">
        <f>PRODUCTOS[[#This Row],[Tecnología]]</f>
        <v>NO DEFINIDO</v>
      </c>
      <c r="AU16" s="7"/>
      <c r="AV16" s="7"/>
      <c r="AW16" s="7"/>
      <c r="AX16" s="7"/>
      <c r="AY16" s="7"/>
      <c r="AZ16" s="7"/>
      <c r="BA16" s="7"/>
      <c r="BB16" s="7"/>
    </row>
    <row r="17" spans="1:54" ht="58" hidden="1" x14ac:dyDescent="0.35">
      <c r="A17" s="2" t="str">
        <f>+VLOOKUP(D17,'DATA`S'!$B$8:$C$32,2,0)</f>
        <v>0004</v>
      </c>
      <c r="B17" s="2" t="str">
        <f>VLOOKUP(PRODUCTOS[[#This Row],[País]],PAISES!$B$4:$C$11,2,0)</f>
        <v>01</v>
      </c>
      <c r="C17" s="9" t="s">
        <v>732</v>
      </c>
      <c r="D17" s="45" t="s">
        <v>6</v>
      </c>
      <c r="E17" s="2" t="s">
        <v>193</v>
      </c>
      <c r="F17" s="2" t="str">
        <f t="shared" si="0"/>
        <v>0004-01-00010</v>
      </c>
      <c r="G17" s="45" t="s">
        <v>951</v>
      </c>
      <c r="H17" s="2" t="s">
        <v>1344</v>
      </c>
      <c r="I17" s="2" t="s">
        <v>161</v>
      </c>
      <c r="J17" s="44">
        <f>+VLOOKUP(PRODUCTOS[[#This Row],[id_producto]],PRIORIZACION!$G$11:$J$112,4,0)</f>
        <v>0.7</v>
      </c>
      <c r="K17" s="2" t="str">
        <f>+VLOOKUP(PRODUCTOS[[#This Row],[id_producto]],PRIORIZACION!$G$11:$K$112,5,0)</f>
        <v>Abner-Patricio</v>
      </c>
      <c r="L17" s="2" t="str">
        <f>+VLOOKUP(PRODUCTOS[[#This Row],[id_producto]],PRIORIZACION!$G$11:$L$112,6,0)</f>
        <v>Astrid</v>
      </c>
      <c r="M17" s="2" t="str">
        <f>+VLOOKUP(PRODUCTOS[[#This Row],[id_producto]],PRIORIZACION!$G$11:$N$112,8,0)</f>
        <v>ARCGIS-POWER BI</v>
      </c>
      <c r="N17" s="2"/>
      <c r="O17" s="2"/>
      <c r="P17" s="2"/>
      <c r="Q17" s="2"/>
      <c r="R17" s="2"/>
      <c r="S17" s="2"/>
      <c r="T17" s="2"/>
      <c r="U17" s="2"/>
      <c r="V17" s="3"/>
      <c r="W17" s="7"/>
      <c r="X17" s="3"/>
      <c r="Y17" s="46" t="s">
        <v>153</v>
      </c>
      <c r="Z17" s="3" t="s">
        <v>21</v>
      </c>
      <c r="AA17" s="7"/>
      <c r="AB17" s="13" t="s">
        <v>734</v>
      </c>
      <c r="AC17" s="7" t="str">
        <f>PRODUCTOS[[#This Row],[Nombre comercial]]</f>
        <v xml:space="preserve">Índices y métricas ciudadanas </v>
      </c>
      <c r="AD17" s="7" t="s">
        <v>961</v>
      </c>
      <c r="AE17" s="7" t="s">
        <v>966</v>
      </c>
      <c r="AF17" s="122"/>
      <c r="AG17" s="7"/>
      <c r="AH17" s="7"/>
      <c r="AI17" s="7"/>
      <c r="AJ17" s="7"/>
      <c r="AK17" s="7"/>
      <c r="AL17" s="7"/>
      <c r="AM17" s="7"/>
      <c r="AN17" s="133"/>
      <c r="AO17" s="7"/>
      <c r="AP17" s="7" t="s">
        <v>1330</v>
      </c>
      <c r="AQ17" s="7">
        <v>2017</v>
      </c>
      <c r="AR17" s="7" t="s">
        <v>878</v>
      </c>
      <c r="AS17" s="7" t="str">
        <f>PRODUCTOS[[#This Row],[Data]]</f>
        <v>DATAMUNICIPIO</v>
      </c>
      <c r="AT17" s="7" t="str">
        <f>PRODUCTOS[[#This Row],[Tecnología]]</f>
        <v>ARCGIS-POWER BI</v>
      </c>
      <c r="AU17" s="7" t="s">
        <v>879</v>
      </c>
      <c r="AV17" s="7" t="s">
        <v>962</v>
      </c>
      <c r="AW17" s="133"/>
      <c r="AX17" s="7" t="s">
        <v>880</v>
      </c>
      <c r="AY17" s="133"/>
      <c r="AZ17" s="133"/>
      <c r="BA17" s="7">
        <v>1</v>
      </c>
      <c r="BB17" s="133"/>
    </row>
    <row r="18" spans="1:54" ht="48" hidden="1" x14ac:dyDescent="0.35">
      <c r="A18" s="2" t="str">
        <f>+VLOOKUP(D18,'DATA`S'!$B$8:$C$32,2,0)</f>
        <v>0004</v>
      </c>
      <c r="B18" s="2" t="str">
        <f>VLOOKUP(PRODUCTOS[[#This Row],[País]],PAISES!$B$4:$C$11,2,0)</f>
        <v>01</v>
      </c>
      <c r="C18" s="9" t="s">
        <v>733</v>
      </c>
      <c r="D18" s="45" t="s">
        <v>6</v>
      </c>
      <c r="E18" s="2" t="s">
        <v>193</v>
      </c>
      <c r="F18" s="2" t="str">
        <f t="shared" si="0"/>
        <v>0004-01-00011</v>
      </c>
      <c r="G18" s="45" t="s">
        <v>689</v>
      </c>
      <c r="H18" s="2"/>
      <c r="I18" s="2" t="s">
        <v>161</v>
      </c>
      <c r="J18" s="44">
        <f>+VLOOKUP(PRODUCTOS[[#This Row],[id_producto]],PRIORIZACION!$G$11:$J$112,4,0)</f>
        <v>0.6</v>
      </c>
      <c r="K18" s="2" t="str">
        <f>+VLOOKUP(PRODUCTOS[[#This Row],[id_producto]],PRIORIZACION!$G$11:$K$112,5,0)</f>
        <v>Abner-Patricio</v>
      </c>
      <c r="L18" s="2" t="str">
        <f>+VLOOKUP(PRODUCTOS[[#This Row],[id_producto]],PRIORIZACION!$G$11:$L$112,6,0)</f>
        <v>Astrid</v>
      </c>
      <c r="M18" s="2" t="str">
        <f>+VLOOKUP(PRODUCTOS[[#This Row],[id_producto]],PRIORIZACION!$G$11:$N$112,8,0)</f>
        <v>ARCGIS-POWER BI</v>
      </c>
      <c r="N18" s="2"/>
      <c r="O18" s="2"/>
      <c r="P18" s="2"/>
      <c r="Q18" s="2"/>
      <c r="R18" s="2"/>
      <c r="S18" s="2"/>
      <c r="T18" s="2"/>
      <c r="U18" s="2"/>
      <c r="V18" s="3"/>
      <c r="W18" s="7"/>
      <c r="Y18" s="3" t="s">
        <v>153</v>
      </c>
      <c r="Z18" s="3" t="s">
        <v>21</v>
      </c>
      <c r="AA18" s="7"/>
      <c r="AB18" s="13" t="s">
        <v>734</v>
      </c>
      <c r="AC18" s="7">
        <f>PRODUCTOS[[#This Row],[Nombre comercial]]</f>
        <v>0</v>
      </c>
      <c r="AD18" s="7"/>
      <c r="AE18" s="7"/>
      <c r="AF18" s="122"/>
      <c r="AG18" s="7"/>
      <c r="AH18" s="7"/>
      <c r="AI18" s="7"/>
      <c r="AJ18" s="7"/>
      <c r="AK18" s="7"/>
      <c r="AL18" s="7"/>
      <c r="AM18" s="7"/>
      <c r="AN18" s="133"/>
      <c r="AO18" s="7"/>
      <c r="AP18" s="7" t="s">
        <v>1330</v>
      </c>
      <c r="AQ18" s="133"/>
      <c r="AR18" s="7" t="s">
        <v>878</v>
      </c>
      <c r="AS18" s="7" t="str">
        <f>PRODUCTOS[[#This Row],[Data]]</f>
        <v>DATAMUNICIPIO</v>
      </c>
      <c r="AT18" s="7" t="str">
        <f>PRODUCTOS[[#This Row],[Tecnología]]</f>
        <v>ARCGIS-POWER BI</v>
      </c>
      <c r="AU18" s="7" t="s">
        <v>879</v>
      </c>
      <c r="AV18" s="7" t="s">
        <v>962</v>
      </c>
      <c r="AW18" s="133"/>
      <c r="AX18" s="7" t="s">
        <v>880</v>
      </c>
      <c r="AY18" s="133"/>
      <c r="AZ18" s="133"/>
      <c r="BA18" s="7">
        <v>1</v>
      </c>
      <c r="BB18" s="133"/>
    </row>
    <row r="19" spans="1:54" ht="101.5" hidden="1" x14ac:dyDescent="0.35">
      <c r="A19" s="2" t="str">
        <f>+VLOOKUP(D19,'DATA`S'!$B$8:$C$32,2,0)</f>
        <v>0011</v>
      </c>
      <c r="B19" s="2" t="str">
        <f>VLOOKUP(PRODUCTOS[[#This Row],[País]],PAISES!$B$4:$C$11,2,0)</f>
        <v>01</v>
      </c>
      <c r="C19" s="9" t="s">
        <v>883</v>
      </c>
      <c r="D19" s="2" t="s">
        <v>12</v>
      </c>
      <c r="E19" s="2" t="s">
        <v>193</v>
      </c>
      <c r="F19" s="2" t="str">
        <f t="shared" si="0"/>
        <v>0011-01-00012</v>
      </c>
      <c r="G19" s="2" t="s">
        <v>841</v>
      </c>
      <c r="H19" s="99" t="s">
        <v>1342</v>
      </c>
      <c r="I19" s="2"/>
      <c r="J19" s="44">
        <f>+VLOOKUP(PRODUCTOS[[#This Row],[id_producto]],PRIORIZACION!$G$11:$J$112,4,0)</f>
        <v>1</v>
      </c>
      <c r="K19" s="2">
        <f>+VLOOKUP(PRODUCTOS[[#This Row],[id_producto]],PRIORIZACION!$G$11:$K$112,5,0)</f>
        <v>0</v>
      </c>
      <c r="L19" s="2">
        <f>+VLOOKUP(PRODUCTOS[[#This Row],[id_producto]],PRIORIZACION!$G$11:$L$112,6,0)</f>
        <v>0</v>
      </c>
      <c r="M19" s="2">
        <f>+VLOOKUP(PRODUCTOS[[#This Row],[id_producto]],PRIORIZACION!$G$11:$N$112,8,0)</f>
        <v>0</v>
      </c>
      <c r="N19" s="2"/>
      <c r="O19" s="2"/>
      <c r="P19" s="2"/>
      <c r="Q19" s="2"/>
      <c r="R19" s="2"/>
      <c r="S19" s="2"/>
      <c r="T19" s="2"/>
      <c r="U19" s="2"/>
      <c r="V19" s="3"/>
      <c r="W19" s="7"/>
      <c r="X19" s="132" t="s">
        <v>172</v>
      </c>
      <c r="AA19" s="7"/>
      <c r="AB19" s="13"/>
      <c r="AC19" s="7" t="str">
        <f>PRODUCTOS[[#This Row],[Nombre comercial]]</f>
        <v>Instrumentos de Planificación Territorial (IPT)</v>
      </c>
      <c r="AD19" s="7"/>
      <c r="AE19" s="7" t="s">
        <v>194</v>
      </c>
      <c r="AF19" s="122"/>
      <c r="AG19" s="7" t="s">
        <v>1155</v>
      </c>
      <c r="AH19" s="7"/>
      <c r="AI19" s="7" t="s">
        <v>1156</v>
      </c>
      <c r="AJ19" s="7"/>
      <c r="AK19" s="7"/>
      <c r="AL19" s="7"/>
      <c r="AM19" s="7"/>
      <c r="AN19" s="7" t="s">
        <v>1355</v>
      </c>
      <c r="AO19" s="7" t="s">
        <v>1159</v>
      </c>
      <c r="AP19" s="7" t="s">
        <v>193</v>
      </c>
      <c r="AQ19" s="100"/>
      <c r="AR19" s="7" t="s">
        <v>878</v>
      </c>
      <c r="AS19" s="7" t="str">
        <f>PRODUCTOS[[#This Row],[Data]]</f>
        <v>DATATERRITORIO</v>
      </c>
      <c r="AT19" s="100">
        <f>PRODUCTOS[[#This Row],[Tecnología]]</f>
        <v>0</v>
      </c>
      <c r="AU19" s="7" t="s">
        <v>879</v>
      </c>
      <c r="AV19" s="7" t="s">
        <v>962</v>
      </c>
      <c r="AW19" s="7" t="s">
        <v>1160</v>
      </c>
      <c r="AX19" s="7" t="s">
        <v>880</v>
      </c>
      <c r="AY19" s="7" t="s">
        <v>881</v>
      </c>
      <c r="AZ19" s="100" t="s">
        <v>1161</v>
      </c>
      <c r="BA19" s="7">
        <v>1</v>
      </c>
      <c r="BB19" s="7" t="s">
        <v>1162</v>
      </c>
    </row>
    <row r="20" spans="1:54" ht="29" hidden="1" x14ac:dyDescent="0.35">
      <c r="A20" s="2" t="str">
        <f>+VLOOKUP(D20,'DATA`S'!$B$8:$C$32,2,0)</f>
        <v>0010</v>
      </c>
      <c r="B20" s="2" t="str">
        <f>VLOOKUP(PRODUCTOS[[#This Row],[País]],PAISES!$B$4:$C$11,2,0)</f>
        <v>01</v>
      </c>
      <c r="C20" s="9" t="s">
        <v>884</v>
      </c>
      <c r="D20" s="2" t="s">
        <v>11</v>
      </c>
      <c r="E20" s="2" t="s">
        <v>193</v>
      </c>
      <c r="F20" s="2" t="str">
        <f t="shared" si="0"/>
        <v>0010-01-00013</v>
      </c>
      <c r="G20" s="2" t="s">
        <v>310</v>
      </c>
      <c r="H20" s="2" t="s">
        <v>777</v>
      </c>
      <c r="I20" s="2"/>
      <c r="J20" s="44">
        <f>+VLOOKUP(PRODUCTOS[[#This Row],[id_producto]],PRIORIZACION!$G$11:$J$112,4,0)</f>
        <v>0.5</v>
      </c>
      <c r="K20" s="2" t="str">
        <f>+VLOOKUP(PRODUCTOS[[#This Row],[id_producto]],PRIORIZACION!$G$11:$K$112,5,0)</f>
        <v>Abner</v>
      </c>
      <c r="L20" s="2" t="str">
        <f>+VLOOKUP(PRODUCTOS[[#This Row],[id_producto]],PRIORIZACION!$G$11:$L$112,6,0)</f>
        <v>Silvia</v>
      </c>
      <c r="M20" s="2" t="str">
        <f>+VLOOKUP(PRODUCTOS[[#This Row],[id_producto]],PRIORIZACION!$G$11:$N$112,8,0)</f>
        <v>ARCGISONLINE</v>
      </c>
      <c r="N20" s="2"/>
      <c r="O20" s="2"/>
      <c r="P20" s="2"/>
      <c r="Q20" s="2"/>
      <c r="R20" s="2"/>
      <c r="S20" s="2"/>
      <c r="T20" s="2"/>
      <c r="U20" s="2"/>
      <c r="V20" s="3"/>
      <c r="W20" s="7"/>
      <c r="AA20" s="7"/>
      <c r="AB20" s="38"/>
      <c r="AC20" s="7" t="str">
        <f>PRODUCTOS[[#This Row],[Nombre comercial]]</f>
        <v>Cobertura de Centros de Educación</v>
      </c>
      <c r="AD20" s="7"/>
      <c r="AE20" s="7"/>
      <c r="AF20" s="122"/>
      <c r="AG20" s="7"/>
      <c r="AH20" s="7"/>
      <c r="AI20" s="7"/>
      <c r="AJ20" s="7"/>
      <c r="AK20" s="7"/>
      <c r="AL20" s="7"/>
      <c r="AM20" s="7"/>
      <c r="AN20" s="7"/>
      <c r="AO20" s="7"/>
      <c r="AP20" s="7"/>
      <c r="AQ20" s="7"/>
      <c r="AR20" s="7" t="s">
        <v>878</v>
      </c>
      <c r="AS20" s="7" t="str">
        <f>PRODUCTOS[[#This Row],[Data]]</f>
        <v>DATAEDUCACIÓN</v>
      </c>
      <c r="AT20" s="7" t="str">
        <f>PRODUCTOS[[#This Row],[Tecnología]]</f>
        <v>ARCGISONLINE</v>
      </c>
      <c r="AU20" s="7"/>
      <c r="AV20" s="7"/>
      <c r="AW20" s="7"/>
      <c r="AX20" s="7"/>
      <c r="AY20" s="7"/>
      <c r="AZ20" s="7"/>
      <c r="BA20" s="7"/>
      <c r="BB20" s="7"/>
    </row>
    <row r="21" spans="1:54" ht="101.5" hidden="1" x14ac:dyDescent="0.35">
      <c r="A21" s="2" t="str">
        <f>+VLOOKUP(D21,'DATA`S'!$B$8:$C$32,2,0)</f>
        <v>0010</v>
      </c>
      <c r="B21" s="2" t="str">
        <f>VLOOKUP(PRODUCTOS[[#This Row],[País]],PAISES!$B$4:$C$11,2,0)</f>
        <v>01</v>
      </c>
      <c r="C21" s="9" t="s">
        <v>885</v>
      </c>
      <c r="D21" s="2" t="s">
        <v>11</v>
      </c>
      <c r="E21" s="2" t="s">
        <v>193</v>
      </c>
      <c r="F21" s="2" t="str">
        <f t="shared" si="0"/>
        <v>0010-01-00014</v>
      </c>
      <c r="G21" s="2" t="s">
        <v>218</v>
      </c>
      <c r="H21" s="99" t="s">
        <v>1343</v>
      </c>
      <c r="I21" s="2"/>
      <c r="J21" s="44">
        <f>+VLOOKUP(PRODUCTOS[[#This Row],[id_producto]],PRIORIZACION!$G$11:$J$112,4,0)</f>
        <v>0.9</v>
      </c>
      <c r="K21" s="2" t="str">
        <f>+VLOOKUP(PRODUCTOS[[#This Row],[id_producto]],PRIORIZACION!$G$11:$K$112,5,0)</f>
        <v>Patricio</v>
      </c>
      <c r="L21" s="2" t="str">
        <f>+VLOOKUP(PRODUCTOS[[#This Row],[id_producto]],PRIORIZACION!$G$11:$L$112,6,0)</f>
        <v>Silvia</v>
      </c>
      <c r="M21" s="2" t="str">
        <f>+VLOOKUP(PRODUCTOS[[#This Row],[id_producto]],PRIORIZACION!$G$11:$N$112,8,0)</f>
        <v>POWER BI</v>
      </c>
      <c r="N21" s="2"/>
      <c r="O21" s="2"/>
      <c r="P21" s="2"/>
      <c r="Q21" s="2"/>
      <c r="R21" s="2"/>
      <c r="S21" s="2"/>
      <c r="T21" s="2"/>
      <c r="U21" s="2"/>
      <c r="V21" s="3"/>
      <c r="W21" s="7"/>
      <c r="X21" s="132" t="s">
        <v>179</v>
      </c>
      <c r="AA21" s="7"/>
      <c r="AB21" s="38"/>
      <c r="AC21" s="7" t="str">
        <f>PRODUCTOS[[#This Row],[Nombre comercial]]</f>
        <v>Ranking Comunal de Educación</v>
      </c>
      <c r="AD21" s="7" t="s">
        <v>960</v>
      </c>
      <c r="AE21" s="7" t="s">
        <v>194</v>
      </c>
      <c r="AF21" s="122"/>
      <c r="AG21" s="7" t="s">
        <v>1155</v>
      </c>
      <c r="AH21" s="7"/>
      <c r="AI21" s="7" t="s">
        <v>1156</v>
      </c>
      <c r="AJ21" s="7"/>
      <c r="AK21" s="7"/>
      <c r="AL21" s="7"/>
      <c r="AM21" s="7"/>
      <c r="AN21" s="7" t="s">
        <v>1163</v>
      </c>
      <c r="AO21" s="7" t="s">
        <v>1159</v>
      </c>
      <c r="AP21" s="7" t="s">
        <v>193</v>
      </c>
      <c r="AQ21" s="100"/>
      <c r="AR21" s="7" t="s">
        <v>878</v>
      </c>
      <c r="AS21" s="7" t="str">
        <f>PRODUCTOS[[#This Row],[Data]]</f>
        <v>DATAEDUCACIÓN</v>
      </c>
      <c r="AT21" s="7" t="str">
        <f>PRODUCTOS[[#This Row],[Tecnología]]</f>
        <v>POWER BI</v>
      </c>
      <c r="AU21" s="7" t="s">
        <v>879</v>
      </c>
      <c r="AV21" s="7" t="s">
        <v>962</v>
      </c>
      <c r="AW21" s="7" t="s">
        <v>1164</v>
      </c>
      <c r="AX21" s="7" t="s">
        <v>880</v>
      </c>
      <c r="AY21" s="7" t="s">
        <v>881</v>
      </c>
      <c r="AZ21" s="100" t="s">
        <v>1161</v>
      </c>
      <c r="BA21" s="7">
        <v>1</v>
      </c>
      <c r="BB21" s="7" t="s">
        <v>1165</v>
      </c>
    </row>
    <row r="22" spans="1:54" ht="80.5" hidden="1" customHeight="1" x14ac:dyDescent="0.35">
      <c r="A22" s="2" t="str">
        <f>+VLOOKUP(D22,'DATA`S'!$B$8:$C$32,2,0)</f>
        <v>0010</v>
      </c>
      <c r="B22" s="2" t="str">
        <f>VLOOKUP(PRODUCTOS[[#This Row],[País]],PAISES!$B$4:$C$11,2,0)</f>
        <v>01</v>
      </c>
      <c r="C22" s="9" t="s">
        <v>886</v>
      </c>
      <c r="D22" s="2" t="s">
        <v>11</v>
      </c>
      <c r="E22" s="2" t="s">
        <v>193</v>
      </c>
      <c r="F22" s="2" t="str">
        <f t="shared" si="0"/>
        <v>0010-01-00015</v>
      </c>
      <c r="G22" s="2" t="s">
        <v>297</v>
      </c>
      <c r="H22" s="2" t="s">
        <v>776</v>
      </c>
      <c r="I22" s="2"/>
      <c r="J22" s="44">
        <f>+VLOOKUP(PRODUCTOS[[#This Row],[id_producto]],PRIORIZACION!$G$11:$J$112,4,0)</f>
        <v>0.7</v>
      </c>
      <c r="K22" s="2" t="str">
        <f>+VLOOKUP(PRODUCTOS[[#This Row],[id_producto]],PRIORIZACION!$G$11:$K$112,5,0)</f>
        <v>Patricio</v>
      </c>
      <c r="L22" s="2" t="str">
        <f>+VLOOKUP(PRODUCTOS[[#This Row],[id_producto]],PRIORIZACION!$G$11:$L$112,6,0)</f>
        <v>Silvia</v>
      </c>
      <c r="M22" s="2" t="str">
        <f>+VLOOKUP(PRODUCTOS[[#This Row],[id_producto]],PRIORIZACION!$G$11:$N$112,8,0)</f>
        <v>POWER BI</v>
      </c>
      <c r="N22" s="2"/>
      <c r="O22" s="2"/>
      <c r="P22" s="2"/>
      <c r="Q22" s="2"/>
      <c r="R22" s="2"/>
      <c r="S22" s="2"/>
      <c r="T22" s="2"/>
      <c r="U22" s="2"/>
      <c r="V22" s="3"/>
      <c r="W22" s="7"/>
      <c r="AA22" s="7"/>
      <c r="AB22" s="38"/>
      <c r="AC22" s="7" t="str">
        <f>PRODUCTOS[[#This Row],[Nombre comercial]]</f>
        <v>Calidad de la Educación</v>
      </c>
      <c r="AD22" s="7" t="s">
        <v>960</v>
      </c>
      <c r="AE22" s="7"/>
      <c r="AF22" s="122"/>
      <c r="AG22" s="7"/>
      <c r="AH22" s="7"/>
      <c r="AI22" s="7"/>
      <c r="AJ22" s="7"/>
      <c r="AK22" s="7"/>
      <c r="AL22" s="7"/>
      <c r="AM22" s="7"/>
      <c r="AN22" s="100"/>
      <c r="AO22" s="7"/>
      <c r="AP22" s="7"/>
      <c r="AQ22" s="130"/>
      <c r="AR22" s="7" t="s">
        <v>878</v>
      </c>
      <c r="AS22" s="7" t="str">
        <f>PRODUCTOS[[#This Row],[Data]]</f>
        <v>DATAEDUCACIÓN</v>
      </c>
      <c r="AT22" s="7" t="str">
        <f>PRODUCTOS[[#This Row],[Tecnología]]</f>
        <v>POWER BI</v>
      </c>
      <c r="AU22" s="7"/>
      <c r="AV22" s="7" t="s">
        <v>962</v>
      </c>
      <c r="AW22" s="100"/>
      <c r="AX22" s="7" t="s">
        <v>880</v>
      </c>
      <c r="AY22" s="100"/>
      <c r="AZ22" s="100"/>
      <c r="BA22" s="7">
        <v>1</v>
      </c>
      <c r="BB22" s="7" t="s">
        <v>1333</v>
      </c>
    </row>
    <row r="23" spans="1:54" ht="131.5" hidden="1" customHeight="1" x14ac:dyDescent="0.35">
      <c r="A23" s="42" t="str">
        <f>+VLOOKUP(D23,'DATA`S'!$B$8:$C$32,2,0)</f>
        <v>0018</v>
      </c>
      <c r="B23" s="42" t="str">
        <f>VLOOKUP(PRODUCTOS[[#This Row],[País]],PAISES!$B$4:$C$11,2,0)</f>
        <v>01</v>
      </c>
      <c r="C23" s="9" t="s">
        <v>887</v>
      </c>
      <c r="D23" s="2" t="s">
        <v>28</v>
      </c>
      <c r="E23" s="2" t="s">
        <v>193</v>
      </c>
      <c r="F23" s="2" t="str">
        <f t="shared" si="0"/>
        <v>0018-01-00016</v>
      </c>
      <c r="G23" s="2" t="s">
        <v>822</v>
      </c>
      <c r="H23" s="2" t="s">
        <v>1266</v>
      </c>
      <c r="I23" s="2"/>
      <c r="J23" s="44">
        <f>+VLOOKUP(PRODUCTOS[[#This Row],[id_producto]],PRIORIZACION!$G$11:$J$112,4,0)</f>
        <v>1</v>
      </c>
      <c r="K23" s="2" t="str">
        <f>+VLOOKUP(PRODUCTOS[[#This Row],[id_producto]],PRIORIZACION!$G$11:$K$112,5,0)</f>
        <v>Patricio</v>
      </c>
      <c r="L23" s="2" t="str">
        <f>+VLOOKUP(PRODUCTOS[[#This Row],[id_producto]],PRIORIZACION!$G$11:$L$112,6,0)</f>
        <v>Reyes-Monse</v>
      </c>
      <c r="M23" s="2" t="str">
        <f>+VLOOKUP(PRODUCTOS[[#This Row],[id_producto]],PRIORIZACION!$G$11:$N$112,8,0)</f>
        <v>POWER BI</v>
      </c>
      <c r="N23" s="2"/>
      <c r="O23" s="2"/>
      <c r="P23" s="2"/>
      <c r="Q23" s="2"/>
      <c r="R23" s="2"/>
      <c r="S23" s="2"/>
      <c r="T23" s="2"/>
      <c r="U23" s="2"/>
      <c r="V23" s="3"/>
      <c r="W23" s="7"/>
      <c r="AA23" s="7"/>
      <c r="AB23" s="13"/>
      <c r="AC23" s="7" t="str">
        <f>PRODUCTOS[[#This Row],[Nombre comercial]]</f>
        <v>Evaluación de Programas e Instituciones del servicio público (1997-2000).</v>
      </c>
      <c r="AD23" s="7" t="s">
        <v>1362</v>
      </c>
      <c r="AE23" s="7"/>
      <c r="AF23" s="122"/>
      <c r="AG23" s="7"/>
      <c r="AH23" s="7"/>
      <c r="AI23" s="7"/>
      <c r="AJ23" s="7"/>
      <c r="AK23" s="7"/>
      <c r="AL23" s="7"/>
      <c r="AM23" s="7"/>
      <c r="AN23" s="7" t="s">
        <v>1168</v>
      </c>
      <c r="AO23" s="7" t="s">
        <v>1159</v>
      </c>
      <c r="AP23" s="7" t="s">
        <v>193</v>
      </c>
      <c r="AQ23" s="7" t="s">
        <v>1169</v>
      </c>
      <c r="AR23" s="7" t="s">
        <v>878</v>
      </c>
      <c r="AS23" s="7" t="str">
        <f>PRODUCTOS[[#This Row],[Data]]</f>
        <v>DATAEVALUACIÓN</v>
      </c>
      <c r="AT23" s="7" t="str">
        <f>PRODUCTOS[[#This Row],[Tecnología]]</f>
        <v>POWER BI</v>
      </c>
      <c r="AU23" s="7" t="s">
        <v>1170</v>
      </c>
      <c r="AV23" s="7" t="s">
        <v>962</v>
      </c>
      <c r="AW23" s="100" t="s">
        <v>1364</v>
      </c>
      <c r="AX23" s="7" t="s">
        <v>880</v>
      </c>
      <c r="AY23" s="7" t="s">
        <v>881</v>
      </c>
      <c r="AZ23" s="7" t="s">
        <v>1161</v>
      </c>
      <c r="BA23" s="7">
        <v>1</v>
      </c>
      <c r="BB23" s="7" t="s">
        <v>1171</v>
      </c>
    </row>
    <row r="24" spans="1:54" ht="101.5" x14ac:dyDescent="0.35">
      <c r="A24" s="2" t="str">
        <f>+VLOOKUP(D24,'DATA`S'!$B$8:$C$32,2,0)</f>
        <v>0002</v>
      </c>
      <c r="B24" s="2" t="str">
        <f>VLOOKUP(PRODUCTOS[[#This Row],[País]],PAISES!$B$4:$C$11,2,0)</f>
        <v>01</v>
      </c>
      <c r="C24" s="9" t="s">
        <v>888</v>
      </c>
      <c r="D24" s="2" t="s">
        <v>4</v>
      </c>
      <c r="E24" s="2" t="s">
        <v>193</v>
      </c>
      <c r="F24" s="2" t="str">
        <f t="shared" si="0"/>
        <v>0002-01-00017</v>
      </c>
      <c r="G24" s="2" t="s">
        <v>1356</v>
      </c>
      <c r="H24" s="2" t="s">
        <v>1357</v>
      </c>
      <c r="I24" s="2"/>
      <c r="J24" s="44">
        <f>+VLOOKUP(PRODUCTOS[[#This Row],[id_producto]],PRIORIZACION!$G$11:$J$112,4,0)</f>
        <v>0.4</v>
      </c>
      <c r="K24" s="2" t="str">
        <f>+VLOOKUP(PRODUCTOS[[#This Row],[id_producto]],PRIORIZACION!$G$11:$K$112,5,0)</f>
        <v>Patricio</v>
      </c>
      <c r="L24" s="2" t="str">
        <f>+VLOOKUP(PRODUCTOS[[#This Row],[id_producto]],PRIORIZACION!$G$11:$L$112,6,0)</f>
        <v>Natalia</v>
      </c>
      <c r="M24" s="2" t="str">
        <f>+VLOOKUP(PRODUCTOS[[#This Row],[id_producto]],PRIORIZACION!$G$11:$N$112,8,0)</f>
        <v>POWER BI</v>
      </c>
      <c r="N24" s="2"/>
      <c r="O24" s="2"/>
      <c r="P24" s="2"/>
      <c r="Q24" s="2"/>
      <c r="R24" s="2"/>
      <c r="S24" s="2"/>
      <c r="T24" s="2"/>
      <c r="U24" s="2"/>
      <c r="V24" s="3"/>
      <c r="W24" s="7"/>
      <c r="X24" s="132" t="s">
        <v>174</v>
      </c>
      <c r="AA24" s="7"/>
      <c r="AB24" s="38"/>
      <c r="AC24" s="7" t="str">
        <f>PRODUCTOS[[#This Row],[Nombre comercial]]</f>
        <v>Emisiones de GEI (1990-2016)</v>
      </c>
      <c r="AD24" s="7"/>
      <c r="AE24" s="7"/>
      <c r="AF24" s="122"/>
      <c r="AG24" s="7"/>
      <c r="AH24" s="7"/>
      <c r="AI24" s="7"/>
      <c r="AJ24" s="7"/>
      <c r="AK24" s="7"/>
      <c r="AL24" s="7"/>
      <c r="AM24" s="7"/>
      <c r="AN24" s="7"/>
      <c r="AO24" s="7"/>
      <c r="AP24" s="7"/>
      <c r="AQ24" s="7"/>
      <c r="AR24" s="7" t="s">
        <v>878</v>
      </c>
      <c r="AS24" s="7" t="str">
        <f>PRODUCTOS[[#This Row],[Data]]</f>
        <v>DATACLIMÁTICO</v>
      </c>
      <c r="AT24" s="7" t="str">
        <f>PRODUCTOS[[#This Row],[Tecnología]]</f>
        <v>POWER BI</v>
      </c>
      <c r="AU24" s="7"/>
      <c r="AV24" s="7"/>
      <c r="AW24" s="7"/>
      <c r="AX24" s="7"/>
      <c r="AY24" s="7"/>
      <c r="AZ24" s="7"/>
      <c r="BA24" s="7"/>
      <c r="BB24" s="7"/>
    </row>
    <row r="25" spans="1:54" ht="29" x14ac:dyDescent="0.35">
      <c r="A25" s="2" t="str">
        <f>+VLOOKUP(D25,'DATA`S'!$B$8:$C$32,2,0)</f>
        <v>0002</v>
      </c>
      <c r="B25" s="2" t="str">
        <f>VLOOKUP(PRODUCTOS[[#This Row],[País]],PAISES!$B$4:$C$11,2,0)</f>
        <v>01</v>
      </c>
      <c r="C25" s="9" t="s">
        <v>889</v>
      </c>
      <c r="D25" s="2" t="s">
        <v>4</v>
      </c>
      <c r="E25" s="2" t="s">
        <v>193</v>
      </c>
      <c r="F25" s="2" t="str">
        <f t="shared" si="0"/>
        <v>0002-01-00018</v>
      </c>
      <c r="G25" s="126" t="s">
        <v>224</v>
      </c>
      <c r="H25" s="2"/>
      <c r="I25" s="2"/>
      <c r="J25" s="44">
        <f>+VLOOKUP(PRODUCTOS[[#This Row],[id_producto]],PRIORIZACION!$G$11:$J$112,4,0)</f>
        <v>0</v>
      </c>
      <c r="K25" s="2">
        <f>+VLOOKUP(PRODUCTOS[[#This Row],[id_producto]],PRIORIZACION!$G$11:$K$112,5,0)</f>
        <v>0</v>
      </c>
      <c r="L25" s="2" t="str">
        <f>+VLOOKUP(PRODUCTOS[[#This Row],[id_producto]],PRIORIZACION!$G$11:$L$112,6,0)</f>
        <v>Natalia</v>
      </c>
      <c r="M25" s="2">
        <f>+VLOOKUP(PRODUCTOS[[#This Row],[id_producto]],PRIORIZACION!$G$11:$N$112,8,0)</f>
        <v>0</v>
      </c>
      <c r="N25" s="2"/>
      <c r="O25" s="2"/>
      <c r="P25" s="2"/>
      <c r="Q25" s="2"/>
      <c r="R25" s="2"/>
      <c r="S25" s="2"/>
      <c r="T25" s="2"/>
      <c r="U25" s="2"/>
      <c r="V25" s="3"/>
      <c r="W25" s="7"/>
      <c r="AA25" s="7"/>
      <c r="AB25" s="38"/>
      <c r="AC25" s="7">
        <f>PRODUCTOS[[#This Row],[Nombre comercial]]</f>
        <v>0</v>
      </c>
      <c r="AD25" s="7"/>
      <c r="AE25" s="7"/>
      <c r="AF25" s="122"/>
      <c r="AG25" s="7"/>
      <c r="AH25" s="7"/>
      <c r="AI25" s="7"/>
      <c r="AJ25" s="7"/>
      <c r="AK25" s="7"/>
      <c r="AL25" s="7"/>
      <c r="AM25" s="7"/>
      <c r="AN25" s="7"/>
      <c r="AO25" s="7"/>
      <c r="AP25" s="7"/>
      <c r="AQ25" s="7"/>
      <c r="AR25" s="7" t="s">
        <v>878</v>
      </c>
      <c r="AS25" s="7" t="str">
        <f>PRODUCTOS[[#This Row],[Data]]</f>
        <v>DATACLIMÁTICO</v>
      </c>
      <c r="AT25" s="7">
        <f>PRODUCTOS[[#This Row],[Tecnología]]</f>
        <v>0</v>
      </c>
      <c r="AU25" s="7"/>
      <c r="AV25" s="7"/>
      <c r="AW25" s="7"/>
      <c r="AX25" s="7"/>
      <c r="AY25" s="7"/>
      <c r="AZ25" s="7"/>
      <c r="BA25" s="7"/>
      <c r="BB25" s="7"/>
    </row>
    <row r="26" spans="1:54" ht="29" x14ac:dyDescent="0.35">
      <c r="A26" s="2" t="str">
        <f>+VLOOKUP(D26,'DATA`S'!$B$8:$C$32,2,0)</f>
        <v>0002</v>
      </c>
      <c r="B26" s="2" t="str">
        <f>VLOOKUP(PRODUCTOS[[#This Row],[País]],PAISES!$B$4:$C$11,2,0)</f>
        <v>01</v>
      </c>
      <c r="C26" s="9" t="s">
        <v>890</v>
      </c>
      <c r="D26" s="2" t="s">
        <v>4</v>
      </c>
      <c r="E26" s="2" t="s">
        <v>193</v>
      </c>
      <c r="F26" s="2" t="str">
        <f t="shared" si="0"/>
        <v>0002-01-00019</v>
      </c>
      <c r="G26" s="126" t="s">
        <v>254</v>
      </c>
      <c r="H26" s="2"/>
      <c r="I26" s="2"/>
      <c r="J26" s="44">
        <f>+VLOOKUP(PRODUCTOS[[#This Row],[id_producto]],PRIORIZACION!$G$11:$J$112,4,0)</f>
        <v>0</v>
      </c>
      <c r="K26" s="2">
        <f>+VLOOKUP(PRODUCTOS[[#This Row],[id_producto]],PRIORIZACION!$G$11:$K$112,5,0)</f>
        <v>0</v>
      </c>
      <c r="L26" s="2" t="str">
        <f>+VLOOKUP(PRODUCTOS[[#This Row],[id_producto]],PRIORIZACION!$G$11:$L$112,6,0)</f>
        <v>Natalia</v>
      </c>
      <c r="M26" s="2">
        <f>+VLOOKUP(PRODUCTOS[[#This Row],[id_producto]],PRIORIZACION!$G$11:$N$112,8,0)</f>
        <v>0</v>
      </c>
      <c r="N26" s="2"/>
      <c r="O26" s="2"/>
      <c r="P26" s="2"/>
      <c r="Q26" s="2"/>
      <c r="R26" s="2"/>
      <c r="S26" s="2"/>
      <c r="T26" s="2"/>
      <c r="U26" s="2"/>
      <c r="V26" s="3"/>
      <c r="W26" s="7"/>
      <c r="AA26" s="7"/>
      <c r="AB26" s="38"/>
      <c r="AC26" s="7">
        <f>PRODUCTOS[[#This Row],[Nombre comercial]]</f>
        <v>0</v>
      </c>
      <c r="AD26" s="7"/>
      <c r="AE26" s="7"/>
      <c r="AF26" s="122"/>
      <c r="AG26" s="7"/>
      <c r="AH26" s="7"/>
      <c r="AI26" s="7"/>
      <c r="AJ26" s="7"/>
      <c r="AK26" s="7"/>
      <c r="AL26" s="7"/>
      <c r="AM26" s="7"/>
      <c r="AN26" s="7"/>
      <c r="AO26" s="7"/>
      <c r="AP26" s="7"/>
      <c r="AQ26" s="7" t="s">
        <v>1271</v>
      </c>
      <c r="AR26" s="7" t="s">
        <v>878</v>
      </c>
      <c r="AS26" s="7" t="str">
        <f>PRODUCTOS[[#This Row],[Data]]</f>
        <v>DATACLIMÁTICO</v>
      </c>
      <c r="AT26" s="7">
        <f>PRODUCTOS[[#This Row],[Tecnología]]</f>
        <v>0</v>
      </c>
      <c r="AU26" s="7"/>
      <c r="AV26" s="7"/>
      <c r="AW26" s="7"/>
      <c r="AX26" s="7"/>
      <c r="AY26" s="7"/>
      <c r="AZ26" s="7"/>
      <c r="BA26" s="7"/>
      <c r="BB26" s="7"/>
    </row>
    <row r="27" spans="1:54" ht="29" x14ac:dyDescent="0.35">
      <c r="A27" s="2" t="str">
        <f>+VLOOKUP(D27,'DATA`S'!$B$8:$C$32,2,0)</f>
        <v>0002</v>
      </c>
      <c r="B27" s="2" t="str">
        <f>VLOOKUP(PRODUCTOS[[#This Row],[País]],PAISES!$B$4:$C$11,2,0)</f>
        <v>01</v>
      </c>
      <c r="C27" s="9" t="s">
        <v>891</v>
      </c>
      <c r="D27" s="2" t="s">
        <v>4</v>
      </c>
      <c r="E27" s="2" t="s">
        <v>193</v>
      </c>
      <c r="F27" s="2" t="str">
        <f t="shared" si="0"/>
        <v>0002-01-00020</v>
      </c>
      <c r="G27" s="126" t="s">
        <v>222</v>
      </c>
      <c r="H27" s="2"/>
      <c r="I27" s="2"/>
      <c r="J27" s="44">
        <f>+VLOOKUP(PRODUCTOS[[#This Row],[id_producto]],PRIORIZACION!$G$11:$J$112,4,0)</f>
        <v>0</v>
      </c>
      <c r="K27" s="2">
        <f>+VLOOKUP(PRODUCTOS[[#This Row],[id_producto]],PRIORIZACION!$G$11:$K$112,5,0)</f>
        <v>0</v>
      </c>
      <c r="L27" s="2" t="str">
        <f>+VLOOKUP(PRODUCTOS[[#This Row],[id_producto]],PRIORIZACION!$G$11:$L$112,6,0)</f>
        <v>Natalia</v>
      </c>
      <c r="M27" s="2">
        <f>+VLOOKUP(PRODUCTOS[[#This Row],[id_producto]],PRIORIZACION!$G$11:$N$112,8,0)</f>
        <v>0</v>
      </c>
      <c r="N27" s="2"/>
      <c r="O27" s="2"/>
      <c r="P27" s="2"/>
      <c r="Q27" s="2"/>
      <c r="R27" s="2"/>
      <c r="S27" s="2"/>
      <c r="T27" s="2"/>
      <c r="U27" s="2"/>
      <c r="V27" s="3"/>
      <c r="W27" s="7"/>
      <c r="AA27" s="7"/>
      <c r="AB27" s="38"/>
      <c r="AC27" s="7">
        <f>PRODUCTOS[[#This Row],[Nombre comercial]]</f>
        <v>0</v>
      </c>
      <c r="AD27" s="7"/>
      <c r="AE27" s="7"/>
      <c r="AF27" s="122"/>
      <c r="AG27" s="7"/>
      <c r="AH27" s="7"/>
      <c r="AI27" s="7"/>
      <c r="AJ27" s="7"/>
      <c r="AK27" s="7"/>
      <c r="AL27" s="7"/>
      <c r="AM27" s="7"/>
      <c r="AN27" s="7"/>
      <c r="AO27" s="7"/>
      <c r="AP27" s="7"/>
      <c r="AQ27" s="7"/>
      <c r="AR27" s="7" t="s">
        <v>878</v>
      </c>
      <c r="AS27" s="7" t="str">
        <f>PRODUCTOS[[#This Row],[Data]]</f>
        <v>DATACLIMÁTICO</v>
      </c>
      <c r="AT27" s="7">
        <f>PRODUCTOS[[#This Row],[Tecnología]]</f>
        <v>0</v>
      </c>
      <c r="AU27" s="7"/>
      <c r="AV27" s="7"/>
      <c r="AW27" s="7"/>
      <c r="AX27" s="7"/>
      <c r="AY27" s="7"/>
      <c r="AZ27" s="7"/>
      <c r="BA27" s="7"/>
      <c r="BB27" s="7"/>
    </row>
    <row r="28" spans="1:54" ht="43.5" x14ac:dyDescent="0.35">
      <c r="A28" s="2" t="str">
        <f>+VLOOKUP(D28,'DATA`S'!$B$8:$C$32,2,0)</f>
        <v>0002</v>
      </c>
      <c r="B28" s="2" t="str">
        <f>VLOOKUP(PRODUCTOS[[#This Row],[País]],PAISES!$B$4:$C$11,2,0)</f>
        <v>01</v>
      </c>
      <c r="C28" s="9" t="s">
        <v>892</v>
      </c>
      <c r="D28" s="2" t="s">
        <v>4</v>
      </c>
      <c r="E28" s="2" t="s">
        <v>193</v>
      </c>
      <c r="F28" s="2" t="str">
        <f t="shared" si="0"/>
        <v>0002-01-00021</v>
      </c>
      <c r="G28" s="126" t="s">
        <v>229</v>
      </c>
      <c r="H28" s="2"/>
      <c r="I28" s="2"/>
      <c r="J28" s="44">
        <f>+VLOOKUP(PRODUCTOS[[#This Row],[id_producto]],PRIORIZACION!$G$11:$J$112,4,0)</f>
        <v>0</v>
      </c>
      <c r="K28" s="2">
        <f>+VLOOKUP(PRODUCTOS[[#This Row],[id_producto]],PRIORIZACION!$G$11:$K$112,5,0)</f>
        <v>0</v>
      </c>
      <c r="L28" s="2" t="str">
        <f>+VLOOKUP(PRODUCTOS[[#This Row],[id_producto]],PRIORIZACION!$G$11:$L$112,6,0)</f>
        <v>Natalia</v>
      </c>
      <c r="M28" s="2">
        <f>+VLOOKUP(PRODUCTOS[[#This Row],[id_producto]],PRIORIZACION!$G$11:$N$112,8,0)</f>
        <v>0</v>
      </c>
      <c r="N28" s="2"/>
      <c r="O28" s="2"/>
      <c r="P28" s="2"/>
      <c r="Q28" s="2"/>
      <c r="R28" s="2"/>
      <c r="S28" s="2"/>
      <c r="T28" s="2"/>
      <c r="U28" s="2"/>
      <c r="V28" s="3"/>
      <c r="W28" s="7"/>
      <c r="AA28" s="7"/>
      <c r="AB28" s="38"/>
      <c r="AC28" s="7">
        <f>PRODUCTOS[[#This Row],[Nombre comercial]]</f>
        <v>0</v>
      </c>
      <c r="AD28" s="7"/>
      <c r="AE28" s="7"/>
      <c r="AF28" s="122"/>
      <c r="AG28" s="7"/>
      <c r="AH28" s="7"/>
      <c r="AI28" s="7"/>
      <c r="AJ28" s="7"/>
      <c r="AK28" s="7"/>
      <c r="AL28" s="7"/>
      <c r="AM28" s="7"/>
      <c r="AN28" s="7"/>
      <c r="AO28" s="7"/>
      <c r="AP28" s="7"/>
      <c r="AQ28" s="7"/>
      <c r="AR28" s="7" t="s">
        <v>878</v>
      </c>
      <c r="AS28" s="7" t="str">
        <f>PRODUCTOS[[#This Row],[Data]]</f>
        <v>DATACLIMÁTICO</v>
      </c>
      <c r="AT28" s="7">
        <f>PRODUCTOS[[#This Row],[Tecnología]]</f>
        <v>0</v>
      </c>
      <c r="AU28" s="7"/>
      <c r="AV28" s="7"/>
      <c r="AW28" s="7"/>
      <c r="AX28" s="7"/>
      <c r="AY28" s="7"/>
      <c r="AZ28" s="7"/>
      <c r="BA28" s="7"/>
      <c r="BB28" s="7"/>
    </row>
    <row r="29" spans="1:54" ht="24" x14ac:dyDescent="0.35">
      <c r="A29" s="2" t="str">
        <f>+VLOOKUP(D29,'DATA`S'!$B$8:$C$32,2,0)</f>
        <v>0002</v>
      </c>
      <c r="B29" s="2" t="str">
        <f>VLOOKUP(PRODUCTOS[[#This Row],[País]],PAISES!$B$4:$C$11,2,0)</f>
        <v>01</v>
      </c>
      <c r="C29" s="9" t="s">
        <v>893</v>
      </c>
      <c r="D29" s="2" t="s">
        <v>4</v>
      </c>
      <c r="E29" s="2" t="s">
        <v>193</v>
      </c>
      <c r="F29" s="2" t="str">
        <f t="shared" si="0"/>
        <v>0002-01-00022</v>
      </c>
      <c r="G29" s="2" t="s">
        <v>894</v>
      </c>
      <c r="H29" s="2" t="s">
        <v>784</v>
      </c>
      <c r="I29" s="2"/>
      <c r="J29" s="44">
        <f>+VLOOKUP(PRODUCTOS[[#This Row],[id_producto]],PRIORIZACION!$G$11:$J$112,4,0)</f>
        <v>0.5</v>
      </c>
      <c r="K29" s="2" t="str">
        <f>+VLOOKUP(PRODUCTOS[[#This Row],[id_producto]],PRIORIZACION!$G$11:$K$112,5,0)</f>
        <v>Efraín</v>
      </c>
      <c r="L29" s="2" t="str">
        <f>+VLOOKUP(PRODUCTOS[[#This Row],[id_producto]],PRIORIZACION!$G$11:$L$112,6,0)</f>
        <v>Efraín</v>
      </c>
      <c r="M29" s="2" t="str">
        <f>+VLOOKUP(PRODUCTOS[[#This Row],[id_producto]],PRIORIZACION!$G$11:$N$112,8,0)</f>
        <v>GEE</v>
      </c>
      <c r="N29" s="2"/>
      <c r="O29" s="2"/>
      <c r="P29" s="2"/>
      <c r="Q29" s="2"/>
      <c r="R29" s="2"/>
      <c r="S29" s="2"/>
      <c r="T29" s="2"/>
      <c r="U29" s="2"/>
      <c r="V29" s="3"/>
      <c r="W29" s="7"/>
      <c r="AA29" s="7"/>
      <c r="AB29" s="38"/>
      <c r="AC29" s="7" t="str">
        <f>PRODUCTOS[[#This Row],[Nombre comercial]]</f>
        <v>Emisiones de GEI en tiempo real</v>
      </c>
      <c r="AD29" s="7"/>
      <c r="AE29" s="7"/>
      <c r="AF29" s="122"/>
      <c r="AG29" s="7"/>
      <c r="AH29" s="7"/>
      <c r="AI29" s="7"/>
      <c r="AJ29" s="7"/>
      <c r="AK29" s="7"/>
      <c r="AL29" s="7"/>
      <c r="AM29" s="7"/>
      <c r="AN29" s="7"/>
      <c r="AO29" s="7"/>
      <c r="AP29" s="7"/>
      <c r="AQ29" s="7"/>
      <c r="AR29" s="7" t="s">
        <v>878</v>
      </c>
      <c r="AS29" s="7" t="str">
        <f>PRODUCTOS[[#This Row],[Data]]</f>
        <v>DATACLIMÁTICO</v>
      </c>
      <c r="AT29" s="7" t="str">
        <f>PRODUCTOS[[#This Row],[Tecnología]]</f>
        <v>GEE</v>
      </c>
      <c r="AU29" s="7"/>
      <c r="AV29" s="7"/>
      <c r="AW29" s="7"/>
      <c r="AX29" s="7"/>
      <c r="AY29" s="7"/>
      <c r="AZ29" s="7"/>
      <c r="BA29" s="7"/>
      <c r="BB29" s="7"/>
    </row>
    <row r="30" spans="1:54" ht="29" hidden="1" x14ac:dyDescent="0.35">
      <c r="A30" s="2" t="str">
        <f>+VLOOKUP(D30,'DATA`S'!$B$8:$C$32,2,0)</f>
        <v>0001</v>
      </c>
      <c r="B30" s="2" t="str">
        <f>VLOOKUP(PRODUCTOS[[#This Row],[País]],PAISES!$B$4:$C$11,2,0)</f>
        <v>01</v>
      </c>
      <c r="C30" s="9" t="s">
        <v>895</v>
      </c>
      <c r="D30" s="2" t="s">
        <v>3</v>
      </c>
      <c r="E30" s="2" t="s">
        <v>193</v>
      </c>
      <c r="F30" s="99" t="str">
        <f t="shared" si="0"/>
        <v>0001-01-00023</v>
      </c>
      <c r="G30" s="99" t="s">
        <v>762</v>
      </c>
      <c r="H30" s="99"/>
      <c r="I30" s="2"/>
      <c r="J30" s="44">
        <f>+VLOOKUP(PRODUCTOS[[#This Row],[id_producto]],PRIORIZACION!$G$11:$J$112,4,0)</f>
        <v>0.3</v>
      </c>
      <c r="K30" s="2" t="str">
        <f>+VLOOKUP(PRODUCTOS[[#This Row],[id_producto]],PRIORIZACION!$G$11:$K$112,5,0)</f>
        <v>Patricio</v>
      </c>
      <c r="L30" s="2" t="str">
        <f>+VLOOKUP(PRODUCTOS[[#This Row],[id_producto]],PRIORIZACION!$G$11:$L$112,6,0)</f>
        <v>Carolina</v>
      </c>
      <c r="M30" s="2" t="str">
        <f>+VLOOKUP(PRODUCTOS[[#This Row],[id_producto]],PRIORIZACION!$G$11:$N$112,8,0)</f>
        <v>POWER BI</v>
      </c>
      <c r="N30" s="2"/>
      <c r="O30" s="2"/>
      <c r="P30" s="2"/>
      <c r="Q30" s="2"/>
      <c r="R30" s="2"/>
      <c r="S30" s="2"/>
      <c r="T30" s="2"/>
      <c r="U30" s="2"/>
      <c r="V30" s="3"/>
      <c r="W30" s="7"/>
      <c r="AA30" s="7"/>
      <c r="AB30" s="38"/>
      <c r="AC30" s="7">
        <f>PRODUCTOS[[#This Row],[Nombre comercial]]</f>
        <v>0</v>
      </c>
      <c r="AD30" s="7"/>
      <c r="AE30" s="7"/>
      <c r="AF30" s="122"/>
      <c r="AG30" s="7"/>
      <c r="AH30" s="7"/>
      <c r="AI30" s="7"/>
      <c r="AJ30" s="7"/>
      <c r="AK30" s="7"/>
      <c r="AL30" s="7"/>
      <c r="AM30" s="7"/>
      <c r="AN30" s="7"/>
      <c r="AO30" s="7"/>
      <c r="AP30" s="7"/>
      <c r="AQ30" s="7"/>
      <c r="AR30" s="7" t="s">
        <v>878</v>
      </c>
      <c r="AS30" s="7" t="str">
        <f>PRODUCTOS[[#This Row],[Data]]</f>
        <v>DATASALUD</v>
      </c>
      <c r="AT30" s="7" t="str">
        <f>PRODUCTOS[[#This Row],[Tecnología]]</f>
        <v>POWER BI</v>
      </c>
      <c r="AU30" s="7"/>
      <c r="AV30" s="7"/>
      <c r="AW30" s="7"/>
      <c r="AX30" s="7"/>
      <c r="AY30" s="7"/>
      <c r="AZ30" s="7"/>
      <c r="BA30" s="7"/>
      <c r="BB30" s="7"/>
    </row>
    <row r="31" spans="1:54" ht="24" hidden="1" x14ac:dyDescent="0.35">
      <c r="A31" s="2" t="str">
        <f>+VLOOKUP(D31,'DATA`S'!$B$8:$C$32,2,0)</f>
        <v>0001</v>
      </c>
      <c r="B31" s="2" t="str">
        <f>VLOOKUP(PRODUCTOS[[#This Row],[País]],PAISES!$B$4:$C$11,2,0)</f>
        <v>01</v>
      </c>
      <c r="C31" s="9" t="s">
        <v>896</v>
      </c>
      <c r="D31" s="2" t="s">
        <v>3</v>
      </c>
      <c r="E31" s="2" t="s">
        <v>193</v>
      </c>
      <c r="F31" s="2" t="str">
        <f t="shared" si="0"/>
        <v>0001-01-00024</v>
      </c>
      <c r="G31" s="2" t="s">
        <v>897</v>
      </c>
      <c r="H31" s="2"/>
      <c r="I31" s="2"/>
      <c r="J31" s="44">
        <f>+VLOOKUP(PRODUCTOS[[#This Row],[id_producto]],PRIORIZACION!$G$11:$J$112,4,0)</f>
        <v>0.3</v>
      </c>
      <c r="K31" s="2" t="str">
        <f>+VLOOKUP(PRODUCTOS[[#This Row],[id_producto]],PRIORIZACION!$G$11:$K$112,5,0)</f>
        <v>Patricio</v>
      </c>
      <c r="L31" s="2" t="str">
        <f>+VLOOKUP(PRODUCTOS[[#This Row],[id_producto]],PRIORIZACION!$G$11:$L$112,6,0)</f>
        <v>Carolina</v>
      </c>
      <c r="M31" s="2" t="str">
        <f>+VLOOKUP(PRODUCTOS[[#This Row],[id_producto]],PRIORIZACION!$G$11:$N$112,8,0)</f>
        <v>POWER BI</v>
      </c>
      <c r="N31" s="2"/>
      <c r="O31" s="2"/>
      <c r="P31" s="2"/>
      <c r="Q31" s="2"/>
      <c r="R31" s="2"/>
      <c r="S31" s="2"/>
      <c r="T31" s="2"/>
      <c r="U31" s="2"/>
      <c r="V31" s="3"/>
      <c r="W31" s="7"/>
      <c r="AA31" s="7"/>
      <c r="AB31" s="38"/>
      <c r="AC31" s="7">
        <f>PRODUCTOS[[#This Row],[Nombre comercial]]</f>
        <v>0</v>
      </c>
      <c r="AD31" s="7"/>
      <c r="AE31" s="7"/>
      <c r="AF31" s="122"/>
      <c r="AG31" s="7"/>
      <c r="AH31" s="7"/>
      <c r="AI31" s="7"/>
      <c r="AJ31" s="7"/>
      <c r="AK31" s="7"/>
      <c r="AL31" s="7"/>
      <c r="AM31" s="7"/>
      <c r="AN31" s="7"/>
      <c r="AO31" s="7"/>
      <c r="AP31" s="7"/>
      <c r="AQ31" s="7"/>
      <c r="AR31" s="7" t="s">
        <v>878</v>
      </c>
      <c r="AS31" s="7" t="str">
        <f>PRODUCTOS[[#This Row],[Data]]</f>
        <v>DATASALUD</v>
      </c>
      <c r="AT31" s="7" t="str">
        <f>PRODUCTOS[[#This Row],[Tecnología]]</f>
        <v>POWER BI</v>
      </c>
      <c r="AU31" s="7"/>
      <c r="AV31" s="7"/>
      <c r="AW31" s="7"/>
      <c r="AX31" s="7"/>
      <c r="AY31" s="7"/>
      <c r="AZ31" s="7"/>
      <c r="BA31" s="7"/>
      <c r="BB31" s="7"/>
    </row>
    <row r="32" spans="1:54" ht="101.5" hidden="1" x14ac:dyDescent="0.35">
      <c r="A32" s="2" t="str">
        <f>+VLOOKUP(D32,'DATA`S'!$B$8:$C$32,2,0)</f>
        <v>0001</v>
      </c>
      <c r="B32" s="2" t="str">
        <f>VLOOKUP(PRODUCTOS[[#This Row],[País]],PAISES!$B$4:$C$11,2,0)</f>
        <v>01</v>
      </c>
      <c r="C32" s="9" t="s">
        <v>898</v>
      </c>
      <c r="D32" s="2" t="s">
        <v>3</v>
      </c>
      <c r="E32" s="2" t="s">
        <v>193</v>
      </c>
      <c r="F32" s="2" t="str">
        <f t="shared" si="0"/>
        <v>0001-01-00025</v>
      </c>
      <c r="G32" s="2" t="s">
        <v>1205</v>
      </c>
      <c r="H32" s="2" t="s">
        <v>1347</v>
      </c>
      <c r="I32" s="2"/>
      <c r="J32" s="44">
        <f>+VLOOKUP(PRODUCTOS[[#This Row],[id_producto]],PRIORIZACION!$G$11:$J$112,4,0)</f>
        <v>0.5</v>
      </c>
      <c r="K32" s="2" t="str">
        <f>+VLOOKUP(PRODUCTOS[[#This Row],[id_producto]],PRIORIZACION!$G$11:$K$112,5,0)</f>
        <v>Abner-Patricio</v>
      </c>
      <c r="L32" s="2" t="str">
        <f>+VLOOKUP(PRODUCTOS[[#This Row],[id_producto]],PRIORIZACION!$G$11:$L$112,6,0)</f>
        <v>Carolina</v>
      </c>
      <c r="M32" s="2" t="str">
        <f>+VLOOKUP(PRODUCTOS[[#This Row],[id_producto]],PRIORIZACION!$G$11:$N$112,8,0)</f>
        <v>ARCGIS-POWER BI</v>
      </c>
      <c r="N32" s="2"/>
      <c r="O32" s="2"/>
      <c r="P32" s="2"/>
      <c r="Q32" s="2"/>
      <c r="R32" s="2"/>
      <c r="S32" s="2"/>
      <c r="T32" s="2"/>
      <c r="U32" s="2"/>
      <c r="V32" s="3"/>
      <c r="W32" s="7"/>
      <c r="X32" s="132" t="s">
        <v>187</v>
      </c>
      <c r="AA32" s="7"/>
      <c r="AB32" s="38"/>
      <c r="AC32" s="7" t="str">
        <f>PRODUCTOS[[#This Row],[Nombre comercial]]</f>
        <v>Emergencias de salud</v>
      </c>
      <c r="AD32" s="7" t="s">
        <v>965</v>
      </c>
      <c r="AE32" s="7" t="s">
        <v>966</v>
      </c>
      <c r="AF32" s="122"/>
      <c r="AG32" s="7"/>
      <c r="AH32" s="7"/>
      <c r="AI32" s="7"/>
      <c r="AJ32" s="7"/>
      <c r="AK32" s="7"/>
      <c r="AL32" s="7"/>
      <c r="AM32" s="7"/>
      <c r="AN32" s="7" t="s">
        <v>1387</v>
      </c>
      <c r="AO32" s="7"/>
      <c r="AP32" s="7"/>
      <c r="AQ32" s="7"/>
      <c r="AR32" s="7" t="s">
        <v>878</v>
      </c>
      <c r="AS32" s="7" t="str">
        <f>PRODUCTOS[[#This Row],[Data]]</f>
        <v>DATASALUD</v>
      </c>
      <c r="AT32" s="7" t="str">
        <f>PRODUCTOS[[#This Row],[Tecnología]]</f>
        <v>ARCGIS-POWER BI</v>
      </c>
      <c r="AU32" s="7"/>
      <c r="AV32" s="7" t="s">
        <v>962</v>
      </c>
      <c r="AW32" s="7"/>
      <c r="AX32" s="7"/>
      <c r="AY32" s="7"/>
      <c r="AZ32" s="7"/>
      <c r="BA32" s="7"/>
      <c r="BB32" s="7" t="s">
        <v>1359</v>
      </c>
    </row>
    <row r="33" spans="1:54" ht="29" hidden="1" x14ac:dyDescent="0.35">
      <c r="A33" s="42" t="str">
        <f>+VLOOKUP(D33,'DATA`S'!$B$8:$C$32,2,0)</f>
        <v>0019</v>
      </c>
      <c r="B33" s="42" t="str">
        <f>VLOOKUP(PRODUCTOS[[#This Row],[País]],PAISES!$B$4:$C$11,2,0)</f>
        <v>02</v>
      </c>
      <c r="C33" s="9" t="s">
        <v>899</v>
      </c>
      <c r="D33" s="2" t="s">
        <v>837</v>
      </c>
      <c r="E33" s="2" t="s">
        <v>767</v>
      </c>
      <c r="F33" s="2" t="str">
        <f t="shared" si="0"/>
        <v>0019-02-00026</v>
      </c>
      <c r="G33" s="2" t="s">
        <v>949</v>
      </c>
      <c r="H33" s="2"/>
      <c r="I33" s="2"/>
      <c r="J33" s="44">
        <f>+VLOOKUP(PRODUCTOS[[#This Row],[id_producto]],PRIORIZACION!$G$11:$J$112,4,0)</f>
        <v>0</v>
      </c>
      <c r="K33" s="2">
        <f>+VLOOKUP(PRODUCTOS[[#This Row],[id_producto]],PRIORIZACION!$G$11:$K$112,5,0)</f>
        <v>0</v>
      </c>
      <c r="L33" s="2">
        <f>+VLOOKUP(PRODUCTOS[[#This Row],[id_producto]],PRIORIZACION!$G$11:$L$112,6,0)</f>
        <v>0</v>
      </c>
      <c r="M33" s="2">
        <f>+VLOOKUP(PRODUCTOS[[#This Row],[id_producto]],PRIORIZACION!$G$11:$N$112,8,0)</f>
        <v>0</v>
      </c>
      <c r="N33" s="2"/>
      <c r="O33" s="2"/>
      <c r="P33" s="2"/>
      <c r="Q33" s="2"/>
      <c r="R33" s="2"/>
      <c r="S33" s="2"/>
      <c r="T33" s="2"/>
      <c r="U33" s="2"/>
      <c r="V33" s="3"/>
      <c r="W33" s="7"/>
      <c r="AA33" s="7"/>
      <c r="AB33" s="13"/>
      <c r="AC33" s="7">
        <f>PRODUCTOS[[#This Row],[Nombre comercial]]</f>
        <v>0</v>
      </c>
      <c r="AD33" s="7"/>
      <c r="AE33" s="7"/>
      <c r="AF33" s="122"/>
      <c r="AG33" s="7"/>
      <c r="AH33" s="7"/>
      <c r="AI33" s="7"/>
      <c r="AJ33" s="7"/>
      <c r="AK33" s="7"/>
      <c r="AL33" s="7"/>
      <c r="AM33" s="7"/>
      <c r="AN33" s="7"/>
      <c r="AO33" s="7"/>
      <c r="AP33" s="7"/>
      <c r="AQ33" s="7"/>
      <c r="AR33" s="7" t="s">
        <v>878</v>
      </c>
      <c r="AS33" s="7" t="str">
        <f>PRODUCTOS[[#This Row],[Data]]</f>
        <v>DATAPUEBLOS</v>
      </c>
      <c r="AT33" s="7">
        <f>PRODUCTOS[[#This Row],[Tecnología]]</f>
        <v>0</v>
      </c>
      <c r="AU33" s="7"/>
      <c r="AV33" s="7"/>
      <c r="AW33" s="7"/>
      <c r="AX33" s="7"/>
      <c r="AY33" s="7"/>
      <c r="AZ33" s="7"/>
      <c r="BA33" s="7"/>
      <c r="BB33" s="7"/>
    </row>
    <row r="34" spans="1:54" ht="29" hidden="1" x14ac:dyDescent="0.35">
      <c r="A34" s="42" t="str">
        <f>+VLOOKUP(D34,'DATA`S'!$B$8:$C$32,2,0)</f>
        <v>0019</v>
      </c>
      <c r="B34" s="42" t="str">
        <f>VLOOKUP(PRODUCTOS[[#This Row],[País]],PAISES!$B$4:$C$11,2,0)</f>
        <v>04</v>
      </c>
      <c r="C34" s="9" t="s">
        <v>900</v>
      </c>
      <c r="D34" s="2" t="s">
        <v>837</v>
      </c>
      <c r="E34" s="2" t="s">
        <v>840</v>
      </c>
      <c r="F34" s="2" t="str">
        <f t="shared" si="0"/>
        <v>0019-04-00027</v>
      </c>
      <c r="G34" s="2" t="s">
        <v>950</v>
      </c>
      <c r="H34" s="2"/>
      <c r="I34" s="2"/>
      <c r="J34" s="44">
        <f>+VLOOKUP(PRODUCTOS[[#This Row],[id_producto]],PRIORIZACION!$G$11:$J$112,4,0)</f>
        <v>0</v>
      </c>
      <c r="K34" s="2">
        <f>+VLOOKUP(PRODUCTOS[[#This Row],[id_producto]],PRIORIZACION!$G$11:$K$112,5,0)</f>
        <v>0</v>
      </c>
      <c r="L34" s="2">
        <f>+VLOOKUP(PRODUCTOS[[#This Row],[id_producto]],PRIORIZACION!$G$11:$L$112,6,0)</f>
        <v>0</v>
      </c>
      <c r="M34" s="2">
        <f>+VLOOKUP(PRODUCTOS[[#This Row],[id_producto]],PRIORIZACION!$G$11:$N$112,8,0)</f>
        <v>0</v>
      </c>
      <c r="N34" s="2"/>
      <c r="O34" s="2"/>
      <c r="P34" s="2"/>
      <c r="Q34" s="2"/>
      <c r="R34" s="2"/>
      <c r="S34" s="2"/>
      <c r="T34" s="2"/>
      <c r="U34" s="2"/>
      <c r="V34" s="3"/>
      <c r="W34" s="7"/>
      <c r="AA34" s="7"/>
      <c r="AB34" s="13"/>
      <c r="AC34" s="7">
        <f>PRODUCTOS[[#This Row],[Nombre comercial]]</f>
        <v>0</v>
      </c>
      <c r="AD34" s="7"/>
      <c r="AE34" s="7"/>
      <c r="AF34" s="122"/>
      <c r="AG34" s="7"/>
      <c r="AH34" s="7"/>
      <c r="AI34" s="7"/>
      <c r="AJ34" s="7"/>
      <c r="AK34" s="7"/>
      <c r="AL34" s="7"/>
      <c r="AM34" s="7"/>
      <c r="AN34" s="7"/>
      <c r="AO34" s="7"/>
      <c r="AP34" s="7"/>
      <c r="AQ34" s="7"/>
      <c r="AR34" s="7" t="s">
        <v>878</v>
      </c>
      <c r="AS34" s="7" t="str">
        <f>PRODUCTOS[[#This Row],[Data]]</f>
        <v>DATAPUEBLOS</v>
      </c>
      <c r="AT34" s="7">
        <f>PRODUCTOS[[#This Row],[Tecnología]]</f>
        <v>0</v>
      </c>
      <c r="AU34" s="7"/>
      <c r="AV34" s="7"/>
      <c r="AW34" s="7"/>
      <c r="AX34" s="7"/>
      <c r="AY34" s="7"/>
      <c r="AZ34" s="7"/>
      <c r="BA34" s="7"/>
      <c r="BB34" s="7"/>
    </row>
    <row r="35" spans="1:54" ht="24" hidden="1" x14ac:dyDescent="0.35">
      <c r="A35" s="42" t="str">
        <f>+VLOOKUP(D35,'DATA`S'!$B$8:$C$32,2,0)</f>
        <v>0004</v>
      </c>
      <c r="B35" s="42" t="str">
        <f>VLOOKUP(PRODUCTOS[[#This Row],[País]],PAISES!$B$4:$C$11,2,0)</f>
        <v>02</v>
      </c>
      <c r="C35" s="9" t="s">
        <v>901</v>
      </c>
      <c r="D35" s="2" t="s">
        <v>6</v>
      </c>
      <c r="E35" s="2" t="s">
        <v>767</v>
      </c>
      <c r="F35" s="2" t="str">
        <f t="shared" si="0"/>
        <v>0004-02-00028</v>
      </c>
      <c r="G35" s="2" t="s">
        <v>952</v>
      </c>
      <c r="H35" s="2"/>
      <c r="I35" s="2"/>
      <c r="J35" s="44">
        <f>+VLOOKUP(PRODUCTOS[[#This Row],[id_producto]],PRIORIZACION!$G$11:$J$112,4,0)</f>
        <v>0.5</v>
      </c>
      <c r="K35" s="2" t="str">
        <f>+VLOOKUP(PRODUCTOS[[#This Row],[id_producto]],PRIORIZACION!$G$11:$K$112,5,0)</f>
        <v>Abner-Patricio</v>
      </c>
      <c r="L35" s="2" t="str">
        <f>+VLOOKUP(PRODUCTOS[[#This Row],[id_producto]],PRIORIZACION!$G$11:$L$112,6,0)</f>
        <v>Astrid</v>
      </c>
      <c r="M35" s="2" t="str">
        <f>+VLOOKUP(PRODUCTOS[[#This Row],[id_producto]],PRIORIZACION!$G$11:$N$112,8,0)</f>
        <v>ARCGIS-POWER BI</v>
      </c>
      <c r="N35" s="2"/>
      <c r="O35" s="2"/>
      <c r="P35" s="2"/>
      <c r="Q35" s="2"/>
      <c r="R35" s="2"/>
      <c r="S35" s="2"/>
      <c r="T35" s="2"/>
      <c r="U35" s="2"/>
      <c r="V35" s="3"/>
      <c r="W35" s="7"/>
      <c r="AA35" s="7"/>
      <c r="AB35" s="13"/>
      <c r="AC35" s="7">
        <f>PRODUCTOS[[#This Row],[Nombre comercial]]</f>
        <v>0</v>
      </c>
      <c r="AD35" s="7" t="s">
        <v>961</v>
      </c>
      <c r="AE35" s="7" t="s">
        <v>966</v>
      </c>
      <c r="AF35" s="122"/>
      <c r="AG35" s="7"/>
      <c r="AH35" s="7"/>
      <c r="AI35" s="7"/>
      <c r="AJ35" s="7"/>
      <c r="AK35" s="7"/>
      <c r="AL35" s="7"/>
      <c r="AM35" s="7"/>
      <c r="AN35" s="100"/>
      <c r="AO35" s="7"/>
      <c r="AP35" s="7"/>
      <c r="AQ35" s="7"/>
      <c r="AR35" s="7" t="s">
        <v>878</v>
      </c>
      <c r="AS35" s="7" t="str">
        <f>PRODUCTOS[[#This Row],[Data]]</f>
        <v>DATAMUNICIPIO</v>
      </c>
      <c r="AT35" s="7" t="str">
        <f>PRODUCTOS[[#This Row],[Tecnología]]</f>
        <v>ARCGIS-POWER BI</v>
      </c>
      <c r="AU35" s="7"/>
      <c r="AV35" s="7"/>
      <c r="AW35" s="7"/>
      <c r="AX35" s="7"/>
      <c r="AY35" s="7"/>
      <c r="AZ35" s="7"/>
      <c r="BA35" s="7"/>
      <c r="BB35" s="7"/>
    </row>
    <row r="36" spans="1:54" ht="101.5" hidden="1" x14ac:dyDescent="0.35">
      <c r="A36" s="2" t="str">
        <f>+VLOOKUP(D36,'DATA`S'!$B$8:$C$32,2,0)</f>
        <v>0007</v>
      </c>
      <c r="B36" s="2" t="str">
        <f>VLOOKUP(PRODUCTOS[[#This Row],[País]],PAISES!$B$4:$C$11,2,0)</f>
        <v>01</v>
      </c>
      <c r="C36" s="9" t="s">
        <v>902</v>
      </c>
      <c r="D36" s="2" t="s">
        <v>8</v>
      </c>
      <c r="E36" s="2" t="s">
        <v>193</v>
      </c>
      <c r="F36" s="2" t="str">
        <f t="shared" si="0"/>
        <v>0007-01-00029</v>
      </c>
      <c r="G36" s="2" t="s">
        <v>928</v>
      </c>
      <c r="H36" s="98" t="s">
        <v>1339</v>
      </c>
      <c r="I36" s="2"/>
      <c r="J36" s="44">
        <f>+VLOOKUP(PRODUCTOS[[#This Row],[id_producto]],PRIORIZACION!$G$11:$J$112,4,0)</f>
        <v>0.9</v>
      </c>
      <c r="K36" s="2" t="str">
        <f>+VLOOKUP(PRODUCTOS[[#This Row],[id_producto]],PRIORIZACION!$G$11:$K$112,5,0)</f>
        <v>Patricio</v>
      </c>
      <c r="L36" s="2" t="str">
        <f>+VLOOKUP(PRODUCTOS[[#This Row],[id_producto]],PRIORIZACION!$G$11:$L$112,6,0)</f>
        <v>Fernanda</v>
      </c>
      <c r="M36" s="2" t="str">
        <f>+VLOOKUP(PRODUCTOS[[#This Row],[id_producto]],PRIORIZACION!$G$11:$N$112,8,0)</f>
        <v>POWER BI</v>
      </c>
      <c r="N36" s="2"/>
      <c r="O36" s="2"/>
      <c r="P36" s="2"/>
      <c r="Q36" s="2"/>
      <c r="R36" s="2"/>
      <c r="S36" s="2"/>
      <c r="T36" s="2"/>
      <c r="U36" s="2"/>
      <c r="V36" s="3"/>
      <c r="W36" s="7"/>
      <c r="X36" s="132" t="s">
        <v>178</v>
      </c>
      <c r="AA36" s="7"/>
      <c r="AB36" s="38"/>
      <c r="AC36" s="7" t="str">
        <f>PRODUCTOS[[#This Row],[Nombre comercial]]</f>
        <v>Empresas Registradas en el SII</v>
      </c>
      <c r="AD36" s="135" t="s">
        <v>1361</v>
      </c>
      <c r="AE36" s="7" t="s">
        <v>194</v>
      </c>
      <c r="AF36" s="122"/>
      <c r="AG36" s="7" t="s">
        <v>1155</v>
      </c>
      <c r="AH36" s="7"/>
      <c r="AI36" s="7" t="s">
        <v>1156</v>
      </c>
      <c r="AJ36" s="7"/>
      <c r="AK36" s="7"/>
      <c r="AL36" s="7"/>
      <c r="AM36" s="7"/>
      <c r="AN36" s="7" t="s">
        <v>1340</v>
      </c>
      <c r="AO36" s="7" t="s">
        <v>1159</v>
      </c>
      <c r="AP36" s="7" t="s">
        <v>193</v>
      </c>
      <c r="AQ36" s="100"/>
      <c r="AR36" s="7" t="s">
        <v>878</v>
      </c>
      <c r="AS36" s="7" t="str">
        <f>PRODUCTOS[[#This Row],[Data]]</f>
        <v>DATAEMPRESA</v>
      </c>
      <c r="AT36" s="7" t="str">
        <f>PRODUCTOS[[#This Row],[Tecnología]]</f>
        <v>POWER BI</v>
      </c>
      <c r="AU36" s="7" t="s">
        <v>879</v>
      </c>
      <c r="AV36" s="7" t="s">
        <v>962</v>
      </c>
      <c r="AW36" s="100"/>
      <c r="AX36" s="7" t="s">
        <v>880</v>
      </c>
      <c r="AY36" s="7" t="s">
        <v>881</v>
      </c>
      <c r="AZ36" s="100" t="s">
        <v>1161</v>
      </c>
      <c r="BA36" s="7">
        <v>1</v>
      </c>
      <c r="BB36" s="7" t="s">
        <v>1341</v>
      </c>
    </row>
    <row r="37" spans="1:54" ht="101.5" hidden="1" x14ac:dyDescent="0.35">
      <c r="A37" s="42" t="str">
        <f>+VLOOKUP(D37,'DATA`S'!$B$8:$C$32,2,0)</f>
        <v>0004</v>
      </c>
      <c r="B37" s="42" t="str">
        <f>VLOOKUP(PRODUCTOS[[#This Row],[País]],PAISES!$B$4:$C$11,2,0)</f>
        <v>02</v>
      </c>
      <c r="C37" s="9" t="s">
        <v>903</v>
      </c>
      <c r="D37" s="2" t="s">
        <v>6</v>
      </c>
      <c r="E37" s="2" t="s">
        <v>767</v>
      </c>
      <c r="F37" s="2" t="str">
        <f t="shared" si="0"/>
        <v>0004-02-00030</v>
      </c>
      <c r="G37" s="2" t="s">
        <v>953</v>
      </c>
      <c r="H37" s="2" t="s">
        <v>1139</v>
      </c>
      <c r="I37" s="2"/>
      <c r="J37" s="44">
        <f>+VLOOKUP(PRODUCTOS[[#This Row],[id_producto]],PRIORIZACION!$G$11:$J$112,4,0)</f>
        <v>1</v>
      </c>
      <c r="K37" s="2" t="str">
        <f>+VLOOKUP(PRODUCTOS[[#This Row],[id_producto]],PRIORIZACION!$G$11:$K$112,5,0)</f>
        <v>Patricio</v>
      </c>
      <c r="L37" s="2" t="str">
        <f>+VLOOKUP(PRODUCTOS[[#This Row],[id_producto]],PRIORIZACION!$G$11:$L$112,6,0)</f>
        <v>Astrid</v>
      </c>
      <c r="M37" s="2" t="str">
        <f>+VLOOKUP(PRODUCTOS[[#This Row],[id_producto]],PRIORIZACION!$G$11:$N$112,8,0)</f>
        <v>POWER BI</v>
      </c>
      <c r="N37" s="2"/>
      <c r="O37" s="2"/>
      <c r="P37" s="2"/>
      <c r="Q37" s="2"/>
      <c r="R37" s="2"/>
      <c r="S37" s="2"/>
      <c r="T37" s="2"/>
      <c r="U37" s="2"/>
      <c r="V37" s="3"/>
      <c r="W37" s="7"/>
      <c r="X37" s="132" t="s">
        <v>183</v>
      </c>
      <c r="AA37" s="7"/>
      <c r="AB37" s="13"/>
      <c r="AC37" s="7" t="str">
        <f>PRODUCTOS[[#This Row],[Nombre comercial]]</f>
        <v>Métricas e índices para la gestión municipal</v>
      </c>
      <c r="AD37" s="7" t="s">
        <v>961</v>
      </c>
      <c r="AE37" s="7" t="s">
        <v>966</v>
      </c>
      <c r="AF37" s="122"/>
      <c r="AG37" s="7"/>
      <c r="AH37" s="7"/>
      <c r="AI37" s="7"/>
      <c r="AJ37" s="7"/>
      <c r="AK37" s="7"/>
      <c r="AL37" s="7"/>
      <c r="AM37" s="7"/>
      <c r="AN37" s="100"/>
      <c r="AO37" s="7"/>
      <c r="AP37" s="7" t="s">
        <v>1331</v>
      </c>
      <c r="AQ37" s="7">
        <v>2018</v>
      </c>
      <c r="AR37" s="7" t="s">
        <v>878</v>
      </c>
      <c r="AS37" s="7" t="str">
        <f>PRODUCTOS[[#This Row],[Data]]</f>
        <v>DATAMUNICIPIO</v>
      </c>
      <c r="AT37" s="7" t="str">
        <f>PRODUCTOS[[#This Row],[Tecnología]]</f>
        <v>POWER BI</v>
      </c>
      <c r="AU37" s="7" t="s">
        <v>879</v>
      </c>
      <c r="AV37" s="7" t="s">
        <v>962</v>
      </c>
      <c r="AW37" s="100"/>
      <c r="AX37" s="7" t="s">
        <v>880</v>
      </c>
      <c r="AY37" s="100"/>
      <c r="AZ37" s="100"/>
      <c r="BA37" s="7">
        <v>1</v>
      </c>
      <c r="BB37" s="7" t="s">
        <v>1332</v>
      </c>
    </row>
    <row r="38" spans="1:54" ht="24" hidden="1" x14ac:dyDescent="0.35">
      <c r="A38" s="42" t="str">
        <f>+VLOOKUP(D38,'DATA`S'!$B$8:$C$32,2,0)</f>
        <v>0021</v>
      </c>
      <c r="B38" s="42" t="str">
        <f>VLOOKUP(PRODUCTOS[[#This Row],[País]],PAISES!$B$4:$C$11,2,0)</f>
        <v>01</v>
      </c>
      <c r="C38" s="9" t="s">
        <v>904</v>
      </c>
      <c r="D38" s="2" t="s">
        <v>838</v>
      </c>
      <c r="E38" s="2" t="s">
        <v>193</v>
      </c>
      <c r="F38" s="2" t="str">
        <f t="shared" si="0"/>
        <v>0021-01-00031</v>
      </c>
      <c r="G38" s="2" t="s">
        <v>954</v>
      </c>
      <c r="H38" s="2"/>
      <c r="I38" s="2"/>
      <c r="J38" s="44">
        <f>+VLOOKUP(PRODUCTOS[[#This Row],[id_producto]],PRIORIZACION!$G$11:$J$112,4,0)</f>
        <v>0</v>
      </c>
      <c r="K38" s="2">
        <f>+VLOOKUP(PRODUCTOS[[#This Row],[id_producto]],PRIORIZACION!$G$11:$K$112,5,0)</f>
        <v>0</v>
      </c>
      <c r="L38" s="2" t="str">
        <f>+VLOOKUP(PRODUCTOS[[#This Row],[id_producto]],PRIORIZACION!$G$11:$L$112,6,0)</f>
        <v>Karen</v>
      </c>
      <c r="M38" s="2">
        <f>+VLOOKUP(PRODUCTOS[[#This Row],[id_producto]],PRIORIZACION!$G$11:$N$112,8,0)</f>
        <v>0</v>
      </c>
      <c r="N38" s="2"/>
      <c r="O38" s="2"/>
      <c r="P38" s="2"/>
      <c r="Q38" s="2"/>
      <c r="R38" s="2"/>
      <c r="S38" s="2"/>
      <c r="T38" s="2"/>
      <c r="U38" s="2"/>
      <c r="V38" s="3"/>
      <c r="W38" s="7"/>
      <c r="AA38" s="7"/>
      <c r="AB38" s="13"/>
      <c r="AC38" s="7">
        <f>PRODUCTOS[[#This Row],[Nombre comercial]]</f>
        <v>0</v>
      </c>
      <c r="AD38" s="7"/>
      <c r="AE38" s="7"/>
      <c r="AF38" s="122"/>
      <c r="AG38" s="7"/>
      <c r="AH38" s="7"/>
      <c r="AI38" s="7"/>
      <c r="AJ38" s="7"/>
      <c r="AK38" s="7"/>
      <c r="AL38" s="7"/>
      <c r="AM38" s="7"/>
      <c r="AN38" s="7"/>
      <c r="AO38" s="7"/>
      <c r="AP38" s="7"/>
      <c r="AQ38" s="7"/>
      <c r="AR38" s="7" t="s">
        <v>878</v>
      </c>
      <c r="AS38" s="7" t="str">
        <f>PRODUCTOS[[#This Row],[Data]]</f>
        <v>DATAODS</v>
      </c>
      <c r="AT38" s="7">
        <f>PRODUCTOS[[#This Row],[Tecnología]]</f>
        <v>0</v>
      </c>
      <c r="AU38" s="7"/>
      <c r="AV38" s="7"/>
      <c r="AW38" s="7"/>
      <c r="AX38" s="7"/>
      <c r="AY38" s="7"/>
      <c r="AZ38" s="7"/>
      <c r="BA38" s="7"/>
      <c r="BB38" s="7"/>
    </row>
    <row r="39" spans="1:54" ht="77.5" hidden="1" customHeight="1" x14ac:dyDescent="0.35">
      <c r="A39" s="42" t="str">
        <f>+VLOOKUP(D39,'DATA`S'!$B$8:$C$32,2,0)</f>
        <v>0012</v>
      </c>
      <c r="B39" s="42" t="str">
        <f>VLOOKUP(PRODUCTOS[[#This Row],[País]],PAISES!$B$4:$C$11,2,0)</f>
        <v>01</v>
      </c>
      <c r="C39" s="9" t="s">
        <v>905</v>
      </c>
      <c r="D39" s="2" t="s">
        <v>13</v>
      </c>
      <c r="E39" s="2" t="s">
        <v>193</v>
      </c>
      <c r="F39" s="99" t="str">
        <f t="shared" si="0"/>
        <v>0012-01-00032</v>
      </c>
      <c r="G39" s="99" t="s">
        <v>1252</v>
      </c>
      <c r="H39" s="2" t="s">
        <v>1237</v>
      </c>
      <c r="I39" s="2"/>
      <c r="J39" s="44">
        <f>+VLOOKUP(PRODUCTOS[[#This Row],[id_producto]],PRIORIZACION!$G$11:$J$112,4,0)</f>
        <v>1</v>
      </c>
      <c r="K39" s="2" t="str">
        <f>+VLOOKUP(PRODUCTOS[[#This Row],[id_producto]],PRIORIZACION!$G$11:$K$112,5,0)</f>
        <v>Patricio</v>
      </c>
      <c r="L39" s="2" t="str">
        <f>+VLOOKUP(PRODUCTOS[[#This Row],[id_producto]],PRIORIZACION!$G$11:$L$112,6,0)</f>
        <v>Macarena</v>
      </c>
      <c r="M39" s="2" t="str">
        <f>+VLOOKUP(PRODUCTOS[[#This Row],[id_producto]],PRIORIZACION!$G$11:$N$112,8,0)</f>
        <v>POWER BI</v>
      </c>
      <c r="N39" s="2" t="s">
        <v>1358</v>
      </c>
      <c r="O39" s="2" t="s">
        <v>199</v>
      </c>
      <c r="P39" s="2"/>
      <c r="Q39" s="2"/>
      <c r="R39" s="2"/>
      <c r="S39" s="2"/>
      <c r="T39" s="2"/>
      <c r="U39" s="2"/>
      <c r="V39" s="3"/>
      <c r="W39" s="7"/>
      <c r="X39" s="132" t="s">
        <v>173</v>
      </c>
      <c r="AA39" s="7"/>
      <c r="AB39" s="13"/>
      <c r="AC39" s="7" t="str">
        <f>PRODUCTOS[[#This Row],[Nombre comercial]]</f>
        <v>Mapa de Femicidios en Chile (2020)</v>
      </c>
      <c r="AD39" s="7" t="s">
        <v>960</v>
      </c>
      <c r="AE39" s="7" t="s">
        <v>194</v>
      </c>
      <c r="AF39" s="121">
        <v>0</v>
      </c>
      <c r="AG39" s="7" t="s">
        <v>1270</v>
      </c>
      <c r="AH39" s="7"/>
      <c r="AI39" s="7" t="s">
        <v>1270</v>
      </c>
      <c r="AJ39" s="7"/>
      <c r="AK39" s="7"/>
      <c r="AL39" s="7"/>
      <c r="AM39" s="7"/>
      <c r="AN39" s="7" t="s">
        <v>1373</v>
      </c>
      <c r="AO39" s="7" t="s">
        <v>1152</v>
      </c>
      <c r="AP39" s="7" t="s">
        <v>193</v>
      </c>
      <c r="AQ39" s="7">
        <v>2020</v>
      </c>
      <c r="AR39" s="7" t="s">
        <v>878</v>
      </c>
      <c r="AS39" s="7" t="str">
        <f>PRODUCTOS[[#This Row],[Data]]</f>
        <v>DATARIESGO</v>
      </c>
      <c r="AT39" s="7" t="str">
        <f>PRODUCTOS[[#This Row],[Tecnología]]</f>
        <v>POWER BI</v>
      </c>
      <c r="AU39" s="7" t="s">
        <v>879</v>
      </c>
      <c r="AV39" s="7" t="s">
        <v>962</v>
      </c>
      <c r="AW39" s="7" t="s">
        <v>43</v>
      </c>
      <c r="AX39" s="7" t="s">
        <v>880</v>
      </c>
      <c r="AY39" s="7" t="s">
        <v>881</v>
      </c>
      <c r="AZ39" s="7" t="s">
        <v>1154</v>
      </c>
      <c r="BA39" s="7">
        <v>1</v>
      </c>
      <c r="BB39" s="7" t="s">
        <v>882</v>
      </c>
    </row>
    <row r="40" spans="1:54" ht="48" hidden="1" x14ac:dyDescent="0.35">
      <c r="A40" s="2" t="str">
        <f>+VLOOKUP(D40,'DATA`S'!$B$8:$C$32,2,0)</f>
        <v>0003</v>
      </c>
      <c r="B40" s="2" t="str">
        <f>VLOOKUP(PRODUCTOS[[#This Row],[País]],PAISES!$B$4:$C$11,2,0)</f>
        <v>01</v>
      </c>
      <c r="C40" s="9" t="s">
        <v>906</v>
      </c>
      <c r="D40" s="2" t="s">
        <v>5</v>
      </c>
      <c r="E40" s="2" t="s">
        <v>193</v>
      </c>
      <c r="F40" s="2" t="str">
        <f t="shared" ref="F40:F75" si="1">A40&amp;"-"&amp;B40&amp;"-"&amp;C40</f>
        <v>0003-01-00033</v>
      </c>
      <c r="G40" s="2" t="s">
        <v>1085</v>
      </c>
      <c r="H40" s="2" t="s">
        <v>1104</v>
      </c>
      <c r="I40" s="2"/>
      <c r="J40" s="44">
        <f>+VLOOKUP(PRODUCTOS[[#This Row],[id_producto]],PRIORIZACION!$G$11:$J$112,4,0)</f>
        <v>0.6</v>
      </c>
      <c r="K40" s="2" t="str">
        <f>+VLOOKUP(PRODUCTOS[[#This Row],[id_producto]],PRIORIZACION!$G$11:$K$112,5,0)</f>
        <v>Patricio</v>
      </c>
      <c r="L40" s="2" t="str">
        <f>+VLOOKUP(PRODUCTOS[[#This Row],[id_producto]],PRIORIZACION!$G$11:$L$112,6,0)</f>
        <v>Claudia</v>
      </c>
      <c r="M40" s="2" t="str">
        <f>+VLOOKUP(PRODUCTOS[[#This Row],[id_producto]],PRIORIZACION!$G$11:$N$112,8,0)</f>
        <v>POWER BI</v>
      </c>
      <c r="N40" s="2"/>
      <c r="O40" s="2"/>
      <c r="P40" s="2"/>
      <c r="Q40" s="2"/>
      <c r="R40" s="2"/>
      <c r="S40" s="2"/>
      <c r="T40" s="2"/>
      <c r="U40" s="2"/>
      <c r="V40" s="3"/>
      <c r="W40" s="7"/>
      <c r="AA40" s="7"/>
      <c r="AB40" s="38"/>
      <c r="AC40" s="7" t="str">
        <f>PRODUCTOS[[#This Row],[Nombre comercial]]</f>
        <v>AGROSTAT - Producción Agrícola</v>
      </c>
      <c r="AD40" s="7" t="s">
        <v>1103</v>
      </c>
      <c r="AE40" s="7" t="s">
        <v>966</v>
      </c>
      <c r="AF40" s="121"/>
      <c r="AG40" s="7" t="s">
        <v>967</v>
      </c>
      <c r="AH40" s="100"/>
      <c r="AI40" s="7" t="s">
        <v>194</v>
      </c>
      <c r="AJ40" s="100"/>
      <c r="AK40" s="100"/>
      <c r="AL40" s="100"/>
      <c r="AM40" s="100"/>
      <c r="AN40" s="7" t="s">
        <v>1374</v>
      </c>
      <c r="AO40" s="7"/>
      <c r="AP40" s="100"/>
      <c r="AQ40" s="100"/>
      <c r="AR40" s="7" t="s">
        <v>878</v>
      </c>
      <c r="AS40" s="7" t="str">
        <f>PRODUCTOS[[#This Row],[Data]]</f>
        <v>DATAAGRO</v>
      </c>
      <c r="AT40" s="7" t="str">
        <f>PRODUCTOS[[#This Row],[Tecnología]]</f>
        <v>POWER BI</v>
      </c>
      <c r="AU40" s="7" t="s">
        <v>879</v>
      </c>
      <c r="AV40" s="7" t="s">
        <v>962</v>
      </c>
      <c r="AW40" s="100"/>
      <c r="AX40" s="7" t="s">
        <v>880</v>
      </c>
      <c r="AY40" s="7" t="s">
        <v>881</v>
      </c>
      <c r="AZ40" s="7" t="s">
        <v>207</v>
      </c>
      <c r="BA40" s="7">
        <v>1</v>
      </c>
      <c r="BB40" s="7" t="s">
        <v>1334</v>
      </c>
    </row>
    <row r="41" spans="1:54" ht="29" hidden="1" x14ac:dyDescent="0.35">
      <c r="A41" s="2" t="str">
        <f>+VLOOKUP(D41,'DATA`S'!$B$8:$C$32,2,0)</f>
        <v>0003</v>
      </c>
      <c r="B41" s="2" t="str">
        <f>VLOOKUP(PRODUCTOS[[#This Row],[País]],PAISES!$B$4:$C$11,2,0)</f>
        <v>01</v>
      </c>
      <c r="C41" s="9" t="s">
        <v>907</v>
      </c>
      <c r="D41" s="2" t="s">
        <v>5</v>
      </c>
      <c r="E41" s="2" t="s">
        <v>193</v>
      </c>
      <c r="F41" s="99" t="str">
        <f t="shared" si="1"/>
        <v>0003-01-00034</v>
      </c>
      <c r="G41" s="2" t="s">
        <v>1175</v>
      </c>
      <c r="H41" s="99" t="s">
        <v>1175</v>
      </c>
      <c r="I41" s="2"/>
      <c r="J41" s="44">
        <f>+VLOOKUP(PRODUCTOS[[#This Row],[id_producto]],PRIORIZACION!$G$11:$J$112,4,0)</f>
        <v>0</v>
      </c>
      <c r="K41" s="2">
        <f>+VLOOKUP(PRODUCTOS[[#This Row],[id_producto]],PRIORIZACION!$G$11:$K$112,5,0)</f>
        <v>0</v>
      </c>
      <c r="L41" s="2" t="str">
        <f>+VLOOKUP(PRODUCTOS[[#This Row],[id_producto]],PRIORIZACION!$G$11:$L$112,6,0)</f>
        <v>Claudia</v>
      </c>
      <c r="M41" s="2" t="str">
        <f>+VLOOKUP(PRODUCTOS[[#This Row],[id_producto]],PRIORIZACION!$G$11:$N$112,8,0)</f>
        <v>GEE</v>
      </c>
      <c r="N41" s="2"/>
      <c r="O41" s="2"/>
      <c r="P41" s="2"/>
      <c r="Q41" s="2"/>
      <c r="R41" s="2"/>
      <c r="S41" s="2"/>
      <c r="T41" s="2"/>
      <c r="U41" s="2"/>
      <c r="V41" s="3"/>
      <c r="W41" s="7"/>
      <c r="AA41" s="7"/>
      <c r="AB41" s="38"/>
      <c r="AC41" s="7" t="str">
        <f>PRODUCTOS[[#This Row],[Nombre comercial]]</f>
        <v>AGROGEOMÁTICA -Monitoreo Suelo-Vegetación-Agua</v>
      </c>
      <c r="AD41" s="7"/>
      <c r="AE41" s="7"/>
      <c r="AF41" s="122"/>
      <c r="AG41" s="7"/>
      <c r="AH41" s="7"/>
      <c r="AI41" s="7"/>
      <c r="AJ41" s="7"/>
      <c r="AK41" s="7"/>
      <c r="AL41" s="7"/>
      <c r="AM41" s="7"/>
      <c r="AN41" s="7"/>
      <c r="AO41" s="7"/>
      <c r="AP41" s="7"/>
      <c r="AQ41" s="7"/>
      <c r="AR41" s="7" t="s">
        <v>878</v>
      </c>
      <c r="AS41" s="7" t="str">
        <f>PRODUCTOS[[#This Row],[Data]]</f>
        <v>DATAAGRO</v>
      </c>
      <c r="AT41" s="7" t="str">
        <f>PRODUCTOS[[#This Row],[Tecnología]]</f>
        <v>GEE</v>
      </c>
      <c r="AU41" s="7"/>
      <c r="AV41" s="7"/>
      <c r="AW41" s="7"/>
      <c r="AX41" s="7"/>
      <c r="AY41" s="7"/>
      <c r="AZ41" s="7"/>
      <c r="BA41" s="7"/>
      <c r="BB41" s="7"/>
    </row>
    <row r="42" spans="1:54" ht="24" hidden="1" x14ac:dyDescent="0.35">
      <c r="A42" s="2" t="str">
        <f>+VLOOKUP(D42,'DATA`S'!$B$8:$C$32,2,0)</f>
        <v>0003</v>
      </c>
      <c r="B42" s="2" t="str">
        <f>VLOOKUP(PRODUCTOS[[#This Row],[País]],PAISES!$B$4:$C$11,2,0)</f>
        <v>02</v>
      </c>
      <c r="C42" s="9" t="s">
        <v>908</v>
      </c>
      <c r="D42" s="2" t="s">
        <v>5</v>
      </c>
      <c r="E42" s="2" t="s">
        <v>767</v>
      </c>
      <c r="F42" s="2" t="str">
        <f t="shared" si="1"/>
        <v>0003-02-00035</v>
      </c>
      <c r="G42" s="98" t="s">
        <v>1091</v>
      </c>
      <c r="H42" s="2" t="s">
        <v>970</v>
      </c>
      <c r="I42" s="2"/>
      <c r="J42" s="44">
        <f>+VLOOKUP(PRODUCTOS[[#This Row],[id_producto]],PRIORIZACION!$G$11:$J$112,4,0)</f>
        <v>0.5</v>
      </c>
      <c r="K42" s="2" t="str">
        <f>+VLOOKUP(PRODUCTOS[[#This Row],[id_producto]],PRIORIZACION!$G$11:$K$112,5,0)</f>
        <v>Patricio</v>
      </c>
      <c r="L42" s="2" t="str">
        <f>+VLOOKUP(PRODUCTOS[[#This Row],[id_producto]],PRIORIZACION!$G$11:$L$112,6,0)</f>
        <v>Claudia</v>
      </c>
      <c r="M42" s="2" t="str">
        <f>+VLOOKUP(PRODUCTOS[[#This Row],[id_producto]],PRIORIZACION!$G$11:$N$112,8,0)</f>
        <v>POWER BI</v>
      </c>
      <c r="N42" s="2"/>
      <c r="O42" s="2"/>
      <c r="P42" s="2"/>
      <c r="Q42" s="2"/>
      <c r="R42" s="2"/>
      <c r="S42" s="2"/>
      <c r="T42" s="2"/>
      <c r="U42" s="2"/>
      <c r="V42" s="3"/>
      <c r="W42" s="7"/>
      <c r="AA42" s="7"/>
      <c r="AB42" s="38"/>
      <c r="AC42" s="7" t="str">
        <f>PRODUCTOS[[#This Row],[Nombre comercial]]</f>
        <v>AGROSTAT - GT</v>
      </c>
      <c r="AD42" s="7"/>
      <c r="AE42" s="7" t="s">
        <v>966</v>
      </c>
      <c r="AF42" s="122"/>
      <c r="AG42" s="7" t="s">
        <v>967</v>
      </c>
      <c r="AH42" s="7"/>
      <c r="AI42" s="7" t="s">
        <v>194</v>
      </c>
      <c r="AJ42" s="7"/>
      <c r="AK42" s="7"/>
      <c r="AL42" s="7"/>
      <c r="AM42" s="7"/>
      <c r="AN42" s="7"/>
      <c r="AO42" s="7"/>
      <c r="AP42" s="7"/>
      <c r="AQ42" s="7"/>
      <c r="AR42" s="7" t="s">
        <v>878</v>
      </c>
      <c r="AS42" s="7" t="str">
        <f>PRODUCTOS[[#This Row],[Data]]</f>
        <v>DATAAGRO</v>
      </c>
      <c r="AT42" s="7" t="str">
        <f>PRODUCTOS[[#This Row],[Tecnología]]</f>
        <v>POWER BI</v>
      </c>
      <c r="AU42" s="7"/>
      <c r="AV42" s="7"/>
      <c r="AW42" s="7"/>
      <c r="AX42" s="7"/>
      <c r="AY42" s="7"/>
      <c r="AZ42" s="7"/>
      <c r="BA42" s="7"/>
      <c r="BB42" s="7"/>
    </row>
    <row r="43" spans="1:54" ht="24" hidden="1" x14ac:dyDescent="0.35">
      <c r="A43" s="42" t="str">
        <f>+VLOOKUP(D43,'DATA`S'!$B$8:$C$32,2,0)</f>
        <v>0014</v>
      </c>
      <c r="B43" s="42" t="str">
        <f>VLOOKUP(PRODUCTOS[[#This Row],[País]],PAISES!$B$4:$C$11,2,0)</f>
        <v>01</v>
      </c>
      <c r="C43" s="9" t="s">
        <v>909</v>
      </c>
      <c r="D43" s="2" t="s">
        <v>15</v>
      </c>
      <c r="E43" s="2" t="s">
        <v>193</v>
      </c>
      <c r="F43" s="2" t="str">
        <f t="shared" si="1"/>
        <v>0014-01-00036</v>
      </c>
      <c r="G43" s="2" t="s">
        <v>843</v>
      </c>
      <c r="H43" s="2"/>
      <c r="I43" s="2"/>
      <c r="J43" s="44">
        <f>+VLOOKUP(PRODUCTOS[[#This Row],[id_producto]],PRIORIZACION!$G$11:$J$112,4,0)</f>
        <v>0</v>
      </c>
      <c r="K43" s="2">
        <f>+VLOOKUP(PRODUCTOS[[#This Row],[id_producto]],PRIORIZACION!$G$11:$K$112,5,0)</f>
        <v>0</v>
      </c>
      <c r="L43" s="2">
        <f>+VLOOKUP(PRODUCTOS[[#This Row],[id_producto]],PRIORIZACION!$G$11:$L$112,6,0)</f>
        <v>0</v>
      </c>
      <c r="M43" s="2">
        <f>+VLOOKUP(PRODUCTOS[[#This Row],[id_producto]],PRIORIZACION!$G$11:$N$112,8,0)</f>
        <v>0</v>
      </c>
      <c r="N43" s="2"/>
      <c r="O43" s="2"/>
      <c r="P43" s="2"/>
      <c r="Q43" s="2"/>
      <c r="R43" s="2"/>
      <c r="S43" s="2"/>
      <c r="T43" s="2"/>
      <c r="U43" s="2"/>
      <c r="V43" s="3"/>
      <c r="W43" s="7"/>
      <c r="AA43" s="7"/>
      <c r="AB43" s="13"/>
      <c r="AC43" s="7">
        <f>PRODUCTOS[[#This Row],[Nombre comercial]]</f>
        <v>0</v>
      </c>
      <c r="AD43" s="7"/>
      <c r="AE43" s="7"/>
      <c r="AF43" s="122"/>
      <c r="AG43" s="7"/>
      <c r="AH43" s="7"/>
      <c r="AI43" s="7"/>
      <c r="AJ43" s="7"/>
      <c r="AK43" s="7"/>
      <c r="AL43" s="7"/>
      <c r="AM43" s="7"/>
      <c r="AN43" s="7"/>
      <c r="AO43" s="7"/>
      <c r="AP43" s="7"/>
      <c r="AQ43" s="7"/>
      <c r="AR43" s="7" t="s">
        <v>878</v>
      </c>
      <c r="AS43" s="7" t="str">
        <f>PRODUCTOS[[#This Row],[Data]]</f>
        <v>DATATRANSPARENCIA</v>
      </c>
      <c r="AT43" s="7">
        <f>PRODUCTOS[[#This Row],[Tecnología]]</f>
        <v>0</v>
      </c>
      <c r="AU43" s="7"/>
      <c r="AV43" s="7"/>
      <c r="AW43" s="7"/>
      <c r="AX43" s="7"/>
      <c r="AY43" s="7"/>
      <c r="AZ43" s="7"/>
      <c r="BA43" s="7"/>
      <c r="BB43" s="7"/>
    </row>
    <row r="44" spans="1:54" ht="24" hidden="1" x14ac:dyDescent="0.35">
      <c r="A44" s="42" t="str">
        <f>+VLOOKUP(D44,'DATA`S'!$B$8:$C$32,2,0)</f>
        <v>0014</v>
      </c>
      <c r="B44" s="42" t="str">
        <f>VLOOKUP(PRODUCTOS[[#This Row],[País]],PAISES!$B$4:$C$11,2,0)</f>
        <v>01</v>
      </c>
      <c r="C44" s="9" t="s">
        <v>910</v>
      </c>
      <c r="D44" s="2" t="s">
        <v>15</v>
      </c>
      <c r="E44" s="2" t="s">
        <v>193</v>
      </c>
      <c r="F44" s="2" t="str">
        <f t="shared" si="1"/>
        <v>0014-01-00037</v>
      </c>
      <c r="G44" s="2" t="s">
        <v>850</v>
      </c>
      <c r="H44" s="2"/>
      <c r="I44" s="2"/>
      <c r="J44" s="44">
        <f>+VLOOKUP(PRODUCTOS[[#This Row],[id_producto]],PRIORIZACION!$G$11:$J$112,4,0)</f>
        <v>0</v>
      </c>
      <c r="K44" s="2">
        <f>+VLOOKUP(PRODUCTOS[[#This Row],[id_producto]],PRIORIZACION!$G$11:$K$112,5,0)</f>
        <v>0</v>
      </c>
      <c r="L44" s="2">
        <f>+VLOOKUP(PRODUCTOS[[#This Row],[id_producto]],PRIORIZACION!$G$11:$L$112,6,0)</f>
        <v>0</v>
      </c>
      <c r="M44" s="2">
        <f>+VLOOKUP(PRODUCTOS[[#This Row],[id_producto]],PRIORIZACION!$G$11:$N$112,8,0)</f>
        <v>0</v>
      </c>
      <c r="N44" s="2"/>
      <c r="O44" s="2"/>
      <c r="P44" s="2"/>
      <c r="Q44" s="2"/>
      <c r="R44" s="2"/>
      <c r="S44" s="2"/>
      <c r="T44" s="2"/>
      <c r="U44" s="2"/>
      <c r="V44" s="3"/>
      <c r="W44" s="7"/>
      <c r="AA44" s="7"/>
      <c r="AB44" s="13"/>
      <c r="AC44" s="7">
        <f>PRODUCTOS[[#This Row],[Nombre comercial]]</f>
        <v>0</v>
      </c>
      <c r="AD44" s="7"/>
      <c r="AE44" s="7"/>
      <c r="AF44" s="122"/>
      <c r="AG44" s="7"/>
      <c r="AH44" s="7"/>
      <c r="AI44" s="7"/>
      <c r="AJ44" s="7"/>
      <c r="AK44" s="7"/>
      <c r="AL44" s="7"/>
      <c r="AM44" s="7"/>
      <c r="AN44" s="7"/>
      <c r="AO44" s="7"/>
      <c r="AP44" s="7"/>
      <c r="AQ44" s="7"/>
      <c r="AR44" s="7" t="s">
        <v>878</v>
      </c>
      <c r="AS44" s="7" t="str">
        <f>PRODUCTOS[[#This Row],[Data]]</f>
        <v>DATATRANSPARENCIA</v>
      </c>
      <c r="AT44" s="7">
        <f>PRODUCTOS[[#This Row],[Tecnología]]</f>
        <v>0</v>
      </c>
      <c r="AU44" s="7"/>
      <c r="AV44" s="7"/>
      <c r="AW44" s="7"/>
      <c r="AX44" s="7"/>
      <c r="AY44" s="7"/>
      <c r="AZ44" s="7"/>
      <c r="BA44" s="7"/>
      <c r="BB44" s="7"/>
    </row>
    <row r="45" spans="1:54" ht="84" hidden="1" x14ac:dyDescent="0.35">
      <c r="A45" s="42" t="str">
        <f>+VLOOKUP(D45,'DATA`S'!$B$8:$C$32,2,0)</f>
        <v>0009</v>
      </c>
      <c r="B45" s="42" t="str">
        <f>VLOOKUP(PRODUCTOS[[#This Row],[País]],PAISES!$B$4:$C$11,2,0)</f>
        <v>01</v>
      </c>
      <c r="C45" s="9" t="s">
        <v>911</v>
      </c>
      <c r="D45" s="2" t="s">
        <v>10</v>
      </c>
      <c r="E45" s="2" t="s">
        <v>193</v>
      </c>
      <c r="F45" s="2" t="str">
        <f t="shared" si="1"/>
        <v>0009-01-00038</v>
      </c>
      <c r="G45" s="2" t="s">
        <v>769</v>
      </c>
      <c r="H45" s="99" t="s">
        <v>1323</v>
      </c>
      <c r="I45" s="2"/>
      <c r="J45" s="44">
        <f>+VLOOKUP(PRODUCTOS[[#This Row],[id_producto]],PRIORIZACION!$G$11:$J$112,4,0)</f>
        <v>1</v>
      </c>
      <c r="K45" s="2" t="str">
        <f>+VLOOKUP(PRODUCTOS[[#This Row],[id_producto]],PRIORIZACION!$G$11:$K$112,5,0)</f>
        <v>Abner</v>
      </c>
      <c r="L45" s="2" t="str">
        <f>+VLOOKUP(PRODUCTOS[[#This Row],[id_producto]],PRIORIZACION!$G$11:$L$112,6,0)</f>
        <v>Reyes-Monse</v>
      </c>
      <c r="M45" s="2" t="str">
        <f>+VLOOKUP(PRODUCTOS[[#This Row],[id_producto]],PRIORIZACION!$G$11:$N$112,8,0)</f>
        <v>ARCGISONLINE</v>
      </c>
      <c r="N45" s="2"/>
      <c r="O45" s="2"/>
      <c r="P45" s="2"/>
      <c r="Q45" s="2"/>
      <c r="R45" s="2"/>
      <c r="S45" s="2"/>
      <c r="T45" s="2"/>
      <c r="U45" s="2"/>
      <c r="V45" s="3"/>
      <c r="W45" s="7"/>
      <c r="AA45" s="7"/>
      <c r="AB45" s="13"/>
      <c r="AC45" s="7" t="str">
        <f>PRODUCTOS[[#This Row],[Nombre comercial]]</f>
        <v>Índice de Calidad de Vida Urbana - Comparación 2017-2018-2019</v>
      </c>
      <c r="AD45" s="7" t="s">
        <v>961</v>
      </c>
      <c r="AE45" s="7" t="s">
        <v>966</v>
      </c>
      <c r="AF45" s="121"/>
      <c r="AG45" s="7"/>
      <c r="AH45" s="7"/>
      <c r="AI45" s="7"/>
      <c r="AJ45" s="7"/>
      <c r="AK45" s="7"/>
      <c r="AL45" s="7"/>
      <c r="AM45" s="7"/>
      <c r="AN45" s="7" t="s">
        <v>1375</v>
      </c>
      <c r="AO45" s="7"/>
      <c r="AP45" s="7" t="s">
        <v>1124</v>
      </c>
      <c r="AQ45" s="7" t="s">
        <v>1272</v>
      </c>
      <c r="AR45" s="7" t="s">
        <v>878</v>
      </c>
      <c r="AS45" s="7" t="str">
        <f>PRODUCTOS[[#This Row],[Data]]</f>
        <v>DATAVIVIENDA</v>
      </c>
      <c r="AT45" s="7" t="str">
        <f>PRODUCTOS[[#This Row],[Tecnología]]</f>
        <v>ARCGISONLINE</v>
      </c>
      <c r="AU45" s="7" t="s">
        <v>1126</v>
      </c>
      <c r="AV45" s="7" t="s">
        <v>962</v>
      </c>
      <c r="AW45" s="100"/>
      <c r="AX45" s="7" t="s">
        <v>880</v>
      </c>
      <c r="AY45" s="100"/>
      <c r="AZ45" s="7" t="s">
        <v>207</v>
      </c>
      <c r="BA45" s="7">
        <v>1</v>
      </c>
      <c r="BB45" s="7" t="s">
        <v>1127</v>
      </c>
    </row>
    <row r="46" spans="1:54" ht="29" hidden="1" x14ac:dyDescent="0.35">
      <c r="A46" s="42" t="str">
        <f>+VLOOKUP(D46,'DATA`S'!$B$8:$C$32,2,0)</f>
        <v>0013</v>
      </c>
      <c r="B46" s="42" t="str">
        <f>VLOOKUP(PRODUCTOS[[#This Row],[País]],PAISES!$B$4:$C$11,2,0)</f>
        <v>01</v>
      </c>
      <c r="C46" s="9" t="s">
        <v>912</v>
      </c>
      <c r="D46" s="2" t="s">
        <v>14</v>
      </c>
      <c r="E46" s="2" t="s">
        <v>193</v>
      </c>
      <c r="F46" s="2" t="str">
        <f t="shared" si="1"/>
        <v>0013-01-00039</v>
      </c>
      <c r="G46" s="2" t="s">
        <v>956</v>
      </c>
      <c r="H46" s="2"/>
      <c r="I46" s="2"/>
      <c r="J46" s="44">
        <f>+VLOOKUP(PRODUCTOS[[#This Row],[id_producto]],PRIORIZACION!$G$11:$J$112,4,0)</f>
        <v>0</v>
      </c>
      <c r="K46" s="2">
        <f>+VLOOKUP(PRODUCTOS[[#This Row],[id_producto]],PRIORIZACION!$G$11:$K$112,5,0)</f>
        <v>0</v>
      </c>
      <c r="L46" s="2">
        <f>+VLOOKUP(PRODUCTOS[[#This Row],[id_producto]],PRIORIZACION!$G$11:$L$112,6,0)</f>
        <v>0</v>
      </c>
      <c r="M46" s="2">
        <f>+VLOOKUP(PRODUCTOS[[#This Row],[id_producto]],PRIORIZACION!$G$11:$N$112,8,0)</f>
        <v>0</v>
      </c>
      <c r="N46" s="2"/>
      <c r="O46" s="2"/>
      <c r="P46" s="2"/>
      <c r="Q46" s="2"/>
      <c r="R46" s="2"/>
      <c r="S46" s="2"/>
      <c r="T46" s="2"/>
      <c r="U46" s="2"/>
      <c r="V46" s="3"/>
      <c r="W46" s="7"/>
      <c r="AA46" s="7"/>
      <c r="AB46" s="13"/>
      <c r="AC46" s="7">
        <f>PRODUCTOS[[#This Row],[Nombre comercial]]</f>
        <v>0</v>
      </c>
      <c r="AD46" s="7"/>
      <c r="AE46" s="7"/>
      <c r="AF46" s="122"/>
      <c r="AG46" s="7"/>
      <c r="AH46" s="7"/>
      <c r="AI46" s="7"/>
      <c r="AJ46" s="7"/>
      <c r="AK46" s="7"/>
      <c r="AL46" s="7"/>
      <c r="AM46" s="7"/>
      <c r="AN46" s="7"/>
      <c r="AO46" s="7"/>
      <c r="AP46" s="7"/>
      <c r="AQ46" s="7"/>
      <c r="AR46" s="7" t="s">
        <v>878</v>
      </c>
      <c r="AS46" s="7" t="str">
        <f>PRODUCTOS[[#This Row],[Data]]</f>
        <v>DATACLIMA</v>
      </c>
      <c r="AT46" s="7">
        <f>PRODUCTOS[[#This Row],[Tecnología]]</f>
        <v>0</v>
      </c>
      <c r="AU46" s="7"/>
      <c r="AV46" s="7"/>
      <c r="AW46" s="7"/>
      <c r="AX46" s="7"/>
      <c r="AY46" s="7"/>
      <c r="AZ46" s="7"/>
      <c r="BA46" s="7"/>
      <c r="BB46" s="7"/>
    </row>
    <row r="47" spans="1:54" ht="101.5" hidden="1" x14ac:dyDescent="0.35">
      <c r="A47" s="2" t="str">
        <f>+VLOOKUP(D47,'DATA`S'!$B$8:$C$32,2,0)</f>
        <v>0005</v>
      </c>
      <c r="B47" s="2" t="str">
        <f>VLOOKUP(PRODUCTOS[[#This Row],[País]],PAISES!$B$4:$C$11,2,0)</f>
        <v>01</v>
      </c>
      <c r="C47" s="9" t="s">
        <v>913</v>
      </c>
      <c r="D47" s="2" t="s">
        <v>1100</v>
      </c>
      <c r="E47" s="2" t="s">
        <v>193</v>
      </c>
      <c r="F47" s="2" t="str">
        <f t="shared" si="1"/>
        <v>0005-01-00040</v>
      </c>
      <c r="G47" s="2" t="s">
        <v>855</v>
      </c>
      <c r="H47" s="98" t="s">
        <v>855</v>
      </c>
      <c r="I47" s="2"/>
      <c r="J47" s="44">
        <f>+VLOOKUP(PRODUCTOS[[#This Row],[id_producto]],PRIORIZACION!$G$11:$J$112,4,0)</f>
        <v>0</v>
      </c>
      <c r="K47" s="2">
        <f>+VLOOKUP(PRODUCTOS[[#This Row],[id_producto]],PRIORIZACION!$G$11:$K$112,5,0)</f>
        <v>0</v>
      </c>
      <c r="L47" s="2">
        <f>+VLOOKUP(PRODUCTOS[[#This Row],[id_producto]],PRIORIZACION!$G$11:$L$112,6,0)</f>
        <v>0</v>
      </c>
      <c r="M47" s="2">
        <f>+VLOOKUP(PRODUCTOS[[#This Row],[id_producto]],PRIORIZACION!$G$11:$N$112,8,0)</f>
        <v>0</v>
      </c>
      <c r="N47" s="2"/>
      <c r="O47" s="2"/>
      <c r="P47" s="2"/>
      <c r="Q47" s="2"/>
      <c r="R47" s="2"/>
      <c r="S47" s="2"/>
      <c r="T47" s="2"/>
      <c r="U47" s="2"/>
      <c r="V47" s="3"/>
      <c r="W47" s="7"/>
      <c r="X47" s="132" t="s">
        <v>177</v>
      </c>
      <c r="AA47" s="7"/>
      <c r="AB47" s="38"/>
      <c r="AC47" s="7" t="str">
        <f>PRODUCTOS[[#This Row],[Nombre comercial]]</f>
        <v>Salvaguardas de la Cooperación Internacional</v>
      </c>
      <c r="AD47" s="7"/>
      <c r="AE47" s="7"/>
      <c r="AF47" s="122"/>
      <c r="AG47" s="7"/>
      <c r="AH47" s="7"/>
      <c r="AI47" s="7"/>
      <c r="AJ47" s="7"/>
      <c r="AK47" s="7"/>
      <c r="AL47" s="7"/>
      <c r="AM47" s="7"/>
      <c r="AN47" s="7" t="s">
        <v>1376</v>
      </c>
      <c r="AO47" s="7"/>
      <c r="AP47" s="7"/>
      <c r="AQ47" s="7"/>
      <c r="AR47" s="7" t="s">
        <v>878</v>
      </c>
      <c r="AS47" s="7" t="str">
        <f>PRODUCTOS[[#This Row],[Data]]</f>
        <v>DATASALVAGUARDAS</v>
      </c>
      <c r="AT47" s="7">
        <f>PRODUCTOS[[#This Row],[Tecnología]]</f>
        <v>0</v>
      </c>
      <c r="AU47" s="7"/>
      <c r="AV47" s="7"/>
      <c r="AW47" s="7"/>
      <c r="AX47" s="7"/>
      <c r="AY47" s="7"/>
      <c r="AZ47" s="7"/>
      <c r="BA47" s="7"/>
      <c r="BB47" s="7"/>
    </row>
    <row r="48" spans="1:54" ht="65.5" hidden="1" customHeight="1" x14ac:dyDescent="0.35">
      <c r="A48" s="42" t="str">
        <f>+VLOOKUP(D48,'DATA`S'!$B$8:$C$33,2,0)</f>
        <v>0009</v>
      </c>
      <c r="B48" s="42" t="str">
        <f>VLOOKUP(PRODUCTOS[[#This Row],[País]],PAISES!$B$4:$C$11,2,0)</f>
        <v>01</v>
      </c>
      <c r="C48" s="9" t="s">
        <v>1256</v>
      </c>
      <c r="D48" s="2" t="s">
        <v>10</v>
      </c>
      <c r="E48" s="2" t="s">
        <v>193</v>
      </c>
      <c r="F48" s="42" t="str">
        <f>A48&amp;"-"&amp;B48&amp;"-"&amp;C48</f>
        <v>0009-01-00041</v>
      </c>
      <c r="G48" s="2" t="s">
        <v>1255</v>
      </c>
      <c r="H48" s="2" t="s">
        <v>1324</v>
      </c>
      <c r="I48" s="2"/>
      <c r="J48" s="44">
        <f>+VLOOKUP(PRODUCTOS[[#This Row],[id_producto]],PRIORIZACION!$G$11:$J$112,4,0)</f>
        <v>1</v>
      </c>
      <c r="K48" s="2" t="str">
        <f>+VLOOKUP(PRODUCTOS[[#This Row],[id_producto]],PRIORIZACION!$G$11:$K$112,5,0)</f>
        <v>Abner</v>
      </c>
      <c r="L48" s="2" t="str">
        <f>+VLOOKUP(PRODUCTOS[[#This Row],[id_producto]],PRIORIZACION!$G$11:$L$112,6,0)</f>
        <v>Reyes-Monse</v>
      </c>
      <c r="M48" s="2" t="str">
        <f>+VLOOKUP(PRODUCTOS[[#This Row],[id_producto]],PRIORIZACION!$G$11:$N$112,8,0)</f>
        <v>ARCGISONLINE</v>
      </c>
      <c r="N48" s="2"/>
      <c r="O48" s="2"/>
      <c r="P48" s="2"/>
      <c r="Q48" s="2"/>
      <c r="R48" s="2"/>
      <c r="S48" s="2"/>
      <c r="T48" s="2"/>
      <c r="U48" s="2"/>
      <c r="V48" s="3"/>
      <c r="W48" s="7"/>
      <c r="AA48" s="7"/>
      <c r="AB48" s="13"/>
      <c r="AC48" s="7" t="str">
        <f>PRODUCTOS[[#This Row],[Nombre comercial]]</f>
        <v>Índice de Calidad de Vida Urbana - Detalle 2018</v>
      </c>
      <c r="AD48" s="7" t="s">
        <v>961</v>
      </c>
      <c r="AE48" s="7" t="s">
        <v>966</v>
      </c>
      <c r="AF48" s="121"/>
      <c r="AG48" s="7"/>
      <c r="AH48" s="7"/>
      <c r="AI48" s="7"/>
      <c r="AJ48" s="7"/>
      <c r="AK48" s="7"/>
      <c r="AL48" s="7"/>
      <c r="AM48" s="7"/>
      <c r="AN48" s="101" t="s">
        <v>1328</v>
      </c>
      <c r="AO48" s="7"/>
      <c r="AP48" s="7" t="s">
        <v>1124</v>
      </c>
      <c r="AQ48" s="7">
        <v>2018</v>
      </c>
      <c r="AR48" s="7" t="s">
        <v>878</v>
      </c>
      <c r="AS48" s="7" t="str">
        <f>PRODUCTOS[[#This Row],[Data]]</f>
        <v>DATAVIVIENDA</v>
      </c>
      <c r="AT48" s="7" t="str">
        <f>PRODUCTOS[[#This Row],[Tecnología]]</f>
        <v>ARCGISONLINE</v>
      </c>
      <c r="AU48" s="7" t="s">
        <v>1126</v>
      </c>
      <c r="AV48" s="7" t="s">
        <v>962</v>
      </c>
      <c r="AW48" s="100"/>
      <c r="AX48" s="7" t="s">
        <v>880</v>
      </c>
      <c r="AY48" s="100"/>
      <c r="AZ48" s="7" t="s">
        <v>207</v>
      </c>
      <c r="BA48" s="7">
        <v>1</v>
      </c>
      <c r="BB48" s="7" t="s">
        <v>1127</v>
      </c>
    </row>
    <row r="49" spans="1:54" ht="61.5" hidden="1" customHeight="1" x14ac:dyDescent="0.35">
      <c r="A49" s="42" t="str">
        <f>+VLOOKUP(D49,'DATA`S'!$B$8:$C$33,2,0)</f>
        <v>0009</v>
      </c>
      <c r="B49" s="42" t="str">
        <f>VLOOKUP(PRODUCTOS[[#This Row],[País]],PAISES!$B$4:$C$11,2,0)</f>
        <v>01</v>
      </c>
      <c r="C49" s="9" t="s">
        <v>1257</v>
      </c>
      <c r="D49" s="2" t="s">
        <v>10</v>
      </c>
      <c r="E49" s="2" t="s">
        <v>193</v>
      </c>
      <c r="F49" s="42" t="str">
        <f>A49&amp;"-"&amp;B49&amp;"-"&amp;C49</f>
        <v>0009-01-00042</v>
      </c>
      <c r="G49" s="2" t="s">
        <v>1260</v>
      </c>
      <c r="H49" s="2" t="s">
        <v>1325</v>
      </c>
      <c r="I49" s="2"/>
      <c r="J49" s="44">
        <f>+VLOOKUP(PRODUCTOS[[#This Row],[id_producto]],PRIORIZACION!$G$11:$J$112,4,0)</f>
        <v>1</v>
      </c>
      <c r="K49" s="2" t="str">
        <f>+VLOOKUP(PRODUCTOS[[#This Row],[id_producto]],PRIORIZACION!$G$11:$K$112,5,0)</f>
        <v>Abner</v>
      </c>
      <c r="L49" s="2" t="str">
        <f>+VLOOKUP(PRODUCTOS[[#This Row],[id_producto]],PRIORIZACION!$G$11:$L$112,6,0)</f>
        <v>Reyes-Monse</v>
      </c>
      <c r="M49" s="2" t="str">
        <f>+VLOOKUP(PRODUCTOS[[#This Row],[id_producto]],PRIORIZACION!$G$11:$N$112,8,0)</f>
        <v>ARCGISONLINE</v>
      </c>
      <c r="N49" s="2"/>
      <c r="O49" s="2"/>
      <c r="P49" s="2"/>
      <c r="Q49" s="2"/>
      <c r="R49" s="2"/>
      <c r="S49" s="2"/>
      <c r="T49" s="2"/>
      <c r="U49" s="2"/>
      <c r="V49" s="3"/>
      <c r="W49" s="7"/>
      <c r="AA49" s="7"/>
      <c r="AB49" s="13"/>
      <c r="AC49" s="7" t="str">
        <f>PRODUCTOS[[#This Row],[Nombre comercial]]</f>
        <v>Índice de Calidad de Vida Urbana - Detalle 2019</v>
      </c>
      <c r="AD49" s="7" t="s">
        <v>961</v>
      </c>
      <c r="AE49" s="7" t="s">
        <v>966</v>
      </c>
      <c r="AF49" s="121"/>
      <c r="AG49" s="7"/>
      <c r="AH49" s="7"/>
      <c r="AI49" s="7"/>
      <c r="AJ49" s="7"/>
      <c r="AK49" s="7"/>
      <c r="AL49" s="7"/>
      <c r="AM49" s="7"/>
      <c r="AN49" s="101" t="s">
        <v>1329</v>
      </c>
      <c r="AO49" s="7"/>
      <c r="AP49" s="7" t="s">
        <v>1124</v>
      </c>
      <c r="AQ49" s="7">
        <v>2019</v>
      </c>
      <c r="AR49" s="7" t="s">
        <v>878</v>
      </c>
      <c r="AS49" s="7" t="str">
        <f>PRODUCTOS[[#This Row],[Data]]</f>
        <v>DATAVIVIENDA</v>
      </c>
      <c r="AT49" s="7" t="str">
        <f>PRODUCTOS[[#This Row],[Tecnología]]</f>
        <v>ARCGISONLINE</v>
      </c>
      <c r="AU49" s="7" t="s">
        <v>1126</v>
      </c>
      <c r="AV49" s="7" t="s">
        <v>962</v>
      </c>
      <c r="AW49" s="100"/>
      <c r="AX49" s="7" t="s">
        <v>880</v>
      </c>
      <c r="AY49" s="100"/>
      <c r="AZ49" s="7" t="s">
        <v>207</v>
      </c>
      <c r="BA49" s="7">
        <v>1</v>
      </c>
      <c r="BB49" s="7" t="s">
        <v>1127</v>
      </c>
    </row>
    <row r="50" spans="1:54" ht="60" hidden="1" x14ac:dyDescent="0.35">
      <c r="A50" s="42" t="str">
        <f>+VLOOKUP(D50,'DATA`S'!$B$8:$C$33,2,0)</f>
        <v>0001</v>
      </c>
      <c r="B50" s="42" t="str">
        <f>VLOOKUP(PRODUCTOS[[#This Row],[País]],PAISES!$B$4:$C$11,2,0)</f>
        <v>05</v>
      </c>
      <c r="C50" s="9" t="s">
        <v>1258</v>
      </c>
      <c r="D50" s="2" t="s">
        <v>3</v>
      </c>
      <c r="E50" s="2" t="s">
        <v>1230</v>
      </c>
      <c r="F50" s="2" t="str">
        <f t="shared" ref="F50:F51" si="2">A50&amp;"-"&amp;B50&amp;"-"&amp;C50</f>
        <v>0001-05-00043</v>
      </c>
      <c r="G50" s="2" t="s">
        <v>1132</v>
      </c>
      <c r="H50" s="99" t="s">
        <v>1348</v>
      </c>
      <c r="I50" s="2"/>
      <c r="J50" s="44">
        <f>+VLOOKUP(PRODUCTOS[[#This Row],[id_producto]],PRIORIZACION!$G$11:$J$112,4,0)</f>
        <v>1</v>
      </c>
      <c r="K50" s="2">
        <f>+VLOOKUP(PRODUCTOS[[#This Row],[id_producto]],PRIORIZACION!$G$11:$K$112,5,0)</f>
        <v>0</v>
      </c>
      <c r="L50" s="2">
        <f>+VLOOKUP(PRODUCTOS[[#This Row],[id_producto]],PRIORIZACION!$G$11:$L$112,6,0)</f>
        <v>0</v>
      </c>
      <c r="M50" s="2">
        <f>+VLOOKUP(PRODUCTOS[[#This Row],[id_producto]],PRIORIZACION!$G$11:$N$112,8,0)</f>
        <v>0</v>
      </c>
      <c r="N50" s="2"/>
      <c r="O50" s="2"/>
      <c r="P50" s="2"/>
      <c r="Q50" s="2"/>
      <c r="R50" s="2"/>
      <c r="S50" s="2"/>
      <c r="T50" s="2"/>
      <c r="U50" s="2"/>
      <c r="V50" s="3"/>
      <c r="W50" s="7"/>
      <c r="AA50" s="7"/>
      <c r="AB50" s="13"/>
      <c r="AC50" s="7" t="str">
        <f>PRODUCTOS[[#This Row],[Nombre comercial]]</f>
        <v>Avance del COVID-19</v>
      </c>
      <c r="AD50" s="7"/>
      <c r="AE50" s="7"/>
      <c r="AF50" s="122"/>
      <c r="AG50" s="7"/>
      <c r="AH50" s="7"/>
      <c r="AI50" s="7"/>
      <c r="AJ50" s="7"/>
      <c r="AK50" s="7"/>
      <c r="AL50" s="7"/>
      <c r="AM50" s="7"/>
      <c r="AN50" s="7"/>
      <c r="AO50" s="7"/>
      <c r="AP50" s="7"/>
      <c r="AQ50" s="7"/>
      <c r="AR50" s="7"/>
      <c r="AS50" s="102" t="str">
        <f>PRODUCTOS[[#This Row],[Data]]</f>
        <v>DATASALUD</v>
      </c>
      <c r="AT50" s="102">
        <f>PRODUCTOS[[#This Row],[Tecnología]]</f>
        <v>0</v>
      </c>
      <c r="AU50" s="7"/>
      <c r="AV50" s="7" t="s">
        <v>962</v>
      </c>
      <c r="AW50" s="100"/>
      <c r="AX50" s="7" t="s">
        <v>880</v>
      </c>
      <c r="AY50" s="100"/>
      <c r="AZ50" s="100"/>
      <c r="BA50" s="7">
        <v>1</v>
      </c>
      <c r="BB50" s="7" t="s">
        <v>1335</v>
      </c>
    </row>
    <row r="51" spans="1:54" ht="60" hidden="1" x14ac:dyDescent="0.35">
      <c r="A51" s="42" t="str">
        <f>+VLOOKUP(D51,'DATA`S'!$B$8:$C$33,2,0)</f>
        <v>0001</v>
      </c>
      <c r="B51" s="42" t="str">
        <f>VLOOKUP(PRODUCTOS[[#This Row],[País]],PAISES!$B$4:$C$11,2,0)</f>
        <v>04</v>
      </c>
      <c r="C51" s="9" t="s">
        <v>1259</v>
      </c>
      <c r="D51" s="2" t="s">
        <v>3</v>
      </c>
      <c r="E51" s="2" t="s">
        <v>840</v>
      </c>
      <c r="F51" s="2" t="str">
        <f t="shared" si="2"/>
        <v>0001-04-00044</v>
      </c>
      <c r="G51" s="2" t="s">
        <v>1132</v>
      </c>
      <c r="H51" s="99" t="s">
        <v>1348</v>
      </c>
      <c r="I51" s="2"/>
      <c r="J51" s="44">
        <f>+VLOOKUP(PRODUCTOS[[#This Row],[id_producto]],PRIORIZACION!$G$11:$J$112,4,0)</f>
        <v>1</v>
      </c>
      <c r="K51" s="2">
        <f>+VLOOKUP(PRODUCTOS[[#This Row],[id_producto]],PRIORIZACION!$G$11:$K$112,5,0)</f>
        <v>0</v>
      </c>
      <c r="L51" s="2">
        <f>+VLOOKUP(PRODUCTOS[[#This Row],[id_producto]],PRIORIZACION!$G$11:$L$112,6,0)</f>
        <v>0</v>
      </c>
      <c r="M51" s="2">
        <f>+VLOOKUP(PRODUCTOS[[#This Row],[id_producto]],PRIORIZACION!$G$11:$N$112,8,0)</f>
        <v>0</v>
      </c>
      <c r="N51" s="2"/>
      <c r="O51" s="2"/>
      <c r="P51" s="2"/>
      <c r="Q51" s="2"/>
      <c r="R51" s="2"/>
      <c r="S51" s="2"/>
      <c r="T51" s="2"/>
      <c r="U51" s="2"/>
      <c r="V51" s="3"/>
      <c r="W51" s="7"/>
      <c r="AA51" s="7"/>
      <c r="AB51" s="13"/>
      <c r="AC51" s="7" t="str">
        <f>PRODUCTOS[[#This Row],[Nombre comercial]]</f>
        <v>Avance del COVID-19</v>
      </c>
      <c r="AD51" s="7"/>
      <c r="AE51" s="7"/>
      <c r="AF51" s="122"/>
      <c r="AG51" s="7"/>
      <c r="AH51" s="7"/>
      <c r="AI51" s="7"/>
      <c r="AJ51" s="7"/>
      <c r="AK51" s="7"/>
      <c r="AL51" s="7"/>
      <c r="AM51" s="7"/>
      <c r="AN51" s="7"/>
      <c r="AO51" s="7"/>
      <c r="AP51" s="7"/>
      <c r="AQ51" s="7"/>
      <c r="AR51" s="7"/>
      <c r="AS51" s="102" t="str">
        <f>PRODUCTOS[[#This Row],[Data]]</f>
        <v>DATASALUD</v>
      </c>
      <c r="AT51" s="102">
        <f>PRODUCTOS[[#This Row],[Tecnología]]</f>
        <v>0</v>
      </c>
      <c r="AU51" s="7"/>
      <c r="AV51" s="7" t="s">
        <v>962</v>
      </c>
      <c r="AW51" s="100"/>
      <c r="AX51" s="7" t="s">
        <v>880</v>
      </c>
      <c r="AY51" s="100"/>
      <c r="AZ51" s="100"/>
      <c r="BA51" s="7">
        <v>1</v>
      </c>
      <c r="BB51" s="7" t="s">
        <v>1335</v>
      </c>
    </row>
    <row r="52" spans="1:54" ht="24" hidden="1" x14ac:dyDescent="0.35">
      <c r="A52" s="2" t="str">
        <f>+VLOOKUP(D52,'DATA`S'!$B$8:$C$32,2,0)</f>
        <v>0019</v>
      </c>
      <c r="B52" s="2" t="str">
        <f>VLOOKUP(PRODUCTOS[[#This Row],[País]],PAISES!$B$4:$C$11,2,0)</f>
        <v>02</v>
      </c>
      <c r="C52" s="9" t="s">
        <v>914</v>
      </c>
      <c r="D52" s="2" t="s">
        <v>837</v>
      </c>
      <c r="E52" s="2" t="s">
        <v>767</v>
      </c>
      <c r="F52" s="2" t="str">
        <f t="shared" si="1"/>
        <v>0019-02-00045</v>
      </c>
      <c r="G52" s="2" t="s">
        <v>915</v>
      </c>
      <c r="H52" s="2"/>
      <c r="I52" s="2"/>
      <c r="J52" s="44">
        <f>+VLOOKUP(PRODUCTOS[[#This Row],[id_producto]],PRIORIZACION!$G$11:$J$112,4,0)</f>
        <v>0</v>
      </c>
      <c r="K52" s="2" t="str">
        <f>+VLOOKUP(PRODUCTOS[[#This Row],[id_producto]],PRIORIZACION!$G$11:$K$112,5,0)</f>
        <v>Patricio</v>
      </c>
      <c r="L52" s="2" t="str">
        <f>+VLOOKUP(PRODUCTOS[[#This Row],[id_producto]],PRIORIZACION!$G$11:$L$112,6,0)</f>
        <v>Ma. Victoria</v>
      </c>
      <c r="M52" s="2">
        <f>+VLOOKUP(PRODUCTOS[[#This Row],[id_producto]],PRIORIZACION!$G$11:$N$112,8,0)</f>
        <v>0</v>
      </c>
      <c r="N52" s="2"/>
      <c r="O52" s="2"/>
      <c r="P52" s="2"/>
      <c r="Q52" s="2"/>
      <c r="R52" s="2"/>
      <c r="S52" s="2"/>
      <c r="T52" s="2"/>
      <c r="U52" s="2"/>
      <c r="V52" s="3"/>
      <c r="W52" s="7"/>
      <c r="AA52" s="7"/>
      <c r="AB52" s="38"/>
      <c r="AC52" s="7">
        <f>PRODUCTOS[[#This Row],[Nombre comercial]]</f>
        <v>0</v>
      </c>
      <c r="AD52" s="7"/>
      <c r="AE52" s="7"/>
      <c r="AF52" s="122"/>
      <c r="AG52" s="7"/>
      <c r="AH52" s="7"/>
      <c r="AI52" s="7"/>
      <c r="AJ52" s="7"/>
      <c r="AK52" s="7"/>
      <c r="AL52" s="7"/>
      <c r="AM52" s="7"/>
      <c r="AN52" s="7"/>
      <c r="AO52" s="7"/>
      <c r="AP52" s="7"/>
      <c r="AQ52" s="7"/>
      <c r="AR52" s="7" t="s">
        <v>878</v>
      </c>
      <c r="AS52" s="7" t="str">
        <f>PRODUCTOS[[#This Row],[Data]]</f>
        <v>DATAPUEBLOS</v>
      </c>
      <c r="AT52" s="7">
        <f>PRODUCTOS[[#This Row],[Tecnología]]</f>
        <v>0</v>
      </c>
      <c r="AU52" s="7"/>
      <c r="AV52" s="7"/>
      <c r="AW52" s="7"/>
      <c r="AX52" s="7"/>
      <c r="AY52" s="7"/>
      <c r="AZ52" s="7"/>
      <c r="BA52" s="7"/>
      <c r="BB52" s="7"/>
    </row>
    <row r="53" spans="1:54" ht="24" hidden="1" x14ac:dyDescent="0.35">
      <c r="A53" s="2" t="str">
        <f>+VLOOKUP(D53,'DATA`S'!$B$8:$C$32,2,0)</f>
        <v>0017</v>
      </c>
      <c r="B53" s="2" t="str">
        <f>VLOOKUP(PRODUCTOS[[#This Row],[País]],PAISES!$B$4:$C$11,2,0)</f>
        <v>01</v>
      </c>
      <c r="C53" s="9" t="s">
        <v>916</v>
      </c>
      <c r="D53" s="2" t="s">
        <v>670</v>
      </c>
      <c r="E53" s="2" t="s">
        <v>193</v>
      </c>
      <c r="F53" s="2" t="str">
        <f t="shared" si="1"/>
        <v>0017-01-00046</v>
      </c>
      <c r="G53" s="2" t="s">
        <v>1313</v>
      </c>
      <c r="H53" s="2" t="s">
        <v>1313</v>
      </c>
      <c r="I53" s="2"/>
      <c r="J53" s="44" t="e">
        <f>+VLOOKUP(PRODUCTOS[[#This Row],[id_producto]],PRIORIZACION!$G$11:$J$112,4,0)</f>
        <v>#N/A</v>
      </c>
      <c r="K53" s="2" t="e">
        <f>+VLOOKUP(PRODUCTOS[[#This Row],[id_producto]],PRIORIZACION!$G$11:$K$112,5,0)</f>
        <v>#N/A</v>
      </c>
      <c r="L53" s="2" t="e">
        <f>+VLOOKUP(PRODUCTOS[[#This Row],[id_producto]],PRIORIZACION!$G$11:$L$112,6,0)</f>
        <v>#N/A</v>
      </c>
      <c r="M53" s="2" t="e">
        <f>+VLOOKUP(PRODUCTOS[[#This Row],[id_producto]],PRIORIZACION!$G$11:$N$112,8,0)</f>
        <v>#N/A</v>
      </c>
      <c r="N53" s="2"/>
      <c r="O53" s="2"/>
      <c r="P53" s="2"/>
      <c r="Q53" s="2"/>
      <c r="R53" s="2"/>
      <c r="S53" s="2"/>
      <c r="T53" s="2"/>
      <c r="U53" s="2"/>
      <c r="V53" s="3"/>
      <c r="W53" s="7"/>
      <c r="AA53" s="7"/>
      <c r="AB53" s="38"/>
      <c r="AC53" s="7" t="str">
        <f>PRODUCTOS[[#This Row],[Nombre comercial]]</f>
        <v>Estadísticas de elecciones</v>
      </c>
      <c r="AD53" s="7"/>
      <c r="AE53" s="7"/>
      <c r="AF53" s="122"/>
      <c r="AG53" s="7"/>
      <c r="AH53" s="7"/>
      <c r="AI53" s="7"/>
      <c r="AJ53" s="7"/>
      <c r="AK53" s="7"/>
      <c r="AL53" s="7"/>
      <c r="AM53" s="7"/>
      <c r="AN53" s="7"/>
      <c r="AO53" s="7"/>
      <c r="AP53" s="7"/>
      <c r="AQ53" s="7"/>
      <c r="AR53" s="7" t="s">
        <v>878</v>
      </c>
      <c r="AS53" s="7" t="str">
        <f>PRODUCTOS[[#This Row],[Data]]</f>
        <v>DATAELECCIONES</v>
      </c>
      <c r="AT53" s="7" t="e">
        <f>PRODUCTOS[[#This Row],[Tecnología]]</f>
        <v>#N/A</v>
      </c>
      <c r="AU53" s="7"/>
      <c r="AV53" s="7"/>
      <c r="AW53" s="7"/>
      <c r="AX53" s="7"/>
      <c r="AY53" s="7"/>
      <c r="AZ53" s="7"/>
      <c r="BA53" s="7"/>
      <c r="BB53" s="7"/>
    </row>
    <row r="54" spans="1:54" ht="24" hidden="1" x14ac:dyDescent="0.35">
      <c r="A54" s="42" t="str">
        <f>+VLOOKUP(D54,'DATA`S'!$B$8:$C$32,2,0)</f>
        <v>0012</v>
      </c>
      <c r="B54" s="42" t="str">
        <f>VLOOKUP(PRODUCTOS[[#This Row],[País]],PAISES!$B$4:$C$11,2,0)</f>
        <v>02</v>
      </c>
      <c r="C54" s="9" t="s">
        <v>917</v>
      </c>
      <c r="D54" s="2" t="s">
        <v>13</v>
      </c>
      <c r="E54" s="2" t="s">
        <v>767</v>
      </c>
      <c r="F54" s="2" t="str">
        <f t="shared" si="1"/>
        <v>0012-02-00047</v>
      </c>
      <c r="G54" s="2" t="s">
        <v>807</v>
      </c>
      <c r="H54" s="2"/>
      <c r="I54" s="2"/>
      <c r="J54" s="44">
        <f>+VLOOKUP(PRODUCTOS[[#This Row],[id_producto]],PRIORIZACION!$G$11:$J$112,4,0)</f>
        <v>0</v>
      </c>
      <c r="K54" s="2" t="str">
        <f>+VLOOKUP(PRODUCTOS[[#This Row],[id_producto]],PRIORIZACION!$G$11:$K$112,5,0)</f>
        <v>Patricio</v>
      </c>
      <c r="L54" s="2" t="str">
        <f>+VLOOKUP(PRODUCTOS[[#This Row],[id_producto]],PRIORIZACION!$G$11:$L$112,6,0)</f>
        <v>No Asignado</v>
      </c>
      <c r="M54" s="2" t="str">
        <f>+VLOOKUP(PRODUCTOS[[#This Row],[id_producto]],PRIORIZACION!$G$11:$N$112,8,0)</f>
        <v>POWER BI</v>
      </c>
      <c r="N54" s="2"/>
      <c r="O54" s="2"/>
      <c r="P54" s="2"/>
      <c r="Q54" s="2"/>
      <c r="R54" s="2"/>
      <c r="S54" s="2"/>
      <c r="T54" s="2"/>
      <c r="U54" s="2"/>
      <c r="V54" s="3"/>
      <c r="W54" s="7"/>
      <c r="AA54" s="7"/>
      <c r="AB54" s="13"/>
      <c r="AC54" s="7">
        <f>PRODUCTOS[[#This Row],[Nombre comercial]]</f>
        <v>0</v>
      </c>
      <c r="AD54" s="7"/>
      <c r="AE54" s="7"/>
      <c r="AF54" s="122"/>
      <c r="AG54" s="7"/>
      <c r="AH54" s="7"/>
      <c r="AI54" s="7"/>
      <c r="AJ54" s="7"/>
      <c r="AK54" s="7"/>
      <c r="AL54" s="7"/>
      <c r="AM54" s="7"/>
      <c r="AN54" s="7"/>
      <c r="AO54" s="7"/>
      <c r="AP54" s="7"/>
      <c r="AQ54" s="7"/>
      <c r="AR54" s="7" t="s">
        <v>878</v>
      </c>
      <c r="AS54" s="7" t="str">
        <f>PRODUCTOS[[#This Row],[Data]]</f>
        <v>DATARIESGO</v>
      </c>
      <c r="AT54" s="7" t="str">
        <f>PRODUCTOS[[#This Row],[Tecnología]]</f>
        <v>POWER BI</v>
      </c>
      <c r="AU54" s="7"/>
      <c r="AV54" s="7"/>
      <c r="AW54" s="7"/>
      <c r="AX54" s="7"/>
      <c r="AY54" s="7"/>
      <c r="AZ54" s="7"/>
      <c r="BA54" s="7"/>
      <c r="BB54" s="7"/>
    </row>
    <row r="55" spans="1:54" ht="24" hidden="1" x14ac:dyDescent="0.35">
      <c r="A55" s="42" t="str">
        <f>+VLOOKUP(D55,'DATA`S'!$B$8:$C$32,2,0)</f>
        <v>0022</v>
      </c>
      <c r="B55" s="42" t="str">
        <f>VLOOKUP(PRODUCTOS[[#This Row],[País]],PAISES!$B$4:$C$11,2,0)</f>
        <v>01</v>
      </c>
      <c r="C55" s="9" t="s">
        <v>918</v>
      </c>
      <c r="D55" s="2" t="s">
        <v>852</v>
      </c>
      <c r="E55" s="2" t="s">
        <v>193</v>
      </c>
      <c r="F55" s="2" t="str">
        <f t="shared" si="1"/>
        <v>0022-01-00048</v>
      </c>
      <c r="G55" s="2" t="s">
        <v>853</v>
      </c>
      <c r="H55" s="2"/>
      <c r="I55" s="2"/>
      <c r="J55" s="44">
        <f>+VLOOKUP(PRODUCTOS[[#This Row],[id_producto]],PRIORIZACION!$G$11:$J$112,4,0)</f>
        <v>0</v>
      </c>
      <c r="K55" s="2">
        <f>+VLOOKUP(PRODUCTOS[[#This Row],[id_producto]],PRIORIZACION!$G$11:$K$112,5,0)</f>
        <v>0</v>
      </c>
      <c r="L55" s="2" t="str">
        <f>+VLOOKUP(PRODUCTOS[[#This Row],[id_producto]],PRIORIZACION!$G$11:$L$112,6,0)</f>
        <v>Silvia</v>
      </c>
      <c r="M55" s="2">
        <f>+VLOOKUP(PRODUCTOS[[#This Row],[id_producto]],PRIORIZACION!$G$11:$N$112,8,0)</f>
        <v>0</v>
      </c>
      <c r="N55" s="2"/>
      <c r="O55" s="2"/>
      <c r="P55" s="2"/>
      <c r="Q55" s="2"/>
      <c r="R55" s="2"/>
      <c r="S55" s="2"/>
      <c r="T55" s="2"/>
      <c r="U55" s="2"/>
      <c r="V55" s="3"/>
      <c r="W55" s="7"/>
      <c r="AA55" s="7"/>
      <c r="AB55" s="13"/>
      <c r="AC55" s="7">
        <f>PRODUCTOS[[#This Row],[Nombre comercial]]</f>
        <v>0</v>
      </c>
      <c r="AD55" s="7"/>
      <c r="AE55" s="7"/>
      <c r="AF55" s="122"/>
      <c r="AG55" s="7"/>
      <c r="AH55" s="7"/>
      <c r="AI55" s="7"/>
      <c r="AJ55" s="7"/>
      <c r="AK55" s="7"/>
      <c r="AL55" s="7"/>
      <c r="AM55" s="7"/>
      <c r="AN55" s="7"/>
      <c r="AO55" s="7"/>
      <c r="AP55" s="7"/>
      <c r="AQ55" s="7"/>
      <c r="AR55" s="7" t="s">
        <v>878</v>
      </c>
      <c r="AS55" s="7" t="str">
        <f>PRODUCTOS[[#This Row],[Data]]</f>
        <v>DATASOCIAL</v>
      </c>
      <c r="AT55" s="7">
        <f>PRODUCTOS[[#This Row],[Tecnología]]</f>
        <v>0</v>
      </c>
      <c r="AU55" s="7"/>
      <c r="AV55" s="7"/>
      <c r="AW55" s="7"/>
      <c r="AX55" s="7"/>
      <c r="AY55" s="7"/>
      <c r="AZ55" s="7"/>
      <c r="BA55" s="7"/>
      <c r="BB55" s="7"/>
    </row>
    <row r="56" spans="1:54" ht="24" hidden="1" x14ac:dyDescent="0.35">
      <c r="A56" s="42" t="str">
        <f>+VLOOKUP(D56,'DATA`S'!$B$8:$C$32,2,0)</f>
        <v>0023</v>
      </c>
      <c r="B56" s="42" t="str">
        <f>VLOOKUP(PRODUCTOS[[#This Row],[País]],PAISES!$B$4:$C$11,2,0)</f>
        <v>01</v>
      </c>
      <c r="C56" s="9" t="s">
        <v>919</v>
      </c>
      <c r="D56" s="2" t="s">
        <v>833</v>
      </c>
      <c r="E56" s="2" t="s">
        <v>193</v>
      </c>
      <c r="F56" s="2" t="str">
        <f t="shared" si="1"/>
        <v>0023-01-00049</v>
      </c>
      <c r="G56" s="2" t="s">
        <v>834</v>
      </c>
      <c r="H56" s="2"/>
      <c r="I56" s="2"/>
      <c r="J56" s="44">
        <f>+VLOOKUP(PRODUCTOS[[#This Row],[id_producto]],PRIORIZACION!$G$11:$J$112,4,0)</f>
        <v>0.2</v>
      </c>
      <c r="K56" s="2" t="str">
        <f>+VLOOKUP(PRODUCTOS[[#This Row],[id_producto]],PRIORIZACION!$G$11:$K$112,5,0)</f>
        <v>Patricio</v>
      </c>
      <c r="L56" s="2" t="str">
        <f>+VLOOKUP(PRODUCTOS[[#This Row],[id_producto]],PRIORIZACION!$G$11:$L$112,6,0)</f>
        <v>Fernanda</v>
      </c>
      <c r="M56" s="2" t="str">
        <f>+VLOOKUP(PRODUCTOS[[#This Row],[id_producto]],PRIORIZACION!$G$11:$N$112,8,0)</f>
        <v>POWER BI</v>
      </c>
      <c r="N56" s="2"/>
      <c r="O56" s="2"/>
      <c r="P56" s="2"/>
      <c r="Q56" s="2"/>
      <c r="R56" s="2"/>
      <c r="S56" s="2"/>
      <c r="T56" s="2"/>
      <c r="U56" s="2"/>
      <c r="V56" s="3"/>
      <c r="W56" s="7"/>
      <c r="AA56" s="7"/>
      <c r="AB56" s="13"/>
      <c r="AC56" s="7">
        <f>PRODUCTOS[[#This Row],[Nombre comercial]]</f>
        <v>0</v>
      </c>
      <c r="AD56" s="7"/>
      <c r="AE56" s="7"/>
      <c r="AF56" s="122"/>
      <c r="AG56" s="7"/>
      <c r="AH56" s="7"/>
      <c r="AI56" s="7"/>
      <c r="AJ56" s="7"/>
      <c r="AK56" s="7"/>
      <c r="AL56" s="7"/>
      <c r="AM56" s="7"/>
      <c r="AN56" s="7"/>
      <c r="AO56" s="7"/>
      <c r="AP56" s="7"/>
      <c r="AQ56" s="7"/>
      <c r="AR56" s="7" t="s">
        <v>878</v>
      </c>
      <c r="AS56" s="7" t="str">
        <f>PRODUCTOS[[#This Row],[Data]]</f>
        <v>DATATAX</v>
      </c>
      <c r="AT56" s="7" t="str">
        <f>PRODUCTOS[[#This Row],[Tecnología]]</f>
        <v>POWER BI</v>
      </c>
      <c r="AU56" s="7"/>
      <c r="AV56" s="7"/>
      <c r="AW56" s="7"/>
      <c r="AX56" s="7"/>
      <c r="AY56" s="7"/>
      <c r="AZ56" s="7"/>
      <c r="BA56" s="7"/>
      <c r="BB56" s="7"/>
    </row>
    <row r="57" spans="1:54" ht="24" hidden="1" x14ac:dyDescent="0.35">
      <c r="A57" s="42" t="str">
        <f>+VLOOKUP(D57,'DATA`S'!$B$8:$C$32,2,0)</f>
        <v>0024</v>
      </c>
      <c r="B57" s="42" t="str">
        <f>VLOOKUP(PRODUCTOS[[#This Row],[País]],PAISES!$B$4:$C$11,2,0)</f>
        <v>01</v>
      </c>
      <c r="C57" s="9" t="s">
        <v>920</v>
      </c>
      <c r="D57" s="2" t="s">
        <v>851</v>
      </c>
      <c r="E57" s="2" t="s">
        <v>193</v>
      </c>
      <c r="F57" s="2" t="str">
        <f t="shared" si="1"/>
        <v>0024-01-00050</v>
      </c>
      <c r="G57" s="2" t="s">
        <v>854</v>
      </c>
      <c r="H57" s="2"/>
      <c r="I57" s="2"/>
      <c r="J57" s="44">
        <f>+VLOOKUP(PRODUCTOS[[#This Row],[id_producto]],PRIORIZACION!$G$11:$J$112,4,0)</f>
        <v>0</v>
      </c>
      <c r="K57" s="2">
        <f>+VLOOKUP(PRODUCTOS[[#This Row],[id_producto]],PRIORIZACION!$G$11:$K$112,5,0)</f>
        <v>0</v>
      </c>
      <c r="L57" s="2">
        <f>+VLOOKUP(PRODUCTOS[[#This Row],[id_producto]],PRIORIZACION!$G$11:$L$112,6,0)</f>
        <v>0</v>
      </c>
      <c r="M57" s="2">
        <f>+VLOOKUP(PRODUCTOS[[#This Row],[id_producto]],PRIORIZACION!$G$11:$N$112,8,0)</f>
        <v>0</v>
      </c>
      <c r="N57" s="2"/>
      <c r="O57" s="2"/>
      <c r="P57" s="2"/>
      <c r="Q57" s="2"/>
      <c r="R57" s="2"/>
      <c r="S57" s="2"/>
      <c r="T57" s="2"/>
      <c r="U57" s="2"/>
      <c r="V57" s="3"/>
      <c r="W57" s="7"/>
      <c r="AA57" s="7"/>
      <c r="AB57" s="13"/>
      <c r="AC57" s="7">
        <f>PRODUCTOS[[#This Row],[Nombre comercial]]</f>
        <v>0</v>
      </c>
      <c r="AD57" s="7"/>
      <c r="AE57" s="7"/>
      <c r="AF57" s="122"/>
      <c r="AG57" s="7"/>
      <c r="AH57" s="7"/>
      <c r="AI57" s="7"/>
      <c r="AJ57" s="7"/>
      <c r="AK57" s="7"/>
      <c r="AL57" s="7"/>
      <c r="AM57" s="7"/>
      <c r="AN57" s="7"/>
      <c r="AO57" s="7"/>
      <c r="AP57" s="7"/>
      <c r="AQ57" s="7"/>
      <c r="AR57" s="7" t="s">
        <v>878</v>
      </c>
      <c r="AS57" s="7" t="str">
        <f>PRODUCTOS[[#This Row],[Data]]</f>
        <v>DATATRABAJO</v>
      </c>
      <c r="AT57" s="7">
        <f>PRODUCTOS[[#This Row],[Tecnología]]</f>
        <v>0</v>
      </c>
      <c r="AU57" s="7"/>
      <c r="AV57" s="7"/>
      <c r="AW57" s="7"/>
      <c r="AX57" s="7"/>
      <c r="AY57" s="7"/>
      <c r="AZ57" s="7"/>
      <c r="BA57" s="7"/>
      <c r="BB57" s="7"/>
    </row>
    <row r="58" spans="1:54" ht="70.5" hidden="1" customHeight="1" x14ac:dyDescent="0.35">
      <c r="A58" s="42" t="str">
        <f>+VLOOKUP(D58,'DATA`S'!$B$8:$C$32,2,0)</f>
        <v>0009</v>
      </c>
      <c r="B58" s="42" t="str">
        <f>VLOOKUP(PRODUCTOS[[#This Row],[País]],PAISES!$B$4:$C$11,2,0)</f>
        <v>01</v>
      </c>
      <c r="C58" s="9" t="s">
        <v>921</v>
      </c>
      <c r="D58" s="2" t="s">
        <v>10</v>
      </c>
      <c r="E58" s="2" t="s">
        <v>193</v>
      </c>
      <c r="F58" s="2" t="str">
        <f t="shared" si="1"/>
        <v>0009-01-00051</v>
      </c>
      <c r="G58" s="2" t="s">
        <v>1254</v>
      </c>
      <c r="H58" s="2" t="s">
        <v>1326</v>
      </c>
      <c r="I58" s="2"/>
      <c r="J58" s="44">
        <f>+VLOOKUP(PRODUCTOS[[#This Row],[id_producto]],PRIORIZACION!$G$11:$J$112,4,0)</f>
        <v>1</v>
      </c>
      <c r="K58" s="2" t="str">
        <f>+VLOOKUP(PRODUCTOS[[#This Row],[id_producto]],PRIORIZACION!$G$11:$K$112,5,0)</f>
        <v>Abner</v>
      </c>
      <c r="L58" s="2" t="str">
        <f>+VLOOKUP(PRODUCTOS[[#This Row],[id_producto]],PRIORIZACION!$G$11:$L$112,6,0)</f>
        <v>Reyes-Monse</v>
      </c>
      <c r="M58" s="2" t="str">
        <f>+VLOOKUP(PRODUCTOS[[#This Row],[id_producto]],PRIORIZACION!$G$11:$N$112,8,0)</f>
        <v>ARCGISONLINE</v>
      </c>
      <c r="N58" s="2"/>
      <c r="O58" s="2"/>
      <c r="P58" s="2"/>
      <c r="Q58" s="2"/>
      <c r="R58" s="2"/>
      <c r="S58" s="2"/>
      <c r="T58" s="2"/>
      <c r="U58" s="2"/>
      <c r="V58" s="3"/>
      <c r="W58" s="7"/>
      <c r="X58" s="132" t="s">
        <v>1346</v>
      </c>
      <c r="AA58" s="7"/>
      <c r="AB58" s="13"/>
      <c r="AC58" s="7" t="str">
        <f>PRODUCTOS[[#This Row],[Nombre comercial]]</f>
        <v>Índice de Calidad de Vida Urbana - Detalle 2017</v>
      </c>
      <c r="AD58" s="7" t="s">
        <v>961</v>
      </c>
      <c r="AE58" s="7" t="s">
        <v>966</v>
      </c>
      <c r="AF58" s="121"/>
      <c r="AG58" s="7"/>
      <c r="AH58" s="7"/>
      <c r="AI58" s="7"/>
      <c r="AJ58" s="7"/>
      <c r="AK58" s="7"/>
      <c r="AL58" s="7"/>
      <c r="AM58" s="7"/>
      <c r="AN58" s="101" t="s">
        <v>1327</v>
      </c>
      <c r="AO58" s="7"/>
      <c r="AP58" s="7" t="s">
        <v>1124</v>
      </c>
      <c r="AQ58" s="7">
        <v>2017</v>
      </c>
      <c r="AR58" s="7" t="s">
        <v>878</v>
      </c>
      <c r="AS58" s="7" t="str">
        <f>PRODUCTOS[[#This Row],[Data]]</f>
        <v>DATAVIVIENDA</v>
      </c>
      <c r="AT58" s="7" t="str">
        <f>PRODUCTOS[[#This Row],[Tecnología]]</f>
        <v>ARCGISONLINE</v>
      </c>
      <c r="AU58" s="7" t="s">
        <v>1126</v>
      </c>
      <c r="AV58" s="7" t="s">
        <v>962</v>
      </c>
      <c r="AW58" s="100"/>
      <c r="AX58" s="7" t="s">
        <v>880</v>
      </c>
      <c r="AY58" s="100"/>
      <c r="AZ58" s="7" t="s">
        <v>207</v>
      </c>
      <c r="BA58" s="7">
        <v>1</v>
      </c>
      <c r="BB58" s="7" t="s">
        <v>1127</v>
      </c>
    </row>
    <row r="59" spans="1:54" ht="87" hidden="1" customHeight="1" x14ac:dyDescent="0.35">
      <c r="A59" s="42" t="str">
        <f>+VLOOKUP(D59,'DATA`S'!$B$8:$C$32,2,0)</f>
        <v>0009</v>
      </c>
      <c r="B59" s="42" t="str">
        <f>VLOOKUP(PRODUCTOS[[#This Row],[País]],PAISES!$B$4:$C$11,2,0)</f>
        <v>01</v>
      </c>
      <c r="C59" s="9" t="s">
        <v>922</v>
      </c>
      <c r="D59" s="2" t="s">
        <v>10</v>
      </c>
      <c r="E59" s="2" t="s">
        <v>193</v>
      </c>
      <c r="F59" s="2" t="str">
        <f t="shared" si="1"/>
        <v>0009-01-00052</v>
      </c>
      <c r="G59" s="2" t="s">
        <v>773</v>
      </c>
      <c r="H59" s="2" t="s">
        <v>1098</v>
      </c>
      <c r="I59" s="2"/>
      <c r="J59" s="44">
        <f>+VLOOKUP(PRODUCTOS[[#This Row],[id_producto]],PRIORIZACION!$G$11:$J$112,4,0)</f>
        <v>0.8</v>
      </c>
      <c r="K59" s="2" t="str">
        <f>+VLOOKUP(PRODUCTOS[[#This Row],[id_producto]],PRIORIZACION!$G$11:$K$112,5,0)</f>
        <v>Abner</v>
      </c>
      <c r="L59" s="2" t="str">
        <f>+VLOOKUP(PRODUCTOS[[#This Row],[id_producto]],PRIORIZACION!$G$11:$L$112,6,0)</f>
        <v>Reyes-Monse</v>
      </c>
      <c r="M59" s="2" t="str">
        <f>+VLOOKUP(PRODUCTOS[[#This Row],[id_producto]],PRIORIZACION!$G$11:$N$112,8,0)</f>
        <v>ARCGISONLINE</v>
      </c>
      <c r="N59" s="2"/>
      <c r="O59" s="2"/>
      <c r="P59" s="2"/>
      <c r="Q59" s="2"/>
      <c r="R59" s="2"/>
      <c r="S59" s="2"/>
      <c r="T59" s="2"/>
      <c r="U59" s="2"/>
      <c r="V59" s="3"/>
      <c r="W59" s="7"/>
      <c r="X59" s="91" t="s">
        <v>1345</v>
      </c>
      <c r="AA59" s="7"/>
      <c r="AB59" s="13"/>
      <c r="AC59" s="7" t="str">
        <f>PRODUCTOS[[#This Row],[Nombre comercial]]</f>
        <v>Calidad de Viviendas Urbanas</v>
      </c>
      <c r="AD59" s="7" t="s">
        <v>961</v>
      </c>
      <c r="AE59" s="7" t="s">
        <v>966</v>
      </c>
      <c r="AF59" s="121"/>
      <c r="AG59" s="7"/>
      <c r="AH59" s="7"/>
      <c r="AI59" s="7"/>
      <c r="AJ59" s="7"/>
      <c r="AK59" s="7"/>
      <c r="AL59" s="7"/>
      <c r="AM59" s="7"/>
      <c r="AN59" s="7" t="s">
        <v>1377</v>
      </c>
      <c r="AO59" s="7"/>
      <c r="AP59" s="7" t="s">
        <v>1124</v>
      </c>
      <c r="AQ59" s="100"/>
      <c r="AR59" s="7" t="s">
        <v>878</v>
      </c>
      <c r="AS59" s="7" t="str">
        <f>PRODUCTOS[[#This Row],[Data]]</f>
        <v>DATAVIVIENDA</v>
      </c>
      <c r="AT59" s="7" t="str">
        <f>PRODUCTOS[[#This Row],[Tecnología]]</f>
        <v>ARCGISONLINE</v>
      </c>
      <c r="AU59" s="7" t="s">
        <v>1126</v>
      </c>
      <c r="AV59" s="7" t="s">
        <v>962</v>
      </c>
      <c r="AW59" s="100"/>
      <c r="AX59" s="7" t="s">
        <v>880</v>
      </c>
      <c r="AY59" s="101" t="s">
        <v>881</v>
      </c>
      <c r="AZ59" s="7" t="s">
        <v>207</v>
      </c>
      <c r="BA59" s="7">
        <v>1</v>
      </c>
      <c r="BB59" s="7" t="s">
        <v>1128</v>
      </c>
    </row>
    <row r="60" spans="1:54" ht="73.5" hidden="1" customHeight="1" x14ac:dyDescent="0.35">
      <c r="A60" s="42" t="str">
        <f>+VLOOKUP(D60,'DATA`S'!$B$8:$C$32,2,0)</f>
        <v>0016</v>
      </c>
      <c r="B60" s="42" t="str">
        <f>VLOOKUP(PRODUCTOS[[#This Row],[País]],PAISES!$B$4:$C$11,2,0)</f>
        <v>01</v>
      </c>
      <c r="C60" s="9" t="s">
        <v>923</v>
      </c>
      <c r="D60" s="2" t="s">
        <v>18</v>
      </c>
      <c r="E60" s="2" t="s">
        <v>193</v>
      </c>
      <c r="F60" s="2" t="str">
        <f t="shared" si="1"/>
        <v>0016-01-00053</v>
      </c>
      <c r="G60" s="2" t="s">
        <v>824</v>
      </c>
      <c r="H60" s="2" t="s">
        <v>1264</v>
      </c>
      <c r="I60" s="2"/>
      <c r="J60" s="44">
        <f>+VLOOKUP(PRODUCTOS[[#This Row],[id_producto]],PRIORIZACION!$G$11:$J$112,4,0)</f>
        <v>1</v>
      </c>
      <c r="K60" s="2" t="str">
        <f>+VLOOKUP(PRODUCTOS[[#This Row],[id_producto]],PRIORIZACION!$G$11:$K$112,5,0)</f>
        <v>Patricio</v>
      </c>
      <c r="L60" s="2" t="str">
        <f>+VLOOKUP(PRODUCTOS[[#This Row],[id_producto]],PRIORIZACION!$G$11:$L$112,6,0)</f>
        <v xml:space="preserve">Paula </v>
      </c>
      <c r="M60" s="2" t="str">
        <f>+VLOOKUP(PRODUCTOS[[#This Row],[id_producto]],PRIORIZACION!$G$11:$N$112,8,0)</f>
        <v>POWER BI</v>
      </c>
      <c r="N60" s="2"/>
      <c r="O60" s="2"/>
      <c r="P60" s="2"/>
      <c r="Q60" s="2"/>
      <c r="R60" s="2"/>
      <c r="S60" s="2"/>
      <c r="T60" s="2"/>
      <c r="U60" s="2"/>
      <c r="V60" s="3"/>
      <c r="W60" s="7"/>
      <c r="X60" s="132" t="s">
        <v>180</v>
      </c>
      <c r="AA60" s="7"/>
      <c r="AB60" s="13"/>
      <c r="AC60" s="7" t="str">
        <f>PRODUCTOS[[#This Row],[Nombre comercial]]</f>
        <v>Evolución Delitos de Mayor Connotación Social (2008-2020)</v>
      </c>
      <c r="AD60" s="135" t="s">
        <v>1354</v>
      </c>
      <c r="AE60" s="7" t="s">
        <v>966</v>
      </c>
      <c r="AF60" s="122"/>
      <c r="AG60" s="7" t="s">
        <v>967</v>
      </c>
      <c r="AH60" s="7"/>
      <c r="AI60" s="7" t="s">
        <v>194</v>
      </c>
      <c r="AJ60" s="7"/>
      <c r="AK60" s="7"/>
      <c r="AL60" s="7"/>
      <c r="AM60" s="7"/>
      <c r="AN60" s="7"/>
      <c r="AO60" s="7"/>
      <c r="AP60" s="7"/>
      <c r="AQ60" s="7" t="s">
        <v>1273</v>
      </c>
      <c r="AR60" s="7" t="s">
        <v>878</v>
      </c>
      <c r="AS60" s="7" t="str">
        <f>PRODUCTOS[[#This Row],[Data]]</f>
        <v>DATADELITO</v>
      </c>
      <c r="AT60" s="7" t="str">
        <f>PRODUCTOS[[#This Row],[Tecnología]]</f>
        <v>POWER BI</v>
      </c>
      <c r="AU60" s="7"/>
      <c r="AV60" s="7" t="s">
        <v>962</v>
      </c>
      <c r="AW60" s="100"/>
      <c r="AX60" s="7" t="s">
        <v>880</v>
      </c>
      <c r="AY60" s="7"/>
      <c r="AZ60" s="7"/>
      <c r="BA60" s="7">
        <v>1</v>
      </c>
      <c r="BB60" s="7" t="s">
        <v>1336</v>
      </c>
    </row>
    <row r="61" spans="1:54" ht="24" hidden="1" x14ac:dyDescent="0.35">
      <c r="A61" s="42" t="str">
        <f>+VLOOKUP(D61,'DATA`S'!$B$8:$C$32,2,0)</f>
        <v>0020</v>
      </c>
      <c r="B61" s="42" t="str">
        <f>VLOOKUP(PRODUCTOS[[#This Row],[País]],PAISES!$B$4:$C$11,2,0)</f>
        <v>01</v>
      </c>
      <c r="C61" s="9" t="s">
        <v>924</v>
      </c>
      <c r="D61" s="2" t="s">
        <v>930</v>
      </c>
      <c r="E61" s="2" t="s">
        <v>193</v>
      </c>
      <c r="F61" s="2" t="str">
        <f t="shared" si="1"/>
        <v>0020-01-00054</v>
      </c>
      <c r="G61" s="2" t="s">
        <v>931</v>
      </c>
      <c r="H61" s="2"/>
      <c r="I61" s="2"/>
      <c r="J61" s="44">
        <f>+VLOOKUP(PRODUCTOS[[#This Row],[id_producto]],PRIORIZACION!$G$11:$J$112,4,0)</f>
        <v>0</v>
      </c>
      <c r="K61" s="2">
        <f>+VLOOKUP(PRODUCTOS[[#This Row],[id_producto]],PRIORIZACION!$G$11:$K$112,5,0)</f>
        <v>0</v>
      </c>
      <c r="L61" s="2" t="str">
        <f>+VLOOKUP(PRODUCTOS[[#This Row],[id_producto]],PRIORIZACION!$G$11:$L$112,6,0)</f>
        <v>Karen</v>
      </c>
      <c r="M61" s="2" t="str">
        <f>+VLOOKUP(PRODUCTOS[[#This Row],[id_producto]],PRIORIZACION!$G$11:$N$112,8,0)</f>
        <v>POWER BI</v>
      </c>
      <c r="N61" s="2"/>
      <c r="O61" s="2"/>
      <c r="P61" s="2"/>
      <c r="Q61" s="2"/>
      <c r="R61" s="2"/>
      <c r="S61" s="2"/>
      <c r="T61" s="2"/>
      <c r="U61" s="2"/>
      <c r="V61" s="3"/>
      <c r="W61" s="7"/>
      <c r="AA61" s="7"/>
      <c r="AB61" s="13"/>
      <c r="AC61" s="7">
        <f>PRODUCTOS[[#This Row],[Nombre comercial]]</f>
        <v>0</v>
      </c>
      <c r="AD61" s="7"/>
      <c r="AE61" s="7"/>
      <c r="AF61" s="122"/>
      <c r="AG61" s="7"/>
      <c r="AH61" s="7"/>
      <c r="AI61" s="7"/>
      <c r="AJ61" s="7"/>
      <c r="AK61" s="7"/>
      <c r="AL61" s="7"/>
      <c r="AM61" s="7"/>
      <c r="AN61" s="7"/>
      <c r="AO61" s="7"/>
      <c r="AP61" s="7"/>
      <c r="AQ61" s="7"/>
      <c r="AR61" s="7" t="s">
        <v>878</v>
      </c>
      <c r="AS61" s="7" t="str">
        <f>PRODUCTOS[[#This Row],[Data]]</f>
        <v>DATAEIACC</v>
      </c>
      <c r="AT61" s="7" t="str">
        <f>PRODUCTOS[[#This Row],[Tecnología]]</f>
        <v>POWER BI</v>
      </c>
      <c r="AU61" s="7"/>
      <c r="AV61" s="7"/>
      <c r="AW61" s="7"/>
      <c r="AX61" s="7"/>
      <c r="AY61" s="7"/>
      <c r="AZ61" s="7"/>
      <c r="BA61" s="7"/>
      <c r="BB61" s="7"/>
    </row>
    <row r="62" spans="1:54" ht="24" hidden="1" x14ac:dyDescent="0.35">
      <c r="A62" s="42" t="str">
        <f>+VLOOKUP(D62,'DATA`S'!$B$8:$C$32,2,0)</f>
        <v>0020</v>
      </c>
      <c r="B62" s="42" t="str">
        <f>VLOOKUP(PRODUCTOS[[#This Row],[País]],PAISES!$B$4:$C$11,2,0)</f>
        <v>01</v>
      </c>
      <c r="C62" s="9" t="s">
        <v>925</v>
      </c>
      <c r="D62" s="2" t="s">
        <v>930</v>
      </c>
      <c r="E62" s="2" t="s">
        <v>193</v>
      </c>
      <c r="F62" s="2" t="str">
        <f t="shared" si="1"/>
        <v>0020-01-00055</v>
      </c>
      <c r="G62" s="2" t="s">
        <v>933</v>
      </c>
      <c r="H62" s="2"/>
      <c r="I62" s="2"/>
      <c r="J62" s="44">
        <f>+VLOOKUP(PRODUCTOS[[#This Row],[id_producto]],PRIORIZACION!$G$11:$J$112,4,0)</f>
        <v>0</v>
      </c>
      <c r="K62" s="2">
        <f>+VLOOKUP(PRODUCTOS[[#This Row],[id_producto]],PRIORIZACION!$G$11:$K$112,5,0)</f>
        <v>0</v>
      </c>
      <c r="L62" s="2" t="str">
        <f>+VLOOKUP(PRODUCTOS[[#This Row],[id_producto]],PRIORIZACION!$G$11:$L$112,6,0)</f>
        <v>Karen</v>
      </c>
      <c r="M62" s="2" t="str">
        <f>+VLOOKUP(PRODUCTOS[[#This Row],[id_producto]],PRIORIZACION!$G$11:$N$112,8,0)</f>
        <v>POWER BI</v>
      </c>
      <c r="N62" s="2"/>
      <c r="O62" s="2"/>
      <c r="P62" s="2"/>
      <c r="Q62" s="2"/>
      <c r="R62" s="2"/>
      <c r="S62" s="2"/>
      <c r="T62" s="2"/>
      <c r="U62" s="2"/>
      <c r="V62" s="3"/>
      <c r="W62" s="7"/>
      <c r="AA62" s="7"/>
      <c r="AB62" s="13"/>
      <c r="AC62" s="7">
        <f>PRODUCTOS[[#This Row],[Nombre comercial]]</f>
        <v>0</v>
      </c>
      <c r="AD62" s="7"/>
      <c r="AE62" s="7"/>
      <c r="AF62" s="122"/>
      <c r="AG62" s="7"/>
      <c r="AH62" s="7"/>
      <c r="AI62" s="7"/>
      <c r="AJ62" s="7"/>
      <c r="AK62" s="7"/>
      <c r="AL62" s="7"/>
      <c r="AM62" s="7"/>
      <c r="AN62" s="7"/>
      <c r="AO62" s="7"/>
      <c r="AP62" s="7"/>
      <c r="AQ62" s="7"/>
      <c r="AR62" s="7" t="s">
        <v>878</v>
      </c>
      <c r="AS62" s="7" t="str">
        <f>PRODUCTOS[[#This Row],[Data]]</f>
        <v>DATAEIACC</v>
      </c>
      <c r="AT62" s="7" t="str">
        <f>PRODUCTOS[[#This Row],[Tecnología]]</f>
        <v>POWER BI</v>
      </c>
      <c r="AU62" s="7"/>
      <c r="AV62" s="7"/>
      <c r="AW62" s="7"/>
      <c r="AX62" s="7"/>
      <c r="AY62" s="7"/>
      <c r="AZ62" s="7"/>
      <c r="BA62" s="7"/>
      <c r="BB62" s="7"/>
    </row>
    <row r="63" spans="1:54" ht="29" hidden="1" x14ac:dyDescent="0.35">
      <c r="A63" s="42" t="str">
        <f>+VLOOKUP(D63,'DATA`S'!$B$8:$C$32,2,0)</f>
        <v>0020</v>
      </c>
      <c r="B63" s="42" t="str">
        <f>VLOOKUP(PRODUCTOS[[#This Row],[País]],PAISES!$B$4:$C$11,2,0)</f>
        <v>01</v>
      </c>
      <c r="C63" s="9" t="s">
        <v>926</v>
      </c>
      <c r="D63" s="2" t="s">
        <v>930</v>
      </c>
      <c r="E63" s="2" t="s">
        <v>193</v>
      </c>
      <c r="F63" s="2" t="str">
        <f t="shared" si="1"/>
        <v>0020-01-00056</v>
      </c>
      <c r="G63" s="2" t="s">
        <v>935</v>
      </c>
      <c r="H63" s="2"/>
      <c r="I63" s="2"/>
      <c r="J63" s="44">
        <f>+VLOOKUP(PRODUCTOS[[#This Row],[id_producto]],PRIORIZACION!$G$11:$J$112,4,0)</f>
        <v>0</v>
      </c>
      <c r="K63" s="2">
        <f>+VLOOKUP(PRODUCTOS[[#This Row],[id_producto]],PRIORIZACION!$G$11:$K$112,5,0)</f>
        <v>0</v>
      </c>
      <c r="L63" s="2" t="str">
        <f>+VLOOKUP(PRODUCTOS[[#This Row],[id_producto]],PRIORIZACION!$G$11:$L$112,6,0)</f>
        <v>Karen</v>
      </c>
      <c r="M63" s="2" t="str">
        <f>+VLOOKUP(PRODUCTOS[[#This Row],[id_producto]],PRIORIZACION!$G$11:$N$112,8,0)</f>
        <v>POWER BI</v>
      </c>
      <c r="N63" s="2"/>
      <c r="O63" s="2"/>
      <c r="P63" s="2"/>
      <c r="Q63" s="2"/>
      <c r="R63" s="2"/>
      <c r="S63" s="2"/>
      <c r="T63" s="2"/>
      <c r="U63" s="2"/>
      <c r="V63" s="3"/>
      <c r="W63" s="7"/>
      <c r="AA63" s="7"/>
      <c r="AB63" s="13"/>
      <c r="AC63" s="7">
        <f>PRODUCTOS[[#This Row],[Nombre comercial]]</f>
        <v>0</v>
      </c>
      <c r="AD63" s="7"/>
      <c r="AE63" s="7"/>
      <c r="AF63" s="122"/>
      <c r="AG63" s="7"/>
      <c r="AH63" s="7"/>
      <c r="AI63" s="7"/>
      <c r="AJ63" s="7"/>
      <c r="AK63" s="7"/>
      <c r="AL63" s="7"/>
      <c r="AM63" s="7"/>
      <c r="AN63" s="7"/>
      <c r="AO63" s="7"/>
      <c r="AP63" s="7"/>
      <c r="AQ63" s="7"/>
      <c r="AR63" s="7" t="s">
        <v>878</v>
      </c>
      <c r="AS63" s="7" t="str">
        <f>PRODUCTOS[[#This Row],[Data]]</f>
        <v>DATAEIACC</v>
      </c>
      <c r="AT63" s="7" t="str">
        <f>PRODUCTOS[[#This Row],[Tecnología]]</f>
        <v>POWER BI</v>
      </c>
      <c r="AU63" s="7"/>
      <c r="AV63" s="7"/>
      <c r="AW63" s="7"/>
      <c r="AX63" s="7"/>
      <c r="AY63" s="7"/>
      <c r="AZ63" s="7"/>
      <c r="BA63" s="7"/>
      <c r="BB63" s="7"/>
    </row>
    <row r="64" spans="1:54" ht="24" hidden="1" x14ac:dyDescent="0.35">
      <c r="A64" s="2" t="str">
        <f>+VLOOKUP(D64,'DATA`S'!$B$8:$C$32,2,0)</f>
        <v>0020</v>
      </c>
      <c r="B64" s="2" t="str">
        <f>VLOOKUP(PRODUCTOS[[#This Row],[País]],PAISES!$B$4:$C$11,2,0)</f>
        <v>01</v>
      </c>
      <c r="C64" s="9" t="s">
        <v>927</v>
      </c>
      <c r="D64" s="2" t="s">
        <v>930</v>
      </c>
      <c r="E64" s="2" t="s">
        <v>193</v>
      </c>
      <c r="F64" s="2" t="str">
        <f t="shared" si="1"/>
        <v>0020-01-00057</v>
      </c>
      <c r="G64" s="2" t="s">
        <v>937</v>
      </c>
      <c r="H64" s="2"/>
      <c r="I64" s="2"/>
      <c r="J64" s="44">
        <f>+VLOOKUP(PRODUCTOS[[#This Row],[id_producto]],PRIORIZACION!$G$11:$J$112,4,0)</f>
        <v>0</v>
      </c>
      <c r="K64" s="2">
        <f>+VLOOKUP(PRODUCTOS[[#This Row],[id_producto]],PRIORIZACION!$G$11:$K$112,5,0)</f>
        <v>0</v>
      </c>
      <c r="L64" s="2" t="str">
        <f>+VLOOKUP(PRODUCTOS[[#This Row],[id_producto]],PRIORIZACION!$G$11:$L$112,6,0)</f>
        <v>Karen</v>
      </c>
      <c r="M64" s="2" t="str">
        <f>+VLOOKUP(PRODUCTOS[[#This Row],[id_producto]],PRIORIZACION!$G$11:$N$112,8,0)</f>
        <v>ARCGISONLINE</v>
      </c>
      <c r="N64" s="2"/>
      <c r="O64" s="2"/>
      <c r="P64" s="2"/>
      <c r="Q64" s="2"/>
      <c r="R64" s="2"/>
      <c r="S64" s="2"/>
      <c r="T64" s="2"/>
      <c r="U64" s="2"/>
      <c r="V64" s="3"/>
      <c r="W64" s="7"/>
      <c r="AA64" s="7"/>
      <c r="AB64" s="38"/>
      <c r="AC64" s="7">
        <f>PRODUCTOS[[#This Row],[Nombre comercial]]</f>
        <v>0</v>
      </c>
      <c r="AD64" s="7"/>
      <c r="AE64" s="7"/>
      <c r="AF64" s="122"/>
      <c r="AG64" s="7"/>
      <c r="AH64" s="7"/>
      <c r="AI64" s="7"/>
      <c r="AJ64" s="7"/>
      <c r="AK64" s="7"/>
      <c r="AL64" s="7"/>
      <c r="AM64" s="7"/>
      <c r="AN64" s="7"/>
      <c r="AO64" s="7"/>
      <c r="AP64" s="7"/>
      <c r="AQ64" s="7"/>
      <c r="AR64" s="7" t="s">
        <v>878</v>
      </c>
      <c r="AS64" s="7" t="str">
        <f>PRODUCTOS[[#This Row],[Data]]</f>
        <v>DATAEIACC</v>
      </c>
      <c r="AT64" s="7" t="str">
        <f>PRODUCTOS[[#This Row],[Tecnología]]</f>
        <v>ARCGISONLINE</v>
      </c>
      <c r="AU64" s="7"/>
      <c r="AV64" s="7"/>
      <c r="AW64" s="7"/>
      <c r="AX64" s="7"/>
      <c r="AY64" s="7"/>
      <c r="AZ64" s="7"/>
      <c r="BA64" s="7"/>
      <c r="BB64" s="7"/>
    </row>
    <row r="65" spans="1:54" ht="51" hidden="1" customHeight="1" x14ac:dyDescent="0.35">
      <c r="A65" s="2" t="str">
        <f>+VLOOKUP(D65,'DATA`S'!$B$8:$C$32,2,0)</f>
        <v>0006</v>
      </c>
      <c r="B65" s="2" t="str">
        <f>VLOOKUP(PRODUCTOS[[#This Row],[País]],PAISES!$B$4:$C$11,2,0)</f>
        <v>00</v>
      </c>
      <c r="C65" s="9" t="s">
        <v>929</v>
      </c>
      <c r="D65" s="2" t="s">
        <v>7</v>
      </c>
      <c r="E65" s="2" t="s">
        <v>1232</v>
      </c>
      <c r="F65" s="2" t="str">
        <f t="shared" si="1"/>
        <v>0006-00-00058</v>
      </c>
      <c r="G65" s="2" t="s">
        <v>938</v>
      </c>
      <c r="H65" s="2" t="s">
        <v>1371</v>
      </c>
      <c r="I65" s="2"/>
      <c r="J65" s="44">
        <f>+VLOOKUP(PRODUCTOS[[#This Row],[id_producto]],PRIORIZACION!$G$11:$J$112,4,0)</f>
        <v>0</v>
      </c>
      <c r="K65" s="2">
        <f>+VLOOKUP(PRODUCTOS[[#This Row],[id_producto]],PRIORIZACION!$G$11:$K$112,5,0)</f>
        <v>0</v>
      </c>
      <c r="L65" s="2" t="str">
        <f>+VLOOKUP(PRODUCTOS[[#This Row],[id_producto]],PRIORIZACION!$G$11:$L$112,6,0)</f>
        <v>Karen-MVC</v>
      </c>
      <c r="M65" s="2">
        <f>+VLOOKUP(PRODUCTOS[[#This Row],[id_producto]],PRIORIZACION!$G$11:$N$112,8,0)</f>
        <v>0</v>
      </c>
      <c r="N65" s="2"/>
      <c r="O65" s="2"/>
      <c r="P65" s="2"/>
      <c r="Q65" s="2"/>
      <c r="R65" s="2"/>
      <c r="S65" s="2"/>
      <c r="T65" s="2"/>
      <c r="U65" s="2"/>
      <c r="V65" s="3"/>
      <c r="W65" s="7"/>
      <c r="AA65" s="7"/>
      <c r="AB65" s="38"/>
      <c r="AC65" s="7" t="str">
        <f>PRODUCTOS[[#This Row],[Nombre comercial]]</f>
        <v>Organismos Intergubernamentales (OIG)</v>
      </c>
      <c r="AD65" s="7"/>
      <c r="AE65" s="7"/>
      <c r="AF65" s="122"/>
      <c r="AG65" s="7"/>
      <c r="AH65" s="7"/>
      <c r="AI65" s="7"/>
      <c r="AJ65" s="7"/>
      <c r="AK65" s="7"/>
      <c r="AL65" s="7"/>
      <c r="AM65" s="7"/>
      <c r="AN65" s="7" t="s">
        <v>1378</v>
      </c>
      <c r="AO65" s="7"/>
      <c r="AP65" s="7"/>
      <c r="AQ65" s="7"/>
      <c r="AR65" s="7" t="s">
        <v>878</v>
      </c>
      <c r="AS65" s="7" t="str">
        <f>PRODUCTOS[[#This Row],[Data]]</f>
        <v>DATAGLOBAL</v>
      </c>
      <c r="AT65" s="7">
        <f>PRODUCTOS[[#This Row],[Tecnología]]</f>
        <v>0</v>
      </c>
      <c r="AU65" s="7"/>
      <c r="AV65" s="7"/>
      <c r="AW65" s="7"/>
      <c r="AX65" s="7"/>
      <c r="AY65" s="7"/>
      <c r="AZ65" s="7"/>
      <c r="BA65" s="7"/>
      <c r="BB65" s="7"/>
    </row>
    <row r="66" spans="1:54" ht="60" hidden="1" x14ac:dyDescent="0.35">
      <c r="A66" s="2" t="str">
        <f>+VLOOKUP(D66,'DATA`S'!$B$8:$C$32,2,0)</f>
        <v>0006</v>
      </c>
      <c r="B66" s="2" t="str">
        <f>VLOOKUP(PRODUCTOS[[#This Row],[País]],PAISES!$B$4:$C$11,2,0)</f>
        <v>00</v>
      </c>
      <c r="C66" s="9" t="s">
        <v>932</v>
      </c>
      <c r="D66" s="2" t="s">
        <v>7</v>
      </c>
      <c r="E66" s="2" t="s">
        <v>1232</v>
      </c>
      <c r="F66" s="2" t="str">
        <f t="shared" si="1"/>
        <v>0006-00-00059</v>
      </c>
      <c r="G66" s="2" t="s">
        <v>939</v>
      </c>
      <c r="H66" s="2"/>
      <c r="I66" s="2"/>
      <c r="J66" s="44">
        <f>+VLOOKUP(PRODUCTOS[[#This Row],[id_producto]],PRIORIZACION!$G$11:$J$112,4,0)</f>
        <v>0</v>
      </c>
      <c r="K66" s="2">
        <f>+VLOOKUP(PRODUCTOS[[#This Row],[id_producto]],PRIORIZACION!$G$11:$K$112,5,0)</f>
        <v>0</v>
      </c>
      <c r="L66" s="2" t="str">
        <f>+VLOOKUP(PRODUCTOS[[#This Row],[id_producto]],PRIORIZACION!$G$11:$L$112,6,0)</f>
        <v>Karen-MVC</v>
      </c>
      <c r="M66" s="2">
        <f>+VLOOKUP(PRODUCTOS[[#This Row],[id_producto]],PRIORIZACION!$G$11:$N$112,8,0)</f>
        <v>0</v>
      </c>
      <c r="N66" s="2"/>
      <c r="O66" s="2"/>
      <c r="P66" s="2"/>
      <c r="Q66" s="2"/>
      <c r="R66" s="2"/>
      <c r="S66" s="2"/>
      <c r="T66" s="2"/>
      <c r="U66" s="2"/>
      <c r="V66" s="3"/>
      <c r="W66" s="7"/>
      <c r="AA66" s="7"/>
      <c r="AB66" s="38"/>
      <c r="AC66" s="7" t="s">
        <v>939</v>
      </c>
      <c r="AD66" s="7"/>
      <c r="AE66" s="7"/>
      <c r="AF66" s="122"/>
      <c r="AG66" s="7"/>
      <c r="AH66" s="7"/>
      <c r="AI66" s="7"/>
      <c r="AJ66" s="7"/>
      <c r="AK66" s="7"/>
      <c r="AL66" s="7"/>
      <c r="AM66" s="7"/>
      <c r="AN66" s="7" t="s">
        <v>1379</v>
      </c>
      <c r="AO66" s="7"/>
      <c r="AP66" s="7"/>
      <c r="AQ66" s="7"/>
      <c r="AR66" s="7" t="s">
        <v>878</v>
      </c>
      <c r="AS66" s="7" t="str">
        <f>PRODUCTOS[[#This Row],[Data]]</f>
        <v>DATAGLOBAL</v>
      </c>
      <c r="AT66" s="7">
        <f>PRODUCTOS[[#This Row],[Tecnología]]</f>
        <v>0</v>
      </c>
      <c r="AU66" s="7"/>
      <c r="AV66" s="7"/>
      <c r="AW66" s="7"/>
      <c r="AX66" s="7"/>
      <c r="AY66" s="7"/>
      <c r="AZ66" s="7"/>
      <c r="BA66" s="7"/>
      <c r="BB66" s="7"/>
    </row>
    <row r="67" spans="1:54" ht="24" hidden="1" x14ac:dyDescent="0.35">
      <c r="A67" s="2" t="str">
        <f>+VLOOKUP(D67,'DATA`S'!$B$8:$C$32,2,0)</f>
        <v>0003</v>
      </c>
      <c r="B67" s="2" t="str">
        <f>VLOOKUP(PRODUCTOS[[#This Row],[País]],PAISES!$B$4:$C$11,2,0)</f>
        <v>01</v>
      </c>
      <c r="C67" s="9" t="s">
        <v>934</v>
      </c>
      <c r="D67" s="2" t="s">
        <v>5</v>
      </c>
      <c r="E67" s="2" t="s">
        <v>193</v>
      </c>
      <c r="F67" s="99" t="str">
        <f t="shared" si="1"/>
        <v>0003-01-00060</v>
      </c>
      <c r="G67" s="2" t="s">
        <v>1083</v>
      </c>
      <c r="H67" s="99" t="s">
        <v>1083</v>
      </c>
      <c r="I67" s="2"/>
      <c r="J67" s="44">
        <f>+VLOOKUP(PRODUCTOS[[#This Row],[id_producto]],PRIORIZACION!$G$11:$J$112,4,0)</f>
        <v>0</v>
      </c>
      <c r="K67" s="2">
        <f>+VLOOKUP(PRODUCTOS[[#This Row],[id_producto]],PRIORIZACION!$G$11:$K$112,5,0)</f>
        <v>0</v>
      </c>
      <c r="L67" s="2" t="str">
        <f>+VLOOKUP(PRODUCTOS[[#This Row],[id_producto]],PRIORIZACION!$G$11:$L$112,6,0)</f>
        <v>Claudia</v>
      </c>
      <c r="M67" s="2">
        <f>+VLOOKUP(PRODUCTOS[[#This Row],[id_producto]],PRIORIZACION!$G$11:$N$112,8,0)</f>
        <v>0</v>
      </c>
      <c r="N67" s="2"/>
      <c r="O67" s="2"/>
      <c r="P67" s="2"/>
      <c r="Q67" s="2"/>
      <c r="R67" s="2"/>
      <c r="S67" s="2"/>
      <c r="T67" s="2"/>
      <c r="U67" s="2"/>
      <c r="V67" s="3"/>
      <c r="W67" s="7"/>
      <c r="AA67" s="7"/>
      <c r="AB67" s="38"/>
      <c r="AC67" s="7" t="str">
        <f>PRODUCTOS[[#This Row],[Nombre comercial]]</f>
        <v>AGROGESTIÓN - Gestión agrícola</v>
      </c>
      <c r="AD67" s="7"/>
      <c r="AE67" s="7"/>
      <c r="AF67" s="122"/>
      <c r="AG67" s="7"/>
      <c r="AH67" s="7"/>
      <c r="AI67" s="7"/>
      <c r="AJ67" s="7"/>
      <c r="AK67" s="7"/>
      <c r="AL67" s="7"/>
      <c r="AM67" s="7"/>
      <c r="AN67" s="7"/>
      <c r="AO67" s="7"/>
      <c r="AP67" s="7"/>
      <c r="AQ67" s="7"/>
      <c r="AR67" s="7" t="s">
        <v>878</v>
      </c>
      <c r="AS67" s="7" t="str">
        <f>PRODUCTOS[[#This Row],[Data]]</f>
        <v>DATAAGRO</v>
      </c>
      <c r="AT67" s="7">
        <f>PRODUCTOS[[#This Row],[Tecnología]]</f>
        <v>0</v>
      </c>
      <c r="AU67" s="7"/>
      <c r="AV67" s="7"/>
      <c r="AW67" s="7"/>
      <c r="AX67" s="7"/>
      <c r="AY67" s="7"/>
      <c r="AZ67" s="7"/>
      <c r="BA67" s="7"/>
      <c r="BB67" s="7"/>
    </row>
    <row r="68" spans="1:54" ht="85" hidden="1" customHeight="1" x14ac:dyDescent="0.35">
      <c r="A68" s="2" t="str">
        <f>+VLOOKUP(D68,'DATA`S'!$B$8:$C$32,2,0)</f>
        <v>0003</v>
      </c>
      <c r="B68" s="2" t="str">
        <f>VLOOKUP(PRODUCTOS[[#This Row],[País]],PAISES!$B$4:$C$11,2,0)</f>
        <v>01</v>
      </c>
      <c r="C68" s="9" t="s">
        <v>936</v>
      </c>
      <c r="D68" s="2" t="s">
        <v>5</v>
      </c>
      <c r="E68" s="2" t="s">
        <v>193</v>
      </c>
      <c r="F68" s="2" t="str">
        <f t="shared" si="1"/>
        <v>0003-01-00061</v>
      </c>
      <c r="G68" s="99" t="s">
        <v>1176</v>
      </c>
      <c r="H68" s="2" t="s">
        <v>1176</v>
      </c>
      <c r="I68" s="2"/>
      <c r="J68" s="44">
        <f>+VLOOKUP(PRODUCTOS[[#This Row],[id_producto]],PRIORIZACION!$G$11:$J$112,4,0)</f>
        <v>0.8</v>
      </c>
      <c r="K68" s="2">
        <f>+VLOOKUP(PRODUCTOS[[#This Row],[id_producto]],PRIORIZACION!$G$11:$K$112,5,0)</f>
        <v>0</v>
      </c>
      <c r="L68" s="2" t="str">
        <f>+VLOOKUP(PRODUCTOS[[#This Row],[id_producto]],PRIORIZACION!$G$11:$L$112,6,0)</f>
        <v>Claudia</v>
      </c>
      <c r="M68" s="2" t="str">
        <f>+VLOOKUP(PRODUCTOS[[#This Row],[id_producto]],PRIORIZACION!$G$11:$N$112,8,0)</f>
        <v>GEE</v>
      </c>
      <c r="N68" s="2"/>
      <c r="O68" s="2"/>
      <c r="P68" s="2"/>
      <c r="Q68" s="2"/>
      <c r="R68" s="2"/>
      <c r="S68" s="2"/>
      <c r="T68" s="2"/>
      <c r="U68" s="2"/>
      <c r="V68" s="3"/>
      <c r="W68" s="7"/>
      <c r="AA68" s="7"/>
      <c r="AB68" s="38"/>
      <c r="AC68" s="7" t="str">
        <f>PRODUCTOS[[#This Row],[Nombre comercial]]</f>
        <v>AGROGEOMÁTICA - Monitoreo Humedad</v>
      </c>
      <c r="AD68" s="7" t="s">
        <v>1265</v>
      </c>
      <c r="AE68" s="7"/>
      <c r="AF68" s="122"/>
      <c r="AG68" s="7"/>
      <c r="AH68" s="7"/>
      <c r="AI68" s="7"/>
      <c r="AJ68" s="7"/>
      <c r="AK68" s="7"/>
      <c r="AL68" s="7"/>
      <c r="AM68" s="7"/>
      <c r="AN68" s="7" t="s">
        <v>1380</v>
      </c>
      <c r="AO68" s="7"/>
      <c r="AP68" s="100"/>
      <c r="AQ68" s="100"/>
      <c r="AR68" s="7" t="s">
        <v>878</v>
      </c>
      <c r="AS68" s="7" t="str">
        <f>PRODUCTOS[[#This Row],[Data]]</f>
        <v>DATAAGRO</v>
      </c>
      <c r="AT68" s="7" t="str">
        <f>PRODUCTOS[[#This Row],[Tecnología]]</f>
        <v>GEE</v>
      </c>
      <c r="AU68" s="7"/>
      <c r="AV68" s="7" t="s">
        <v>963</v>
      </c>
      <c r="AW68" s="100"/>
      <c r="AX68" s="7" t="s">
        <v>880</v>
      </c>
      <c r="AY68" s="7"/>
      <c r="AZ68" s="7"/>
      <c r="BA68" s="7">
        <v>1</v>
      </c>
      <c r="BB68" s="7" t="s">
        <v>1337</v>
      </c>
    </row>
    <row r="69" spans="1:54" ht="72" hidden="1" x14ac:dyDescent="0.35">
      <c r="A69" s="42" t="str">
        <f>+VLOOKUP(D69,'DATA`S'!$B$8:$C$32,2,0)</f>
        <v>0003</v>
      </c>
      <c r="B69" s="42" t="str">
        <f>VLOOKUP(PRODUCTOS[[#This Row],[País]],PAISES!$B$4:$C$11,2,0)</f>
        <v>01</v>
      </c>
      <c r="C69" s="9" t="s">
        <v>1092</v>
      </c>
      <c r="D69" s="2" t="s">
        <v>5</v>
      </c>
      <c r="E69" s="2" t="s">
        <v>193</v>
      </c>
      <c r="F69" s="2" t="str">
        <f t="shared" si="1"/>
        <v>0003-01-00062</v>
      </c>
      <c r="G69" s="2" t="s">
        <v>1086</v>
      </c>
      <c r="H69" s="2" t="s">
        <v>1105</v>
      </c>
      <c r="I69" s="2"/>
      <c r="J69" s="44">
        <f>+VLOOKUP(PRODUCTOS[[#This Row],[id_producto]],PRIORIZACION!$G$11:$J$112,4,0)</f>
        <v>0.4</v>
      </c>
      <c r="K69" s="2" t="str">
        <f>+VLOOKUP(PRODUCTOS[[#This Row],[id_producto]],PRIORIZACION!$G$11:$K$112,5,0)</f>
        <v>Patricio</v>
      </c>
      <c r="L69" s="2" t="str">
        <f>+VLOOKUP(PRODUCTOS[[#This Row],[id_producto]],PRIORIZACION!$G$11:$L$112,6,0)</f>
        <v>Claudia</v>
      </c>
      <c r="M69" s="2" t="str">
        <f>+VLOOKUP(PRODUCTOS[[#This Row],[id_producto]],PRIORIZACION!$G$11:$N$112,8,0)</f>
        <v>POWER BI</v>
      </c>
      <c r="N69" s="2"/>
      <c r="O69" s="2"/>
      <c r="P69" s="2"/>
      <c r="Q69" s="2"/>
      <c r="R69" s="2"/>
      <c r="S69" s="2"/>
      <c r="T69" s="2"/>
      <c r="U69" s="2"/>
      <c r="V69" s="3"/>
      <c r="W69" s="7"/>
      <c r="AA69" s="7"/>
      <c r="AB69" s="13"/>
      <c r="AC69" s="7" t="str">
        <f>PRODUCTOS[[#This Row],[Nombre comercial]]</f>
        <v>AGROSTAT - Producción Pecuaria</v>
      </c>
      <c r="AD69" s="7" t="s">
        <v>1112</v>
      </c>
      <c r="AE69" s="7" t="s">
        <v>966</v>
      </c>
      <c r="AF69" s="121"/>
      <c r="AG69" s="7" t="s">
        <v>967</v>
      </c>
      <c r="AH69" s="100"/>
      <c r="AI69" s="7" t="s">
        <v>194</v>
      </c>
      <c r="AJ69" s="100"/>
      <c r="AK69" s="100"/>
      <c r="AL69" s="100"/>
      <c r="AM69" s="100"/>
      <c r="AN69" s="7" t="s">
        <v>1381</v>
      </c>
      <c r="AO69" s="7"/>
      <c r="AP69" s="7"/>
      <c r="AQ69" s="7"/>
      <c r="AR69" s="7" t="s">
        <v>878</v>
      </c>
      <c r="AS69" s="7" t="str">
        <f>PRODUCTOS[[#This Row],[Data]]</f>
        <v>DATAAGRO</v>
      </c>
      <c r="AT69" s="7" t="str">
        <f>PRODUCTOS[[#This Row],[Tecnología]]</f>
        <v>POWER BI</v>
      </c>
      <c r="AU69" s="7" t="s">
        <v>879</v>
      </c>
      <c r="AV69" s="7" t="s">
        <v>962</v>
      </c>
      <c r="AW69" s="100"/>
      <c r="AX69" s="7" t="s">
        <v>880</v>
      </c>
      <c r="AY69" s="7" t="s">
        <v>881</v>
      </c>
      <c r="AZ69" s="7" t="s">
        <v>207</v>
      </c>
      <c r="BA69" s="7">
        <v>1</v>
      </c>
      <c r="BB69" s="7" t="s">
        <v>1129</v>
      </c>
    </row>
    <row r="70" spans="1:54" ht="48" hidden="1" x14ac:dyDescent="0.35">
      <c r="A70" s="42" t="str">
        <f>+VLOOKUP(D70,'DATA`S'!$B$8:$C$32,2,0)</f>
        <v>0003</v>
      </c>
      <c r="B70" s="42" t="str">
        <f>VLOOKUP(PRODUCTOS[[#This Row],[País]],PAISES!$B$4:$C$11,2,0)</f>
        <v>01</v>
      </c>
      <c r="C70" s="9" t="s">
        <v>1093</v>
      </c>
      <c r="D70" s="2" t="s">
        <v>5</v>
      </c>
      <c r="E70" s="2" t="s">
        <v>193</v>
      </c>
      <c r="F70" s="2" t="str">
        <f t="shared" si="1"/>
        <v>0003-01-00063</v>
      </c>
      <c r="G70" s="2" t="s">
        <v>1087</v>
      </c>
      <c r="H70" s="2" t="s">
        <v>1106</v>
      </c>
      <c r="I70" s="2"/>
      <c r="J70" s="44">
        <f>+VLOOKUP(PRODUCTOS[[#This Row],[id_producto]],PRIORIZACION!$G$11:$J$112,4,0)</f>
        <v>0.3</v>
      </c>
      <c r="K70" s="2" t="str">
        <f>+VLOOKUP(PRODUCTOS[[#This Row],[id_producto]],PRIORIZACION!$G$11:$K$112,5,0)</f>
        <v>Patricio</v>
      </c>
      <c r="L70" s="2" t="str">
        <f>+VLOOKUP(PRODUCTOS[[#This Row],[id_producto]],PRIORIZACION!$G$11:$L$112,6,0)</f>
        <v>Claudia</v>
      </c>
      <c r="M70" s="2" t="str">
        <f>+VLOOKUP(PRODUCTOS[[#This Row],[id_producto]],PRIORIZACION!$G$11:$N$112,8,0)</f>
        <v>POWER BI</v>
      </c>
      <c r="N70" s="2"/>
      <c r="O70" s="2"/>
      <c r="P70" s="2"/>
      <c r="Q70" s="2"/>
      <c r="R70" s="2"/>
      <c r="S70" s="2"/>
      <c r="T70" s="2"/>
      <c r="U70" s="2"/>
      <c r="V70" s="3"/>
      <c r="W70" s="7"/>
      <c r="AA70" s="7"/>
      <c r="AB70" s="38"/>
      <c r="AC70" s="7" t="str">
        <f>PRODUCTOS[[#This Row],[Nombre comercial]]</f>
        <v>AGROSTAT - Producción Forestal</v>
      </c>
      <c r="AD70" s="7" t="s">
        <v>1182</v>
      </c>
      <c r="AE70" s="7" t="s">
        <v>966</v>
      </c>
      <c r="AF70" s="121"/>
      <c r="AG70" s="7" t="s">
        <v>967</v>
      </c>
      <c r="AH70" s="100"/>
      <c r="AI70" s="7" t="s">
        <v>194</v>
      </c>
      <c r="AJ70" s="100"/>
      <c r="AK70" s="100"/>
      <c r="AL70" s="100"/>
      <c r="AM70" s="100"/>
      <c r="AN70" s="7" t="s">
        <v>1385</v>
      </c>
      <c r="AO70" s="7"/>
      <c r="AP70" s="7"/>
      <c r="AQ70" s="7"/>
      <c r="AR70" s="7" t="s">
        <v>878</v>
      </c>
      <c r="AS70" s="7" t="str">
        <f>PRODUCTOS[[#This Row],[Data]]</f>
        <v>DATAAGRO</v>
      </c>
      <c r="AT70" s="7" t="str">
        <f>PRODUCTOS[[#This Row],[Tecnología]]</f>
        <v>POWER BI</v>
      </c>
      <c r="AU70" s="7" t="s">
        <v>879</v>
      </c>
      <c r="AV70" s="7" t="s">
        <v>962</v>
      </c>
      <c r="AW70" s="100"/>
      <c r="AX70" s="7" t="s">
        <v>880</v>
      </c>
      <c r="AY70" s="7" t="s">
        <v>881</v>
      </c>
      <c r="AZ70" s="7" t="s">
        <v>207</v>
      </c>
      <c r="BA70" s="7">
        <v>1</v>
      </c>
      <c r="BB70" s="7"/>
    </row>
    <row r="71" spans="1:54" ht="48" hidden="1" x14ac:dyDescent="0.35">
      <c r="A71" s="42" t="str">
        <f>+VLOOKUP(D71,'DATA`S'!$B$8:$C$33,2,0)</f>
        <v>0003</v>
      </c>
      <c r="B71" s="42" t="str">
        <f>VLOOKUP(PRODUCTOS[[#This Row],[País]],PAISES!$B$4:$C$11,2,0)</f>
        <v>01</v>
      </c>
      <c r="C71" s="9" t="s">
        <v>1094</v>
      </c>
      <c r="D71" s="2" t="s">
        <v>5</v>
      </c>
      <c r="E71" s="2" t="s">
        <v>193</v>
      </c>
      <c r="F71" s="2" t="str">
        <f t="shared" si="1"/>
        <v>0003-01-00064</v>
      </c>
      <c r="G71" s="2" t="s">
        <v>1084</v>
      </c>
      <c r="H71" s="2" t="s">
        <v>1107</v>
      </c>
      <c r="I71" s="2"/>
      <c r="J71" s="44">
        <f>+VLOOKUP(PRODUCTOS[[#This Row],[id_producto]],PRIORIZACION!$G$11:$J$112,4,0)</f>
        <v>0</v>
      </c>
      <c r="K71" s="2">
        <f>+VLOOKUP(PRODUCTOS[[#This Row],[id_producto]],PRIORIZACION!$G$11:$K$112,5,0)</f>
        <v>0</v>
      </c>
      <c r="L71" s="2" t="str">
        <f>+VLOOKUP(PRODUCTOS[[#This Row],[id_producto]],PRIORIZACION!$G$11:$L$112,6,0)</f>
        <v>Claudia</v>
      </c>
      <c r="M71" s="2" t="str">
        <f>+VLOOKUP(PRODUCTOS[[#This Row],[id_producto]],PRIORIZACION!$G$11:$N$112,8,0)</f>
        <v>POWER BI</v>
      </c>
      <c r="N71" s="2"/>
      <c r="O71" s="2"/>
      <c r="P71" s="2"/>
      <c r="Q71" s="2"/>
      <c r="R71" s="2"/>
      <c r="S71" s="2"/>
      <c r="T71" s="2"/>
      <c r="U71" s="2"/>
      <c r="V71" s="3"/>
      <c r="W71" s="7"/>
      <c r="AA71" s="7"/>
      <c r="AB71" s="13"/>
      <c r="AC71" s="7" t="str">
        <f>PRODUCTOS[[#This Row],[Nombre comercial]]</f>
        <v>AGROSTAT - Ambiental</v>
      </c>
      <c r="AD71" s="7" t="s">
        <v>1113</v>
      </c>
      <c r="AE71" s="7" t="s">
        <v>966</v>
      </c>
      <c r="AF71" s="121"/>
      <c r="AG71" s="7" t="s">
        <v>967</v>
      </c>
      <c r="AH71" s="100"/>
      <c r="AI71" s="7" t="s">
        <v>194</v>
      </c>
      <c r="AJ71" s="100"/>
      <c r="AK71" s="100"/>
      <c r="AL71" s="100"/>
      <c r="AM71" s="100"/>
      <c r="AN71" s="7" t="s">
        <v>1382</v>
      </c>
      <c r="AO71" s="7"/>
      <c r="AP71" s="7"/>
      <c r="AQ71" s="7"/>
      <c r="AR71" s="7" t="s">
        <v>878</v>
      </c>
      <c r="AS71" s="7" t="str">
        <f>PRODUCTOS[[#This Row],[Data]]</f>
        <v>DATAAGRO</v>
      </c>
      <c r="AT71" s="7" t="str">
        <f>PRODUCTOS[[#This Row],[Tecnología]]</f>
        <v>POWER BI</v>
      </c>
      <c r="AU71" s="7" t="s">
        <v>879</v>
      </c>
      <c r="AV71" s="7" t="s">
        <v>962</v>
      </c>
      <c r="AW71" s="100"/>
      <c r="AX71" s="7" t="s">
        <v>880</v>
      </c>
      <c r="AY71" s="7" t="s">
        <v>881</v>
      </c>
      <c r="AZ71" s="7" t="s">
        <v>207</v>
      </c>
      <c r="BA71" s="7">
        <v>1</v>
      </c>
      <c r="BB71" s="7"/>
    </row>
    <row r="72" spans="1:54" ht="60" hidden="1" x14ac:dyDescent="0.35">
      <c r="A72" s="42" t="str">
        <f>+VLOOKUP(D72,'DATA`S'!$B$8:$C$32,2,0)</f>
        <v>0003</v>
      </c>
      <c r="B72" s="42" t="str">
        <f>VLOOKUP(PRODUCTOS[[#This Row],[País]],PAISES!$B$4:$C$11,2,0)</f>
        <v>01</v>
      </c>
      <c r="C72" s="9" t="s">
        <v>1095</v>
      </c>
      <c r="D72" s="2" t="s">
        <v>5</v>
      </c>
      <c r="E72" s="2" t="s">
        <v>193</v>
      </c>
      <c r="F72" s="2" t="str">
        <f t="shared" si="1"/>
        <v>0003-01-00065</v>
      </c>
      <c r="G72" s="2" t="s">
        <v>1088</v>
      </c>
      <c r="H72" s="2" t="s">
        <v>1108</v>
      </c>
      <c r="I72" s="2"/>
      <c r="J72" s="44">
        <f>+VLOOKUP(PRODUCTOS[[#This Row],[id_producto]],PRIORIZACION!$G$11:$J$112,4,0)</f>
        <v>0</v>
      </c>
      <c r="K72" s="2">
        <f>+VLOOKUP(PRODUCTOS[[#This Row],[id_producto]],PRIORIZACION!$G$11:$K$112,5,0)</f>
        <v>0</v>
      </c>
      <c r="L72" s="2" t="str">
        <f>+VLOOKUP(PRODUCTOS[[#This Row],[id_producto]],PRIORIZACION!$G$11:$L$112,6,0)</f>
        <v>Claudia</v>
      </c>
      <c r="M72" s="2" t="str">
        <f>+VLOOKUP(PRODUCTOS[[#This Row],[id_producto]],PRIORIZACION!$G$11:$N$112,8,0)</f>
        <v>POWER BI</v>
      </c>
      <c r="N72" s="2"/>
      <c r="O72" s="2"/>
      <c r="P72" s="2"/>
      <c r="Q72" s="2"/>
      <c r="R72" s="2"/>
      <c r="S72" s="2"/>
      <c r="T72" s="2"/>
      <c r="U72" s="2"/>
      <c r="V72" s="3"/>
      <c r="W72" s="7"/>
      <c r="AA72" s="7"/>
      <c r="AB72" s="38"/>
      <c r="AC72" s="7" t="str">
        <f>PRODUCTOS[[#This Row],[Nombre comercial]]</f>
        <v>AGROSTAT - Economía Agrícola</v>
      </c>
      <c r="AD72" s="7" t="s">
        <v>1114</v>
      </c>
      <c r="AE72" s="7" t="s">
        <v>966</v>
      </c>
      <c r="AF72" s="121"/>
      <c r="AG72" s="7" t="s">
        <v>967</v>
      </c>
      <c r="AH72" s="100"/>
      <c r="AI72" s="7" t="s">
        <v>194</v>
      </c>
      <c r="AJ72" s="100"/>
      <c r="AK72" s="100"/>
      <c r="AL72" s="100"/>
      <c r="AM72" s="100"/>
      <c r="AN72" s="7" t="s">
        <v>1383</v>
      </c>
      <c r="AO72" s="7"/>
      <c r="AP72" s="7"/>
      <c r="AQ72" s="7"/>
      <c r="AR72" s="7" t="s">
        <v>878</v>
      </c>
      <c r="AS72" s="7" t="str">
        <f>PRODUCTOS[[#This Row],[Data]]</f>
        <v>DATAAGRO</v>
      </c>
      <c r="AT72" s="7" t="str">
        <f>PRODUCTOS[[#This Row],[Tecnología]]</f>
        <v>POWER BI</v>
      </c>
      <c r="AU72" s="7" t="s">
        <v>879</v>
      </c>
      <c r="AV72" s="7" t="s">
        <v>962</v>
      </c>
      <c r="AW72" s="100"/>
      <c r="AX72" s="7" t="s">
        <v>880</v>
      </c>
      <c r="AY72" s="7" t="s">
        <v>881</v>
      </c>
      <c r="AZ72" s="7" t="s">
        <v>207</v>
      </c>
      <c r="BA72" s="7">
        <v>1</v>
      </c>
      <c r="BB72" s="7"/>
    </row>
    <row r="73" spans="1:54" ht="60" hidden="1" x14ac:dyDescent="0.35">
      <c r="A73" s="42" t="str">
        <f>+VLOOKUP(D73,'DATA`S'!$B$8:$C$32,2,0)</f>
        <v>0003</v>
      </c>
      <c r="B73" s="42" t="str">
        <f>VLOOKUP(PRODUCTOS[[#This Row],[País]],PAISES!$B$4:$C$11,2,0)</f>
        <v>01</v>
      </c>
      <c r="C73" s="9" t="s">
        <v>1096</v>
      </c>
      <c r="D73" s="2" t="s">
        <v>5</v>
      </c>
      <c r="E73" s="2" t="s">
        <v>193</v>
      </c>
      <c r="F73" s="2" t="str">
        <f t="shared" si="1"/>
        <v>0003-01-00066</v>
      </c>
      <c r="G73" s="2" t="s">
        <v>1089</v>
      </c>
      <c r="H73" s="2" t="s">
        <v>1109</v>
      </c>
      <c r="I73" s="2"/>
      <c r="J73" s="44">
        <f>+VLOOKUP(PRODUCTOS[[#This Row],[id_producto]],PRIORIZACION!$G$11:$J$112,4,0)</f>
        <v>0</v>
      </c>
      <c r="K73" s="2">
        <f>+VLOOKUP(PRODUCTOS[[#This Row],[id_producto]],PRIORIZACION!$G$11:$K$112,5,0)</f>
        <v>0</v>
      </c>
      <c r="L73" s="2" t="str">
        <f>+VLOOKUP(PRODUCTOS[[#This Row],[id_producto]],PRIORIZACION!$G$11:$L$112,6,0)</f>
        <v>Claudia</v>
      </c>
      <c r="M73" s="2" t="str">
        <f>+VLOOKUP(PRODUCTOS[[#This Row],[id_producto]],PRIORIZACION!$G$11:$N$112,8,0)</f>
        <v>POWER BI</v>
      </c>
      <c r="N73" s="2"/>
      <c r="O73" s="2"/>
      <c r="P73" s="2"/>
      <c r="Q73" s="2"/>
      <c r="R73" s="2"/>
      <c r="S73" s="2"/>
      <c r="T73" s="2"/>
      <c r="U73" s="2"/>
      <c r="V73" s="3"/>
      <c r="W73" s="7"/>
      <c r="AA73" s="7"/>
      <c r="AB73" s="38"/>
      <c r="AC73" s="7" t="str">
        <f>PRODUCTOS[[#This Row],[Nombre comercial]]</f>
        <v>AGROSTAT - Economía Pecuaria</v>
      </c>
      <c r="AD73" s="7" t="s">
        <v>1115</v>
      </c>
      <c r="AE73" s="7" t="s">
        <v>966</v>
      </c>
      <c r="AF73" s="121"/>
      <c r="AG73" s="7" t="s">
        <v>967</v>
      </c>
      <c r="AH73" s="100"/>
      <c r="AI73" s="7" t="s">
        <v>194</v>
      </c>
      <c r="AJ73" s="100"/>
      <c r="AK73" s="100"/>
      <c r="AL73" s="100"/>
      <c r="AM73" s="100"/>
      <c r="AN73" s="7" t="s">
        <v>1384</v>
      </c>
      <c r="AO73" s="7"/>
      <c r="AP73" s="7"/>
      <c r="AQ73" s="7"/>
      <c r="AR73" s="7" t="s">
        <v>878</v>
      </c>
      <c r="AS73" s="7" t="str">
        <f>PRODUCTOS[[#This Row],[Data]]</f>
        <v>DATAAGRO</v>
      </c>
      <c r="AT73" s="7" t="str">
        <f>PRODUCTOS[[#This Row],[Tecnología]]</f>
        <v>POWER BI</v>
      </c>
      <c r="AU73" s="7" t="s">
        <v>879</v>
      </c>
      <c r="AV73" s="7" t="s">
        <v>962</v>
      </c>
      <c r="AW73" s="100"/>
      <c r="AX73" s="7" t="s">
        <v>880</v>
      </c>
      <c r="AY73" s="7" t="s">
        <v>881</v>
      </c>
      <c r="AZ73" s="7" t="s">
        <v>207</v>
      </c>
      <c r="BA73" s="7">
        <v>1</v>
      </c>
      <c r="BB73" s="7"/>
    </row>
    <row r="74" spans="1:54" ht="60" hidden="1" x14ac:dyDescent="0.35">
      <c r="A74" s="42" t="str">
        <f>+VLOOKUP(D74,'DATA`S'!$B$8:$C$32,2,0)</f>
        <v>0003</v>
      </c>
      <c r="B74" s="42" t="str">
        <f>VLOOKUP(PRODUCTOS[[#This Row],[País]],PAISES!$B$4:$C$11,2,0)</f>
        <v>01</v>
      </c>
      <c r="C74" s="9" t="s">
        <v>1097</v>
      </c>
      <c r="D74" s="2" t="s">
        <v>5</v>
      </c>
      <c r="E74" s="2" t="s">
        <v>193</v>
      </c>
      <c r="F74" s="2" t="str">
        <f t="shared" si="1"/>
        <v>0003-01-00067</v>
      </c>
      <c r="G74" s="2" t="s">
        <v>1090</v>
      </c>
      <c r="H74" s="2" t="s">
        <v>1110</v>
      </c>
      <c r="I74" s="2"/>
      <c r="J74" s="44">
        <f>+VLOOKUP(PRODUCTOS[[#This Row],[id_producto]],PRIORIZACION!$G$11:$J$112,4,0)</f>
        <v>0</v>
      </c>
      <c r="K74" s="2">
        <f>+VLOOKUP(PRODUCTOS[[#This Row],[id_producto]],PRIORIZACION!$G$11:$K$112,5,0)</f>
        <v>0</v>
      </c>
      <c r="L74" s="2" t="str">
        <f>+VLOOKUP(PRODUCTOS[[#This Row],[id_producto]],PRIORIZACION!$G$11:$L$112,6,0)</f>
        <v>Claudia</v>
      </c>
      <c r="M74" s="2" t="str">
        <f>+VLOOKUP(PRODUCTOS[[#This Row],[id_producto]],PRIORIZACION!$G$11:$N$112,8,0)</f>
        <v>POWER BI</v>
      </c>
      <c r="N74" s="2"/>
      <c r="O74" s="2"/>
      <c r="P74" s="2"/>
      <c r="Q74" s="2"/>
      <c r="R74" s="2"/>
      <c r="S74" s="2"/>
      <c r="T74" s="2"/>
      <c r="U74" s="2"/>
      <c r="V74" s="3"/>
      <c r="W74" s="7"/>
      <c r="AA74" s="7"/>
      <c r="AB74" s="38"/>
      <c r="AC74" s="7" t="str">
        <f>PRODUCTOS[[#This Row],[Nombre comercial]]</f>
        <v>AGROSTAT - Economía Forestal</v>
      </c>
      <c r="AD74" s="7" t="s">
        <v>1116</v>
      </c>
      <c r="AE74" s="7" t="s">
        <v>966</v>
      </c>
      <c r="AF74" s="121"/>
      <c r="AG74" s="7" t="s">
        <v>967</v>
      </c>
      <c r="AH74" s="100"/>
      <c r="AI74" s="7" t="s">
        <v>194</v>
      </c>
      <c r="AJ74" s="100"/>
      <c r="AK74" s="100"/>
      <c r="AL74" s="100"/>
      <c r="AM74" s="100"/>
      <c r="AN74" s="7" t="s">
        <v>1386</v>
      </c>
      <c r="AO74" s="7"/>
      <c r="AP74" s="7"/>
      <c r="AQ74" s="7"/>
      <c r="AR74" s="7" t="s">
        <v>878</v>
      </c>
      <c r="AS74" s="7" t="str">
        <f>PRODUCTOS[[#This Row],[Data]]</f>
        <v>DATAAGRO</v>
      </c>
      <c r="AT74" s="7" t="str">
        <f>PRODUCTOS[[#This Row],[Tecnología]]</f>
        <v>POWER BI</v>
      </c>
      <c r="AU74" s="7" t="s">
        <v>879</v>
      </c>
      <c r="AV74" s="7" t="s">
        <v>962</v>
      </c>
      <c r="AW74" s="100"/>
      <c r="AX74" s="7" t="s">
        <v>880</v>
      </c>
      <c r="AY74" s="7" t="s">
        <v>881</v>
      </c>
      <c r="AZ74" s="7" t="s">
        <v>207</v>
      </c>
      <c r="BA74" s="7">
        <v>1</v>
      </c>
      <c r="BB74" s="7"/>
    </row>
    <row r="75" spans="1:54" ht="60" hidden="1" x14ac:dyDescent="0.35">
      <c r="A75" s="42" t="str">
        <f>+VLOOKUP(D75,'DATA`S'!$B$8:$C$33,2,0)</f>
        <v>0001</v>
      </c>
      <c r="B75" s="42" t="str">
        <f>VLOOKUP(PRODUCTOS[[#This Row],[País]],PAISES!$B$4:$C$11,2,0)</f>
        <v>01</v>
      </c>
      <c r="C75" s="9" t="s">
        <v>1142</v>
      </c>
      <c r="D75" s="2" t="s">
        <v>3</v>
      </c>
      <c r="E75" s="2" t="s">
        <v>193</v>
      </c>
      <c r="F75" s="2" t="str">
        <f t="shared" si="1"/>
        <v>0001-01-00068</v>
      </c>
      <c r="G75" s="2" t="s">
        <v>1132</v>
      </c>
      <c r="H75" s="2" t="s">
        <v>1348</v>
      </c>
      <c r="I75" s="2"/>
      <c r="J75" s="44">
        <f>+VLOOKUP(PRODUCTOS[[#This Row],[id_producto]],PRIORIZACION!$G$11:$J$112,4,0)</f>
        <v>1</v>
      </c>
      <c r="K75" s="2">
        <f>+VLOOKUP(PRODUCTOS[[#This Row],[id_producto]],PRIORIZACION!$G$11:$K$112,5,0)</f>
        <v>0</v>
      </c>
      <c r="L75" s="2">
        <f>+VLOOKUP(PRODUCTOS[[#This Row],[id_producto]],PRIORIZACION!$G$11:$L$112,6,0)</f>
        <v>0</v>
      </c>
      <c r="M75" s="2">
        <f>+VLOOKUP(PRODUCTOS[[#This Row],[id_producto]],PRIORIZACION!$G$11:$N$112,8,0)</f>
        <v>0</v>
      </c>
      <c r="N75" s="2"/>
      <c r="O75" s="2"/>
      <c r="P75" s="2"/>
      <c r="Q75" s="2"/>
      <c r="R75" s="2"/>
      <c r="S75" s="2"/>
      <c r="T75" s="2"/>
      <c r="U75" s="2"/>
      <c r="V75" s="3"/>
      <c r="W75" s="7"/>
      <c r="AA75" s="7"/>
      <c r="AB75" s="13"/>
      <c r="AC75" s="7" t="str">
        <f>PRODUCTOS[[#This Row],[Nombre comercial]]</f>
        <v>Avance del COVID-19</v>
      </c>
      <c r="AD75" s="7"/>
      <c r="AE75" s="7"/>
      <c r="AF75" s="122"/>
      <c r="AG75" s="7"/>
      <c r="AH75" s="7"/>
      <c r="AI75" s="7"/>
      <c r="AJ75" s="7"/>
      <c r="AK75" s="7"/>
      <c r="AL75" s="7"/>
      <c r="AM75" s="7"/>
      <c r="AN75" s="101"/>
      <c r="AO75" s="7"/>
      <c r="AP75" s="7"/>
      <c r="AQ75" s="7"/>
      <c r="AR75" s="7" t="s">
        <v>878</v>
      </c>
      <c r="AS75" s="102" t="str">
        <f>PRODUCTOS[[#This Row],[Data]]</f>
        <v>DATASALUD</v>
      </c>
      <c r="AT75" s="7">
        <f>PRODUCTOS[[#This Row],[Tecnología]]</f>
        <v>0</v>
      </c>
      <c r="AU75" s="7"/>
      <c r="AV75" s="7" t="s">
        <v>962</v>
      </c>
      <c r="AW75" s="100"/>
      <c r="AX75" s="7" t="s">
        <v>880</v>
      </c>
      <c r="AY75" s="7"/>
      <c r="AZ75" s="7"/>
      <c r="BA75" s="7">
        <v>1</v>
      </c>
      <c r="BB75" s="7" t="s">
        <v>1335</v>
      </c>
    </row>
    <row r="76" spans="1:54" ht="31.5" hidden="1" customHeight="1" x14ac:dyDescent="0.35">
      <c r="A76" s="42" t="str">
        <f>+VLOOKUP(D76,'DATA`S'!$B$8:$C$33,2,0)</f>
        <v>0001</v>
      </c>
      <c r="B76" s="42" t="str">
        <f>VLOOKUP(PRODUCTOS[[#This Row],[País]],PAISES!$B$4:$C$11,2,0)</f>
        <v>02</v>
      </c>
      <c r="C76" s="115" t="s">
        <v>1144</v>
      </c>
      <c r="D76" s="2" t="s">
        <v>3</v>
      </c>
      <c r="E76" s="2" t="s">
        <v>767</v>
      </c>
      <c r="F76" s="42" t="str">
        <f>A76&amp;"-"&amp;B76&amp;"-"&amp;C76</f>
        <v>0001-02-00069</v>
      </c>
      <c r="G76" s="2" t="s">
        <v>766</v>
      </c>
      <c r="H76" s="2"/>
      <c r="I76" s="2"/>
      <c r="J76" s="44">
        <f>+VLOOKUP(PRODUCTOS[[#This Row],[id_producto]],PRIORIZACION!$G$11:$J$112,4,0)</f>
        <v>0.3</v>
      </c>
      <c r="K76" s="2" t="str">
        <f>+VLOOKUP(PRODUCTOS[[#This Row],[id_producto]],PRIORIZACION!$G$11:$K$112,5,0)</f>
        <v>Abner-Patricio</v>
      </c>
      <c r="L76" s="2" t="str">
        <f>+VLOOKUP(PRODUCTOS[[#This Row],[id_producto]],PRIORIZACION!$G$11:$L$112,6,0)</f>
        <v>Patricio</v>
      </c>
      <c r="M76" s="2" t="str">
        <f>+VLOOKUP(PRODUCTOS[[#This Row],[id_producto]],PRIORIZACION!$G$11:$N$112,8,0)</f>
        <v>NO DEFINIDO</v>
      </c>
      <c r="N76" s="2"/>
      <c r="O76" s="2"/>
      <c r="P76" s="2"/>
      <c r="Q76" s="2"/>
      <c r="R76" s="2"/>
      <c r="S76" s="2"/>
      <c r="T76" s="2"/>
      <c r="U76" s="2"/>
      <c r="V76" s="3"/>
      <c r="W76" s="7"/>
      <c r="AA76" s="7"/>
      <c r="AB76" s="13"/>
      <c r="AC76" s="7">
        <f>PRODUCTOS[[#This Row],[Nombre comercial]]</f>
        <v>0</v>
      </c>
      <c r="AD76" s="7"/>
      <c r="AE76" s="7"/>
      <c r="AF76" s="122"/>
      <c r="AG76" s="7"/>
      <c r="AH76" s="7"/>
      <c r="AI76" s="7"/>
      <c r="AJ76" s="7"/>
      <c r="AK76" s="7"/>
      <c r="AL76" s="7"/>
      <c r="AM76" s="7"/>
      <c r="AN76" s="7"/>
      <c r="AO76" s="7"/>
      <c r="AP76" s="7"/>
      <c r="AQ76" s="7"/>
      <c r="AR76" s="7" t="s">
        <v>878</v>
      </c>
      <c r="AS76" s="102" t="str">
        <f>PRODUCTOS[[#This Row],[Data]]</f>
        <v>DATASALUD</v>
      </c>
      <c r="AT76" s="7" t="str">
        <f>PRODUCTOS[[#This Row],[Tecnología]]</f>
        <v>NO DEFINIDO</v>
      </c>
      <c r="AU76" s="7"/>
      <c r="AV76" s="7"/>
      <c r="AW76" s="7"/>
      <c r="AX76" s="7"/>
      <c r="AY76" s="7"/>
      <c r="AZ76" s="7"/>
      <c r="BA76" s="7"/>
      <c r="BB76" s="7"/>
    </row>
    <row r="77" spans="1:54" ht="32.5" hidden="1" customHeight="1" x14ac:dyDescent="0.35">
      <c r="A77" s="42" t="str">
        <f>+VLOOKUP(D77,'DATA`S'!$B$8:$C$33,2,0)</f>
        <v>0004</v>
      </c>
      <c r="B77" s="42" t="str">
        <f>VLOOKUP(PRODUCTOS[[#This Row],[País]],PAISES!$B$4:$C$11,2,0)</f>
        <v>01</v>
      </c>
      <c r="C77" s="9" t="s">
        <v>1147</v>
      </c>
      <c r="D77" s="2" t="s">
        <v>6</v>
      </c>
      <c r="E77" s="2" t="s">
        <v>193</v>
      </c>
      <c r="F77" s="2" t="str">
        <f t="shared" ref="F77:F90" si="3">A77&amp;"-"&amp;B77&amp;"-"&amp;C77</f>
        <v>0004-01-00070</v>
      </c>
      <c r="G77" s="2" t="s">
        <v>1150</v>
      </c>
      <c r="H77" s="2" t="s">
        <v>1188</v>
      </c>
      <c r="I77" s="2"/>
      <c r="J77" s="44">
        <f>+VLOOKUP(PRODUCTOS[[#This Row],[id_producto]],PRIORIZACION!$G$11:$J$112,4,0)</f>
        <v>1</v>
      </c>
      <c r="K77" s="2" t="str">
        <f>+VLOOKUP(PRODUCTOS[[#This Row],[id_producto]],PRIORIZACION!$G$11:$K$112,5,0)</f>
        <v>Abner</v>
      </c>
      <c r="L77" s="2">
        <f>+VLOOKUP(PRODUCTOS[[#This Row],[id_producto]],PRIORIZACION!$G$11:$L$112,6,0)</f>
        <v>0</v>
      </c>
      <c r="M77" s="2">
        <f>+VLOOKUP(PRODUCTOS[[#This Row],[id_producto]],PRIORIZACION!$G$11:$N$112,8,0)</f>
        <v>0</v>
      </c>
      <c r="N77" s="2"/>
      <c r="O77" s="2"/>
      <c r="P77" s="2"/>
      <c r="Q77" s="2"/>
      <c r="R77" s="2"/>
      <c r="S77" s="2"/>
      <c r="T77" s="2"/>
      <c r="U77" s="2"/>
      <c r="V77" s="3"/>
      <c r="W77" s="7"/>
      <c r="AA77" s="7"/>
      <c r="AB77" s="13"/>
      <c r="AC77" s="7" t="str">
        <f>PRODUCTOS[[#This Row],[Nombre comercial]]</f>
        <v>Hogar y Vivienda - Índice Socio Material Territorial</v>
      </c>
      <c r="AD77" s="7" t="s">
        <v>961</v>
      </c>
      <c r="AE77" s="7"/>
      <c r="AF77" s="122"/>
      <c r="AG77" s="7"/>
      <c r="AH77" s="7"/>
      <c r="AI77" s="7"/>
      <c r="AJ77" s="7"/>
      <c r="AK77" s="7"/>
      <c r="AL77" s="7"/>
      <c r="AM77" s="7"/>
      <c r="AN77" s="100"/>
      <c r="AO77" s="7"/>
      <c r="AP77" s="7"/>
      <c r="AQ77" s="100" t="s">
        <v>1197</v>
      </c>
      <c r="AR77" s="7" t="s">
        <v>878</v>
      </c>
      <c r="AS77" s="102" t="str">
        <f>PRODUCTOS[[#This Row],[Data]]</f>
        <v>DATAMUNICIPIO</v>
      </c>
      <c r="AT77" s="7">
        <f>PRODUCTOS[[#This Row],[Tecnología]]</f>
        <v>0</v>
      </c>
      <c r="AU77" s="7"/>
      <c r="AV77" s="7"/>
      <c r="AW77" s="7"/>
      <c r="AX77" s="7"/>
      <c r="AY77" s="7"/>
      <c r="AZ77" s="7"/>
      <c r="BA77" s="7"/>
      <c r="BB77" s="7"/>
    </row>
    <row r="78" spans="1:54" ht="26" hidden="1" customHeight="1" x14ac:dyDescent="0.35">
      <c r="A78" s="42" t="str">
        <f>+VLOOKUP(D78,'DATA`S'!$B$8:$C$33,2,0)</f>
        <v>0003</v>
      </c>
      <c r="B78" s="42" t="str">
        <f>VLOOKUP(PRODUCTOS[[#This Row],[País]],PAISES!$B$4:$C$11,2,0)</f>
        <v>01</v>
      </c>
      <c r="C78" s="9" t="s">
        <v>1148</v>
      </c>
      <c r="D78" s="2" t="s">
        <v>5</v>
      </c>
      <c r="E78" s="2" t="s">
        <v>193</v>
      </c>
      <c r="F78" s="2" t="str">
        <f t="shared" si="3"/>
        <v>0003-01-00071</v>
      </c>
      <c r="G78" s="2" t="s">
        <v>1177</v>
      </c>
      <c r="H78" s="2" t="s">
        <v>1177</v>
      </c>
      <c r="I78" s="2"/>
      <c r="J78" s="44">
        <f>+VLOOKUP(PRODUCTOS[[#This Row],[id_producto]],PRIORIZACION!$G$11:$J$112,4,0)</f>
        <v>0</v>
      </c>
      <c r="K78" s="2">
        <f>+VLOOKUP(PRODUCTOS[[#This Row],[id_producto]],PRIORIZACION!$G$11:$K$112,5,0)</f>
        <v>0</v>
      </c>
      <c r="L78" s="2" t="str">
        <f>+VLOOKUP(PRODUCTOS[[#This Row],[id_producto]],PRIORIZACION!$G$11:$L$112,6,0)</f>
        <v>Claudia</v>
      </c>
      <c r="M78" s="2" t="str">
        <f>+VLOOKUP(PRODUCTOS[[#This Row],[id_producto]],PRIORIZACION!$G$11:$N$112,8,0)</f>
        <v>GEE</v>
      </c>
      <c r="N78" s="2"/>
      <c r="O78" s="2"/>
      <c r="P78" s="2"/>
      <c r="Q78" s="2"/>
      <c r="R78" s="2"/>
      <c r="S78" s="2"/>
      <c r="T78" s="2"/>
      <c r="U78" s="2"/>
      <c r="V78" s="3"/>
      <c r="W78" s="7"/>
      <c r="AA78" s="7"/>
      <c r="AB78" s="38"/>
      <c r="AC78" s="7" t="str">
        <f>PRODUCTOS[[#This Row],[Nombre comercial]]</f>
        <v>AGROGEOMÁTICA - Monitoreo Viento</v>
      </c>
      <c r="AD78" s="7"/>
      <c r="AE78" s="7"/>
      <c r="AF78" s="122"/>
      <c r="AG78" s="7"/>
      <c r="AH78" s="7"/>
      <c r="AI78" s="7"/>
      <c r="AJ78" s="7"/>
      <c r="AK78" s="7"/>
      <c r="AL78" s="7"/>
      <c r="AM78" s="7"/>
      <c r="AN78" s="7"/>
      <c r="AO78" s="7"/>
      <c r="AP78" s="7"/>
      <c r="AQ78" s="7"/>
      <c r="AR78" s="7" t="s">
        <v>878</v>
      </c>
      <c r="AS78" s="102" t="str">
        <f>PRODUCTOS[[#This Row],[Data]]</f>
        <v>DATAAGRO</v>
      </c>
      <c r="AT78" s="7" t="str">
        <f>PRODUCTOS[[#This Row],[Tecnología]]</f>
        <v>GEE</v>
      </c>
      <c r="AU78" s="7"/>
      <c r="AV78" s="7"/>
      <c r="AW78" s="7"/>
      <c r="AX78" s="7"/>
      <c r="AY78" s="7"/>
      <c r="AZ78" s="7"/>
      <c r="BA78" s="7"/>
      <c r="BB78" s="7"/>
    </row>
    <row r="79" spans="1:54" ht="31.5" hidden="1" customHeight="1" x14ac:dyDescent="0.35">
      <c r="A79" s="42" t="str">
        <f>+VLOOKUP(D79,'DATA`S'!$B$8:$C$33,2,0)</f>
        <v>0003</v>
      </c>
      <c r="B79" s="42" t="str">
        <f>VLOOKUP(PRODUCTOS[[#This Row],[País]],PAISES!$B$4:$C$11,2,0)</f>
        <v>01</v>
      </c>
      <c r="C79" s="9" t="s">
        <v>1179</v>
      </c>
      <c r="D79" s="2" t="s">
        <v>5</v>
      </c>
      <c r="E79" s="2" t="s">
        <v>193</v>
      </c>
      <c r="F79" s="2" t="str">
        <f t="shared" si="3"/>
        <v>0003-01-00072</v>
      </c>
      <c r="G79" s="2" t="s">
        <v>1178</v>
      </c>
      <c r="H79" s="2" t="s">
        <v>1178</v>
      </c>
      <c r="I79" s="2"/>
      <c r="J79" s="44">
        <f>+VLOOKUP(PRODUCTOS[[#This Row],[id_producto]],PRIORIZACION!$G$11:$J$112,4,0)</f>
        <v>0</v>
      </c>
      <c r="K79" s="2">
        <f>+VLOOKUP(PRODUCTOS[[#This Row],[id_producto]],PRIORIZACION!$G$11:$K$112,5,0)</f>
        <v>0</v>
      </c>
      <c r="L79" s="2" t="str">
        <f>+VLOOKUP(PRODUCTOS[[#This Row],[id_producto]],PRIORIZACION!$G$11:$L$112,6,0)</f>
        <v>Claudia</v>
      </c>
      <c r="M79" s="2" t="str">
        <f>+VLOOKUP(PRODUCTOS[[#This Row],[id_producto]],PRIORIZACION!$G$11:$N$112,8,0)</f>
        <v>GEE</v>
      </c>
      <c r="N79" s="2"/>
      <c r="O79" s="2"/>
      <c r="P79" s="2"/>
      <c r="Q79" s="2"/>
      <c r="R79" s="2"/>
      <c r="S79" s="2"/>
      <c r="T79" s="2"/>
      <c r="U79" s="2"/>
      <c r="V79" s="3"/>
      <c r="W79" s="7"/>
      <c r="AA79" s="7"/>
      <c r="AB79" s="13"/>
      <c r="AC79" s="7" t="str">
        <f>PRODUCTOS[[#This Row],[Nombre comercial]]</f>
        <v>AGROGEOMÁTICA - Riego Inteligente</v>
      </c>
      <c r="AD79" s="7"/>
      <c r="AE79" s="7"/>
      <c r="AF79" s="122"/>
      <c r="AG79" s="7"/>
      <c r="AH79" s="7"/>
      <c r="AI79" s="7"/>
      <c r="AJ79" s="7"/>
      <c r="AK79" s="7"/>
      <c r="AL79" s="7"/>
      <c r="AM79" s="7"/>
      <c r="AN79" s="7"/>
      <c r="AO79" s="7"/>
      <c r="AP79" s="7"/>
      <c r="AQ79" s="7"/>
      <c r="AR79" s="7" t="s">
        <v>878</v>
      </c>
      <c r="AS79" s="102" t="str">
        <f>PRODUCTOS[[#This Row],[Data]]</f>
        <v>DATAAGRO</v>
      </c>
      <c r="AT79" s="7" t="str">
        <f>PRODUCTOS[[#This Row],[Tecnología]]</f>
        <v>GEE</v>
      </c>
      <c r="AU79" s="7"/>
      <c r="AV79" s="7"/>
      <c r="AW79" s="7"/>
      <c r="AX79" s="7"/>
      <c r="AY79" s="7"/>
      <c r="AZ79" s="7"/>
      <c r="BA79" s="7"/>
      <c r="BB79" s="7"/>
    </row>
    <row r="80" spans="1:54" ht="24" hidden="1" x14ac:dyDescent="0.35">
      <c r="A80" s="42" t="str">
        <f>+VLOOKUP(D80,'DATA`S'!$B$8:$C$33,2,0)</f>
        <v>0004</v>
      </c>
      <c r="B80" s="42" t="str">
        <f>VLOOKUP(PRODUCTOS[[#This Row],[País]],PAISES!$B$4:$C$11,2,0)</f>
        <v>01</v>
      </c>
      <c r="C80" s="9" t="s">
        <v>1180</v>
      </c>
      <c r="D80" s="2" t="s">
        <v>6</v>
      </c>
      <c r="E80" s="2" t="s">
        <v>193</v>
      </c>
      <c r="F80" s="2" t="str">
        <f t="shared" si="3"/>
        <v>0004-01-00073</v>
      </c>
      <c r="G80" s="2" t="s">
        <v>1183</v>
      </c>
      <c r="H80" s="2" t="s">
        <v>1183</v>
      </c>
      <c r="I80" s="2"/>
      <c r="J80" s="44">
        <f>+VLOOKUP(PRODUCTOS[[#This Row],[id_producto]],PRIORIZACION!$G$11:$J$112,4,0)</f>
        <v>0</v>
      </c>
      <c r="K80" s="2">
        <f>+VLOOKUP(PRODUCTOS[[#This Row],[id_producto]],PRIORIZACION!$G$11:$K$112,5,0)</f>
        <v>0</v>
      </c>
      <c r="L80" s="2">
        <f>+VLOOKUP(PRODUCTOS[[#This Row],[id_producto]],PRIORIZACION!$G$11:$L$112,6,0)</f>
        <v>0</v>
      </c>
      <c r="M80" s="2">
        <f>+VLOOKUP(PRODUCTOS[[#This Row],[id_producto]],PRIORIZACION!$G$11:$N$112,8,0)</f>
        <v>0</v>
      </c>
      <c r="N80" s="2"/>
      <c r="O80" s="2"/>
      <c r="P80" s="2"/>
      <c r="Q80" s="2"/>
      <c r="R80" s="2"/>
      <c r="S80" s="2"/>
      <c r="T80" s="2"/>
      <c r="U80" s="2"/>
      <c r="V80" s="3"/>
      <c r="W80" s="7"/>
      <c r="AA80" s="7"/>
      <c r="AB80" s="13"/>
      <c r="AC80" s="7" t="str">
        <f>PRODUCTOS[[#This Row],[Nombre comercial]]</f>
        <v>Comuna</v>
      </c>
      <c r="AD80" s="7"/>
      <c r="AE80" s="7"/>
      <c r="AF80" s="122"/>
      <c r="AG80" s="7"/>
      <c r="AH80" s="7"/>
      <c r="AI80" s="7"/>
      <c r="AJ80" s="7"/>
      <c r="AK80" s="7"/>
      <c r="AL80" s="7"/>
      <c r="AM80" s="7"/>
      <c r="AN80" s="100"/>
      <c r="AO80" s="7"/>
      <c r="AP80" s="7"/>
      <c r="AQ80" s="7">
        <v>2020</v>
      </c>
      <c r="AR80" s="7" t="s">
        <v>878</v>
      </c>
      <c r="AS80" s="102" t="str">
        <f>PRODUCTOS[[#This Row],[Data]]</f>
        <v>DATAMUNICIPIO</v>
      </c>
      <c r="AT80" s="7">
        <f>PRODUCTOS[[#This Row],[Tecnología]]</f>
        <v>0</v>
      </c>
      <c r="AU80" s="7"/>
      <c r="AV80" s="7"/>
      <c r="AW80" s="7"/>
      <c r="AX80" s="7"/>
      <c r="AY80" s="7"/>
      <c r="AZ80" s="7"/>
      <c r="BA80" s="7"/>
      <c r="BB80" s="7"/>
    </row>
    <row r="81" spans="1:54" ht="24" hidden="1" x14ac:dyDescent="0.35">
      <c r="A81" s="42" t="str">
        <f>+VLOOKUP(D81,'DATA`S'!$B$8:$C$33,2,0)</f>
        <v>0004</v>
      </c>
      <c r="B81" s="42" t="str">
        <f>VLOOKUP(PRODUCTOS[[#This Row],[País]],PAISES!$B$4:$C$11,2,0)</f>
        <v>01</v>
      </c>
      <c r="C81" s="9" t="s">
        <v>1184</v>
      </c>
      <c r="D81" s="2" t="s">
        <v>6</v>
      </c>
      <c r="E81" s="2" t="s">
        <v>193</v>
      </c>
      <c r="F81" s="2" t="str">
        <f t="shared" si="3"/>
        <v>0004-01-00074</v>
      </c>
      <c r="G81" s="2" t="s">
        <v>1192</v>
      </c>
      <c r="H81" s="2" t="s">
        <v>1191</v>
      </c>
      <c r="I81" s="2"/>
      <c r="J81" s="44" t="e">
        <f>+VLOOKUP(PRODUCTOS[[#This Row],[id_producto]],PRIORIZACION!$G$11:$J$112,4,0)</f>
        <v>#N/A</v>
      </c>
      <c r="K81" s="2" t="e">
        <f>+VLOOKUP(PRODUCTOS[[#This Row],[id_producto]],PRIORIZACION!$G$11:$K$112,5,0)</f>
        <v>#N/A</v>
      </c>
      <c r="L81" s="2" t="e">
        <f>+VLOOKUP(PRODUCTOS[[#This Row],[id_producto]],PRIORIZACION!$G$11:$L$112,6,0)</f>
        <v>#N/A</v>
      </c>
      <c r="M81" s="2" t="e">
        <f>+VLOOKUP(PRODUCTOS[[#This Row],[id_producto]],PRIORIZACION!$G$11:$N$112,8,0)</f>
        <v>#N/A</v>
      </c>
      <c r="N81" s="2"/>
      <c r="O81" s="2"/>
      <c r="P81" s="2"/>
      <c r="Q81" s="2"/>
      <c r="R81" s="2"/>
      <c r="S81" s="2"/>
      <c r="T81" s="2"/>
      <c r="U81" s="2"/>
      <c r="V81" s="3"/>
      <c r="W81" s="7"/>
      <c r="AA81" s="7"/>
      <c r="AB81" s="13"/>
      <c r="AC81" s="7" t="str">
        <f>PRODUCTOS[[#This Row],[Nombre comercial]]</f>
        <v>Desarrollo y Equidad - Educación</v>
      </c>
      <c r="AD81" s="7"/>
      <c r="AE81" s="7"/>
      <c r="AF81" s="122"/>
      <c r="AG81" s="7"/>
      <c r="AH81" s="7"/>
      <c r="AI81" s="7"/>
      <c r="AJ81" s="7"/>
      <c r="AK81" s="7"/>
      <c r="AL81" s="7"/>
      <c r="AM81" s="7"/>
      <c r="AN81" s="100"/>
      <c r="AO81" s="7"/>
      <c r="AP81" s="7"/>
      <c r="AQ81" s="100"/>
      <c r="AR81" s="7" t="s">
        <v>878</v>
      </c>
      <c r="AS81" s="102" t="str">
        <f>PRODUCTOS[[#This Row],[Data]]</f>
        <v>DATAMUNICIPIO</v>
      </c>
      <c r="AT81" s="7" t="e">
        <f>PRODUCTOS[[#This Row],[Tecnología]]</f>
        <v>#N/A</v>
      </c>
      <c r="AU81" s="7"/>
      <c r="AV81" s="7"/>
      <c r="AW81" s="7"/>
      <c r="AX81" s="7"/>
      <c r="AY81" s="7"/>
      <c r="AZ81" s="7"/>
      <c r="BA81" s="7"/>
      <c r="BB81" s="7"/>
    </row>
    <row r="82" spans="1:54" ht="29.5" hidden="1" customHeight="1" x14ac:dyDescent="0.35">
      <c r="A82" s="42" t="str">
        <f>+VLOOKUP(D82,'DATA`S'!$B$8:$C$33,2,0)</f>
        <v>0004</v>
      </c>
      <c r="B82" s="42" t="str">
        <f>VLOOKUP(PRODUCTOS[[#This Row],[País]],PAISES!$B$4:$C$11,2,0)</f>
        <v>01</v>
      </c>
      <c r="C82" s="9" t="s">
        <v>1185</v>
      </c>
      <c r="D82" s="2" t="s">
        <v>6</v>
      </c>
      <c r="E82" s="2" t="s">
        <v>193</v>
      </c>
      <c r="F82" s="2" t="str">
        <f t="shared" si="3"/>
        <v>0004-01-00075</v>
      </c>
      <c r="G82" s="2" t="s">
        <v>1198</v>
      </c>
      <c r="H82" s="2" t="s">
        <v>1190</v>
      </c>
      <c r="I82" s="2"/>
      <c r="J82" s="44">
        <f>+VLOOKUP(PRODUCTOS[[#This Row],[id_producto]],PRIORIZACION!$G$11:$J$112,4,0)</f>
        <v>0</v>
      </c>
      <c r="K82" s="2">
        <f>+VLOOKUP(PRODUCTOS[[#This Row],[id_producto]],PRIORIZACION!$G$11:$K$112,5,0)</f>
        <v>0</v>
      </c>
      <c r="L82" s="2">
        <f>+VLOOKUP(PRODUCTOS[[#This Row],[id_producto]],PRIORIZACION!$G$11:$L$112,6,0)</f>
        <v>0</v>
      </c>
      <c r="M82" s="2">
        <f>+VLOOKUP(PRODUCTOS[[#This Row],[id_producto]],PRIORIZACION!$G$11:$N$112,8,0)</f>
        <v>0</v>
      </c>
      <c r="N82" s="2"/>
      <c r="O82" s="2"/>
      <c r="P82" s="2"/>
      <c r="Q82" s="2"/>
      <c r="R82" s="2"/>
      <c r="S82" s="2"/>
      <c r="T82" s="2"/>
      <c r="U82" s="2"/>
      <c r="V82" s="3"/>
      <c r="W82" s="7"/>
      <c r="AA82" s="7"/>
      <c r="AB82" s="13"/>
      <c r="AC82" s="7" t="str">
        <f>PRODUCTOS[[#This Row],[Nombre comercial]]</f>
        <v>Hogar y Vivienda - Saneamiento y Equipamiento</v>
      </c>
      <c r="AD82" s="7"/>
      <c r="AE82" s="7"/>
      <c r="AF82" s="122"/>
      <c r="AG82" s="7"/>
      <c r="AH82" s="7"/>
      <c r="AI82" s="7"/>
      <c r="AJ82" s="7"/>
      <c r="AK82" s="7"/>
      <c r="AL82" s="7"/>
      <c r="AM82" s="7"/>
      <c r="AN82" s="100"/>
      <c r="AO82" s="7"/>
      <c r="AP82" s="7"/>
      <c r="AQ82" s="100"/>
      <c r="AR82" s="7" t="s">
        <v>878</v>
      </c>
      <c r="AS82" s="102" t="str">
        <f>PRODUCTOS[[#This Row],[Data]]</f>
        <v>DATAMUNICIPIO</v>
      </c>
      <c r="AT82" s="7">
        <f>PRODUCTOS[[#This Row],[Tecnología]]</f>
        <v>0</v>
      </c>
      <c r="AU82" s="7"/>
      <c r="AV82" s="7"/>
      <c r="AW82" s="7"/>
      <c r="AX82" s="7"/>
      <c r="AY82" s="7"/>
      <c r="AZ82" s="7"/>
      <c r="BA82" s="7"/>
      <c r="BB82" s="7"/>
    </row>
    <row r="83" spans="1:54" ht="24" hidden="1" x14ac:dyDescent="0.35">
      <c r="A83" s="42" t="str">
        <f>+VLOOKUP(D83,'DATA`S'!$B$8:$C$33,2,0)</f>
        <v>0004</v>
      </c>
      <c r="B83" s="42" t="str">
        <f>VLOOKUP(PRODUCTOS[[#This Row],[País]],PAISES!$B$4:$C$11,2,0)</f>
        <v>01</v>
      </c>
      <c r="C83" s="9" t="s">
        <v>1186</v>
      </c>
      <c r="D83" s="2" t="s">
        <v>6</v>
      </c>
      <c r="E83" s="2" t="s">
        <v>193</v>
      </c>
      <c r="F83" s="2" t="str">
        <f t="shared" si="3"/>
        <v>0004-01-00076</v>
      </c>
      <c r="G83" s="2" t="s">
        <v>350</v>
      </c>
      <c r="H83" s="2" t="s">
        <v>350</v>
      </c>
      <c r="I83" s="2"/>
      <c r="J83" s="44">
        <f>+VLOOKUP(PRODUCTOS[[#This Row],[id_producto]],PRIORIZACION!$G$11:$J$112,4,0)</f>
        <v>0</v>
      </c>
      <c r="K83" s="2">
        <f>+VLOOKUP(PRODUCTOS[[#This Row],[id_producto]],PRIORIZACION!$G$11:$K$112,5,0)</f>
        <v>0</v>
      </c>
      <c r="L83" s="2">
        <f>+VLOOKUP(PRODUCTOS[[#This Row],[id_producto]],PRIORIZACION!$G$11:$L$112,6,0)</f>
        <v>0</v>
      </c>
      <c r="M83" s="2">
        <f>+VLOOKUP(PRODUCTOS[[#This Row],[id_producto]],PRIORIZACION!$G$11:$N$112,8,0)</f>
        <v>0</v>
      </c>
      <c r="N83" s="2"/>
      <c r="O83" s="2"/>
      <c r="P83" s="2"/>
      <c r="Q83" s="2"/>
      <c r="R83" s="2"/>
      <c r="S83" s="2"/>
      <c r="T83" s="2"/>
      <c r="U83" s="2"/>
      <c r="V83" s="3"/>
      <c r="W83" s="7"/>
      <c r="AA83" s="7"/>
      <c r="AB83" s="13"/>
      <c r="AC83" s="7" t="str">
        <f>PRODUCTOS[[#This Row],[Nombre comercial]]</f>
        <v>Gestión Municipal</v>
      </c>
      <c r="AD83" s="7"/>
      <c r="AE83" s="7"/>
      <c r="AF83" s="122"/>
      <c r="AG83" s="7"/>
      <c r="AH83" s="7"/>
      <c r="AI83" s="7"/>
      <c r="AJ83" s="7"/>
      <c r="AK83" s="7"/>
      <c r="AL83" s="7"/>
      <c r="AM83" s="7"/>
      <c r="AN83" s="100"/>
      <c r="AO83" s="7"/>
      <c r="AP83" s="7"/>
      <c r="AQ83" s="7">
        <v>2019</v>
      </c>
      <c r="AR83" s="7" t="s">
        <v>878</v>
      </c>
      <c r="AS83" s="102" t="str">
        <f>PRODUCTOS[[#This Row],[Data]]</f>
        <v>DATAMUNICIPIO</v>
      </c>
      <c r="AT83" s="7">
        <f>PRODUCTOS[[#This Row],[Tecnología]]</f>
        <v>0</v>
      </c>
      <c r="AU83" s="7"/>
      <c r="AV83" s="7"/>
      <c r="AW83" s="7"/>
      <c r="AX83" s="7"/>
      <c r="AY83" s="7"/>
      <c r="AZ83" s="7"/>
      <c r="BA83" s="7"/>
      <c r="BB83" s="7"/>
    </row>
    <row r="84" spans="1:54" ht="24" hidden="1" x14ac:dyDescent="0.35">
      <c r="A84" s="42" t="str">
        <f>+VLOOKUP(D84,'DATA`S'!$B$8:$C$33,2,0)</f>
        <v>0004</v>
      </c>
      <c r="B84" s="42" t="str">
        <f>VLOOKUP(PRODUCTOS[[#This Row],[País]],PAISES!$B$4:$C$11,2,0)</f>
        <v>01</v>
      </c>
      <c r="C84" s="9" t="s">
        <v>1187</v>
      </c>
      <c r="D84" s="2" t="s">
        <v>6</v>
      </c>
      <c r="E84" s="2" t="s">
        <v>193</v>
      </c>
      <c r="F84" s="2" t="str">
        <f t="shared" si="3"/>
        <v>0004-01-00077</v>
      </c>
      <c r="G84" s="2" t="s">
        <v>729</v>
      </c>
      <c r="H84" s="2" t="s">
        <v>729</v>
      </c>
      <c r="I84" s="2"/>
      <c r="J84" s="44">
        <f>+VLOOKUP(PRODUCTOS[[#This Row],[id_producto]],PRIORIZACION!$G$11:$J$112,4,0)</f>
        <v>0</v>
      </c>
      <c r="K84" s="2">
        <f>+VLOOKUP(PRODUCTOS[[#This Row],[id_producto]],PRIORIZACION!$G$11:$K$112,5,0)</f>
        <v>0</v>
      </c>
      <c r="L84" s="2">
        <f>+VLOOKUP(PRODUCTOS[[#This Row],[id_producto]],PRIORIZACION!$G$11:$L$112,6,0)</f>
        <v>0</v>
      </c>
      <c r="M84" s="2">
        <f>+VLOOKUP(PRODUCTOS[[#This Row],[id_producto]],PRIORIZACION!$G$11:$N$112,8,0)</f>
        <v>0</v>
      </c>
      <c r="N84" s="2"/>
      <c r="O84" s="2"/>
      <c r="P84" s="2"/>
      <c r="Q84" s="2"/>
      <c r="R84" s="2"/>
      <c r="S84" s="2"/>
      <c r="T84" s="2"/>
      <c r="U84" s="2"/>
      <c r="V84" s="3"/>
      <c r="W84" s="7"/>
      <c r="AA84" s="7"/>
      <c r="AB84" s="13"/>
      <c r="AC84" s="7" t="str">
        <f>PRODUCTOS[[#This Row],[Nombre comercial]]</f>
        <v>Planificación Territorial</v>
      </c>
      <c r="AD84" s="7"/>
      <c r="AE84" s="7"/>
      <c r="AF84" s="122"/>
      <c r="AG84" s="7"/>
      <c r="AH84" s="7"/>
      <c r="AI84" s="7"/>
      <c r="AJ84" s="7"/>
      <c r="AK84" s="7"/>
      <c r="AL84" s="7"/>
      <c r="AM84" s="7"/>
      <c r="AN84" s="100"/>
      <c r="AO84" s="7"/>
      <c r="AP84" s="7"/>
      <c r="AQ84" s="100"/>
      <c r="AR84" s="7" t="s">
        <v>878</v>
      </c>
      <c r="AS84" s="102" t="str">
        <f>PRODUCTOS[[#This Row],[Data]]</f>
        <v>DATAMUNICIPIO</v>
      </c>
      <c r="AT84" s="7">
        <f>PRODUCTOS[[#This Row],[Tecnología]]</f>
        <v>0</v>
      </c>
      <c r="AU84" s="7"/>
      <c r="AV84" s="7"/>
      <c r="AW84" s="7"/>
      <c r="AX84" s="7"/>
      <c r="AY84" s="7"/>
      <c r="AZ84" s="7"/>
      <c r="BA84" s="7"/>
      <c r="BB84" s="7"/>
    </row>
    <row r="85" spans="1:54" ht="24" hidden="1" x14ac:dyDescent="0.35">
      <c r="A85" s="42" t="str">
        <f>+VLOOKUP(D85,'DATA`S'!$B$8:$C$33,2,0)</f>
        <v>0004</v>
      </c>
      <c r="B85" s="42" t="str">
        <f>VLOOKUP(PRODUCTOS[[#This Row],[País]],PAISES!$B$4:$C$11,2,0)</f>
        <v>01</v>
      </c>
      <c r="C85" s="9" t="s">
        <v>1195</v>
      </c>
      <c r="D85" s="2" t="s">
        <v>6</v>
      </c>
      <c r="E85" s="2" t="s">
        <v>193</v>
      </c>
      <c r="F85" s="2" t="str">
        <f t="shared" si="3"/>
        <v>0004-01-00078</v>
      </c>
      <c r="G85" s="2" t="s">
        <v>1193</v>
      </c>
      <c r="H85" s="2" t="s">
        <v>1193</v>
      </c>
      <c r="I85" s="2"/>
      <c r="J85" s="44" t="e">
        <f>+VLOOKUP(PRODUCTOS[[#This Row],[id_producto]],PRIORIZACION!$G$11:$J$112,4,0)</f>
        <v>#N/A</v>
      </c>
      <c r="K85" s="2" t="e">
        <f>+VLOOKUP(PRODUCTOS[[#This Row],[id_producto]],PRIORIZACION!$G$11:$K$112,5,0)</f>
        <v>#N/A</v>
      </c>
      <c r="L85" s="2" t="e">
        <f>+VLOOKUP(PRODUCTOS[[#This Row],[id_producto]],PRIORIZACION!$G$11:$L$112,6,0)</f>
        <v>#N/A</v>
      </c>
      <c r="M85" s="2" t="e">
        <f>+VLOOKUP(PRODUCTOS[[#This Row],[id_producto]],PRIORIZACION!$G$11:$N$112,8,0)</f>
        <v>#N/A</v>
      </c>
      <c r="N85" s="2"/>
      <c r="O85" s="2"/>
      <c r="P85" s="2"/>
      <c r="Q85" s="2"/>
      <c r="R85" s="2"/>
      <c r="S85" s="2"/>
      <c r="T85" s="2"/>
      <c r="U85" s="2"/>
      <c r="V85" s="3"/>
      <c r="W85" s="7"/>
      <c r="AA85" s="7"/>
      <c r="AB85" s="13"/>
      <c r="AC85" s="7" t="str">
        <f>PRODUCTOS[[#This Row],[Nombre comercial]]</f>
        <v>Desarrollo y Equidad- Empleo</v>
      </c>
      <c r="AD85" s="7"/>
      <c r="AE85" s="7"/>
      <c r="AF85" s="122"/>
      <c r="AG85" s="7"/>
      <c r="AH85" s="7"/>
      <c r="AI85" s="7"/>
      <c r="AJ85" s="7"/>
      <c r="AK85" s="7"/>
      <c r="AL85" s="7"/>
      <c r="AM85" s="7"/>
      <c r="AN85" s="100"/>
      <c r="AO85" s="7"/>
      <c r="AP85" s="7"/>
      <c r="AQ85" s="7" t="s">
        <v>1197</v>
      </c>
      <c r="AR85" s="7" t="s">
        <v>878</v>
      </c>
      <c r="AS85" s="102" t="str">
        <f>PRODUCTOS[[#This Row],[Data]]</f>
        <v>DATAMUNICIPIO</v>
      </c>
      <c r="AT85" s="7" t="e">
        <f>PRODUCTOS[[#This Row],[Tecnología]]</f>
        <v>#N/A</v>
      </c>
      <c r="AU85" s="7"/>
      <c r="AV85" s="7"/>
      <c r="AW85" s="7"/>
      <c r="AX85" s="7"/>
      <c r="AY85" s="7"/>
      <c r="AZ85" s="7"/>
      <c r="BA85" s="7"/>
      <c r="BB85" s="7"/>
    </row>
    <row r="86" spans="1:54" ht="24" hidden="1" x14ac:dyDescent="0.35">
      <c r="A86" s="42" t="str">
        <f>+VLOOKUP(D86,'DATA`S'!$B$8:$C$33,2,0)</f>
        <v>0004</v>
      </c>
      <c r="B86" s="42" t="str">
        <f>VLOOKUP(PRODUCTOS[[#This Row],[País]],PAISES!$B$4:$C$11,2,0)</f>
        <v>01</v>
      </c>
      <c r="C86" s="9" t="s">
        <v>1196</v>
      </c>
      <c r="D86" s="2" t="s">
        <v>6</v>
      </c>
      <c r="E86" s="2" t="s">
        <v>193</v>
      </c>
      <c r="F86" s="2" t="str">
        <f t="shared" si="3"/>
        <v>0004-01-00079</v>
      </c>
      <c r="G86" s="2" t="s">
        <v>1194</v>
      </c>
      <c r="H86" s="2" t="s">
        <v>1194</v>
      </c>
      <c r="I86" s="2"/>
      <c r="J86" s="44" t="e">
        <f>+VLOOKUP(PRODUCTOS[[#This Row],[id_producto]],PRIORIZACION!$G$11:$J$112,4,0)</f>
        <v>#N/A</v>
      </c>
      <c r="K86" s="2" t="e">
        <f>+VLOOKUP(PRODUCTOS[[#This Row],[id_producto]],PRIORIZACION!$G$11:$K$112,5,0)</f>
        <v>#N/A</v>
      </c>
      <c r="L86" s="2" t="e">
        <f>+VLOOKUP(PRODUCTOS[[#This Row],[id_producto]],PRIORIZACION!$G$11:$L$112,6,0)</f>
        <v>#N/A</v>
      </c>
      <c r="M86" s="2" t="e">
        <f>+VLOOKUP(PRODUCTOS[[#This Row],[id_producto]],PRIORIZACION!$G$11:$N$112,8,0)</f>
        <v>#N/A</v>
      </c>
      <c r="N86" s="2"/>
      <c r="O86" s="2"/>
      <c r="P86" s="2"/>
      <c r="Q86" s="2"/>
      <c r="R86" s="2"/>
      <c r="S86" s="2"/>
      <c r="T86" s="2"/>
      <c r="U86" s="2"/>
      <c r="V86" s="3"/>
      <c r="W86" s="7"/>
      <c r="AA86" s="7"/>
      <c r="AB86" s="13"/>
      <c r="AC86" s="7" t="str">
        <f>PRODUCTOS[[#This Row],[Nombre comercial]]</f>
        <v>Desarrollo y Equidad - Ingresos</v>
      </c>
      <c r="AD86" s="7"/>
      <c r="AE86" s="7"/>
      <c r="AF86" s="122"/>
      <c r="AG86" s="7"/>
      <c r="AH86" s="7"/>
      <c r="AI86" s="7"/>
      <c r="AJ86" s="7"/>
      <c r="AK86" s="7"/>
      <c r="AL86" s="7"/>
      <c r="AM86" s="7"/>
      <c r="AN86" s="100"/>
      <c r="AO86" s="7"/>
      <c r="AP86" s="7"/>
      <c r="AQ86" s="7" t="s">
        <v>1199</v>
      </c>
      <c r="AR86" s="7" t="s">
        <v>878</v>
      </c>
      <c r="AS86" s="102" t="str">
        <f>PRODUCTOS[[#This Row],[Data]]</f>
        <v>DATAMUNICIPIO</v>
      </c>
      <c r="AT86" s="7" t="e">
        <f>PRODUCTOS[[#This Row],[Tecnología]]</f>
        <v>#N/A</v>
      </c>
      <c r="AU86" s="7"/>
      <c r="AV86" s="7"/>
      <c r="AW86" s="7"/>
      <c r="AX86" s="7"/>
      <c r="AY86" s="7"/>
      <c r="AZ86" s="7"/>
      <c r="BA86" s="7"/>
      <c r="BB86" s="7"/>
    </row>
    <row r="87" spans="1:54" hidden="1" x14ac:dyDescent="0.35">
      <c r="A87" s="42" t="str">
        <f>+VLOOKUP(D87,'DATA`S'!$B$8:$C$33,2,0)</f>
        <v>0001</v>
      </c>
      <c r="B87" s="42" t="str">
        <f>VLOOKUP(PRODUCTOS[[#This Row],[País]],PAISES!$B$4:$C$11,2,0)</f>
        <v>01</v>
      </c>
      <c r="C87" s="9" t="s">
        <v>1226</v>
      </c>
      <c r="D87" s="2" t="s">
        <v>3</v>
      </c>
      <c r="E87" s="2" t="s">
        <v>193</v>
      </c>
      <c r="F87" s="2" t="str">
        <f t="shared" si="3"/>
        <v>0001-01-00080</v>
      </c>
      <c r="G87" s="2" t="s">
        <v>1206</v>
      </c>
      <c r="H87" s="2"/>
      <c r="I87" s="2"/>
      <c r="J87" s="44">
        <f>+VLOOKUP(PRODUCTOS[[#This Row],[id_producto]],PRIORIZACION!$G$11:$J$112,4,0)</f>
        <v>0</v>
      </c>
      <c r="K87" s="2">
        <f>+VLOOKUP(PRODUCTOS[[#This Row],[id_producto]],PRIORIZACION!$G$11:$K$112,5,0)</f>
        <v>0</v>
      </c>
      <c r="L87" s="2">
        <f>+VLOOKUP(PRODUCTOS[[#This Row],[id_producto]],PRIORIZACION!$G$11:$L$112,6,0)</f>
        <v>0</v>
      </c>
      <c r="M87" s="2">
        <f>+VLOOKUP(PRODUCTOS[[#This Row],[id_producto]],PRIORIZACION!$G$11:$N$112,8,0)</f>
        <v>0</v>
      </c>
      <c r="N87" s="2"/>
      <c r="O87" s="2"/>
      <c r="P87" s="2"/>
      <c r="Q87" s="2"/>
      <c r="R87" s="2"/>
      <c r="S87" s="2"/>
      <c r="T87" s="2"/>
      <c r="U87" s="2"/>
      <c r="V87" s="3"/>
      <c r="W87" s="7"/>
      <c r="AA87" s="7"/>
      <c r="AB87" s="13"/>
      <c r="AC87" s="7">
        <f>PRODUCTOS[[#This Row],[Nombre comercial]]</f>
        <v>0</v>
      </c>
      <c r="AF87" s="123"/>
      <c r="AS87" t="str">
        <f>PRODUCTOS[[#This Row],[Data]]</f>
        <v>DATASALUD</v>
      </c>
      <c r="AT87">
        <f>PRODUCTOS[[#This Row],[Tecnología]]</f>
        <v>0</v>
      </c>
      <c r="AV87" t="s">
        <v>963</v>
      </c>
    </row>
    <row r="88" spans="1:54" hidden="1" x14ac:dyDescent="0.35">
      <c r="A88" s="42" t="str">
        <f>+VLOOKUP(D88,'DATA`S'!$B$8:$C$33,2,0)</f>
        <v>0001</v>
      </c>
      <c r="B88" s="42" t="str">
        <f>VLOOKUP(PRODUCTOS[[#This Row],[País]],PAISES!$B$4:$C$11,2,0)</f>
        <v>01</v>
      </c>
      <c r="C88" s="9" t="s">
        <v>1227</v>
      </c>
      <c r="D88" s="2" t="s">
        <v>3</v>
      </c>
      <c r="E88" s="2" t="s">
        <v>193</v>
      </c>
      <c r="F88" s="2" t="str">
        <f t="shared" si="3"/>
        <v>0001-01-00081</v>
      </c>
      <c r="G88" s="2" t="s">
        <v>763</v>
      </c>
      <c r="H88" s="2"/>
      <c r="I88" s="2"/>
      <c r="J88" s="44">
        <f>+VLOOKUP(PRODUCTOS[[#This Row],[id_producto]],PRIORIZACION!$G$11:$J$112,4,0)</f>
        <v>0.1</v>
      </c>
      <c r="K88" s="2" t="str">
        <f>+VLOOKUP(PRODUCTOS[[#This Row],[id_producto]],PRIORIZACION!$G$11:$K$112,5,0)</f>
        <v>Patricio</v>
      </c>
      <c r="L88" s="2" t="str">
        <f>+VLOOKUP(PRODUCTOS[[#This Row],[id_producto]],PRIORIZACION!$G$11:$L$112,6,0)</f>
        <v>Carolina</v>
      </c>
      <c r="M88" s="2" t="str">
        <f>+VLOOKUP(PRODUCTOS[[#This Row],[id_producto]],PRIORIZACION!$G$11:$N$112,8,0)</f>
        <v>POWER BI</v>
      </c>
      <c r="N88" s="2"/>
      <c r="O88" s="2"/>
      <c r="P88" s="2"/>
      <c r="Q88" s="2"/>
      <c r="R88" s="2"/>
      <c r="S88" s="2"/>
      <c r="T88" s="2"/>
      <c r="U88" s="2"/>
      <c r="V88" s="3"/>
      <c r="W88" s="7"/>
      <c r="AA88" s="7"/>
      <c r="AB88" s="13"/>
      <c r="AC88" s="7">
        <f>PRODUCTOS[[#This Row],[Nombre comercial]]</f>
        <v>0</v>
      </c>
      <c r="AF88" s="123"/>
      <c r="AS88" t="str">
        <f>PRODUCTOS[[#This Row],[Data]]</f>
        <v>DATASALUD</v>
      </c>
      <c r="AT88" t="str">
        <f>PRODUCTOS[[#This Row],[Tecnología]]</f>
        <v>POWER BI</v>
      </c>
    </row>
    <row r="89" spans="1:54" hidden="1" x14ac:dyDescent="0.35">
      <c r="A89" s="42" t="str">
        <f>+VLOOKUP(D89,'DATA`S'!$B$8:$C$33,2,0)</f>
        <v>0001</v>
      </c>
      <c r="B89" s="42" t="str">
        <f>VLOOKUP(PRODUCTOS[[#This Row],[País]],PAISES!$B$4:$C$11,2,0)</f>
        <v>01</v>
      </c>
      <c r="C89" s="9" t="s">
        <v>1228</v>
      </c>
      <c r="D89" s="2" t="s">
        <v>3</v>
      </c>
      <c r="E89" s="2" t="s">
        <v>193</v>
      </c>
      <c r="F89" s="2" t="str">
        <f t="shared" si="3"/>
        <v>0001-01-00082</v>
      </c>
      <c r="G89" s="2" t="s">
        <v>764</v>
      </c>
      <c r="H89" s="2"/>
      <c r="I89" s="2"/>
      <c r="J89" s="44">
        <f>+VLOOKUP(PRODUCTOS[[#This Row],[id_producto]],PRIORIZACION!$G$11:$J$112,4,0)</f>
        <v>0.1</v>
      </c>
      <c r="K89" s="2" t="str">
        <f>+VLOOKUP(PRODUCTOS[[#This Row],[id_producto]],PRIORIZACION!$G$11:$K$112,5,0)</f>
        <v>Patricio</v>
      </c>
      <c r="L89" s="2" t="str">
        <f>+VLOOKUP(PRODUCTOS[[#This Row],[id_producto]],PRIORIZACION!$G$11:$L$112,6,0)</f>
        <v>Carolina</v>
      </c>
      <c r="M89" s="2" t="str">
        <f>+VLOOKUP(PRODUCTOS[[#This Row],[id_producto]],PRIORIZACION!$G$11:$N$112,8,0)</f>
        <v>POWER BI</v>
      </c>
      <c r="N89" s="2"/>
      <c r="O89" s="2"/>
      <c r="P89" s="2"/>
      <c r="Q89" s="2"/>
      <c r="R89" s="2"/>
      <c r="S89" s="2"/>
      <c r="T89" s="2"/>
      <c r="U89" s="2"/>
      <c r="V89" s="3"/>
      <c r="W89" s="7"/>
      <c r="AA89" s="7"/>
      <c r="AB89" s="13"/>
      <c r="AC89" s="7">
        <f>PRODUCTOS[[#This Row],[Nombre comercial]]</f>
        <v>0</v>
      </c>
      <c r="AF89" s="123"/>
      <c r="AS89" t="str">
        <f>PRODUCTOS[[#This Row],[Data]]</f>
        <v>DATASALUD</v>
      </c>
      <c r="AT89" t="str">
        <f>PRODUCTOS[[#This Row],[Tecnología]]</f>
        <v>POWER BI</v>
      </c>
    </row>
    <row r="90" spans="1:54" ht="60" hidden="1" x14ac:dyDescent="0.35">
      <c r="A90" s="42" t="str">
        <f>+VLOOKUP(D90,'DATA`S'!$B$8:$C$33,2,0)</f>
        <v>0001</v>
      </c>
      <c r="B90" s="42" t="str">
        <f>VLOOKUP(PRODUCTOS[[#This Row],[País]],PAISES!$B$4:$C$11,2,0)</f>
        <v>02</v>
      </c>
      <c r="C90" s="9" t="s">
        <v>1233</v>
      </c>
      <c r="D90" s="2" t="s">
        <v>3</v>
      </c>
      <c r="E90" s="2" t="s">
        <v>767</v>
      </c>
      <c r="F90" s="2" t="str">
        <f t="shared" si="3"/>
        <v>0001-02-00083</v>
      </c>
      <c r="G90" s="2" t="s">
        <v>1132</v>
      </c>
      <c r="H90" s="2" t="s">
        <v>1348</v>
      </c>
      <c r="I90" s="2"/>
      <c r="J90" s="44">
        <f>+VLOOKUP(PRODUCTOS[[#This Row],[id_producto]],PRIORIZACION!$G$11:$J$112,4,0)</f>
        <v>1</v>
      </c>
      <c r="K90" s="2">
        <f>+VLOOKUP(PRODUCTOS[[#This Row],[id_producto]],PRIORIZACION!$G$11:$K$112,5,0)</f>
        <v>0</v>
      </c>
      <c r="L90" s="2">
        <f>+VLOOKUP(PRODUCTOS[[#This Row],[id_producto]],PRIORIZACION!$G$11:$L$112,6,0)</f>
        <v>0</v>
      </c>
      <c r="M90" s="2">
        <f>+VLOOKUP(PRODUCTOS[[#This Row],[id_producto]],PRIORIZACION!$G$11:$N$112,8,0)</f>
        <v>0</v>
      </c>
      <c r="N90" s="2"/>
      <c r="O90" s="2"/>
      <c r="P90" s="2"/>
      <c r="Q90" s="2"/>
      <c r="R90" s="2"/>
      <c r="S90" s="2"/>
      <c r="T90" s="2"/>
      <c r="U90" s="2"/>
      <c r="V90" s="3"/>
      <c r="W90" s="7"/>
      <c r="AA90" s="7"/>
      <c r="AB90" s="13"/>
      <c r="AC90" s="7" t="str">
        <f>PRODUCTOS[[#This Row],[Nombre comercial]]</f>
        <v>Avance del COVID-19</v>
      </c>
      <c r="AF90" s="123"/>
      <c r="AS90" t="str">
        <f>PRODUCTOS[[#This Row],[Data]]</f>
        <v>DATASALUD</v>
      </c>
      <c r="AT90">
        <f>PRODUCTOS[[#This Row],[Tecnología]]</f>
        <v>0</v>
      </c>
      <c r="AV90" s="132" t="s">
        <v>962</v>
      </c>
      <c r="AW90" s="131"/>
      <c r="AX90" s="7" t="s">
        <v>880</v>
      </c>
      <c r="BA90" s="7">
        <v>1</v>
      </c>
      <c r="BB90" s="7" t="s">
        <v>1335</v>
      </c>
    </row>
    <row r="91" spans="1:54" hidden="1" x14ac:dyDescent="0.35">
      <c r="A91" s="42" t="str">
        <f>+VLOOKUP(D91,'DATA`S'!$B$8:$C$33,2,0)</f>
        <v>0017</v>
      </c>
      <c r="B91" s="42" t="str">
        <f>VLOOKUP(PRODUCTOS[[#This Row],[País]],PAISES!$B$4:$C$11,2,0)</f>
        <v>04</v>
      </c>
      <c r="C91" s="9" t="s">
        <v>1314</v>
      </c>
      <c r="D91" s="2" t="s">
        <v>670</v>
      </c>
      <c r="E91" s="2" t="s">
        <v>840</v>
      </c>
      <c r="F91" s="42" t="str">
        <f>A91&amp;"-"&amp;B91&amp;"-"&amp;C91</f>
        <v>0017-04-00084</v>
      </c>
      <c r="G91" s="2" t="s">
        <v>1313</v>
      </c>
      <c r="H91" s="2" t="s">
        <v>1313</v>
      </c>
      <c r="I91" s="2"/>
      <c r="J91" s="44" t="e">
        <f>+VLOOKUP(PRODUCTOS[[#This Row],[id_producto]],PRIORIZACION!$G$11:$J$112,4,0)</f>
        <v>#N/A</v>
      </c>
      <c r="K91" s="2" t="e">
        <f>+VLOOKUP(PRODUCTOS[[#This Row],[id_producto]],PRIORIZACION!$G$11:$K$112,5,0)</f>
        <v>#N/A</v>
      </c>
      <c r="L91" s="2" t="e">
        <f>+VLOOKUP(PRODUCTOS[[#This Row],[id_producto]],PRIORIZACION!$G$11:$L$112,6,0)</f>
        <v>#N/A</v>
      </c>
      <c r="M91" s="2" t="e">
        <f>+VLOOKUP(PRODUCTOS[[#This Row],[id_producto]],PRIORIZACION!$G$11:$N$112,8,0)</f>
        <v>#N/A</v>
      </c>
      <c r="N91" s="2"/>
      <c r="O91" s="2"/>
      <c r="P91" s="2"/>
      <c r="Q91" s="2"/>
      <c r="R91" s="2"/>
      <c r="S91" s="2"/>
      <c r="T91" s="2"/>
      <c r="U91" s="2"/>
      <c r="V91" s="3"/>
      <c r="W91" s="7"/>
      <c r="AA91" s="7"/>
      <c r="AB91" s="13"/>
      <c r="AF91" s="123"/>
      <c r="AS91" s="127" t="str">
        <f>PRODUCTOS[[#This Row],[Data]]</f>
        <v>DATAELECCIONES</v>
      </c>
      <c r="AT91" s="127" t="e">
        <f>PRODUCTOS[[#This Row],[Tecnología]]</f>
        <v>#N/A</v>
      </c>
    </row>
    <row r="92" spans="1:54" ht="48.5" hidden="1" customHeight="1" x14ac:dyDescent="0.35">
      <c r="A92" s="42" t="str">
        <f>+VLOOKUP(D92,'DATA`S'!$B$8:$C$33,2,0)</f>
        <v>0018</v>
      </c>
      <c r="B92" s="42" t="str">
        <f>VLOOKUP(PRODUCTOS[[#This Row],[País]],PAISES!$B$4:$C$11,2,0)</f>
        <v>01</v>
      </c>
      <c r="C92" s="9" t="s">
        <v>1315</v>
      </c>
      <c r="D92" s="2" t="s">
        <v>28</v>
      </c>
      <c r="E92" s="2" t="s">
        <v>193</v>
      </c>
      <c r="F92" s="42" t="str">
        <f>A92&amp;"-"&amp;B92&amp;"-"&amp;C92</f>
        <v>0018-01-00085</v>
      </c>
      <c r="G92" s="2" t="s">
        <v>823</v>
      </c>
      <c r="H92" s="2"/>
      <c r="I92" s="2"/>
      <c r="J92" s="44">
        <f>+VLOOKUP(PRODUCTOS[[#This Row],[id_producto]],PRIORIZACION!$G$11:$J$112,4,0)</f>
        <v>0.5</v>
      </c>
      <c r="K92" s="2" t="str">
        <f>+VLOOKUP(PRODUCTOS[[#This Row],[id_producto]],PRIORIZACION!$G$11:$K$112,5,0)</f>
        <v>Patricio</v>
      </c>
      <c r="L92" s="2" t="str">
        <f>+VLOOKUP(PRODUCTOS[[#This Row],[id_producto]],PRIORIZACION!$G$11:$L$112,6,0)</f>
        <v>Reyes-Monse</v>
      </c>
      <c r="M92" s="2" t="str">
        <f>+VLOOKUP(PRODUCTOS[[#This Row],[id_producto]],PRIORIZACION!$G$11:$N$112,8,0)</f>
        <v>POWER BI</v>
      </c>
      <c r="N92" s="2"/>
      <c r="O92" s="2"/>
      <c r="P92" s="2"/>
      <c r="Q92" s="2"/>
      <c r="R92" s="2"/>
      <c r="S92" s="2"/>
      <c r="T92" s="2"/>
      <c r="U92" s="2"/>
      <c r="V92" s="3"/>
      <c r="W92" s="7"/>
      <c r="AA92" s="7"/>
      <c r="AB92" s="13"/>
      <c r="AF92" s="123"/>
      <c r="AS92" s="127" t="str">
        <f>PRODUCTOS[[#This Row],[Data]]</f>
        <v>DATAEVALUACIÓN</v>
      </c>
      <c r="AT92" s="127" t="str">
        <f>PRODUCTOS[[#This Row],[Tecnología]]</f>
        <v>POWER BI</v>
      </c>
    </row>
    <row r="93" spans="1:54" hidden="1" x14ac:dyDescent="0.35">
      <c r="A93" s="42" t="str">
        <f>+VLOOKUP(D93,'DATA`S'!$B$8:$C$33,2,0)</f>
        <v>0019</v>
      </c>
      <c r="B93" s="42" t="str">
        <f>VLOOKUP(PRODUCTOS[[#This Row],[País]],PAISES!$B$4:$C$11,2,0)</f>
        <v>02</v>
      </c>
      <c r="C93" s="9" t="s">
        <v>1316</v>
      </c>
      <c r="D93" s="2" t="s">
        <v>837</v>
      </c>
      <c r="E93" s="2" t="s">
        <v>767</v>
      </c>
      <c r="F93" s="42" t="str">
        <f>A93&amp;"-"&amp;B93&amp;"-"&amp;C93</f>
        <v>0019-02-00086</v>
      </c>
      <c r="G93" s="2" t="s">
        <v>1202</v>
      </c>
      <c r="H93" s="2"/>
      <c r="I93" s="2"/>
      <c r="J93" s="44">
        <f>+VLOOKUP(PRODUCTOS[[#This Row],[id_producto]],PRIORIZACION!$G$11:$J$112,4,0)</f>
        <v>0</v>
      </c>
      <c r="K93" s="2">
        <f>+VLOOKUP(PRODUCTOS[[#This Row],[id_producto]],PRIORIZACION!$G$11:$K$112,5,0)</f>
        <v>0</v>
      </c>
      <c r="L93" s="2">
        <f>+VLOOKUP(PRODUCTOS[[#This Row],[id_producto]],PRIORIZACION!$G$11:$L$112,6,0)</f>
        <v>0</v>
      </c>
      <c r="M93" s="2">
        <f>+VLOOKUP(PRODUCTOS[[#This Row],[id_producto]],PRIORIZACION!$G$11:$N$112,8,0)</f>
        <v>0</v>
      </c>
      <c r="N93" s="2"/>
      <c r="O93" s="2"/>
      <c r="P93" s="2"/>
      <c r="Q93" s="2"/>
      <c r="R93" s="2"/>
      <c r="S93" s="2"/>
      <c r="T93" s="2"/>
      <c r="U93" s="2"/>
      <c r="V93" s="3"/>
      <c r="W93" s="7"/>
      <c r="AA93" s="7"/>
      <c r="AB93" s="13"/>
      <c r="AF93" s="123"/>
      <c r="AS93" s="127" t="str">
        <f>PRODUCTOS[[#This Row],[Data]]</f>
        <v>DATAPUEBLOS</v>
      </c>
      <c r="AT93" s="127">
        <f>PRODUCTOS[[#This Row],[Tecnología]]</f>
        <v>0</v>
      </c>
    </row>
    <row r="94" spans="1:54" hidden="1" x14ac:dyDescent="0.35">
      <c r="A94" s="42" t="str">
        <f>+VLOOKUP(D94,'DATA`S'!$B$8:$C$33,2,0)</f>
        <v>0019</v>
      </c>
      <c r="B94" s="42" t="str">
        <f>VLOOKUP(PRODUCTOS[[#This Row],[País]],PAISES!$B$4:$C$11,2,0)</f>
        <v>02</v>
      </c>
      <c r="C94" s="9" t="s">
        <v>1317</v>
      </c>
      <c r="D94" s="2" t="s">
        <v>837</v>
      </c>
      <c r="E94" s="2" t="s">
        <v>767</v>
      </c>
      <c r="F94" s="42" t="str">
        <f>A94&amp;"-"&amp;B94&amp;"-"&amp;C94</f>
        <v>0019-02-00087</v>
      </c>
      <c r="G94" s="2" t="s">
        <v>1318</v>
      </c>
      <c r="H94" s="2"/>
      <c r="I94" s="2"/>
      <c r="J94" s="44">
        <f>+VLOOKUP(PRODUCTOS[[#This Row],[id_producto]],PRIORIZACION!$G$11:$J$112,4,0)</f>
        <v>0</v>
      </c>
      <c r="K94" s="2">
        <f>+VLOOKUP(PRODUCTOS[[#This Row],[id_producto]],PRIORIZACION!$G$11:$K$112,5,0)</f>
        <v>0</v>
      </c>
      <c r="L94" s="2">
        <f>+VLOOKUP(PRODUCTOS[[#This Row],[id_producto]],PRIORIZACION!$G$11:$L$112,6,0)</f>
        <v>0</v>
      </c>
      <c r="M94" s="2">
        <f>+VLOOKUP(PRODUCTOS[[#This Row],[id_producto]],PRIORIZACION!$G$11:$N$112,8,0)</f>
        <v>0</v>
      </c>
      <c r="N94" s="2"/>
      <c r="O94" s="2"/>
      <c r="P94" s="2"/>
      <c r="Q94" s="2"/>
      <c r="R94" s="2"/>
      <c r="S94" s="2"/>
      <c r="T94" s="2"/>
      <c r="U94" s="2"/>
      <c r="V94" s="3"/>
      <c r="W94" s="7"/>
      <c r="AA94" s="7"/>
      <c r="AB94" s="13"/>
      <c r="AF94" s="123"/>
      <c r="AS94" s="127" t="str">
        <f>PRODUCTOS[[#This Row],[Data]]</f>
        <v>DATAPUEBLOS</v>
      </c>
      <c r="AT94" s="127">
        <f>PRODUCTOS[[#This Row],[Tecnología]]</f>
        <v>0</v>
      </c>
    </row>
    <row r="95" spans="1:54" hidden="1" x14ac:dyDescent="0.35">
      <c r="A95" s="42" t="str">
        <f>+VLOOKUP(D95,'DATA`S'!$B$8:$C$33,2,0)</f>
        <v>0001</v>
      </c>
      <c r="B95" s="42" t="str">
        <f>VLOOKUP(PRODUCTOS[[#This Row],[País]],PAISES!$B$4:$C$11,2,0)</f>
        <v>01</v>
      </c>
      <c r="C95" s="9" t="s">
        <v>1322</v>
      </c>
      <c r="D95" s="2" t="s">
        <v>3</v>
      </c>
      <c r="E95" s="2" t="s">
        <v>193</v>
      </c>
      <c r="F95" s="42" t="str">
        <f>A95&amp;"-"&amp;B95&amp;"-"&amp;C95</f>
        <v>0001-01-00088</v>
      </c>
      <c r="G95" s="2" t="s">
        <v>765</v>
      </c>
      <c r="H95" s="2"/>
      <c r="I95" s="2"/>
      <c r="J95" s="44">
        <f>+VLOOKUP(PRODUCTOS[[#This Row],[id_producto]],PRIORIZACION!$G$11:$J$112,4,0)</f>
        <v>0.3</v>
      </c>
      <c r="K95" s="2" t="str">
        <f>+VLOOKUP(PRODUCTOS[[#This Row],[id_producto]],PRIORIZACION!$G$11:$K$112,5,0)</f>
        <v>Abner</v>
      </c>
      <c r="L95" s="2" t="str">
        <f>+VLOOKUP(PRODUCTOS[[#This Row],[id_producto]],PRIORIZACION!$G$11:$L$112,6,0)</f>
        <v>Carolina</v>
      </c>
      <c r="M95" s="2" t="str">
        <f>+VLOOKUP(PRODUCTOS[[#This Row],[id_producto]],PRIORIZACION!$G$11:$N$112,8,0)</f>
        <v>ARCGISONLINE</v>
      </c>
      <c r="N95" s="2"/>
      <c r="O95" s="2"/>
      <c r="P95" s="2"/>
      <c r="Q95" s="2"/>
      <c r="R95" s="2"/>
      <c r="S95" s="2"/>
      <c r="T95" s="2"/>
      <c r="U95" s="2"/>
      <c r="V95" s="3"/>
      <c r="W95" s="7"/>
      <c r="AA95" s="7"/>
      <c r="AB95" s="13"/>
      <c r="AF95" s="123"/>
      <c r="AS95" s="127" t="str">
        <f>PRODUCTOS[[#This Row],[Data]]</f>
        <v>DATASALUD</v>
      </c>
      <c r="AT95" s="127" t="str">
        <f>PRODUCTOS[[#This Row],[Tecnología]]</f>
        <v>ARCGISONLINE</v>
      </c>
    </row>
  </sheetData>
  <phoneticPr fontId="2" type="noConversion"/>
  <conditionalFormatting sqref="J8:J95">
    <cfRule type="colorScale" priority="4">
      <colorScale>
        <cfvo type="min"/>
        <cfvo type="percentile" val="50"/>
        <cfvo type="max"/>
        <color rgb="FFF8696B"/>
        <color rgb="FFFFEB84"/>
        <color rgb="FF63BE7B"/>
      </colorScale>
    </cfRule>
  </conditionalFormatting>
  <hyperlinks>
    <hyperlink ref="Y17" r:id="rId1" xr:uid="{C77996A8-4894-4105-94AE-98881F48FB59}"/>
    <hyperlink ref="X59" r:id="rId2" xr:uid="{C6F80EAB-EF7C-46B7-B8CB-728C0EE7930D}"/>
  </hyperlinks>
  <pageMargins left="0.7" right="0.7" top="0.75" bottom="0.75" header="0.3" footer="0.3"/>
  <pageSetup orientation="portrait" horizontalDpi="4294967293" verticalDpi="4294967293"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CE941-44B2-41AF-B104-0EFC03F75B70}">
  <dimension ref="A1"/>
  <sheetViews>
    <sheetView workbookViewId="0">
      <selection activeCell="K24" sqref="K24"/>
    </sheetView>
  </sheetViews>
  <sheetFormatPr baseColWidth="10" defaultRowHeight="14.5" x14ac:dyDescent="0.35"/>
  <cols>
    <col min="1" max="1" width="17.90625" bestFit="1" customWidth="1"/>
    <col min="12" max="12" width="13" bestFit="1" customWidth="1"/>
    <col min="13" max="13" width="19.36328125" bestFit="1" customWidth="1"/>
    <col min="14" max="14" width="12.90625" bestFit="1" customWidth="1"/>
    <col min="15" max="15" width="14.90625" bestFit="1"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EB1DF-555F-4C14-8E69-28A1E57A4895}">
  <dimension ref="A1"/>
  <sheetViews>
    <sheetView topLeftCell="A4" workbookViewId="0">
      <selection activeCell="E10" sqref="E10"/>
    </sheetView>
  </sheetViews>
  <sheetFormatPr baseColWidth="10"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BC1C9-A7B2-4609-9A72-8F077292DA6C}">
  <dimension ref="B3:H445"/>
  <sheetViews>
    <sheetView zoomScale="80" zoomScaleNormal="80" workbookViewId="0">
      <selection activeCell="D6" sqref="D6"/>
    </sheetView>
  </sheetViews>
  <sheetFormatPr baseColWidth="10" defaultRowHeight="14.5" x14ac:dyDescent="0.35"/>
  <cols>
    <col min="2" max="3" width="21.08984375" customWidth="1"/>
    <col min="4" max="4" width="37.90625" customWidth="1"/>
    <col min="5" max="5" width="19.6328125" bestFit="1" customWidth="1"/>
    <col min="6" max="6" width="12.08984375" customWidth="1"/>
    <col min="7" max="7" width="33.6328125" customWidth="1"/>
  </cols>
  <sheetData>
    <row r="3" spans="2:8" x14ac:dyDescent="0.35">
      <c r="B3" t="s">
        <v>31</v>
      </c>
      <c r="C3" t="s">
        <v>669</v>
      </c>
      <c r="D3" t="s">
        <v>668</v>
      </c>
      <c r="E3" t="s">
        <v>244</v>
      </c>
      <c r="F3" t="s">
        <v>243</v>
      </c>
      <c r="G3" t="s">
        <v>242</v>
      </c>
      <c r="H3" t="s">
        <v>667</v>
      </c>
    </row>
    <row r="4" spans="2:8" x14ac:dyDescent="0.35">
      <c r="B4" s="17" t="s">
        <v>6</v>
      </c>
      <c r="C4" s="2"/>
      <c r="D4" s="2" t="s">
        <v>246</v>
      </c>
      <c r="E4" s="16" t="s">
        <v>248</v>
      </c>
      <c r="F4" s="2">
        <v>1</v>
      </c>
      <c r="G4" s="2" t="s">
        <v>245</v>
      </c>
      <c r="H4" t="s">
        <v>247</v>
      </c>
    </row>
    <row r="5" spans="2:8" ht="43.5" x14ac:dyDescent="0.35">
      <c r="B5" s="17" t="s">
        <v>6</v>
      </c>
      <c r="C5" s="2"/>
      <c r="D5" s="2" t="s">
        <v>250</v>
      </c>
      <c r="E5" s="16" t="s">
        <v>252</v>
      </c>
      <c r="F5" s="2">
        <v>1</v>
      </c>
      <c r="G5" s="2" t="s">
        <v>249</v>
      </c>
      <c r="H5" t="s">
        <v>251</v>
      </c>
    </row>
    <row r="6" spans="2:8" ht="29" x14ac:dyDescent="0.35">
      <c r="B6" s="2" t="s">
        <v>4</v>
      </c>
      <c r="C6" s="2"/>
      <c r="D6" s="2" t="s">
        <v>254</v>
      </c>
      <c r="E6" s="16" t="s">
        <v>256</v>
      </c>
      <c r="F6" s="2">
        <v>1</v>
      </c>
      <c r="G6" s="2" t="s">
        <v>253</v>
      </c>
      <c r="H6" t="s">
        <v>255</v>
      </c>
    </row>
    <row r="7" spans="2:8" x14ac:dyDescent="0.35">
      <c r="B7" s="2" t="s">
        <v>4</v>
      </c>
      <c r="C7" s="2"/>
      <c r="D7" s="2" t="s">
        <v>223</v>
      </c>
      <c r="E7" s="16" t="s">
        <v>256</v>
      </c>
      <c r="F7" s="2">
        <v>1</v>
      </c>
      <c r="G7" s="2" t="s">
        <v>253</v>
      </c>
      <c r="H7" t="s">
        <v>255</v>
      </c>
    </row>
    <row r="8" spans="2:8" ht="29" x14ac:dyDescent="0.35">
      <c r="B8" s="2" t="s">
        <v>4</v>
      </c>
      <c r="C8" s="2"/>
      <c r="D8" s="2" t="s">
        <v>226</v>
      </c>
      <c r="E8" s="16" t="s">
        <v>256</v>
      </c>
      <c r="F8" s="2">
        <v>1</v>
      </c>
      <c r="G8" s="2" t="s">
        <v>253</v>
      </c>
      <c r="H8" t="s">
        <v>255</v>
      </c>
    </row>
    <row r="9" spans="2:8" ht="29" x14ac:dyDescent="0.35">
      <c r="B9" s="2" t="s">
        <v>4</v>
      </c>
      <c r="C9" s="2"/>
      <c r="D9" s="2" t="s">
        <v>225</v>
      </c>
      <c r="E9" s="16" t="s">
        <v>256</v>
      </c>
      <c r="F9" s="2">
        <v>1</v>
      </c>
      <c r="G9" s="2" t="s">
        <v>253</v>
      </c>
      <c r="H9" t="s">
        <v>255</v>
      </c>
    </row>
    <row r="10" spans="2:8" ht="29" x14ac:dyDescent="0.35">
      <c r="B10" s="2" t="s">
        <v>4</v>
      </c>
      <c r="C10" s="2"/>
      <c r="D10" s="2" t="s">
        <v>228</v>
      </c>
      <c r="E10" s="16" t="s">
        <v>256</v>
      </c>
      <c r="F10" s="2">
        <v>1</v>
      </c>
      <c r="G10" s="2" t="s">
        <v>253</v>
      </c>
      <c r="H10" t="s">
        <v>255</v>
      </c>
    </row>
    <row r="11" spans="2:8" ht="29" x14ac:dyDescent="0.35">
      <c r="B11" s="2" t="s">
        <v>4</v>
      </c>
      <c r="C11" s="2"/>
      <c r="D11" s="2" t="s">
        <v>254</v>
      </c>
      <c r="E11" s="16" t="s">
        <v>256</v>
      </c>
      <c r="F11" s="2">
        <v>1</v>
      </c>
      <c r="G11" s="2" t="s">
        <v>257</v>
      </c>
      <c r="H11" t="s">
        <v>258</v>
      </c>
    </row>
    <row r="12" spans="2:8" x14ac:dyDescent="0.35">
      <c r="B12" s="2" t="s">
        <v>4</v>
      </c>
      <c r="C12" s="2"/>
      <c r="D12" s="2" t="s">
        <v>223</v>
      </c>
      <c r="E12" s="16" t="s">
        <v>256</v>
      </c>
      <c r="F12" s="2">
        <v>1</v>
      </c>
      <c r="G12" s="2" t="s">
        <v>257</v>
      </c>
      <c r="H12" t="s">
        <v>258</v>
      </c>
    </row>
    <row r="13" spans="2:8" ht="29" x14ac:dyDescent="0.35">
      <c r="B13" s="2" t="s">
        <v>4</v>
      </c>
      <c r="C13" s="2"/>
      <c r="D13" s="2" t="s">
        <v>226</v>
      </c>
      <c r="E13" s="16" t="s">
        <v>256</v>
      </c>
      <c r="F13" s="2">
        <v>1</v>
      </c>
      <c r="G13" s="2" t="s">
        <v>257</v>
      </c>
      <c r="H13" t="s">
        <v>258</v>
      </c>
    </row>
    <row r="14" spans="2:8" ht="29" x14ac:dyDescent="0.35">
      <c r="B14" s="2" t="s">
        <v>4</v>
      </c>
      <c r="C14" s="2"/>
      <c r="D14" s="2" t="s">
        <v>225</v>
      </c>
      <c r="E14" s="16" t="s">
        <v>256</v>
      </c>
      <c r="F14" s="2">
        <v>1</v>
      </c>
      <c r="G14" s="2" t="s">
        <v>257</v>
      </c>
      <c r="H14" t="s">
        <v>258</v>
      </c>
    </row>
    <row r="15" spans="2:8" ht="29" x14ac:dyDescent="0.35">
      <c r="B15" s="2" t="s">
        <v>4</v>
      </c>
      <c r="C15" s="2"/>
      <c r="D15" s="2" t="s">
        <v>228</v>
      </c>
      <c r="E15" s="16" t="s">
        <v>256</v>
      </c>
      <c r="F15" s="2">
        <v>1</v>
      </c>
      <c r="G15" s="2" t="s">
        <v>257</v>
      </c>
      <c r="H15" t="s">
        <v>258</v>
      </c>
    </row>
    <row r="16" spans="2:8" ht="29" x14ac:dyDescent="0.35">
      <c r="B16" s="2" t="s">
        <v>4</v>
      </c>
      <c r="C16" s="2"/>
      <c r="D16" s="2" t="s">
        <v>254</v>
      </c>
      <c r="E16" s="16" t="s">
        <v>256</v>
      </c>
      <c r="F16" s="2">
        <v>1</v>
      </c>
      <c r="G16" s="2" t="s">
        <v>259</v>
      </c>
      <c r="H16" t="s">
        <v>260</v>
      </c>
    </row>
    <row r="17" spans="2:8" x14ac:dyDescent="0.35">
      <c r="B17" s="2" t="s">
        <v>4</v>
      </c>
      <c r="C17" s="2"/>
      <c r="D17" s="2" t="s">
        <v>223</v>
      </c>
      <c r="E17" s="16" t="s">
        <v>256</v>
      </c>
      <c r="F17" s="2">
        <v>1</v>
      </c>
      <c r="G17" s="2" t="s">
        <v>259</v>
      </c>
      <c r="H17" t="s">
        <v>260</v>
      </c>
    </row>
    <row r="18" spans="2:8" ht="29" x14ac:dyDescent="0.35">
      <c r="B18" s="2" t="s">
        <v>4</v>
      </c>
      <c r="C18" s="2"/>
      <c r="D18" s="2" t="s">
        <v>226</v>
      </c>
      <c r="E18" s="16" t="s">
        <v>256</v>
      </c>
      <c r="F18" s="2">
        <v>1</v>
      </c>
      <c r="G18" s="2" t="s">
        <v>259</v>
      </c>
      <c r="H18" t="s">
        <v>260</v>
      </c>
    </row>
    <row r="19" spans="2:8" ht="29" x14ac:dyDescent="0.35">
      <c r="B19" s="2" t="s">
        <v>4</v>
      </c>
      <c r="C19" s="2"/>
      <c r="D19" s="2" t="s">
        <v>225</v>
      </c>
      <c r="E19" s="16" t="s">
        <v>256</v>
      </c>
      <c r="F19" s="2">
        <v>1</v>
      </c>
      <c r="G19" s="2" t="s">
        <v>259</v>
      </c>
      <c r="H19" t="s">
        <v>260</v>
      </c>
    </row>
    <row r="20" spans="2:8" ht="29" x14ac:dyDescent="0.35">
      <c r="B20" s="2" t="s">
        <v>4</v>
      </c>
      <c r="C20" s="2"/>
      <c r="D20" s="2" t="s">
        <v>228</v>
      </c>
      <c r="E20" s="16" t="s">
        <v>256</v>
      </c>
      <c r="F20" s="2">
        <v>1</v>
      </c>
      <c r="G20" s="2" t="s">
        <v>259</v>
      </c>
      <c r="H20" t="s">
        <v>260</v>
      </c>
    </row>
    <row r="21" spans="2:8" ht="29" x14ac:dyDescent="0.35">
      <c r="B21" s="2" t="s">
        <v>4</v>
      </c>
      <c r="C21" s="2"/>
      <c r="D21" s="2" t="s">
        <v>254</v>
      </c>
      <c r="E21" s="16" t="s">
        <v>256</v>
      </c>
      <c r="F21" s="2">
        <v>1</v>
      </c>
      <c r="G21" s="2" t="s">
        <v>261</v>
      </c>
      <c r="H21" t="s">
        <v>262</v>
      </c>
    </row>
    <row r="22" spans="2:8" x14ac:dyDescent="0.35">
      <c r="B22" t="s">
        <v>4</v>
      </c>
      <c r="D22" t="s">
        <v>223</v>
      </c>
      <c r="E22" s="16" t="s">
        <v>256</v>
      </c>
      <c r="F22">
        <v>1</v>
      </c>
      <c r="G22" t="s">
        <v>261</v>
      </c>
      <c r="H22" t="s">
        <v>262</v>
      </c>
    </row>
    <row r="23" spans="2:8" x14ac:dyDescent="0.35">
      <c r="B23" t="s">
        <v>4</v>
      </c>
      <c r="D23" t="s">
        <v>226</v>
      </c>
      <c r="E23" s="16" t="s">
        <v>256</v>
      </c>
      <c r="F23">
        <v>1</v>
      </c>
      <c r="G23" t="s">
        <v>261</v>
      </c>
      <c r="H23" t="s">
        <v>262</v>
      </c>
    </row>
    <row r="24" spans="2:8" x14ac:dyDescent="0.35">
      <c r="B24" t="s">
        <v>4</v>
      </c>
      <c r="D24" t="s">
        <v>225</v>
      </c>
      <c r="E24" s="16" t="s">
        <v>256</v>
      </c>
      <c r="F24">
        <v>1</v>
      </c>
      <c r="G24" t="s">
        <v>261</v>
      </c>
      <c r="H24" t="s">
        <v>262</v>
      </c>
    </row>
    <row r="25" spans="2:8" x14ac:dyDescent="0.35">
      <c r="B25" t="s">
        <v>4</v>
      </c>
      <c r="D25" t="s">
        <v>228</v>
      </c>
      <c r="E25" s="16" t="s">
        <v>256</v>
      </c>
      <c r="F25">
        <v>1</v>
      </c>
      <c r="G25" t="s">
        <v>261</v>
      </c>
      <c r="H25" t="s">
        <v>262</v>
      </c>
    </row>
    <row r="26" spans="2:8" x14ac:dyDescent="0.35">
      <c r="B26" t="s">
        <v>4</v>
      </c>
      <c r="D26" t="s">
        <v>254</v>
      </c>
      <c r="E26" s="16" t="s">
        <v>256</v>
      </c>
      <c r="F26">
        <v>1</v>
      </c>
      <c r="G26" t="s">
        <v>263</v>
      </c>
      <c r="H26" t="s">
        <v>264</v>
      </c>
    </row>
    <row r="27" spans="2:8" x14ac:dyDescent="0.35">
      <c r="B27" t="s">
        <v>4</v>
      </c>
      <c r="D27" t="s">
        <v>223</v>
      </c>
      <c r="E27" s="16" t="s">
        <v>256</v>
      </c>
      <c r="F27">
        <v>1</v>
      </c>
      <c r="G27" t="s">
        <v>263</v>
      </c>
      <c r="H27" t="s">
        <v>264</v>
      </c>
    </row>
    <row r="28" spans="2:8" x14ac:dyDescent="0.35">
      <c r="B28" t="s">
        <v>4</v>
      </c>
      <c r="D28" t="s">
        <v>226</v>
      </c>
      <c r="E28" s="16" t="s">
        <v>256</v>
      </c>
      <c r="F28">
        <v>1</v>
      </c>
      <c r="G28" t="s">
        <v>263</v>
      </c>
      <c r="H28" t="s">
        <v>264</v>
      </c>
    </row>
    <row r="29" spans="2:8" x14ac:dyDescent="0.35">
      <c r="B29" t="s">
        <v>4</v>
      </c>
      <c r="D29" t="s">
        <v>225</v>
      </c>
      <c r="E29" s="16" t="s">
        <v>256</v>
      </c>
      <c r="F29">
        <v>1</v>
      </c>
      <c r="G29" t="s">
        <v>263</v>
      </c>
      <c r="H29" t="s">
        <v>264</v>
      </c>
    </row>
    <row r="30" spans="2:8" x14ac:dyDescent="0.35">
      <c r="B30" t="s">
        <v>4</v>
      </c>
      <c r="D30" t="s">
        <v>228</v>
      </c>
      <c r="E30" s="16" t="s">
        <v>256</v>
      </c>
      <c r="F30">
        <v>1</v>
      </c>
      <c r="G30" t="s">
        <v>263</v>
      </c>
      <c r="H30" t="s">
        <v>264</v>
      </c>
    </row>
    <row r="31" spans="2:8" x14ac:dyDescent="0.35">
      <c r="B31" t="s">
        <v>670</v>
      </c>
      <c r="D31" t="s">
        <v>266</v>
      </c>
      <c r="E31" s="16" t="s">
        <v>248</v>
      </c>
      <c r="F31">
        <v>1</v>
      </c>
      <c r="G31" t="s">
        <v>265</v>
      </c>
      <c r="H31" t="s">
        <v>267</v>
      </c>
    </row>
    <row r="32" spans="2:8" x14ac:dyDescent="0.35">
      <c r="B32" s="17" t="s">
        <v>6</v>
      </c>
      <c r="D32" t="s">
        <v>246</v>
      </c>
      <c r="E32" s="16" t="s">
        <v>248</v>
      </c>
      <c r="F32">
        <v>1</v>
      </c>
      <c r="G32" t="s">
        <v>265</v>
      </c>
      <c r="H32" t="s">
        <v>267</v>
      </c>
    </row>
    <row r="33" spans="2:8" x14ac:dyDescent="0.35">
      <c r="B33" t="s">
        <v>4</v>
      </c>
      <c r="D33" t="s">
        <v>224</v>
      </c>
      <c r="E33" s="16" t="s">
        <v>256</v>
      </c>
      <c r="F33">
        <v>1</v>
      </c>
      <c r="G33" t="s">
        <v>268</v>
      </c>
      <c r="H33" t="s">
        <v>269</v>
      </c>
    </row>
    <row r="34" spans="2:8" x14ac:dyDescent="0.35">
      <c r="B34" t="s">
        <v>4</v>
      </c>
      <c r="D34" t="s">
        <v>223</v>
      </c>
      <c r="E34" s="16" t="s">
        <v>256</v>
      </c>
      <c r="F34">
        <v>1</v>
      </c>
      <c r="G34" t="s">
        <v>268</v>
      </c>
      <c r="H34" t="s">
        <v>269</v>
      </c>
    </row>
    <row r="35" spans="2:8" x14ac:dyDescent="0.35">
      <c r="B35" t="s">
        <v>4</v>
      </c>
      <c r="D35" t="s">
        <v>226</v>
      </c>
      <c r="E35" s="16" t="s">
        <v>256</v>
      </c>
      <c r="F35">
        <v>1</v>
      </c>
      <c r="G35" t="s">
        <v>268</v>
      </c>
      <c r="H35" t="s">
        <v>269</v>
      </c>
    </row>
    <row r="36" spans="2:8" x14ac:dyDescent="0.35">
      <c r="B36" t="s">
        <v>4</v>
      </c>
      <c r="D36" t="s">
        <v>225</v>
      </c>
      <c r="E36" s="16" t="s">
        <v>256</v>
      </c>
      <c r="F36">
        <v>1</v>
      </c>
      <c r="G36" t="s">
        <v>268</v>
      </c>
      <c r="H36" t="s">
        <v>269</v>
      </c>
    </row>
    <row r="37" spans="2:8" x14ac:dyDescent="0.35">
      <c r="B37" t="s">
        <v>4</v>
      </c>
      <c r="D37" t="s">
        <v>228</v>
      </c>
      <c r="E37" s="16" t="s">
        <v>256</v>
      </c>
      <c r="F37">
        <v>1</v>
      </c>
      <c r="G37" t="s">
        <v>268</v>
      </c>
      <c r="H37" t="s">
        <v>269</v>
      </c>
    </row>
    <row r="38" spans="2:8" x14ac:dyDescent="0.35">
      <c r="B38" t="s">
        <v>10</v>
      </c>
      <c r="D38" t="s">
        <v>271</v>
      </c>
      <c r="E38" s="16" t="s">
        <v>252</v>
      </c>
      <c r="F38">
        <v>1</v>
      </c>
      <c r="G38" t="s">
        <v>270</v>
      </c>
      <c r="H38" t="s">
        <v>272</v>
      </c>
    </row>
    <row r="39" spans="2:8" x14ac:dyDescent="0.35">
      <c r="B39" t="s">
        <v>10</v>
      </c>
      <c r="D39" t="s">
        <v>271</v>
      </c>
      <c r="E39" s="16" t="s">
        <v>252</v>
      </c>
      <c r="F39">
        <v>1</v>
      </c>
      <c r="G39" t="s">
        <v>273</v>
      </c>
      <c r="H39" t="s">
        <v>274</v>
      </c>
    </row>
    <row r="40" spans="2:8" x14ac:dyDescent="0.35">
      <c r="B40" t="s">
        <v>10</v>
      </c>
      <c r="D40" t="s">
        <v>271</v>
      </c>
      <c r="E40" s="16" t="s">
        <v>252</v>
      </c>
      <c r="F40">
        <v>1</v>
      </c>
      <c r="G40" t="s">
        <v>275</v>
      </c>
      <c r="H40" t="s">
        <v>276</v>
      </c>
    </row>
    <row r="41" spans="2:8" x14ac:dyDescent="0.35">
      <c r="B41" t="s">
        <v>10</v>
      </c>
      <c r="D41" t="s">
        <v>271</v>
      </c>
      <c r="E41" s="16" t="s">
        <v>252</v>
      </c>
      <c r="F41">
        <v>1</v>
      </c>
      <c r="G41" t="s">
        <v>277</v>
      </c>
      <c r="H41" t="s">
        <v>278</v>
      </c>
    </row>
    <row r="42" spans="2:8" x14ac:dyDescent="0.35">
      <c r="B42" s="17" t="s">
        <v>6</v>
      </c>
      <c r="D42" t="s">
        <v>250</v>
      </c>
      <c r="E42" s="16" t="s">
        <v>281</v>
      </c>
      <c r="F42">
        <v>1</v>
      </c>
      <c r="G42" t="s">
        <v>279</v>
      </c>
      <c r="H42" t="s">
        <v>280</v>
      </c>
    </row>
    <row r="43" spans="2:8" x14ac:dyDescent="0.35">
      <c r="B43" t="s">
        <v>4</v>
      </c>
      <c r="D43" t="s">
        <v>283</v>
      </c>
      <c r="E43" s="16" t="s">
        <v>256</v>
      </c>
      <c r="F43">
        <v>1</v>
      </c>
      <c r="G43" t="s">
        <v>282</v>
      </c>
      <c r="H43" t="s">
        <v>284</v>
      </c>
    </row>
    <row r="44" spans="2:8" x14ac:dyDescent="0.35">
      <c r="B44" t="s">
        <v>4</v>
      </c>
      <c r="D44" t="s">
        <v>223</v>
      </c>
      <c r="E44" s="16" t="s">
        <v>256</v>
      </c>
      <c r="F44">
        <v>1</v>
      </c>
      <c r="G44" t="s">
        <v>282</v>
      </c>
      <c r="H44" t="s">
        <v>284</v>
      </c>
    </row>
    <row r="45" spans="2:8" x14ac:dyDescent="0.35">
      <c r="B45" t="s">
        <v>4</v>
      </c>
      <c r="D45" t="s">
        <v>226</v>
      </c>
      <c r="E45" s="16" t="s">
        <v>256</v>
      </c>
      <c r="F45">
        <v>1</v>
      </c>
      <c r="G45" t="s">
        <v>282</v>
      </c>
      <c r="H45" t="s">
        <v>284</v>
      </c>
    </row>
    <row r="46" spans="2:8" x14ac:dyDescent="0.35">
      <c r="B46" t="s">
        <v>4</v>
      </c>
      <c r="D46" t="s">
        <v>225</v>
      </c>
      <c r="E46" s="16" t="s">
        <v>256</v>
      </c>
      <c r="F46">
        <v>1</v>
      </c>
      <c r="G46" t="s">
        <v>282</v>
      </c>
      <c r="H46" t="s">
        <v>284</v>
      </c>
    </row>
    <row r="47" spans="2:8" x14ac:dyDescent="0.35">
      <c r="B47" t="s">
        <v>4</v>
      </c>
      <c r="D47" t="s">
        <v>228</v>
      </c>
      <c r="E47" s="16" t="s">
        <v>256</v>
      </c>
      <c r="F47">
        <v>1</v>
      </c>
      <c r="G47" t="s">
        <v>282</v>
      </c>
      <c r="H47" t="s">
        <v>284</v>
      </c>
    </row>
    <row r="48" spans="2:8" x14ac:dyDescent="0.35">
      <c r="B48" t="s">
        <v>4</v>
      </c>
      <c r="D48" t="s">
        <v>283</v>
      </c>
      <c r="E48" s="16" t="s">
        <v>256</v>
      </c>
      <c r="F48">
        <v>1</v>
      </c>
      <c r="G48" t="s">
        <v>285</v>
      </c>
      <c r="H48" t="s">
        <v>286</v>
      </c>
    </row>
    <row r="49" spans="2:8" x14ac:dyDescent="0.35">
      <c r="B49" t="s">
        <v>4</v>
      </c>
      <c r="D49" t="s">
        <v>223</v>
      </c>
      <c r="E49" s="16" t="s">
        <v>256</v>
      </c>
      <c r="F49">
        <v>1</v>
      </c>
      <c r="G49" t="s">
        <v>285</v>
      </c>
      <c r="H49" t="s">
        <v>286</v>
      </c>
    </row>
    <row r="50" spans="2:8" x14ac:dyDescent="0.35">
      <c r="B50" t="s">
        <v>4</v>
      </c>
      <c r="D50" t="s">
        <v>226</v>
      </c>
      <c r="E50" s="16" t="s">
        <v>256</v>
      </c>
      <c r="F50">
        <v>1</v>
      </c>
      <c r="G50" t="s">
        <v>285</v>
      </c>
      <c r="H50" t="s">
        <v>286</v>
      </c>
    </row>
    <row r="51" spans="2:8" x14ac:dyDescent="0.35">
      <c r="B51" t="s">
        <v>4</v>
      </c>
      <c r="D51" t="s">
        <v>225</v>
      </c>
      <c r="E51" s="16" t="s">
        <v>256</v>
      </c>
      <c r="F51">
        <v>1</v>
      </c>
      <c r="G51" t="s">
        <v>285</v>
      </c>
      <c r="H51" t="s">
        <v>286</v>
      </c>
    </row>
    <row r="52" spans="2:8" x14ac:dyDescent="0.35">
      <c r="B52" t="s">
        <v>4</v>
      </c>
      <c r="D52" t="s">
        <v>228</v>
      </c>
      <c r="E52" s="16" t="s">
        <v>256</v>
      </c>
      <c r="F52">
        <v>1</v>
      </c>
      <c r="G52" t="s">
        <v>285</v>
      </c>
      <c r="H52" t="s">
        <v>286</v>
      </c>
    </row>
    <row r="53" spans="2:8" x14ac:dyDescent="0.35">
      <c r="B53" t="s">
        <v>13</v>
      </c>
      <c r="D53" t="s">
        <v>241</v>
      </c>
      <c r="E53" s="16" t="s">
        <v>256</v>
      </c>
      <c r="F53">
        <v>1</v>
      </c>
      <c r="G53" t="s">
        <v>285</v>
      </c>
      <c r="H53" t="s">
        <v>286</v>
      </c>
    </row>
    <row r="54" spans="2:8" x14ac:dyDescent="0.35">
      <c r="B54" t="s">
        <v>4</v>
      </c>
      <c r="D54" t="s">
        <v>283</v>
      </c>
      <c r="E54" s="16" t="s">
        <v>256</v>
      </c>
      <c r="F54">
        <v>1</v>
      </c>
      <c r="G54" t="s">
        <v>287</v>
      </c>
      <c r="H54" t="s">
        <v>288</v>
      </c>
    </row>
    <row r="55" spans="2:8" x14ac:dyDescent="0.35">
      <c r="B55" t="s">
        <v>4</v>
      </c>
      <c r="D55" t="s">
        <v>223</v>
      </c>
      <c r="E55" s="16" t="s">
        <v>256</v>
      </c>
      <c r="F55">
        <v>1</v>
      </c>
      <c r="G55" t="s">
        <v>287</v>
      </c>
      <c r="H55" t="s">
        <v>288</v>
      </c>
    </row>
    <row r="56" spans="2:8" x14ac:dyDescent="0.35">
      <c r="B56" t="s">
        <v>4</v>
      </c>
      <c r="D56" t="s">
        <v>226</v>
      </c>
      <c r="E56" s="16" t="s">
        <v>256</v>
      </c>
      <c r="F56">
        <v>1</v>
      </c>
      <c r="G56" t="s">
        <v>287</v>
      </c>
      <c r="H56" t="s">
        <v>288</v>
      </c>
    </row>
    <row r="57" spans="2:8" x14ac:dyDescent="0.35">
      <c r="B57" t="s">
        <v>4</v>
      </c>
      <c r="D57" t="s">
        <v>225</v>
      </c>
      <c r="E57" s="16" t="s">
        <v>256</v>
      </c>
      <c r="F57">
        <v>1</v>
      </c>
      <c r="G57" t="s">
        <v>287</v>
      </c>
      <c r="H57" t="s">
        <v>288</v>
      </c>
    </row>
    <row r="58" spans="2:8" x14ac:dyDescent="0.35">
      <c r="B58" t="s">
        <v>4</v>
      </c>
      <c r="D58" t="s">
        <v>228</v>
      </c>
      <c r="E58" s="16" t="s">
        <v>256</v>
      </c>
      <c r="F58">
        <v>1</v>
      </c>
      <c r="G58" t="s">
        <v>287</v>
      </c>
      <c r="H58" t="s">
        <v>288</v>
      </c>
    </row>
    <row r="59" spans="2:8" x14ac:dyDescent="0.35">
      <c r="B59" t="s">
        <v>3</v>
      </c>
      <c r="D59" t="s">
        <v>290</v>
      </c>
      <c r="E59" s="16" t="s">
        <v>292</v>
      </c>
      <c r="F59">
        <v>1</v>
      </c>
      <c r="G59" t="s">
        <v>289</v>
      </c>
      <c r="H59" t="s">
        <v>291</v>
      </c>
    </row>
    <row r="60" spans="2:8" x14ac:dyDescent="0.35">
      <c r="B60" t="s">
        <v>3</v>
      </c>
      <c r="D60" t="s">
        <v>294</v>
      </c>
      <c r="E60" s="16" t="s">
        <v>292</v>
      </c>
      <c r="F60">
        <v>1</v>
      </c>
      <c r="G60" t="s">
        <v>293</v>
      </c>
      <c r="H60" t="s">
        <v>295</v>
      </c>
    </row>
    <row r="61" spans="2:8" x14ac:dyDescent="0.35">
      <c r="B61" t="s">
        <v>10</v>
      </c>
      <c r="D61" t="s">
        <v>271</v>
      </c>
      <c r="E61" s="16" t="s">
        <v>292</v>
      </c>
      <c r="F61">
        <v>1</v>
      </c>
      <c r="G61" t="s">
        <v>293</v>
      </c>
      <c r="H61" t="s">
        <v>295</v>
      </c>
    </row>
    <row r="62" spans="2:8" x14ac:dyDescent="0.35">
      <c r="B62" t="s">
        <v>671</v>
      </c>
      <c r="D62" t="s">
        <v>297</v>
      </c>
      <c r="E62" s="16" t="s">
        <v>248</v>
      </c>
      <c r="F62">
        <v>1</v>
      </c>
      <c r="G62" t="s">
        <v>296</v>
      </c>
      <c r="H62" t="s">
        <v>298</v>
      </c>
    </row>
    <row r="63" spans="2:8" x14ac:dyDescent="0.35">
      <c r="B63" t="s">
        <v>671</v>
      </c>
      <c r="D63" t="s">
        <v>218</v>
      </c>
      <c r="E63" s="16" t="s">
        <v>248</v>
      </c>
      <c r="F63">
        <v>1</v>
      </c>
      <c r="G63" t="s">
        <v>296</v>
      </c>
      <c r="H63" t="s">
        <v>298</v>
      </c>
    </row>
    <row r="64" spans="2:8" x14ac:dyDescent="0.35">
      <c r="B64" t="s">
        <v>3</v>
      </c>
      <c r="D64" t="s">
        <v>294</v>
      </c>
      <c r="E64" s="16" t="s">
        <v>292</v>
      </c>
      <c r="F64">
        <v>1</v>
      </c>
      <c r="G64" t="s">
        <v>299</v>
      </c>
      <c r="H64" t="s">
        <v>300</v>
      </c>
    </row>
    <row r="65" spans="2:8" x14ac:dyDescent="0.35">
      <c r="B65" t="s">
        <v>671</v>
      </c>
      <c r="D65" t="s">
        <v>297</v>
      </c>
      <c r="E65" s="16" t="s">
        <v>248</v>
      </c>
      <c r="F65">
        <v>1</v>
      </c>
      <c r="G65" t="s">
        <v>301</v>
      </c>
      <c r="H65" t="s">
        <v>302</v>
      </c>
    </row>
    <row r="66" spans="2:8" x14ac:dyDescent="0.35">
      <c r="B66" t="s">
        <v>671</v>
      </c>
      <c r="D66" t="s">
        <v>218</v>
      </c>
      <c r="E66" s="16" t="s">
        <v>248</v>
      </c>
      <c r="F66">
        <v>1</v>
      </c>
      <c r="G66" t="s">
        <v>301</v>
      </c>
      <c r="H66" t="s">
        <v>302</v>
      </c>
    </row>
    <row r="67" spans="2:8" x14ac:dyDescent="0.35">
      <c r="B67" t="s">
        <v>3</v>
      </c>
      <c r="D67" t="s">
        <v>294</v>
      </c>
      <c r="E67" s="16" t="s">
        <v>292</v>
      </c>
      <c r="F67">
        <v>1</v>
      </c>
      <c r="G67" t="s">
        <v>303</v>
      </c>
      <c r="H67" t="s">
        <v>304</v>
      </c>
    </row>
    <row r="68" spans="2:8" x14ac:dyDescent="0.35">
      <c r="B68" t="s">
        <v>670</v>
      </c>
      <c r="D68" t="s">
        <v>266</v>
      </c>
      <c r="E68" s="16" t="s">
        <v>248</v>
      </c>
      <c r="F68">
        <v>1</v>
      </c>
      <c r="G68" t="s">
        <v>305</v>
      </c>
      <c r="H68" t="s">
        <v>306</v>
      </c>
    </row>
    <row r="69" spans="2:8" x14ac:dyDescent="0.35">
      <c r="B69" s="17" t="s">
        <v>6</v>
      </c>
      <c r="D69" t="s">
        <v>246</v>
      </c>
      <c r="E69" s="16" t="s">
        <v>248</v>
      </c>
      <c r="F69">
        <v>1</v>
      </c>
      <c r="G69" t="s">
        <v>305</v>
      </c>
      <c r="H69" t="s">
        <v>306</v>
      </c>
    </row>
    <row r="70" spans="2:8" x14ac:dyDescent="0.35">
      <c r="B70" s="17" t="s">
        <v>6</v>
      </c>
      <c r="D70" t="s">
        <v>250</v>
      </c>
      <c r="E70" s="16" t="s">
        <v>248</v>
      </c>
      <c r="F70">
        <v>1</v>
      </c>
      <c r="G70" t="s">
        <v>305</v>
      </c>
      <c r="H70" t="s">
        <v>306</v>
      </c>
    </row>
    <row r="71" spans="2:8" x14ac:dyDescent="0.35">
      <c r="B71" s="17" t="s">
        <v>6</v>
      </c>
      <c r="D71" t="s">
        <v>307</v>
      </c>
      <c r="E71" s="16" t="s">
        <v>248</v>
      </c>
      <c r="F71">
        <v>1</v>
      </c>
      <c r="G71" t="s">
        <v>305</v>
      </c>
      <c r="H71" t="s">
        <v>306</v>
      </c>
    </row>
    <row r="72" spans="2:8" x14ac:dyDescent="0.35">
      <c r="B72" t="s">
        <v>671</v>
      </c>
      <c r="D72" t="s">
        <v>218</v>
      </c>
      <c r="E72" s="16" t="s">
        <v>248</v>
      </c>
      <c r="F72">
        <v>1</v>
      </c>
      <c r="G72" t="s">
        <v>308</v>
      </c>
      <c r="H72" t="s">
        <v>309</v>
      </c>
    </row>
    <row r="73" spans="2:8" x14ac:dyDescent="0.35">
      <c r="B73" t="s">
        <v>671</v>
      </c>
      <c r="D73" t="s">
        <v>310</v>
      </c>
      <c r="E73" s="16" t="s">
        <v>248</v>
      </c>
      <c r="F73">
        <v>1</v>
      </c>
      <c r="G73" t="s">
        <v>308</v>
      </c>
      <c r="H73" t="s">
        <v>309</v>
      </c>
    </row>
    <row r="74" spans="2:8" x14ac:dyDescent="0.35">
      <c r="B74" t="s">
        <v>671</v>
      </c>
      <c r="D74" t="s">
        <v>218</v>
      </c>
      <c r="E74" s="16" t="s">
        <v>248</v>
      </c>
      <c r="F74">
        <v>1</v>
      </c>
      <c r="G74" t="s">
        <v>216</v>
      </c>
      <c r="H74" t="s">
        <v>311</v>
      </c>
    </row>
    <row r="75" spans="2:8" x14ac:dyDescent="0.35">
      <c r="B75" t="s">
        <v>671</v>
      </c>
      <c r="D75" t="s">
        <v>310</v>
      </c>
      <c r="E75" s="16" t="s">
        <v>248</v>
      </c>
      <c r="F75">
        <v>1</v>
      </c>
      <c r="G75" t="s">
        <v>216</v>
      </c>
      <c r="H75" t="s">
        <v>311</v>
      </c>
    </row>
    <row r="76" spans="2:8" x14ac:dyDescent="0.35">
      <c r="B76" t="s">
        <v>4</v>
      </c>
      <c r="D76" t="s">
        <v>283</v>
      </c>
      <c r="E76" s="16" t="s">
        <v>256</v>
      </c>
      <c r="F76">
        <v>1</v>
      </c>
      <c r="G76" t="s">
        <v>312</v>
      </c>
      <c r="H76" t="s">
        <v>313</v>
      </c>
    </row>
    <row r="77" spans="2:8" x14ac:dyDescent="0.35">
      <c r="B77" t="s">
        <v>4</v>
      </c>
      <c r="D77" t="s">
        <v>223</v>
      </c>
      <c r="E77" s="16" t="s">
        <v>256</v>
      </c>
      <c r="F77">
        <v>1</v>
      </c>
      <c r="G77" t="s">
        <v>312</v>
      </c>
      <c r="H77" t="s">
        <v>313</v>
      </c>
    </row>
    <row r="78" spans="2:8" x14ac:dyDescent="0.35">
      <c r="B78" t="s">
        <v>4</v>
      </c>
      <c r="D78" t="s">
        <v>226</v>
      </c>
      <c r="E78" s="16" t="s">
        <v>256</v>
      </c>
      <c r="F78">
        <v>1</v>
      </c>
      <c r="G78" t="s">
        <v>312</v>
      </c>
      <c r="H78" t="s">
        <v>313</v>
      </c>
    </row>
    <row r="79" spans="2:8" x14ac:dyDescent="0.35">
      <c r="B79" t="s">
        <v>4</v>
      </c>
      <c r="D79" t="s">
        <v>225</v>
      </c>
      <c r="E79" s="16" t="s">
        <v>256</v>
      </c>
      <c r="F79">
        <v>1</v>
      </c>
      <c r="G79" t="s">
        <v>312</v>
      </c>
      <c r="H79" t="s">
        <v>313</v>
      </c>
    </row>
    <row r="80" spans="2:8" x14ac:dyDescent="0.35">
      <c r="B80" t="s">
        <v>4</v>
      </c>
      <c r="D80" t="s">
        <v>228</v>
      </c>
      <c r="E80" s="16" t="s">
        <v>256</v>
      </c>
      <c r="F80">
        <v>1</v>
      </c>
      <c r="G80" t="s">
        <v>312</v>
      </c>
      <c r="H80" t="s">
        <v>313</v>
      </c>
    </row>
    <row r="81" spans="2:8" x14ac:dyDescent="0.35">
      <c r="B81" t="s">
        <v>3</v>
      </c>
      <c r="D81" t="s">
        <v>315</v>
      </c>
      <c r="E81" s="16" t="s">
        <v>292</v>
      </c>
      <c r="F81">
        <v>1</v>
      </c>
      <c r="G81" t="s">
        <v>314</v>
      </c>
      <c r="H81" t="s">
        <v>316</v>
      </c>
    </row>
    <row r="82" spans="2:8" x14ac:dyDescent="0.35">
      <c r="B82" t="s">
        <v>3</v>
      </c>
      <c r="D82" t="s">
        <v>315</v>
      </c>
      <c r="E82" s="16" t="s">
        <v>292</v>
      </c>
      <c r="F82">
        <v>1</v>
      </c>
      <c r="G82" t="s">
        <v>317</v>
      </c>
      <c r="H82" t="s">
        <v>318</v>
      </c>
    </row>
    <row r="83" spans="2:8" x14ac:dyDescent="0.35">
      <c r="B83" t="s">
        <v>8</v>
      </c>
      <c r="D83" t="s">
        <v>320</v>
      </c>
      <c r="E83" s="16" t="s">
        <v>322</v>
      </c>
      <c r="F83">
        <v>1</v>
      </c>
      <c r="G83" t="s">
        <v>319</v>
      </c>
      <c r="H83" t="s">
        <v>321</v>
      </c>
    </row>
    <row r="84" spans="2:8" x14ac:dyDescent="0.35">
      <c r="B84" t="s">
        <v>671</v>
      </c>
      <c r="D84" t="s">
        <v>218</v>
      </c>
      <c r="E84" s="16" t="s">
        <v>248</v>
      </c>
      <c r="F84">
        <v>1</v>
      </c>
      <c r="G84" t="s">
        <v>323</v>
      </c>
      <c r="H84" t="s">
        <v>324</v>
      </c>
    </row>
    <row r="85" spans="2:8" x14ac:dyDescent="0.35">
      <c r="B85" t="s">
        <v>671</v>
      </c>
      <c r="D85" t="s">
        <v>310</v>
      </c>
      <c r="E85" s="16" t="s">
        <v>248</v>
      </c>
      <c r="F85">
        <v>1</v>
      </c>
      <c r="G85" t="s">
        <v>323</v>
      </c>
      <c r="H85" t="s">
        <v>324</v>
      </c>
    </row>
    <row r="86" spans="2:8" x14ac:dyDescent="0.35">
      <c r="B86" t="s">
        <v>4</v>
      </c>
      <c r="D86" t="s">
        <v>283</v>
      </c>
      <c r="E86" s="16" t="s">
        <v>256</v>
      </c>
      <c r="F86">
        <v>1</v>
      </c>
      <c r="G86" t="s">
        <v>325</v>
      </c>
      <c r="H86" t="s">
        <v>326</v>
      </c>
    </row>
    <row r="87" spans="2:8" x14ac:dyDescent="0.35">
      <c r="B87" t="s">
        <v>4</v>
      </c>
      <c r="D87" t="s">
        <v>223</v>
      </c>
      <c r="E87" s="16" t="s">
        <v>256</v>
      </c>
      <c r="F87">
        <v>1</v>
      </c>
      <c r="G87" t="s">
        <v>325</v>
      </c>
      <c r="H87" t="s">
        <v>326</v>
      </c>
    </row>
    <row r="88" spans="2:8" x14ac:dyDescent="0.35">
      <c r="B88" t="s">
        <v>4</v>
      </c>
      <c r="D88" t="s">
        <v>226</v>
      </c>
      <c r="E88" s="16" t="s">
        <v>256</v>
      </c>
      <c r="F88">
        <v>1</v>
      </c>
      <c r="G88" t="s">
        <v>325</v>
      </c>
      <c r="H88" t="s">
        <v>326</v>
      </c>
    </row>
    <row r="89" spans="2:8" x14ac:dyDescent="0.35">
      <c r="B89" t="s">
        <v>4</v>
      </c>
      <c r="D89" t="s">
        <v>225</v>
      </c>
      <c r="E89" s="16" t="s">
        <v>256</v>
      </c>
      <c r="F89">
        <v>1</v>
      </c>
      <c r="G89" t="s">
        <v>325</v>
      </c>
      <c r="H89" t="s">
        <v>326</v>
      </c>
    </row>
    <row r="90" spans="2:8" x14ac:dyDescent="0.35">
      <c r="B90" t="s">
        <v>4</v>
      </c>
      <c r="D90" t="s">
        <v>228</v>
      </c>
      <c r="E90" s="16" t="s">
        <v>256</v>
      </c>
      <c r="F90">
        <v>1</v>
      </c>
      <c r="G90" t="s">
        <v>325</v>
      </c>
      <c r="H90" t="s">
        <v>326</v>
      </c>
    </row>
    <row r="91" spans="2:8" x14ac:dyDescent="0.35">
      <c r="B91" s="17" t="s">
        <v>6</v>
      </c>
      <c r="D91" t="s">
        <v>328</v>
      </c>
      <c r="E91" s="16" t="s">
        <v>281</v>
      </c>
      <c r="F91">
        <v>1</v>
      </c>
      <c r="G91" t="s">
        <v>327</v>
      </c>
      <c r="H91" t="s">
        <v>329</v>
      </c>
    </row>
    <row r="92" spans="2:8" x14ac:dyDescent="0.35">
      <c r="B92" t="s">
        <v>670</v>
      </c>
      <c r="D92" t="s">
        <v>266</v>
      </c>
      <c r="E92" s="16" t="s">
        <v>322</v>
      </c>
      <c r="F92">
        <v>1</v>
      </c>
      <c r="G92" t="s">
        <v>330</v>
      </c>
      <c r="H92" t="s">
        <v>331</v>
      </c>
    </row>
    <row r="93" spans="2:8" x14ac:dyDescent="0.35">
      <c r="B93" s="17" t="s">
        <v>6</v>
      </c>
      <c r="D93" t="s">
        <v>328</v>
      </c>
      <c r="E93" s="16" t="s">
        <v>322</v>
      </c>
      <c r="F93">
        <v>1</v>
      </c>
      <c r="G93" t="s">
        <v>330</v>
      </c>
      <c r="H93" t="s">
        <v>331</v>
      </c>
    </row>
    <row r="94" spans="2:8" x14ac:dyDescent="0.35">
      <c r="B94" t="s">
        <v>18</v>
      </c>
      <c r="D94" t="s">
        <v>214</v>
      </c>
      <c r="E94" s="16" t="s">
        <v>281</v>
      </c>
      <c r="F94">
        <v>1</v>
      </c>
      <c r="G94" t="s">
        <v>332</v>
      </c>
      <c r="H94" t="s">
        <v>333</v>
      </c>
    </row>
    <row r="95" spans="2:8" x14ac:dyDescent="0.35">
      <c r="B95" t="s">
        <v>18</v>
      </c>
      <c r="D95" t="s">
        <v>334</v>
      </c>
      <c r="E95" s="16" t="s">
        <v>281</v>
      </c>
      <c r="F95">
        <v>1</v>
      </c>
      <c r="G95" t="s">
        <v>332</v>
      </c>
      <c r="H95" t="s">
        <v>333</v>
      </c>
    </row>
    <row r="96" spans="2:8" x14ac:dyDescent="0.35">
      <c r="B96" t="s">
        <v>18</v>
      </c>
      <c r="D96" t="s">
        <v>335</v>
      </c>
      <c r="E96" s="16" t="s">
        <v>281</v>
      </c>
      <c r="F96">
        <v>1</v>
      </c>
      <c r="G96" t="s">
        <v>332</v>
      </c>
      <c r="H96" t="s">
        <v>333</v>
      </c>
    </row>
    <row r="97" spans="2:8" x14ac:dyDescent="0.35">
      <c r="B97" t="s">
        <v>18</v>
      </c>
      <c r="D97" t="s">
        <v>215</v>
      </c>
      <c r="E97" s="16" t="s">
        <v>281</v>
      </c>
      <c r="F97">
        <v>1</v>
      </c>
      <c r="G97" t="s">
        <v>332</v>
      </c>
      <c r="H97" t="s">
        <v>333</v>
      </c>
    </row>
    <row r="98" spans="2:8" x14ac:dyDescent="0.35">
      <c r="B98" t="s">
        <v>18</v>
      </c>
      <c r="D98" t="s">
        <v>214</v>
      </c>
      <c r="E98" s="16" t="s">
        <v>281</v>
      </c>
      <c r="F98">
        <v>1</v>
      </c>
      <c r="G98" t="s">
        <v>336</v>
      </c>
      <c r="H98" t="s">
        <v>337</v>
      </c>
    </row>
    <row r="99" spans="2:8" x14ac:dyDescent="0.35">
      <c r="B99" t="s">
        <v>18</v>
      </c>
      <c r="D99" t="s">
        <v>334</v>
      </c>
      <c r="E99" s="16" t="s">
        <v>281</v>
      </c>
      <c r="F99">
        <v>1</v>
      </c>
      <c r="G99" t="s">
        <v>336</v>
      </c>
      <c r="H99" t="s">
        <v>337</v>
      </c>
    </row>
    <row r="100" spans="2:8" x14ac:dyDescent="0.35">
      <c r="B100" t="s">
        <v>18</v>
      </c>
      <c r="D100" t="s">
        <v>335</v>
      </c>
      <c r="E100" s="16" t="s">
        <v>281</v>
      </c>
      <c r="F100">
        <v>1</v>
      </c>
      <c r="G100" t="s">
        <v>336</v>
      </c>
      <c r="H100" t="s">
        <v>337</v>
      </c>
    </row>
    <row r="101" spans="2:8" x14ac:dyDescent="0.35">
      <c r="B101" t="s">
        <v>18</v>
      </c>
      <c r="D101" t="s">
        <v>215</v>
      </c>
      <c r="E101" s="16" t="s">
        <v>281</v>
      </c>
      <c r="F101">
        <v>1</v>
      </c>
      <c r="G101" t="s">
        <v>336</v>
      </c>
      <c r="H101" t="s">
        <v>337</v>
      </c>
    </row>
    <row r="102" spans="2:8" x14ac:dyDescent="0.35">
      <c r="B102" s="17" t="s">
        <v>6</v>
      </c>
      <c r="D102" t="s">
        <v>250</v>
      </c>
      <c r="E102" s="16" t="s">
        <v>340</v>
      </c>
      <c r="F102">
        <v>1</v>
      </c>
      <c r="G102" t="s">
        <v>338</v>
      </c>
      <c r="H102" t="s">
        <v>339</v>
      </c>
    </row>
    <row r="103" spans="2:8" x14ac:dyDescent="0.35">
      <c r="B103" t="s">
        <v>18</v>
      </c>
      <c r="D103" t="s">
        <v>214</v>
      </c>
      <c r="E103" s="16" t="s">
        <v>343</v>
      </c>
      <c r="F103">
        <v>1</v>
      </c>
      <c r="G103" t="s">
        <v>341</v>
      </c>
      <c r="H103" t="s">
        <v>342</v>
      </c>
    </row>
    <row r="104" spans="2:8" x14ac:dyDescent="0.35">
      <c r="B104" t="s">
        <v>18</v>
      </c>
      <c r="D104" t="s">
        <v>334</v>
      </c>
      <c r="E104" s="16" t="s">
        <v>343</v>
      </c>
      <c r="F104">
        <v>1</v>
      </c>
      <c r="G104" t="s">
        <v>341</v>
      </c>
      <c r="H104" t="s">
        <v>342</v>
      </c>
    </row>
    <row r="105" spans="2:8" x14ac:dyDescent="0.35">
      <c r="B105" t="s">
        <v>18</v>
      </c>
      <c r="D105" t="s">
        <v>335</v>
      </c>
      <c r="E105" s="16" t="s">
        <v>343</v>
      </c>
      <c r="F105">
        <v>1</v>
      </c>
      <c r="G105" t="s">
        <v>341</v>
      </c>
      <c r="H105" t="s">
        <v>342</v>
      </c>
    </row>
    <row r="106" spans="2:8" x14ac:dyDescent="0.35">
      <c r="B106" t="s">
        <v>18</v>
      </c>
      <c r="D106" t="s">
        <v>215</v>
      </c>
      <c r="E106" s="16" t="s">
        <v>343</v>
      </c>
      <c r="F106">
        <v>1</v>
      </c>
      <c r="G106" t="s">
        <v>341</v>
      </c>
      <c r="H106" t="s">
        <v>342</v>
      </c>
    </row>
    <row r="107" spans="2:8" x14ac:dyDescent="0.35">
      <c r="B107" t="s">
        <v>4</v>
      </c>
      <c r="D107" t="s">
        <v>283</v>
      </c>
      <c r="E107" s="16" t="s">
        <v>343</v>
      </c>
      <c r="F107">
        <v>1</v>
      </c>
      <c r="G107" t="s">
        <v>341</v>
      </c>
      <c r="H107" t="s">
        <v>342</v>
      </c>
    </row>
    <row r="108" spans="2:8" x14ac:dyDescent="0.35">
      <c r="B108" t="s">
        <v>4</v>
      </c>
      <c r="D108" t="s">
        <v>254</v>
      </c>
      <c r="E108" s="16" t="s">
        <v>343</v>
      </c>
      <c r="F108">
        <v>1</v>
      </c>
      <c r="G108" t="s">
        <v>341</v>
      </c>
      <c r="H108" t="s">
        <v>342</v>
      </c>
    </row>
    <row r="109" spans="2:8" x14ac:dyDescent="0.35">
      <c r="B109" t="s">
        <v>4</v>
      </c>
      <c r="D109" t="s">
        <v>227</v>
      </c>
      <c r="E109" s="16" t="s">
        <v>343</v>
      </c>
      <c r="F109">
        <v>1</v>
      </c>
      <c r="G109" t="s">
        <v>341</v>
      </c>
      <c r="H109" t="s">
        <v>342</v>
      </c>
    </row>
    <row r="110" spans="2:8" x14ac:dyDescent="0.35">
      <c r="B110" t="s">
        <v>4</v>
      </c>
      <c r="D110" t="s">
        <v>223</v>
      </c>
      <c r="E110" s="16" t="s">
        <v>343</v>
      </c>
      <c r="F110">
        <v>1</v>
      </c>
      <c r="G110" t="s">
        <v>341</v>
      </c>
      <c r="H110" t="s">
        <v>342</v>
      </c>
    </row>
    <row r="111" spans="2:8" x14ac:dyDescent="0.35">
      <c r="B111" t="s">
        <v>4</v>
      </c>
      <c r="D111" t="s">
        <v>226</v>
      </c>
      <c r="E111" s="16" t="s">
        <v>343</v>
      </c>
      <c r="F111">
        <v>1</v>
      </c>
      <c r="G111" t="s">
        <v>341</v>
      </c>
      <c r="H111" t="s">
        <v>342</v>
      </c>
    </row>
    <row r="112" spans="2:8" x14ac:dyDescent="0.35">
      <c r="B112" t="s">
        <v>4</v>
      </c>
      <c r="D112" t="s">
        <v>225</v>
      </c>
      <c r="E112" s="16" t="s">
        <v>343</v>
      </c>
      <c r="F112">
        <v>1</v>
      </c>
      <c r="G112" t="s">
        <v>341</v>
      </c>
      <c r="H112" t="s">
        <v>342</v>
      </c>
    </row>
    <row r="113" spans="2:8" x14ac:dyDescent="0.35">
      <c r="B113" t="s">
        <v>4</v>
      </c>
      <c r="D113" t="s">
        <v>228</v>
      </c>
      <c r="E113" s="16" t="s">
        <v>343</v>
      </c>
      <c r="F113">
        <v>1</v>
      </c>
      <c r="G113" t="s">
        <v>341</v>
      </c>
      <c r="H113" t="s">
        <v>342</v>
      </c>
    </row>
    <row r="114" spans="2:8" x14ac:dyDescent="0.35">
      <c r="B114" s="17" t="s">
        <v>6</v>
      </c>
      <c r="D114" t="s">
        <v>344</v>
      </c>
      <c r="E114" s="16" t="s">
        <v>343</v>
      </c>
      <c r="F114">
        <v>1</v>
      </c>
      <c r="G114" t="s">
        <v>341</v>
      </c>
      <c r="H114" t="s">
        <v>342</v>
      </c>
    </row>
    <row r="115" spans="2:8" x14ac:dyDescent="0.35">
      <c r="B115" s="17" t="s">
        <v>6</v>
      </c>
      <c r="D115" t="s">
        <v>345</v>
      </c>
      <c r="E115" s="16" t="s">
        <v>343</v>
      </c>
      <c r="F115">
        <v>1</v>
      </c>
      <c r="G115" t="s">
        <v>341</v>
      </c>
      <c r="H115" t="s">
        <v>342</v>
      </c>
    </row>
    <row r="116" spans="2:8" x14ac:dyDescent="0.35">
      <c r="B116" s="17" t="s">
        <v>6</v>
      </c>
      <c r="D116" t="s">
        <v>234</v>
      </c>
      <c r="E116" s="16" t="s">
        <v>343</v>
      </c>
      <c r="F116">
        <v>1</v>
      </c>
      <c r="G116" t="s">
        <v>341</v>
      </c>
      <c r="H116" t="s">
        <v>342</v>
      </c>
    </row>
    <row r="117" spans="2:8" x14ac:dyDescent="0.35">
      <c r="B117" t="s">
        <v>3</v>
      </c>
      <c r="D117" t="s">
        <v>290</v>
      </c>
      <c r="E117" s="16" t="s">
        <v>343</v>
      </c>
      <c r="F117">
        <v>1</v>
      </c>
      <c r="G117" t="s">
        <v>341</v>
      </c>
      <c r="H117" t="s">
        <v>342</v>
      </c>
    </row>
    <row r="118" spans="2:8" x14ac:dyDescent="0.35">
      <c r="B118" t="s">
        <v>671</v>
      </c>
      <c r="D118" t="s">
        <v>297</v>
      </c>
      <c r="E118" s="16" t="s">
        <v>248</v>
      </c>
      <c r="F118">
        <v>1</v>
      </c>
      <c r="G118" t="s">
        <v>219</v>
      </c>
      <c r="H118" t="s">
        <v>346</v>
      </c>
    </row>
    <row r="119" spans="2:8" x14ac:dyDescent="0.35">
      <c r="B119" t="s">
        <v>671</v>
      </c>
      <c r="D119" t="s">
        <v>218</v>
      </c>
      <c r="E119" s="16" t="s">
        <v>248</v>
      </c>
      <c r="F119">
        <v>1</v>
      </c>
      <c r="G119" t="s">
        <v>219</v>
      </c>
      <c r="H119" t="s">
        <v>346</v>
      </c>
    </row>
    <row r="120" spans="2:8" x14ac:dyDescent="0.35">
      <c r="B120" s="17" t="s">
        <v>6</v>
      </c>
      <c r="D120" t="s">
        <v>348</v>
      </c>
      <c r="E120" s="16" t="s">
        <v>350</v>
      </c>
      <c r="F120">
        <v>1</v>
      </c>
      <c r="G120" t="s">
        <v>347</v>
      </c>
      <c r="H120" t="s">
        <v>349</v>
      </c>
    </row>
    <row r="121" spans="2:8" x14ac:dyDescent="0.35">
      <c r="B121" s="17" t="s">
        <v>6</v>
      </c>
      <c r="D121" t="s">
        <v>348</v>
      </c>
      <c r="E121" s="16" t="s">
        <v>350</v>
      </c>
      <c r="F121">
        <v>1</v>
      </c>
      <c r="G121" t="s">
        <v>351</v>
      </c>
      <c r="H121" t="s">
        <v>352</v>
      </c>
    </row>
    <row r="122" spans="2:8" x14ac:dyDescent="0.35">
      <c r="B122" s="17" t="s">
        <v>6</v>
      </c>
      <c r="D122" t="s">
        <v>246</v>
      </c>
      <c r="E122" s="16" t="s">
        <v>322</v>
      </c>
      <c r="F122">
        <v>1</v>
      </c>
      <c r="G122" t="s">
        <v>353</v>
      </c>
      <c r="H122" t="s">
        <v>354</v>
      </c>
    </row>
    <row r="123" spans="2:8" x14ac:dyDescent="0.35">
      <c r="B123" t="s">
        <v>8</v>
      </c>
      <c r="D123" t="s">
        <v>356</v>
      </c>
      <c r="E123" s="16" t="s">
        <v>322</v>
      </c>
      <c r="F123">
        <v>1</v>
      </c>
      <c r="G123" t="s">
        <v>355</v>
      </c>
      <c r="H123" t="s">
        <v>357</v>
      </c>
    </row>
    <row r="124" spans="2:8" x14ac:dyDescent="0.35">
      <c r="B124" s="17" t="s">
        <v>6</v>
      </c>
      <c r="D124" t="s">
        <v>328</v>
      </c>
      <c r="E124" s="16" t="s">
        <v>252</v>
      </c>
      <c r="F124">
        <v>1</v>
      </c>
      <c r="G124" t="s">
        <v>358</v>
      </c>
      <c r="H124" t="s">
        <v>359</v>
      </c>
    </row>
    <row r="125" spans="2:8" x14ac:dyDescent="0.35">
      <c r="B125" s="17" t="s">
        <v>6</v>
      </c>
      <c r="D125" t="s">
        <v>250</v>
      </c>
      <c r="E125" s="16" t="s">
        <v>252</v>
      </c>
      <c r="F125">
        <v>1</v>
      </c>
      <c r="G125" t="s">
        <v>358</v>
      </c>
      <c r="H125" t="s">
        <v>359</v>
      </c>
    </row>
    <row r="126" spans="2:8" x14ac:dyDescent="0.35">
      <c r="B126" s="17" t="s">
        <v>6</v>
      </c>
      <c r="D126" t="s">
        <v>360</v>
      </c>
      <c r="E126" s="16" t="s">
        <v>252</v>
      </c>
      <c r="F126">
        <v>1</v>
      </c>
      <c r="G126" t="s">
        <v>358</v>
      </c>
      <c r="H126" t="s">
        <v>359</v>
      </c>
    </row>
    <row r="127" spans="2:8" x14ac:dyDescent="0.35">
      <c r="B127" t="s">
        <v>13</v>
      </c>
      <c r="D127" t="s">
        <v>239</v>
      </c>
      <c r="E127" s="16" t="s">
        <v>252</v>
      </c>
      <c r="F127">
        <v>1</v>
      </c>
      <c r="G127" t="s">
        <v>358</v>
      </c>
      <c r="H127" t="s">
        <v>359</v>
      </c>
    </row>
    <row r="128" spans="2:8" x14ac:dyDescent="0.35">
      <c r="B128" s="17" t="s">
        <v>6</v>
      </c>
      <c r="D128" t="s">
        <v>328</v>
      </c>
      <c r="E128" s="16" t="s">
        <v>252</v>
      </c>
      <c r="F128">
        <v>1</v>
      </c>
      <c r="G128" t="s">
        <v>361</v>
      </c>
      <c r="H128" t="s">
        <v>362</v>
      </c>
    </row>
    <row r="129" spans="2:8" x14ac:dyDescent="0.35">
      <c r="B129" s="17" t="s">
        <v>6</v>
      </c>
      <c r="D129" t="s">
        <v>250</v>
      </c>
      <c r="E129" s="16" t="s">
        <v>252</v>
      </c>
      <c r="F129">
        <v>1</v>
      </c>
      <c r="G129" t="s">
        <v>361</v>
      </c>
      <c r="H129" t="s">
        <v>362</v>
      </c>
    </row>
    <row r="130" spans="2:8" x14ac:dyDescent="0.35">
      <c r="B130" t="s">
        <v>13</v>
      </c>
      <c r="D130" t="s">
        <v>239</v>
      </c>
      <c r="E130" s="16" t="s">
        <v>252</v>
      </c>
      <c r="F130">
        <v>1</v>
      </c>
      <c r="G130" t="s">
        <v>361</v>
      </c>
      <c r="H130" t="s">
        <v>362</v>
      </c>
    </row>
    <row r="131" spans="2:8" x14ac:dyDescent="0.35">
      <c r="B131" t="s">
        <v>10</v>
      </c>
      <c r="D131" t="s">
        <v>271</v>
      </c>
      <c r="E131" s="16" t="s">
        <v>365</v>
      </c>
      <c r="F131">
        <v>1</v>
      </c>
      <c r="G131" t="s">
        <v>363</v>
      </c>
      <c r="H131" t="s">
        <v>364</v>
      </c>
    </row>
    <row r="132" spans="2:8" x14ac:dyDescent="0.35">
      <c r="B132" t="s">
        <v>10</v>
      </c>
      <c r="D132" t="s">
        <v>271</v>
      </c>
      <c r="E132" s="16" t="s">
        <v>365</v>
      </c>
      <c r="F132">
        <v>1</v>
      </c>
      <c r="G132" t="s">
        <v>366</v>
      </c>
      <c r="H132" t="s">
        <v>367</v>
      </c>
    </row>
    <row r="133" spans="2:8" x14ac:dyDescent="0.35">
      <c r="B133" s="17" t="s">
        <v>6</v>
      </c>
      <c r="D133" t="s">
        <v>250</v>
      </c>
      <c r="E133" s="16" t="s">
        <v>252</v>
      </c>
      <c r="F133">
        <v>1</v>
      </c>
      <c r="G133" t="s">
        <v>368</v>
      </c>
      <c r="H133" t="s">
        <v>369</v>
      </c>
    </row>
    <row r="134" spans="2:8" x14ac:dyDescent="0.35">
      <c r="B134" t="s">
        <v>4</v>
      </c>
      <c r="D134" t="s">
        <v>283</v>
      </c>
      <c r="E134" s="16" t="s">
        <v>340</v>
      </c>
      <c r="F134">
        <v>1</v>
      </c>
      <c r="G134" t="s">
        <v>370</v>
      </c>
      <c r="H134" t="s">
        <v>371</v>
      </c>
    </row>
    <row r="135" spans="2:8" x14ac:dyDescent="0.35">
      <c r="B135" s="17" t="s">
        <v>6</v>
      </c>
      <c r="D135" t="s">
        <v>250</v>
      </c>
      <c r="E135" s="16" t="s">
        <v>340</v>
      </c>
      <c r="F135">
        <v>1</v>
      </c>
      <c r="G135" t="s">
        <v>370</v>
      </c>
      <c r="H135" t="s">
        <v>371</v>
      </c>
    </row>
    <row r="136" spans="2:8" x14ac:dyDescent="0.35">
      <c r="B136" t="s">
        <v>4</v>
      </c>
      <c r="D136" t="s">
        <v>283</v>
      </c>
      <c r="E136" s="16" t="s">
        <v>256</v>
      </c>
      <c r="F136">
        <v>1</v>
      </c>
      <c r="G136" t="s">
        <v>372</v>
      </c>
      <c r="H136" t="s">
        <v>373</v>
      </c>
    </row>
    <row r="137" spans="2:8" x14ac:dyDescent="0.35">
      <c r="B137" t="s">
        <v>4</v>
      </c>
      <c r="D137" t="s">
        <v>223</v>
      </c>
      <c r="E137" s="16" t="s">
        <v>256</v>
      </c>
      <c r="F137">
        <v>1</v>
      </c>
      <c r="G137" t="s">
        <v>372</v>
      </c>
      <c r="H137" t="s">
        <v>373</v>
      </c>
    </row>
    <row r="138" spans="2:8" x14ac:dyDescent="0.35">
      <c r="B138" t="s">
        <v>4</v>
      </c>
      <c r="D138" t="s">
        <v>226</v>
      </c>
      <c r="E138" s="16" t="s">
        <v>256</v>
      </c>
      <c r="F138">
        <v>1</v>
      </c>
      <c r="G138" t="s">
        <v>372</v>
      </c>
      <c r="H138" t="s">
        <v>373</v>
      </c>
    </row>
    <row r="139" spans="2:8" x14ac:dyDescent="0.35">
      <c r="B139" t="s">
        <v>4</v>
      </c>
      <c r="D139" t="s">
        <v>225</v>
      </c>
      <c r="E139" s="16" t="s">
        <v>256</v>
      </c>
      <c r="F139">
        <v>1</v>
      </c>
      <c r="G139" t="s">
        <v>372</v>
      </c>
      <c r="H139" t="s">
        <v>373</v>
      </c>
    </row>
    <row r="140" spans="2:8" x14ac:dyDescent="0.35">
      <c r="B140" t="s">
        <v>4</v>
      </c>
      <c r="D140" t="s">
        <v>228</v>
      </c>
      <c r="E140" s="16" t="s">
        <v>256</v>
      </c>
      <c r="F140">
        <v>1</v>
      </c>
      <c r="G140" t="s">
        <v>372</v>
      </c>
      <c r="H140" t="s">
        <v>373</v>
      </c>
    </row>
    <row r="141" spans="2:8" x14ac:dyDescent="0.35">
      <c r="B141" t="s">
        <v>13</v>
      </c>
      <c r="D141" t="s">
        <v>241</v>
      </c>
      <c r="E141" s="16" t="s">
        <v>256</v>
      </c>
      <c r="F141">
        <v>1</v>
      </c>
      <c r="G141" t="s">
        <v>372</v>
      </c>
      <c r="H141" t="s">
        <v>373</v>
      </c>
    </row>
    <row r="142" spans="2:8" x14ac:dyDescent="0.35">
      <c r="B142" t="s">
        <v>4</v>
      </c>
      <c r="D142" t="s">
        <v>283</v>
      </c>
      <c r="E142" s="16" t="s">
        <v>256</v>
      </c>
      <c r="F142">
        <v>1</v>
      </c>
      <c r="G142" t="s">
        <v>374</v>
      </c>
      <c r="H142" t="s">
        <v>375</v>
      </c>
    </row>
    <row r="143" spans="2:8" x14ac:dyDescent="0.35">
      <c r="B143" t="s">
        <v>4</v>
      </c>
      <c r="D143" t="s">
        <v>223</v>
      </c>
      <c r="E143" s="16" t="s">
        <v>256</v>
      </c>
      <c r="F143">
        <v>1</v>
      </c>
      <c r="G143" t="s">
        <v>374</v>
      </c>
      <c r="H143" t="s">
        <v>375</v>
      </c>
    </row>
    <row r="144" spans="2:8" x14ac:dyDescent="0.35">
      <c r="B144" t="s">
        <v>4</v>
      </c>
      <c r="D144" t="s">
        <v>226</v>
      </c>
      <c r="E144" s="16" t="s">
        <v>256</v>
      </c>
      <c r="F144">
        <v>1</v>
      </c>
      <c r="G144" t="s">
        <v>374</v>
      </c>
      <c r="H144" t="s">
        <v>375</v>
      </c>
    </row>
    <row r="145" spans="2:8" x14ac:dyDescent="0.35">
      <c r="B145" t="s">
        <v>4</v>
      </c>
      <c r="D145" t="s">
        <v>225</v>
      </c>
      <c r="E145" s="16" t="s">
        <v>256</v>
      </c>
      <c r="F145">
        <v>1</v>
      </c>
      <c r="G145" t="s">
        <v>374</v>
      </c>
      <c r="H145" t="s">
        <v>375</v>
      </c>
    </row>
    <row r="146" spans="2:8" x14ac:dyDescent="0.35">
      <c r="B146" t="s">
        <v>4</v>
      </c>
      <c r="D146" t="s">
        <v>228</v>
      </c>
      <c r="E146" s="16" t="s">
        <v>256</v>
      </c>
      <c r="F146">
        <v>1</v>
      </c>
      <c r="G146" t="s">
        <v>374</v>
      </c>
      <c r="H146" t="s">
        <v>375</v>
      </c>
    </row>
    <row r="147" spans="2:8" x14ac:dyDescent="0.35">
      <c r="B147" t="s">
        <v>13</v>
      </c>
      <c r="D147" t="s">
        <v>241</v>
      </c>
      <c r="E147" s="16" t="s">
        <v>256</v>
      </c>
      <c r="F147">
        <v>1</v>
      </c>
      <c r="G147" t="s">
        <v>374</v>
      </c>
      <c r="H147" t="s">
        <v>375</v>
      </c>
    </row>
    <row r="148" spans="2:8" x14ac:dyDescent="0.35">
      <c r="B148" t="s">
        <v>4</v>
      </c>
      <c r="D148" t="s">
        <v>283</v>
      </c>
      <c r="E148" s="16" t="s">
        <v>256</v>
      </c>
      <c r="F148">
        <v>1</v>
      </c>
      <c r="G148" t="s">
        <v>376</v>
      </c>
      <c r="H148" t="s">
        <v>377</v>
      </c>
    </row>
    <row r="149" spans="2:8" x14ac:dyDescent="0.35">
      <c r="B149" t="s">
        <v>4</v>
      </c>
      <c r="D149" t="s">
        <v>223</v>
      </c>
      <c r="E149" s="16" t="s">
        <v>256</v>
      </c>
      <c r="F149">
        <v>1</v>
      </c>
      <c r="G149" t="s">
        <v>376</v>
      </c>
      <c r="H149" t="s">
        <v>377</v>
      </c>
    </row>
    <row r="150" spans="2:8" x14ac:dyDescent="0.35">
      <c r="B150" t="s">
        <v>4</v>
      </c>
      <c r="D150" t="s">
        <v>226</v>
      </c>
      <c r="E150" s="16" t="s">
        <v>256</v>
      </c>
      <c r="F150">
        <v>1</v>
      </c>
      <c r="G150" t="s">
        <v>376</v>
      </c>
      <c r="H150" t="s">
        <v>377</v>
      </c>
    </row>
    <row r="151" spans="2:8" x14ac:dyDescent="0.35">
      <c r="B151" t="s">
        <v>4</v>
      </c>
      <c r="D151" t="s">
        <v>225</v>
      </c>
      <c r="E151" s="16" t="s">
        <v>256</v>
      </c>
      <c r="F151">
        <v>1</v>
      </c>
      <c r="G151" t="s">
        <v>376</v>
      </c>
      <c r="H151" t="s">
        <v>377</v>
      </c>
    </row>
    <row r="152" spans="2:8" x14ac:dyDescent="0.35">
      <c r="B152" t="s">
        <v>4</v>
      </c>
      <c r="D152" t="s">
        <v>228</v>
      </c>
      <c r="E152" s="16" t="s">
        <v>256</v>
      </c>
      <c r="F152">
        <v>1</v>
      </c>
      <c r="G152" t="s">
        <v>376</v>
      </c>
      <c r="H152" t="s">
        <v>377</v>
      </c>
    </row>
    <row r="153" spans="2:8" x14ac:dyDescent="0.35">
      <c r="B153" t="s">
        <v>13</v>
      </c>
      <c r="D153" t="s">
        <v>241</v>
      </c>
      <c r="E153" s="16" t="s">
        <v>256</v>
      </c>
      <c r="F153">
        <v>1</v>
      </c>
      <c r="G153" t="s">
        <v>376</v>
      </c>
      <c r="H153" t="s">
        <v>377</v>
      </c>
    </row>
    <row r="154" spans="2:8" x14ac:dyDescent="0.35">
      <c r="B154" t="s">
        <v>4</v>
      </c>
      <c r="D154" t="s">
        <v>283</v>
      </c>
      <c r="E154" s="16" t="s">
        <v>256</v>
      </c>
      <c r="F154">
        <v>1</v>
      </c>
      <c r="G154" t="s">
        <v>378</v>
      </c>
      <c r="H154" t="s">
        <v>379</v>
      </c>
    </row>
    <row r="155" spans="2:8" x14ac:dyDescent="0.35">
      <c r="B155" t="s">
        <v>4</v>
      </c>
      <c r="D155" t="s">
        <v>223</v>
      </c>
      <c r="E155" s="16" t="s">
        <v>256</v>
      </c>
      <c r="F155">
        <v>1</v>
      </c>
      <c r="G155" t="s">
        <v>378</v>
      </c>
      <c r="H155" t="s">
        <v>379</v>
      </c>
    </row>
    <row r="156" spans="2:8" x14ac:dyDescent="0.35">
      <c r="B156" t="s">
        <v>4</v>
      </c>
      <c r="D156" t="s">
        <v>226</v>
      </c>
      <c r="E156" s="16" t="s">
        <v>256</v>
      </c>
      <c r="F156">
        <v>1</v>
      </c>
      <c r="G156" t="s">
        <v>378</v>
      </c>
      <c r="H156" t="s">
        <v>379</v>
      </c>
    </row>
    <row r="157" spans="2:8" x14ac:dyDescent="0.35">
      <c r="B157" t="s">
        <v>4</v>
      </c>
      <c r="D157" t="s">
        <v>225</v>
      </c>
      <c r="E157" s="16" t="s">
        <v>256</v>
      </c>
      <c r="F157">
        <v>1</v>
      </c>
      <c r="G157" t="s">
        <v>378</v>
      </c>
      <c r="H157" t="s">
        <v>379</v>
      </c>
    </row>
    <row r="158" spans="2:8" x14ac:dyDescent="0.35">
      <c r="B158" t="s">
        <v>4</v>
      </c>
      <c r="D158" t="s">
        <v>228</v>
      </c>
      <c r="E158" s="16" t="s">
        <v>256</v>
      </c>
      <c r="F158">
        <v>1</v>
      </c>
      <c r="G158" t="s">
        <v>378</v>
      </c>
      <c r="H158" t="s">
        <v>379</v>
      </c>
    </row>
    <row r="159" spans="2:8" x14ac:dyDescent="0.35">
      <c r="B159" t="s">
        <v>13</v>
      </c>
      <c r="D159" t="s">
        <v>241</v>
      </c>
      <c r="E159" s="16" t="s">
        <v>256</v>
      </c>
      <c r="F159">
        <v>1</v>
      </c>
      <c r="G159" t="s">
        <v>378</v>
      </c>
      <c r="H159" t="s">
        <v>379</v>
      </c>
    </row>
    <row r="160" spans="2:8" x14ac:dyDescent="0.35">
      <c r="B160" t="s">
        <v>4</v>
      </c>
      <c r="D160" t="s">
        <v>283</v>
      </c>
      <c r="E160" s="16" t="s">
        <v>256</v>
      </c>
      <c r="F160">
        <v>1</v>
      </c>
      <c r="G160" t="s">
        <v>380</v>
      </c>
      <c r="H160" t="s">
        <v>381</v>
      </c>
    </row>
    <row r="161" spans="2:8" x14ac:dyDescent="0.35">
      <c r="B161" t="s">
        <v>4</v>
      </c>
      <c r="D161" t="s">
        <v>223</v>
      </c>
      <c r="E161" s="16" t="s">
        <v>256</v>
      </c>
      <c r="F161">
        <v>1</v>
      </c>
      <c r="G161" t="s">
        <v>380</v>
      </c>
      <c r="H161" t="s">
        <v>381</v>
      </c>
    </row>
    <row r="162" spans="2:8" x14ac:dyDescent="0.35">
      <c r="B162" t="s">
        <v>4</v>
      </c>
      <c r="D162" t="s">
        <v>226</v>
      </c>
      <c r="E162" s="16" t="s">
        <v>256</v>
      </c>
      <c r="F162">
        <v>1</v>
      </c>
      <c r="G162" t="s">
        <v>380</v>
      </c>
      <c r="H162" t="s">
        <v>381</v>
      </c>
    </row>
    <row r="163" spans="2:8" x14ac:dyDescent="0.35">
      <c r="B163" t="s">
        <v>4</v>
      </c>
      <c r="D163" t="s">
        <v>225</v>
      </c>
      <c r="E163" s="16" t="s">
        <v>256</v>
      </c>
      <c r="F163">
        <v>1</v>
      </c>
      <c r="G163" t="s">
        <v>380</v>
      </c>
      <c r="H163" t="s">
        <v>381</v>
      </c>
    </row>
    <row r="164" spans="2:8" x14ac:dyDescent="0.35">
      <c r="B164" t="s">
        <v>4</v>
      </c>
      <c r="D164" t="s">
        <v>228</v>
      </c>
      <c r="E164" s="16" t="s">
        <v>256</v>
      </c>
      <c r="F164">
        <v>1</v>
      </c>
      <c r="G164" t="s">
        <v>380</v>
      </c>
      <c r="H164" t="s">
        <v>381</v>
      </c>
    </row>
    <row r="165" spans="2:8" x14ac:dyDescent="0.35">
      <c r="B165" t="s">
        <v>13</v>
      </c>
      <c r="D165" t="s">
        <v>241</v>
      </c>
      <c r="E165" s="16" t="s">
        <v>256</v>
      </c>
      <c r="F165">
        <v>1</v>
      </c>
      <c r="G165" t="s">
        <v>380</v>
      </c>
      <c r="H165" t="s">
        <v>381</v>
      </c>
    </row>
    <row r="166" spans="2:8" x14ac:dyDescent="0.35">
      <c r="B166" t="s">
        <v>4</v>
      </c>
      <c r="D166" t="s">
        <v>283</v>
      </c>
      <c r="E166" s="16" t="s">
        <v>256</v>
      </c>
      <c r="F166">
        <v>1</v>
      </c>
      <c r="G166" t="s">
        <v>382</v>
      </c>
      <c r="H166" t="s">
        <v>383</v>
      </c>
    </row>
    <row r="167" spans="2:8" x14ac:dyDescent="0.35">
      <c r="B167" t="s">
        <v>4</v>
      </c>
      <c r="D167" t="s">
        <v>223</v>
      </c>
      <c r="E167" s="16" t="s">
        <v>256</v>
      </c>
      <c r="F167">
        <v>1</v>
      </c>
      <c r="G167" t="s">
        <v>382</v>
      </c>
      <c r="H167" t="s">
        <v>383</v>
      </c>
    </row>
    <row r="168" spans="2:8" x14ac:dyDescent="0.35">
      <c r="B168" t="s">
        <v>4</v>
      </c>
      <c r="D168" t="s">
        <v>226</v>
      </c>
      <c r="E168" s="16" t="s">
        <v>256</v>
      </c>
      <c r="F168">
        <v>1</v>
      </c>
      <c r="G168" t="s">
        <v>382</v>
      </c>
      <c r="H168" t="s">
        <v>383</v>
      </c>
    </row>
    <row r="169" spans="2:8" x14ac:dyDescent="0.35">
      <c r="B169" t="s">
        <v>4</v>
      </c>
      <c r="D169" t="s">
        <v>225</v>
      </c>
      <c r="E169" s="16" t="s">
        <v>256</v>
      </c>
      <c r="F169">
        <v>1</v>
      </c>
      <c r="G169" t="s">
        <v>382</v>
      </c>
      <c r="H169" t="s">
        <v>383</v>
      </c>
    </row>
    <row r="170" spans="2:8" x14ac:dyDescent="0.35">
      <c r="B170" t="s">
        <v>4</v>
      </c>
      <c r="D170" t="s">
        <v>228</v>
      </c>
      <c r="E170" s="16" t="s">
        <v>256</v>
      </c>
      <c r="F170">
        <v>1</v>
      </c>
      <c r="G170" t="s">
        <v>382</v>
      </c>
      <c r="H170" t="s">
        <v>383</v>
      </c>
    </row>
    <row r="171" spans="2:8" x14ac:dyDescent="0.35">
      <c r="B171" t="s">
        <v>13</v>
      </c>
      <c r="D171" t="s">
        <v>241</v>
      </c>
      <c r="E171" s="16" t="s">
        <v>256</v>
      </c>
      <c r="F171">
        <v>1</v>
      </c>
      <c r="G171" t="s">
        <v>382</v>
      </c>
      <c r="H171" t="s">
        <v>383</v>
      </c>
    </row>
    <row r="172" spans="2:8" x14ac:dyDescent="0.35">
      <c r="B172" t="s">
        <v>4</v>
      </c>
      <c r="D172" t="s">
        <v>283</v>
      </c>
      <c r="E172" s="16" t="s">
        <v>256</v>
      </c>
      <c r="F172">
        <v>1</v>
      </c>
      <c r="G172" t="s">
        <v>384</v>
      </c>
      <c r="H172" t="s">
        <v>385</v>
      </c>
    </row>
    <row r="173" spans="2:8" x14ac:dyDescent="0.35">
      <c r="B173" t="s">
        <v>4</v>
      </c>
      <c r="D173" t="s">
        <v>223</v>
      </c>
      <c r="E173" s="16" t="s">
        <v>256</v>
      </c>
      <c r="F173">
        <v>1</v>
      </c>
      <c r="G173" t="s">
        <v>384</v>
      </c>
      <c r="H173" t="s">
        <v>385</v>
      </c>
    </row>
    <row r="174" spans="2:8" x14ac:dyDescent="0.35">
      <c r="B174" t="s">
        <v>4</v>
      </c>
      <c r="D174" t="s">
        <v>226</v>
      </c>
      <c r="E174" s="16" t="s">
        <v>256</v>
      </c>
      <c r="F174">
        <v>1</v>
      </c>
      <c r="G174" t="s">
        <v>384</v>
      </c>
      <c r="H174" t="s">
        <v>385</v>
      </c>
    </row>
    <row r="175" spans="2:8" x14ac:dyDescent="0.35">
      <c r="B175" t="s">
        <v>4</v>
      </c>
      <c r="D175" t="s">
        <v>225</v>
      </c>
      <c r="E175" s="16" t="s">
        <v>256</v>
      </c>
      <c r="F175">
        <v>1</v>
      </c>
      <c r="G175" t="s">
        <v>384</v>
      </c>
      <c r="H175" t="s">
        <v>385</v>
      </c>
    </row>
    <row r="176" spans="2:8" x14ac:dyDescent="0.35">
      <c r="B176" t="s">
        <v>4</v>
      </c>
      <c r="D176" t="s">
        <v>228</v>
      </c>
      <c r="E176" s="16" t="s">
        <v>256</v>
      </c>
      <c r="F176">
        <v>1</v>
      </c>
      <c r="G176" t="s">
        <v>384</v>
      </c>
      <c r="H176" t="s">
        <v>385</v>
      </c>
    </row>
    <row r="177" spans="2:8" x14ac:dyDescent="0.35">
      <c r="B177" t="s">
        <v>13</v>
      </c>
      <c r="D177" t="s">
        <v>241</v>
      </c>
      <c r="E177" s="16" t="s">
        <v>256</v>
      </c>
      <c r="F177">
        <v>1</v>
      </c>
      <c r="G177" t="s">
        <v>384</v>
      </c>
      <c r="H177" t="s">
        <v>385</v>
      </c>
    </row>
    <row r="178" spans="2:8" x14ac:dyDescent="0.35">
      <c r="B178" t="s">
        <v>4</v>
      </c>
      <c r="D178" t="s">
        <v>283</v>
      </c>
      <c r="E178" s="16" t="s">
        <v>256</v>
      </c>
      <c r="F178">
        <v>1</v>
      </c>
      <c r="G178" t="s">
        <v>283</v>
      </c>
      <c r="H178" t="s">
        <v>386</v>
      </c>
    </row>
    <row r="179" spans="2:8" x14ac:dyDescent="0.35">
      <c r="B179" t="s">
        <v>4</v>
      </c>
      <c r="D179" t="s">
        <v>223</v>
      </c>
      <c r="E179" s="16" t="s">
        <v>256</v>
      </c>
      <c r="F179">
        <v>1</v>
      </c>
      <c r="G179" t="s">
        <v>283</v>
      </c>
      <c r="H179" t="s">
        <v>386</v>
      </c>
    </row>
    <row r="180" spans="2:8" x14ac:dyDescent="0.35">
      <c r="B180" t="s">
        <v>4</v>
      </c>
      <c r="D180" t="s">
        <v>226</v>
      </c>
      <c r="E180" s="16" t="s">
        <v>256</v>
      </c>
      <c r="F180">
        <v>1</v>
      </c>
      <c r="G180" t="s">
        <v>283</v>
      </c>
      <c r="H180" t="s">
        <v>386</v>
      </c>
    </row>
    <row r="181" spans="2:8" x14ac:dyDescent="0.35">
      <c r="B181" t="s">
        <v>4</v>
      </c>
      <c r="D181" t="s">
        <v>225</v>
      </c>
      <c r="E181" s="16" t="s">
        <v>256</v>
      </c>
      <c r="F181">
        <v>1</v>
      </c>
      <c r="G181" t="s">
        <v>283</v>
      </c>
      <c r="H181" t="s">
        <v>386</v>
      </c>
    </row>
    <row r="182" spans="2:8" x14ac:dyDescent="0.35">
      <c r="B182" t="s">
        <v>4</v>
      </c>
      <c r="D182" t="s">
        <v>228</v>
      </c>
      <c r="E182" s="16" t="s">
        <v>256</v>
      </c>
      <c r="F182">
        <v>1</v>
      </c>
      <c r="G182" t="s">
        <v>283</v>
      </c>
      <c r="H182" t="s">
        <v>386</v>
      </c>
    </row>
    <row r="183" spans="2:8" x14ac:dyDescent="0.35">
      <c r="B183" t="s">
        <v>13</v>
      </c>
      <c r="D183" t="s">
        <v>241</v>
      </c>
      <c r="E183" s="16" t="s">
        <v>256</v>
      </c>
      <c r="F183">
        <v>1</v>
      </c>
      <c r="G183" t="s">
        <v>283</v>
      </c>
      <c r="H183" t="s">
        <v>386</v>
      </c>
    </row>
    <row r="184" spans="2:8" x14ac:dyDescent="0.35">
      <c r="B184" t="s">
        <v>4</v>
      </c>
      <c r="D184" t="s">
        <v>283</v>
      </c>
      <c r="E184" s="16" t="s">
        <v>256</v>
      </c>
      <c r="F184">
        <v>1</v>
      </c>
      <c r="G184" t="s">
        <v>387</v>
      </c>
      <c r="H184" t="s">
        <v>388</v>
      </c>
    </row>
    <row r="185" spans="2:8" x14ac:dyDescent="0.35">
      <c r="B185" t="s">
        <v>4</v>
      </c>
      <c r="D185" t="s">
        <v>223</v>
      </c>
      <c r="E185" s="16" t="s">
        <v>256</v>
      </c>
      <c r="F185">
        <v>1</v>
      </c>
      <c r="G185" t="s">
        <v>387</v>
      </c>
      <c r="H185" t="s">
        <v>388</v>
      </c>
    </row>
    <row r="186" spans="2:8" x14ac:dyDescent="0.35">
      <c r="B186" t="s">
        <v>4</v>
      </c>
      <c r="D186" t="s">
        <v>226</v>
      </c>
      <c r="E186" s="16" t="s">
        <v>256</v>
      </c>
      <c r="F186">
        <v>1</v>
      </c>
      <c r="G186" t="s">
        <v>387</v>
      </c>
      <c r="H186" t="s">
        <v>388</v>
      </c>
    </row>
    <row r="187" spans="2:8" x14ac:dyDescent="0.35">
      <c r="B187" t="s">
        <v>4</v>
      </c>
      <c r="D187" t="s">
        <v>225</v>
      </c>
      <c r="E187" s="16" t="s">
        <v>256</v>
      </c>
      <c r="F187">
        <v>1</v>
      </c>
      <c r="G187" t="s">
        <v>387</v>
      </c>
      <c r="H187" t="s">
        <v>388</v>
      </c>
    </row>
    <row r="188" spans="2:8" x14ac:dyDescent="0.35">
      <c r="B188" t="s">
        <v>4</v>
      </c>
      <c r="D188" t="s">
        <v>228</v>
      </c>
      <c r="E188" s="16" t="s">
        <v>256</v>
      </c>
      <c r="F188">
        <v>1</v>
      </c>
      <c r="G188" t="s">
        <v>387</v>
      </c>
      <c r="H188" t="s">
        <v>388</v>
      </c>
    </row>
    <row r="189" spans="2:8" x14ac:dyDescent="0.35">
      <c r="B189" t="s">
        <v>13</v>
      </c>
      <c r="D189" t="s">
        <v>241</v>
      </c>
      <c r="E189" s="16" t="s">
        <v>256</v>
      </c>
      <c r="F189">
        <v>1</v>
      </c>
      <c r="G189" t="s">
        <v>387</v>
      </c>
      <c r="H189" t="s">
        <v>388</v>
      </c>
    </row>
    <row r="190" spans="2:8" x14ac:dyDescent="0.35">
      <c r="B190" t="s">
        <v>4</v>
      </c>
      <c r="D190" t="s">
        <v>283</v>
      </c>
      <c r="E190" s="16" t="s">
        <v>256</v>
      </c>
      <c r="F190">
        <v>1</v>
      </c>
      <c r="G190" t="s">
        <v>389</v>
      </c>
      <c r="H190" t="s">
        <v>390</v>
      </c>
    </row>
    <row r="191" spans="2:8" x14ac:dyDescent="0.35">
      <c r="B191" t="s">
        <v>4</v>
      </c>
      <c r="D191" t="s">
        <v>223</v>
      </c>
      <c r="E191" s="16" t="s">
        <v>256</v>
      </c>
      <c r="F191">
        <v>1</v>
      </c>
      <c r="G191" t="s">
        <v>389</v>
      </c>
      <c r="H191" t="s">
        <v>390</v>
      </c>
    </row>
    <row r="192" spans="2:8" x14ac:dyDescent="0.35">
      <c r="B192" t="s">
        <v>4</v>
      </c>
      <c r="D192" t="s">
        <v>226</v>
      </c>
      <c r="E192" s="16" t="s">
        <v>256</v>
      </c>
      <c r="F192">
        <v>1</v>
      </c>
      <c r="G192" t="s">
        <v>389</v>
      </c>
      <c r="H192" t="s">
        <v>390</v>
      </c>
    </row>
    <row r="193" spans="2:8" x14ac:dyDescent="0.35">
      <c r="B193" t="s">
        <v>4</v>
      </c>
      <c r="D193" t="s">
        <v>225</v>
      </c>
      <c r="E193" s="16" t="s">
        <v>256</v>
      </c>
      <c r="F193">
        <v>1</v>
      </c>
      <c r="G193" t="s">
        <v>389</v>
      </c>
      <c r="H193" t="s">
        <v>390</v>
      </c>
    </row>
    <row r="194" spans="2:8" x14ac:dyDescent="0.35">
      <c r="B194" t="s">
        <v>4</v>
      </c>
      <c r="D194" t="s">
        <v>228</v>
      </c>
      <c r="E194" s="16" t="s">
        <v>256</v>
      </c>
      <c r="F194">
        <v>1</v>
      </c>
      <c r="G194" t="s">
        <v>389</v>
      </c>
      <c r="H194" t="s">
        <v>390</v>
      </c>
    </row>
    <row r="195" spans="2:8" x14ac:dyDescent="0.35">
      <c r="B195" t="s">
        <v>13</v>
      </c>
      <c r="D195" t="s">
        <v>241</v>
      </c>
      <c r="E195" s="16" t="s">
        <v>256</v>
      </c>
      <c r="F195">
        <v>1</v>
      </c>
      <c r="G195" t="s">
        <v>389</v>
      </c>
      <c r="H195" t="s">
        <v>390</v>
      </c>
    </row>
    <row r="196" spans="2:8" x14ac:dyDescent="0.35">
      <c r="B196" t="s">
        <v>4</v>
      </c>
      <c r="D196" t="s">
        <v>283</v>
      </c>
      <c r="E196" s="16" t="s">
        <v>256</v>
      </c>
      <c r="F196">
        <v>1</v>
      </c>
      <c r="G196" t="s">
        <v>391</v>
      </c>
      <c r="H196" t="s">
        <v>392</v>
      </c>
    </row>
    <row r="197" spans="2:8" x14ac:dyDescent="0.35">
      <c r="B197" t="s">
        <v>4</v>
      </c>
      <c r="D197" t="s">
        <v>223</v>
      </c>
      <c r="E197" s="16" t="s">
        <v>256</v>
      </c>
      <c r="F197">
        <v>1</v>
      </c>
      <c r="G197" t="s">
        <v>391</v>
      </c>
      <c r="H197" t="s">
        <v>392</v>
      </c>
    </row>
    <row r="198" spans="2:8" x14ac:dyDescent="0.35">
      <c r="B198" t="s">
        <v>4</v>
      </c>
      <c r="D198" t="s">
        <v>226</v>
      </c>
      <c r="E198" s="16" t="s">
        <v>256</v>
      </c>
      <c r="F198">
        <v>1</v>
      </c>
      <c r="G198" t="s">
        <v>391</v>
      </c>
      <c r="H198" t="s">
        <v>392</v>
      </c>
    </row>
    <row r="199" spans="2:8" x14ac:dyDescent="0.35">
      <c r="B199" t="s">
        <v>4</v>
      </c>
      <c r="D199" t="s">
        <v>225</v>
      </c>
      <c r="E199" s="16" t="s">
        <v>256</v>
      </c>
      <c r="F199">
        <v>1</v>
      </c>
      <c r="G199" t="s">
        <v>391</v>
      </c>
      <c r="H199" t="s">
        <v>392</v>
      </c>
    </row>
    <row r="200" spans="2:8" x14ac:dyDescent="0.35">
      <c r="B200" t="s">
        <v>4</v>
      </c>
      <c r="D200" t="s">
        <v>228</v>
      </c>
      <c r="E200" s="16" t="s">
        <v>256</v>
      </c>
      <c r="F200">
        <v>1</v>
      </c>
      <c r="G200" t="s">
        <v>391</v>
      </c>
      <c r="H200" t="s">
        <v>392</v>
      </c>
    </row>
    <row r="201" spans="2:8" x14ac:dyDescent="0.35">
      <c r="B201" t="s">
        <v>13</v>
      </c>
      <c r="D201" t="s">
        <v>241</v>
      </c>
      <c r="E201" s="16" t="s">
        <v>256</v>
      </c>
      <c r="F201">
        <v>1</v>
      </c>
      <c r="G201" t="s">
        <v>391</v>
      </c>
      <c r="H201" t="s">
        <v>392</v>
      </c>
    </row>
    <row r="202" spans="2:8" x14ac:dyDescent="0.35">
      <c r="B202" t="s">
        <v>4</v>
      </c>
      <c r="D202" t="s">
        <v>283</v>
      </c>
      <c r="E202" s="16" t="s">
        <v>256</v>
      </c>
      <c r="F202">
        <v>1</v>
      </c>
      <c r="G202" t="s">
        <v>393</v>
      </c>
      <c r="H202" t="s">
        <v>394</v>
      </c>
    </row>
    <row r="203" spans="2:8" x14ac:dyDescent="0.35">
      <c r="B203" t="s">
        <v>4</v>
      </c>
      <c r="D203" t="s">
        <v>223</v>
      </c>
      <c r="E203" s="16" t="s">
        <v>256</v>
      </c>
      <c r="F203">
        <v>1</v>
      </c>
      <c r="G203" t="s">
        <v>393</v>
      </c>
      <c r="H203" t="s">
        <v>394</v>
      </c>
    </row>
    <row r="204" spans="2:8" x14ac:dyDescent="0.35">
      <c r="B204" t="s">
        <v>4</v>
      </c>
      <c r="D204" t="s">
        <v>226</v>
      </c>
      <c r="E204" s="16" t="s">
        <v>256</v>
      </c>
      <c r="F204">
        <v>1</v>
      </c>
      <c r="G204" t="s">
        <v>393</v>
      </c>
      <c r="H204" t="s">
        <v>394</v>
      </c>
    </row>
    <row r="205" spans="2:8" x14ac:dyDescent="0.35">
      <c r="B205" t="s">
        <v>4</v>
      </c>
      <c r="D205" t="s">
        <v>225</v>
      </c>
      <c r="E205" s="16" t="s">
        <v>256</v>
      </c>
      <c r="F205">
        <v>1</v>
      </c>
      <c r="G205" t="s">
        <v>393</v>
      </c>
      <c r="H205" t="s">
        <v>394</v>
      </c>
    </row>
    <row r="206" spans="2:8" x14ac:dyDescent="0.35">
      <c r="B206" t="s">
        <v>4</v>
      </c>
      <c r="D206" t="s">
        <v>228</v>
      </c>
      <c r="E206" s="16" t="s">
        <v>256</v>
      </c>
      <c r="F206">
        <v>1</v>
      </c>
      <c r="G206" t="s">
        <v>393</v>
      </c>
      <c r="H206" t="s">
        <v>394</v>
      </c>
    </row>
    <row r="207" spans="2:8" x14ac:dyDescent="0.35">
      <c r="B207" t="s">
        <v>13</v>
      </c>
      <c r="D207" t="s">
        <v>241</v>
      </c>
      <c r="E207" s="16" t="s">
        <v>256</v>
      </c>
      <c r="F207">
        <v>1</v>
      </c>
      <c r="G207" t="s">
        <v>393</v>
      </c>
      <c r="H207" t="s">
        <v>394</v>
      </c>
    </row>
    <row r="208" spans="2:8" x14ac:dyDescent="0.35">
      <c r="B208" t="s">
        <v>670</v>
      </c>
      <c r="D208" t="s">
        <v>266</v>
      </c>
      <c r="E208" s="16" t="s">
        <v>322</v>
      </c>
      <c r="F208">
        <v>1</v>
      </c>
      <c r="G208" t="s">
        <v>395</v>
      </c>
      <c r="H208" t="s">
        <v>396</v>
      </c>
    </row>
    <row r="209" spans="2:8" x14ac:dyDescent="0.35">
      <c r="B209" t="s">
        <v>8</v>
      </c>
      <c r="D209" t="s">
        <v>320</v>
      </c>
      <c r="E209" s="16" t="s">
        <v>322</v>
      </c>
      <c r="F209">
        <v>1</v>
      </c>
      <c r="G209" t="s">
        <v>395</v>
      </c>
      <c r="H209" t="s">
        <v>396</v>
      </c>
    </row>
    <row r="210" spans="2:8" x14ac:dyDescent="0.35">
      <c r="B210" t="s">
        <v>670</v>
      </c>
      <c r="D210" t="s">
        <v>266</v>
      </c>
      <c r="E210" s="16" t="s">
        <v>322</v>
      </c>
      <c r="F210">
        <v>1</v>
      </c>
      <c r="G210" t="s">
        <v>397</v>
      </c>
      <c r="H210" t="s">
        <v>398</v>
      </c>
    </row>
    <row r="211" spans="2:8" x14ac:dyDescent="0.35">
      <c r="B211" t="s">
        <v>8</v>
      </c>
      <c r="D211" t="s">
        <v>320</v>
      </c>
      <c r="E211" s="16" t="s">
        <v>322</v>
      </c>
      <c r="F211">
        <v>1</v>
      </c>
      <c r="G211" t="s">
        <v>397</v>
      </c>
      <c r="H211" t="s">
        <v>398</v>
      </c>
    </row>
    <row r="212" spans="2:8" x14ac:dyDescent="0.35">
      <c r="B212" t="s">
        <v>3</v>
      </c>
      <c r="D212" t="s">
        <v>294</v>
      </c>
      <c r="E212" s="16" t="s">
        <v>292</v>
      </c>
      <c r="F212">
        <v>1</v>
      </c>
      <c r="G212" t="s">
        <v>399</v>
      </c>
      <c r="H212" t="s">
        <v>400</v>
      </c>
    </row>
    <row r="213" spans="2:8" x14ac:dyDescent="0.35">
      <c r="B213" t="s">
        <v>671</v>
      </c>
      <c r="D213" t="s">
        <v>218</v>
      </c>
      <c r="E213" s="16" t="s">
        <v>248</v>
      </c>
      <c r="F213">
        <v>1</v>
      </c>
      <c r="G213" t="s">
        <v>217</v>
      </c>
      <c r="H213" t="s">
        <v>401</v>
      </c>
    </row>
    <row r="214" spans="2:8" x14ac:dyDescent="0.35">
      <c r="B214" t="s">
        <v>671</v>
      </c>
      <c r="D214" t="s">
        <v>310</v>
      </c>
      <c r="E214" s="16" t="s">
        <v>248</v>
      </c>
      <c r="F214">
        <v>1</v>
      </c>
      <c r="G214" t="s">
        <v>217</v>
      </c>
      <c r="H214" t="s">
        <v>401</v>
      </c>
    </row>
    <row r="215" spans="2:8" x14ac:dyDescent="0.35">
      <c r="B215" t="s">
        <v>13</v>
      </c>
      <c r="D215" t="s">
        <v>236</v>
      </c>
      <c r="E215" s="16" t="s">
        <v>281</v>
      </c>
      <c r="F215">
        <v>1</v>
      </c>
      <c r="G215" t="s">
        <v>159</v>
      </c>
      <c r="H215" t="s">
        <v>402</v>
      </c>
    </row>
    <row r="216" spans="2:8" x14ac:dyDescent="0.35">
      <c r="B216" t="s">
        <v>13</v>
      </c>
      <c r="D216" t="s">
        <v>235</v>
      </c>
      <c r="E216" s="16" t="s">
        <v>281</v>
      </c>
      <c r="F216">
        <v>1</v>
      </c>
      <c r="G216" t="s">
        <v>159</v>
      </c>
      <c r="H216" t="s">
        <v>402</v>
      </c>
    </row>
    <row r="217" spans="2:8" x14ac:dyDescent="0.35">
      <c r="B217" s="17" t="s">
        <v>6</v>
      </c>
      <c r="D217" t="s">
        <v>348</v>
      </c>
      <c r="E217" s="16" t="s">
        <v>350</v>
      </c>
      <c r="F217">
        <v>1</v>
      </c>
      <c r="G217" t="s">
        <v>403</v>
      </c>
      <c r="H217" t="s">
        <v>404</v>
      </c>
    </row>
    <row r="218" spans="2:8" x14ac:dyDescent="0.35">
      <c r="B218" s="17" t="s">
        <v>6</v>
      </c>
      <c r="D218" t="s">
        <v>348</v>
      </c>
      <c r="E218" s="16" t="s">
        <v>350</v>
      </c>
      <c r="F218">
        <v>1</v>
      </c>
      <c r="G218" t="s">
        <v>405</v>
      </c>
      <c r="H218" t="s">
        <v>406</v>
      </c>
    </row>
    <row r="219" spans="2:8" x14ac:dyDescent="0.35">
      <c r="B219" s="17" t="s">
        <v>6</v>
      </c>
      <c r="D219" t="s">
        <v>348</v>
      </c>
      <c r="E219" s="16" t="s">
        <v>350</v>
      </c>
      <c r="F219">
        <v>1</v>
      </c>
      <c r="G219" t="s">
        <v>407</v>
      </c>
      <c r="H219" t="s">
        <v>408</v>
      </c>
    </row>
    <row r="220" spans="2:8" x14ac:dyDescent="0.35">
      <c r="B220" s="17" t="s">
        <v>6</v>
      </c>
      <c r="D220" t="s">
        <v>348</v>
      </c>
      <c r="E220" s="16" t="s">
        <v>350</v>
      </c>
      <c r="F220">
        <v>1</v>
      </c>
      <c r="G220" t="s">
        <v>409</v>
      </c>
      <c r="H220" t="s">
        <v>410</v>
      </c>
    </row>
    <row r="221" spans="2:8" x14ac:dyDescent="0.35">
      <c r="B221" t="s">
        <v>8</v>
      </c>
      <c r="D221" t="s">
        <v>320</v>
      </c>
      <c r="E221" s="16" t="s">
        <v>322</v>
      </c>
      <c r="F221">
        <v>1</v>
      </c>
      <c r="G221" t="s">
        <v>411</v>
      </c>
      <c r="H221" t="s">
        <v>412</v>
      </c>
    </row>
    <row r="222" spans="2:8" x14ac:dyDescent="0.35">
      <c r="B222" t="s">
        <v>6</v>
      </c>
      <c r="D222" t="s">
        <v>234</v>
      </c>
      <c r="E222" s="16" t="s">
        <v>252</v>
      </c>
      <c r="F222">
        <v>1</v>
      </c>
      <c r="G222" t="s">
        <v>413</v>
      </c>
      <c r="H222" t="s">
        <v>414</v>
      </c>
    </row>
    <row r="223" spans="2:8" x14ac:dyDescent="0.35">
      <c r="B223" t="s">
        <v>6</v>
      </c>
      <c r="D223" t="s">
        <v>234</v>
      </c>
      <c r="E223" s="16" t="s">
        <v>252</v>
      </c>
      <c r="F223">
        <v>1</v>
      </c>
      <c r="G223" t="s">
        <v>415</v>
      </c>
      <c r="H223" t="s">
        <v>416</v>
      </c>
    </row>
    <row r="224" spans="2:8" x14ac:dyDescent="0.35">
      <c r="B224" t="s">
        <v>3</v>
      </c>
      <c r="D224" t="s">
        <v>315</v>
      </c>
      <c r="E224" s="16" t="s">
        <v>292</v>
      </c>
      <c r="F224">
        <v>1</v>
      </c>
      <c r="G224" t="s">
        <v>417</v>
      </c>
      <c r="H224" t="s">
        <v>418</v>
      </c>
    </row>
    <row r="225" spans="2:8" x14ac:dyDescent="0.35">
      <c r="B225" t="s">
        <v>3</v>
      </c>
      <c r="D225" t="s">
        <v>315</v>
      </c>
      <c r="E225" s="16" t="s">
        <v>292</v>
      </c>
      <c r="F225">
        <v>1</v>
      </c>
      <c r="G225" t="s">
        <v>419</v>
      </c>
      <c r="H225" t="s">
        <v>420</v>
      </c>
    </row>
    <row r="226" spans="2:8" x14ac:dyDescent="0.35">
      <c r="B226" t="s">
        <v>10</v>
      </c>
      <c r="D226" t="s">
        <v>271</v>
      </c>
      <c r="E226" s="16" t="s">
        <v>252</v>
      </c>
      <c r="F226">
        <v>1</v>
      </c>
      <c r="G226" t="s">
        <v>421</v>
      </c>
      <c r="H226" t="s">
        <v>422</v>
      </c>
    </row>
    <row r="227" spans="2:8" x14ac:dyDescent="0.35">
      <c r="B227" t="s">
        <v>10</v>
      </c>
      <c r="D227" t="s">
        <v>271</v>
      </c>
      <c r="E227" s="16" t="s">
        <v>252</v>
      </c>
      <c r="F227">
        <v>1</v>
      </c>
      <c r="G227" t="s">
        <v>423</v>
      </c>
      <c r="H227" t="s">
        <v>424</v>
      </c>
    </row>
    <row r="228" spans="2:8" x14ac:dyDescent="0.35">
      <c r="B228" t="s">
        <v>10</v>
      </c>
      <c r="D228" t="s">
        <v>271</v>
      </c>
      <c r="E228" s="16" t="s">
        <v>252</v>
      </c>
      <c r="F228">
        <v>1</v>
      </c>
      <c r="G228" t="s">
        <v>425</v>
      </c>
      <c r="H228" t="s">
        <v>426</v>
      </c>
    </row>
    <row r="229" spans="2:8" x14ac:dyDescent="0.35">
      <c r="B229" t="s">
        <v>10</v>
      </c>
      <c r="D229" t="s">
        <v>271</v>
      </c>
      <c r="E229" s="16" t="s">
        <v>252</v>
      </c>
      <c r="F229">
        <v>1</v>
      </c>
      <c r="G229" t="s">
        <v>427</v>
      </c>
      <c r="H229" t="s">
        <v>428</v>
      </c>
    </row>
    <row r="230" spans="2:8" x14ac:dyDescent="0.35">
      <c r="B230" t="s">
        <v>10</v>
      </c>
      <c r="D230" t="s">
        <v>271</v>
      </c>
      <c r="E230" s="16" t="s">
        <v>252</v>
      </c>
      <c r="F230">
        <v>1</v>
      </c>
      <c r="G230" t="s">
        <v>429</v>
      </c>
      <c r="H230" t="s">
        <v>430</v>
      </c>
    </row>
    <row r="231" spans="2:8" x14ac:dyDescent="0.35">
      <c r="B231" t="s">
        <v>10</v>
      </c>
      <c r="D231" t="s">
        <v>271</v>
      </c>
      <c r="E231" s="16" t="s">
        <v>252</v>
      </c>
      <c r="F231">
        <v>1</v>
      </c>
      <c r="G231" t="s">
        <v>431</v>
      </c>
      <c r="H231" t="s">
        <v>432</v>
      </c>
    </row>
    <row r="232" spans="2:8" x14ac:dyDescent="0.35">
      <c r="B232" t="s">
        <v>10</v>
      </c>
      <c r="D232" t="s">
        <v>271</v>
      </c>
      <c r="E232" s="16" t="s">
        <v>252</v>
      </c>
      <c r="F232">
        <v>1</v>
      </c>
      <c r="G232" t="s">
        <v>433</v>
      </c>
      <c r="H232" t="s">
        <v>434</v>
      </c>
    </row>
    <row r="233" spans="2:8" x14ac:dyDescent="0.35">
      <c r="B233" t="s">
        <v>4</v>
      </c>
      <c r="D233" t="s">
        <v>254</v>
      </c>
      <c r="E233" s="16" t="s">
        <v>256</v>
      </c>
      <c r="F233">
        <v>1</v>
      </c>
      <c r="G233" t="s">
        <v>435</v>
      </c>
      <c r="H233" t="s">
        <v>436</v>
      </c>
    </row>
    <row r="234" spans="2:8" x14ac:dyDescent="0.35">
      <c r="B234" t="s">
        <v>4</v>
      </c>
      <c r="D234" t="s">
        <v>223</v>
      </c>
      <c r="E234" s="16" t="s">
        <v>256</v>
      </c>
      <c r="F234">
        <v>1</v>
      </c>
      <c r="G234" t="s">
        <v>435</v>
      </c>
      <c r="H234" t="s">
        <v>436</v>
      </c>
    </row>
    <row r="235" spans="2:8" x14ac:dyDescent="0.35">
      <c r="B235" t="s">
        <v>4</v>
      </c>
      <c r="D235" t="s">
        <v>226</v>
      </c>
      <c r="E235" s="16" t="s">
        <v>256</v>
      </c>
      <c r="F235">
        <v>1</v>
      </c>
      <c r="G235" t="s">
        <v>435</v>
      </c>
      <c r="H235" t="s">
        <v>436</v>
      </c>
    </row>
    <row r="236" spans="2:8" x14ac:dyDescent="0.35">
      <c r="B236" t="s">
        <v>4</v>
      </c>
      <c r="D236" t="s">
        <v>225</v>
      </c>
      <c r="E236" s="16" t="s">
        <v>256</v>
      </c>
      <c r="F236">
        <v>1</v>
      </c>
      <c r="G236" t="s">
        <v>435</v>
      </c>
      <c r="H236" t="s">
        <v>436</v>
      </c>
    </row>
    <row r="237" spans="2:8" x14ac:dyDescent="0.35">
      <c r="B237" t="s">
        <v>4</v>
      </c>
      <c r="D237" t="s">
        <v>228</v>
      </c>
      <c r="E237" s="16" t="s">
        <v>256</v>
      </c>
      <c r="F237">
        <v>1</v>
      </c>
      <c r="G237" t="s">
        <v>435</v>
      </c>
      <c r="H237" t="s">
        <v>436</v>
      </c>
    </row>
    <row r="238" spans="2:8" x14ac:dyDescent="0.35">
      <c r="B238" t="s">
        <v>6</v>
      </c>
      <c r="D238" t="s">
        <v>348</v>
      </c>
      <c r="E238" s="16" t="s">
        <v>350</v>
      </c>
      <c r="F238">
        <v>1</v>
      </c>
      <c r="G238" t="s">
        <v>437</v>
      </c>
      <c r="H238" t="s">
        <v>438</v>
      </c>
    </row>
    <row r="239" spans="2:8" x14ac:dyDescent="0.35">
      <c r="B239" t="s">
        <v>6</v>
      </c>
      <c r="D239" t="s">
        <v>246</v>
      </c>
      <c r="E239" s="16" t="s">
        <v>322</v>
      </c>
      <c r="F239">
        <v>1</v>
      </c>
      <c r="G239" t="s">
        <v>439</v>
      </c>
      <c r="H239" t="s">
        <v>440</v>
      </c>
    </row>
    <row r="240" spans="2:8" x14ac:dyDescent="0.35">
      <c r="B240" t="s">
        <v>670</v>
      </c>
      <c r="D240" t="s">
        <v>266</v>
      </c>
      <c r="E240" s="16" t="s">
        <v>322</v>
      </c>
      <c r="F240">
        <v>1</v>
      </c>
      <c r="G240" t="s">
        <v>441</v>
      </c>
      <c r="H240" t="s">
        <v>442</v>
      </c>
    </row>
    <row r="241" spans="2:8" x14ac:dyDescent="0.35">
      <c r="B241" s="17" t="s">
        <v>6</v>
      </c>
      <c r="D241" t="s">
        <v>328</v>
      </c>
      <c r="E241" s="16" t="s">
        <v>322</v>
      </c>
      <c r="F241">
        <v>1</v>
      </c>
      <c r="G241" t="s">
        <v>441</v>
      </c>
      <c r="H241" t="s">
        <v>442</v>
      </c>
    </row>
    <row r="242" spans="2:8" x14ac:dyDescent="0.35">
      <c r="B242" s="17" t="s">
        <v>6</v>
      </c>
      <c r="D242" t="s">
        <v>246</v>
      </c>
      <c r="E242" s="16" t="s">
        <v>322</v>
      </c>
      <c r="F242">
        <v>1</v>
      </c>
      <c r="G242" t="s">
        <v>441</v>
      </c>
      <c r="H242" t="s">
        <v>442</v>
      </c>
    </row>
    <row r="243" spans="2:8" x14ac:dyDescent="0.35">
      <c r="B243" s="17" t="s">
        <v>6</v>
      </c>
      <c r="D243" t="s">
        <v>348</v>
      </c>
      <c r="E243" s="16" t="s">
        <v>350</v>
      </c>
      <c r="F243">
        <v>1</v>
      </c>
      <c r="G243" t="s">
        <v>443</v>
      </c>
      <c r="H243" t="s">
        <v>444</v>
      </c>
    </row>
    <row r="244" spans="2:8" x14ac:dyDescent="0.35">
      <c r="B244" t="s">
        <v>4</v>
      </c>
      <c r="D244" t="s">
        <v>283</v>
      </c>
      <c r="E244" s="16" t="s">
        <v>256</v>
      </c>
      <c r="F244">
        <v>1</v>
      </c>
      <c r="G244" t="s">
        <v>445</v>
      </c>
      <c r="H244" t="s">
        <v>446</v>
      </c>
    </row>
    <row r="245" spans="2:8" x14ac:dyDescent="0.35">
      <c r="B245" t="s">
        <v>4</v>
      </c>
      <c r="D245" t="s">
        <v>223</v>
      </c>
      <c r="E245" s="16" t="s">
        <v>256</v>
      </c>
      <c r="F245">
        <v>1</v>
      </c>
      <c r="G245" t="s">
        <v>445</v>
      </c>
      <c r="H245" t="s">
        <v>446</v>
      </c>
    </row>
    <row r="246" spans="2:8" x14ac:dyDescent="0.35">
      <c r="B246" t="s">
        <v>4</v>
      </c>
      <c r="D246" t="s">
        <v>226</v>
      </c>
      <c r="E246" s="16" t="s">
        <v>256</v>
      </c>
      <c r="F246">
        <v>1</v>
      </c>
      <c r="G246" t="s">
        <v>445</v>
      </c>
      <c r="H246" t="s">
        <v>446</v>
      </c>
    </row>
    <row r="247" spans="2:8" x14ac:dyDescent="0.35">
      <c r="B247" t="s">
        <v>4</v>
      </c>
      <c r="D247" t="s">
        <v>225</v>
      </c>
      <c r="E247" s="16" t="s">
        <v>256</v>
      </c>
      <c r="F247">
        <v>1</v>
      </c>
      <c r="G247" t="s">
        <v>445</v>
      </c>
      <c r="H247" t="s">
        <v>446</v>
      </c>
    </row>
    <row r="248" spans="2:8" x14ac:dyDescent="0.35">
      <c r="B248" t="s">
        <v>4</v>
      </c>
      <c r="D248" t="s">
        <v>228</v>
      </c>
      <c r="E248" s="16" t="s">
        <v>256</v>
      </c>
      <c r="F248">
        <v>1</v>
      </c>
      <c r="G248" t="s">
        <v>445</v>
      </c>
      <c r="H248" t="s">
        <v>446</v>
      </c>
    </row>
    <row r="249" spans="2:8" x14ac:dyDescent="0.35">
      <c r="B249" t="s">
        <v>13</v>
      </c>
      <c r="D249" t="s">
        <v>241</v>
      </c>
      <c r="E249" s="16" t="s">
        <v>256</v>
      </c>
      <c r="F249">
        <v>1</v>
      </c>
      <c r="G249" t="s">
        <v>445</v>
      </c>
      <c r="H249" t="s">
        <v>446</v>
      </c>
    </row>
    <row r="250" spans="2:8" x14ac:dyDescent="0.35">
      <c r="B250" s="17" t="s">
        <v>6</v>
      </c>
      <c r="D250" t="s">
        <v>307</v>
      </c>
      <c r="E250" s="16" t="s">
        <v>322</v>
      </c>
      <c r="F250">
        <v>1</v>
      </c>
      <c r="G250" t="s">
        <v>447</v>
      </c>
      <c r="H250" t="s">
        <v>448</v>
      </c>
    </row>
    <row r="251" spans="2:8" x14ac:dyDescent="0.35">
      <c r="B251" t="s">
        <v>4</v>
      </c>
      <c r="D251" t="s">
        <v>283</v>
      </c>
      <c r="E251" s="16" t="s">
        <v>256</v>
      </c>
      <c r="F251">
        <v>1</v>
      </c>
      <c r="G251" t="s">
        <v>449</v>
      </c>
      <c r="H251" t="s">
        <v>450</v>
      </c>
    </row>
    <row r="252" spans="2:8" x14ac:dyDescent="0.35">
      <c r="B252" t="s">
        <v>4</v>
      </c>
      <c r="D252" t="s">
        <v>223</v>
      </c>
      <c r="E252" s="16" t="s">
        <v>256</v>
      </c>
      <c r="F252">
        <v>1</v>
      </c>
      <c r="G252" t="s">
        <v>449</v>
      </c>
      <c r="H252" t="s">
        <v>450</v>
      </c>
    </row>
    <row r="253" spans="2:8" x14ac:dyDescent="0.35">
      <c r="B253" t="s">
        <v>4</v>
      </c>
      <c r="D253" t="s">
        <v>226</v>
      </c>
      <c r="E253" s="16" t="s">
        <v>256</v>
      </c>
      <c r="F253">
        <v>1</v>
      </c>
      <c r="G253" t="s">
        <v>449</v>
      </c>
      <c r="H253" t="s">
        <v>450</v>
      </c>
    </row>
    <row r="254" spans="2:8" x14ac:dyDescent="0.35">
      <c r="B254" t="s">
        <v>4</v>
      </c>
      <c r="D254" t="s">
        <v>225</v>
      </c>
      <c r="E254" s="16" t="s">
        <v>256</v>
      </c>
      <c r="F254">
        <v>1</v>
      </c>
      <c r="G254" t="s">
        <v>449</v>
      </c>
      <c r="H254" t="s">
        <v>450</v>
      </c>
    </row>
    <row r="255" spans="2:8" x14ac:dyDescent="0.35">
      <c r="B255" t="s">
        <v>4</v>
      </c>
      <c r="D255" t="s">
        <v>228</v>
      </c>
      <c r="E255" s="16" t="s">
        <v>256</v>
      </c>
      <c r="F255">
        <v>1</v>
      </c>
      <c r="G255" t="s">
        <v>449</v>
      </c>
      <c r="H255" t="s">
        <v>450</v>
      </c>
    </row>
    <row r="256" spans="2:8" x14ac:dyDescent="0.35">
      <c r="B256" t="s">
        <v>13</v>
      </c>
      <c r="D256" t="s">
        <v>241</v>
      </c>
      <c r="E256" s="16" t="s">
        <v>256</v>
      </c>
      <c r="F256">
        <v>1</v>
      </c>
      <c r="G256" t="s">
        <v>449</v>
      </c>
      <c r="H256" t="s">
        <v>450</v>
      </c>
    </row>
    <row r="257" spans="2:8" x14ac:dyDescent="0.35">
      <c r="B257" t="s">
        <v>10</v>
      </c>
      <c r="D257" t="s">
        <v>271</v>
      </c>
      <c r="E257" s="16" t="s">
        <v>281</v>
      </c>
      <c r="F257">
        <v>1</v>
      </c>
      <c r="G257" t="s">
        <v>451</v>
      </c>
      <c r="H257" t="s">
        <v>452</v>
      </c>
    </row>
    <row r="258" spans="2:8" x14ac:dyDescent="0.35">
      <c r="B258" t="s">
        <v>12</v>
      </c>
      <c r="D258" t="s">
        <v>453</v>
      </c>
      <c r="E258" s="16" t="s">
        <v>455</v>
      </c>
      <c r="F258">
        <v>1</v>
      </c>
      <c r="G258" t="s">
        <v>232</v>
      </c>
      <c r="H258" t="s">
        <v>454</v>
      </c>
    </row>
    <row r="259" spans="2:8" x14ac:dyDescent="0.35">
      <c r="B259" t="s">
        <v>12</v>
      </c>
      <c r="D259" t="s">
        <v>456</v>
      </c>
      <c r="E259" s="16" t="s">
        <v>455</v>
      </c>
      <c r="F259">
        <v>1</v>
      </c>
      <c r="G259" t="s">
        <v>232</v>
      </c>
      <c r="H259" t="s">
        <v>454</v>
      </c>
    </row>
    <row r="260" spans="2:8" x14ac:dyDescent="0.35">
      <c r="B260" t="s">
        <v>8</v>
      </c>
      <c r="D260" t="s">
        <v>320</v>
      </c>
      <c r="E260" s="16" t="s">
        <v>322</v>
      </c>
      <c r="F260">
        <v>1</v>
      </c>
      <c r="G260" t="s">
        <v>457</v>
      </c>
      <c r="H260" t="s">
        <v>458</v>
      </c>
    </row>
    <row r="261" spans="2:8" x14ac:dyDescent="0.35">
      <c r="B261" t="s">
        <v>13</v>
      </c>
      <c r="D261" t="s">
        <v>238</v>
      </c>
      <c r="E261" s="16" t="s">
        <v>322</v>
      </c>
      <c r="F261">
        <v>1</v>
      </c>
      <c r="G261" t="s">
        <v>236</v>
      </c>
      <c r="H261" t="s">
        <v>459</v>
      </c>
    </row>
    <row r="262" spans="2:8" x14ac:dyDescent="0.35">
      <c r="B262" s="17" t="s">
        <v>6</v>
      </c>
      <c r="D262" t="s">
        <v>328</v>
      </c>
      <c r="E262" s="16" t="s">
        <v>252</v>
      </c>
      <c r="F262">
        <v>1</v>
      </c>
      <c r="G262" t="s">
        <v>460</v>
      </c>
      <c r="H262" t="s">
        <v>461</v>
      </c>
    </row>
    <row r="263" spans="2:8" x14ac:dyDescent="0.35">
      <c r="B263" s="17" t="s">
        <v>6</v>
      </c>
      <c r="D263" t="s">
        <v>360</v>
      </c>
      <c r="E263" s="16" t="s">
        <v>252</v>
      </c>
      <c r="F263">
        <v>1</v>
      </c>
      <c r="G263" t="s">
        <v>460</v>
      </c>
      <c r="H263" t="s">
        <v>461</v>
      </c>
    </row>
    <row r="264" spans="2:8" x14ac:dyDescent="0.35">
      <c r="B264" t="s">
        <v>13</v>
      </c>
      <c r="D264" t="s">
        <v>239</v>
      </c>
      <c r="E264" s="16" t="s">
        <v>252</v>
      </c>
      <c r="F264">
        <v>1</v>
      </c>
      <c r="G264" t="s">
        <v>460</v>
      </c>
      <c r="H264" t="s">
        <v>461</v>
      </c>
    </row>
    <row r="265" spans="2:8" x14ac:dyDescent="0.35">
      <c r="B265" t="s">
        <v>6</v>
      </c>
      <c r="D265" t="s">
        <v>328</v>
      </c>
      <c r="E265" s="16" t="s">
        <v>350</v>
      </c>
      <c r="F265">
        <v>1</v>
      </c>
      <c r="G265" t="s">
        <v>462</v>
      </c>
      <c r="H265" t="s">
        <v>463</v>
      </c>
    </row>
    <row r="266" spans="2:8" x14ac:dyDescent="0.35">
      <c r="B266" t="s">
        <v>670</v>
      </c>
      <c r="D266" t="s">
        <v>266</v>
      </c>
      <c r="E266" s="16" t="s">
        <v>350</v>
      </c>
      <c r="F266">
        <v>1</v>
      </c>
      <c r="G266" t="s">
        <v>464</v>
      </c>
      <c r="H266" t="s">
        <v>465</v>
      </c>
    </row>
    <row r="267" spans="2:8" x14ac:dyDescent="0.35">
      <c r="B267" t="s">
        <v>670</v>
      </c>
      <c r="D267" t="s">
        <v>266</v>
      </c>
      <c r="E267" s="16" t="s">
        <v>322</v>
      </c>
      <c r="F267">
        <v>1</v>
      </c>
      <c r="G267" t="s">
        <v>464</v>
      </c>
      <c r="H267" t="s">
        <v>466</v>
      </c>
    </row>
    <row r="268" spans="2:8" x14ac:dyDescent="0.35">
      <c r="B268" t="s">
        <v>6</v>
      </c>
      <c r="D268" t="s">
        <v>328</v>
      </c>
      <c r="E268" s="16" t="s">
        <v>322</v>
      </c>
      <c r="F268">
        <v>1</v>
      </c>
      <c r="G268" t="s">
        <v>464</v>
      </c>
      <c r="H268" t="s">
        <v>466</v>
      </c>
    </row>
    <row r="269" spans="2:8" x14ac:dyDescent="0.35">
      <c r="B269" t="s">
        <v>6</v>
      </c>
      <c r="D269" t="s">
        <v>348</v>
      </c>
      <c r="E269" s="16" t="s">
        <v>350</v>
      </c>
      <c r="F269">
        <v>1</v>
      </c>
      <c r="G269" t="s">
        <v>467</v>
      </c>
      <c r="H269" t="s">
        <v>468</v>
      </c>
    </row>
    <row r="270" spans="2:8" x14ac:dyDescent="0.35">
      <c r="B270" t="s">
        <v>4</v>
      </c>
      <c r="D270" t="s">
        <v>254</v>
      </c>
      <c r="E270" s="16" t="s">
        <v>256</v>
      </c>
      <c r="F270">
        <v>1</v>
      </c>
      <c r="G270" t="s">
        <v>469</v>
      </c>
      <c r="H270" t="s">
        <v>470</v>
      </c>
    </row>
    <row r="271" spans="2:8" x14ac:dyDescent="0.35">
      <c r="B271" t="s">
        <v>4</v>
      </c>
      <c r="D271" t="s">
        <v>223</v>
      </c>
      <c r="E271" s="16" t="s">
        <v>256</v>
      </c>
      <c r="F271">
        <v>1</v>
      </c>
      <c r="G271" t="s">
        <v>469</v>
      </c>
      <c r="H271" t="s">
        <v>470</v>
      </c>
    </row>
    <row r="272" spans="2:8" x14ac:dyDescent="0.35">
      <c r="B272" t="s">
        <v>4</v>
      </c>
      <c r="D272" t="s">
        <v>226</v>
      </c>
      <c r="E272" s="16" t="s">
        <v>256</v>
      </c>
      <c r="F272">
        <v>1</v>
      </c>
      <c r="G272" t="s">
        <v>469</v>
      </c>
      <c r="H272" t="s">
        <v>470</v>
      </c>
    </row>
    <row r="273" spans="2:8" x14ac:dyDescent="0.35">
      <c r="B273" t="s">
        <v>4</v>
      </c>
      <c r="D273" t="s">
        <v>225</v>
      </c>
      <c r="E273" s="16" t="s">
        <v>256</v>
      </c>
      <c r="F273">
        <v>1</v>
      </c>
      <c r="G273" t="s">
        <v>469</v>
      </c>
      <c r="H273" t="s">
        <v>470</v>
      </c>
    </row>
    <row r="274" spans="2:8" x14ac:dyDescent="0.35">
      <c r="B274" t="s">
        <v>4</v>
      </c>
      <c r="D274" t="s">
        <v>228</v>
      </c>
      <c r="E274" s="16" t="s">
        <v>256</v>
      </c>
      <c r="F274">
        <v>1</v>
      </c>
      <c r="G274" t="s">
        <v>469</v>
      </c>
      <c r="H274" t="s">
        <v>470</v>
      </c>
    </row>
    <row r="275" spans="2:8" x14ac:dyDescent="0.35">
      <c r="B275" t="s">
        <v>671</v>
      </c>
      <c r="D275" t="s">
        <v>218</v>
      </c>
      <c r="E275" s="16" t="s">
        <v>248</v>
      </c>
      <c r="F275">
        <v>1</v>
      </c>
      <c r="G275" t="s">
        <v>471</v>
      </c>
      <c r="H275" t="s">
        <v>472</v>
      </c>
    </row>
    <row r="276" spans="2:8" x14ac:dyDescent="0.35">
      <c r="B276" t="s">
        <v>671</v>
      </c>
      <c r="D276" t="s">
        <v>310</v>
      </c>
      <c r="E276" s="16" t="s">
        <v>248</v>
      </c>
      <c r="F276">
        <v>1</v>
      </c>
      <c r="G276" t="s">
        <v>471</v>
      </c>
      <c r="H276" t="s">
        <v>472</v>
      </c>
    </row>
    <row r="277" spans="2:8" x14ac:dyDescent="0.35">
      <c r="B277" t="s">
        <v>8</v>
      </c>
      <c r="D277" t="s">
        <v>356</v>
      </c>
      <c r="E277" s="16" t="s">
        <v>322</v>
      </c>
      <c r="F277">
        <v>1</v>
      </c>
      <c r="G277" t="s">
        <v>473</v>
      </c>
      <c r="H277" t="s">
        <v>474</v>
      </c>
    </row>
    <row r="278" spans="2:8" x14ac:dyDescent="0.35">
      <c r="B278" t="s">
        <v>3</v>
      </c>
      <c r="D278" t="s">
        <v>476</v>
      </c>
      <c r="E278" s="16" t="s">
        <v>292</v>
      </c>
      <c r="F278">
        <v>1</v>
      </c>
      <c r="G278" t="s">
        <v>475</v>
      </c>
      <c r="H278" t="s">
        <v>477</v>
      </c>
    </row>
    <row r="279" spans="2:8" x14ac:dyDescent="0.35">
      <c r="B279" t="s">
        <v>6</v>
      </c>
      <c r="D279" t="s">
        <v>328</v>
      </c>
      <c r="E279" s="16" t="s">
        <v>281</v>
      </c>
      <c r="F279">
        <v>1</v>
      </c>
      <c r="G279" t="s">
        <v>478</v>
      </c>
      <c r="H279" t="s">
        <v>479</v>
      </c>
    </row>
    <row r="280" spans="2:8" x14ac:dyDescent="0.35">
      <c r="B280" t="s">
        <v>670</v>
      </c>
      <c r="D280" t="s">
        <v>266</v>
      </c>
      <c r="E280" s="16" t="s">
        <v>322</v>
      </c>
      <c r="F280">
        <v>1</v>
      </c>
      <c r="G280" t="s">
        <v>480</v>
      </c>
      <c r="H280" t="s">
        <v>481</v>
      </c>
    </row>
    <row r="281" spans="2:8" x14ac:dyDescent="0.35">
      <c r="B281" t="s">
        <v>6</v>
      </c>
      <c r="D281" t="s">
        <v>328</v>
      </c>
      <c r="E281" s="16" t="s">
        <v>322</v>
      </c>
      <c r="F281">
        <v>1</v>
      </c>
      <c r="G281" t="s">
        <v>480</v>
      </c>
      <c r="H281" t="s">
        <v>481</v>
      </c>
    </row>
    <row r="282" spans="2:8" x14ac:dyDescent="0.35">
      <c r="B282" t="s">
        <v>670</v>
      </c>
      <c r="D282" t="s">
        <v>266</v>
      </c>
      <c r="E282" s="16" t="s">
        <v>322</v>
      </c>
      <c r="F282">
        <v>1</v>
      </c>
      <c r="G282" t="s">
        <v>482</v>
      </c>
      <c r="H282" t="s">
        <v>483</v>
      </c>
    </row>
    <row r="283" spans="2:8" x14ac:dyDescent="0.35">
      <c r="B283" t="s">
        <v>6</v>
      </c>
      <c r="D283" t="s">
        <v>328</v>
      </c>
      <c r="E283" s="16" t="s">
        <v>322</v>
      </c>
      <c r="F283">
        <v>1</v>
      </c>
      <c r="G283" t="s">
        <v>482</v>
      </c>
      <c r="H283" t="s">
        <v>483</v>
      </c>
    </row>
    <row r="284" spans="2:8" x14ac:dyDescent="0.35">
      <c r="B284" t="s">
        <v>670</v>
      </c>
      <c r="D284" t="s">
        <v>266</v>
      </c>
      <c r="E284" s="16" t="s">
        <v>322</v>
      </c>
      <c r="F284">
        <v>1</v>
      </c>
      <c r="G284" t="s">
        <v>484</v>
      </c>
      <c r="H284" t="s">
        <v>485</v>
      </c>
    </row>
    <row r="285" spans="2:8" x14ac:dyDescent="0.35">
      <c r="B285" t="s">
        <v>670</v>
      </c>
      <c r="D285" t="s">
        <v>266</v>
      </c>
      <c r="E285" s="16" t="s">
        <v>322</v>
      </c>
      <c r="F285">
        <v>1</v>
      </c>
      <c r="G285" t="s">
        <v>486</v>
      </c>
      <c r="H285" t="s">
        <v>487</v>
      </c>
    </row>
    <row r="286" spans="2:8" x14ac:dyDescent="0.35">
      <c r="B286" t="s">
        <v>4</v>
      </c>
      <c r="D286" t="s">
        <v>254</v>
      </c>
      <c r="E286" s="16" t="s">
        <v>256</v>
      </c>
      <c r="F286">
        <v>1</v>
      </c>
      <c r="G286" t="s">
        <v>488</v>
      </c>
      <c r="H286" t="s">
        <v>489</v>
      </c>
    </row>
    <row r="287" spans="2:8" x14ac:dyDescent="0.35">
      <c r="B287" t="s">
        <v>4</v>
      </c>
      <c r="D287" t="s">
        <v>223</v>
      </c>
      <c r="E287" s="16" t="s">
        <v>256</v>
      </c>
      <c r="F287">
        <v>1</v>
      </c>
      <c r="G287" t="s">
        <v>488</v>
      </c>
      <c r="H287" t="s">
        <v>489</v>
      </c>
    </row>
    <row r="288" spans="2:8" x14ac:dyDescent="0.35">
      <c r="B288" t="s">
        <v>4</v>
      </c>
      <c r="D288" t="s">
        <v>226</v>
      </c>
      <c r="E288" s="16" t="s">
        <v>256</v>
      </c>
      <c r="F288">
        <v>1</v>
      </c>
      <c r="G288" t="s">
        <v>488</v>
      </c>
      <c r="H288" t="s">
        <v>489</v>
      </c>
    </row>
    <row r="289" spans="2:8" x14ac:dyDescent="0.35">
      <c r="B289" t="s">
        <v>4</v>
      </c>
      <c r="D289" t="s">
        <v>225</v>
      </c>
      <c r="E289" s="16" t="s">
        <v>256</v>
      </c>
      <c r="F289">
        <v>1</v>
      </c>
      <c r="G289" t="s">
        <v>488</v>
      </c>
      <c r="H289" t="s">
        <v>489</v>
      </c>
    </row>
    <row r="290" spans="2:8" x14ac:dyDescent="0.35">
      <c r="B290" t="s">
        <v>4</v>
      </c>
      <c r="D290" t="s">
        <v>228</v>
      </c>
      <c r="E290" s="16" t="s">
        <v>256</v>
      </c>
      <c r="F290">
        <v>1</v>
      </c>
      <c r="G290" t="s">
        <v>488</v>
      </c>
      <c r="H290" t="s">
        <v>489</v>
      </c>
    </row>
    <row r="291" spans="2:8" x14ac:dyDescent="0.35">
      <c r="B291" t="s">
        <v>6</v>
      </c>
      <c r="D291" t="s">
        <v>234</v>
      </c>
      <c r="E291" s="16" t="s">
        <v>252</v>
      </c>
      <c r="F291">
        <v>1</v>
      </c>
      <c r="G291" t="s">
        <v>490</v>
      </c>
      <c r="H291" t="s">
        <v>491</v>
      </c>
    </row>
    <row r="292" spans="2:8" x14ac:dyDescent="0.35">
      <c r="B292" t="s">
        <v>4</v>
      </c>
      <c r="D292" t="s">
        <v>254</v>
      </c>
      <c r="E292" s="16" t="s">
        <v>256</v>
      </c>
      <c r="F292">
        <v>1</v>
      </c>
      <c r="G292" t="s">
        <v>492</v>
      </c>
      <c r="H292" t="s">
        <v>493</v>
      </c>
    </row>
    <row r="293" spans="2:8" x14ac:dyDescent="0.35">
      <c r="B293" t="s">
        <v>4</v>
      </c>
      <c r="D293" t="s">
        <v>223</v>
      </c>
      <c r="E293" s="16" t="s">
        <v>256</v>
      </c>
      <c r="F293">
        <v>1</v>
      </c>
      <c r="G293" t="s">
        <v>492</v>
      </c>
      <c r="H293" t="s">
        <v>493</v>
      </c>
    </row>
    <row r="294" spans="2:8" x14ac:dyDescent="0.35">
      <c r="B294" t="s">
        <v>4</v>
      </c>
      <c r="D294" t="s">
        <v>226</v>
      </c>
      <c r="E294" s="16" t="s">
        <v>256</v>
      </c>
      <c r="F294">
        <v>1</v>
      </c>
      <c r="G294" t="s">
        <v>492</v>
      </c>
      <c r="H294" t="s">
        <v>493</v>
      </c>
    </row>
    <row r="295" spans="2:8" x14ac:dyDescent="0.35">
      <c r="B295" t="s">
        <v>4</v>
      </c>
      <c r="D295" t="s">
        <v>225</v>
      </c>
      <c r="E295" s="16" t="s">
        <v>256</v>
      </c>
      <c r="F295">
        <v>1</v>
      </c>
      <c r="G295" t="s">
        <v>492</v>
      </c>
      <c r="H295" t="s">
        <v>493</v>
      </c>
    </row>
    <row r="296" spans="2:8" x14ac:dyDescent="0.35">
      <c r="B296" t="s">
        <v>4</v>
      </c>
      <c r="D296" t="s">
        <v>228</v>
      </c>
      <c r="E296" s="16" t="s">
        <v>256</v>
      </c>
      <c r="F296">
        <v>1</v>
      </c>
      <c r="G296" t="s">
        <v>492</v>
      </c>
      <c r="H296" t="s">
        <v>493</v>
      </c>
    </row>
    <row r="297" spans="2:8" x14ac:dyDescent="0.35">
      <c r="B297" t="s">
        <v>4</v>
      </c>
      <c r="D297" t="s">
        <v>254</v>
      </c>
      <c r="E297" s="16" t="s">
        <v>256</v>
      </c>
      <c r="F297">
        <v>1</v>
      </c>
      <c r="G297" t="s">
        <v>494</v>
      </c>
      <c r="H297" t="s">
        <v>495</v>
      </c>
    </row>
    <row r="298" spans="2:8" x14ac:dyDescent="0.35">
      <c r="B298" t="s">
        <v>4</v>
      </c>
      <c r="D298" t="s">
        <v>223</v>
      </c>
      <c r="E298" s="16" t="s">
        <v>256</v>
      </c>
      <c r="F298">
        <v>1</v>
      </c>
      <c r="G298" t="s">
        <v>494</v>
      </c>
      <c r="H298" t="s">
        <v>495</v>
      </c>
    </row>
    <row r="299" spans="2:8" x14ac:dyDescent="0.35">
      <c r="B299" t="s">
        <v>4</v>
      </c>
      <c r="D299" t="s">
        <v>226</v>
      </c>
      <c r="E299" s="16" t="s">
        <v>256</v>
      </c>
      <c r="F299">
        <v>1</v>
      </c>
      <c r="G299" t="s">
        <v>494</v>
      </c>
      <c r="H299" t="s">
        <v>495</v>
      </c>
    </row>
    <row r="300" spans="2:8" x14ac:dyDescent="0.35">
      <c r="B300" t="s">
        <v>4</v>
      </c>
      <c r="D300" t="s">
        <v>225</v>
      </c>
      <c r="E300" s="16" t="s">
        <v>256</v>
      </c>
      <c r="F300">
        <v>1</v>
      </c>
      <c r="G300" t="s">
        <v>494</v>
      </c>
      <c r="H300" t="s">
        <v>495</v>
      </c>
    </row>
    <row r="301" spans="2:8" x14ac:dyDescent="0.35">
      <c r="B301" t="s">
        <v>4</v>
      </c>
      <c r="D301" t="s">
        <v>228</v>
      </c>
      <c r="E301" s="16" t="s">
        <v>256</v>
      </c>
      <c r="F301">
        <v>1</v>
      </c>
      <c r="G301" t="s">
        <v>494</v>
      </c>
      <c r="H301" t="s">
        <v>495</v>
      </c>
    </row>
    <row r="302" spans="2:8" x14ac:dyDescent="0.35">
      <c r="B302" t="s">
        <v>10</v>
      </c>
      <c r="D302" t="s">
        <v>271</v>
      </c>
      <c r="E302" s="16" t="s">
        <v>281</v>
      </c>
      <c r="F302">
        <v>1</v>
      </c>
      <c r="G302" t="s">
        <v>496</v>
      </c>
      <c r="H302" t="s">
        <v>497</v>
      </c>
    </row>
    <row r="303" spans="2:8" x14ac:dyDescent="0.35">
      <c r="B303" t="s">
        <v>10</v>
      </c>
      <c r="D303" t="s">
        <v>271</v>
      </c>
      <c r="E303" s="16" t="s">
        <v>281</v>
      </c>
      <c r="F303">
        <v>1</v>
      </c>
      <c r="G303" t="s">
        <v>498</v>
      </c>
      <c r="H303" t="s">
        <v>499</v>
      </c>
    </row>
    <row r="304" spans="2:8" x14ac:dyDescent="0.35">
      <c r="B304" t="s">
        <v>3</v>
      </c>
      <c r="D304" t="s">
        <v>476</v>
      </c>
      <c r="E304" s="16" t="s">
        <v>292</v>
      </c>
      <c r="F304">
        <v>1</v>
      </c>
      <c r="G304" t="s">
        <v>500</v>
      </c>
      <c r="H304" t="s">
        <v>501</v>
      </c>
    </row>
    <row r="305" spans="2:8" x14ac:dyDescent="0.35">
      <c r="B305" t="s">
        <v>3</v>
      </c>
      <c r="D305" t="s">
        <v>294</v>
      </c>
      <c r="E305" s="16" t="s">
        <v>292</v>
      </c>
      <c r="F305">
        <v>1</v>
      </c>
      <c r="G305" t="s">
        <v>500</v>
      </c>
      <c r="H305" t="s">
        <v>501</v>
      </c>
    </row>
    <row r="306" spans="2:8" x14ac:dyDescent="0.35">
      <c r="B306" t="s">
        <v>3</v>
      </c>
      <c r="D306" t="s">
        <v>290</v>
      </c>
      <c r="E306" s="16" t="s">
        <v>292</v>
      </c>
      <c r="F306">
        <v>1</v>
      </c>
      <c r="G306" t="s">
        <v>500</v>
      </c>
      <c r="H306" t="s">
        <v>501</v>
      </c>
    </row>
    <row r="307" spans="2:8" x14ac:dyDescent="0.35">
      <c r="B307" t="s">
        <v>13</v>
      </c>
      <c r="D307" t="s">
        <v>240</v>
      </c>
      <c r="E307" s="16" t="s">
        <v>281</v>
      </c>
      <c r="F307">
        <v>1</v>
      </c>
      <c r="G307" t="s">
        <v>238</v>
      </c>
      <c r="H307" t="s">
        <v>502</v>
      </c>
    </row>
    <row r="308" spans="2:8" x14ac:dyDescent="0.35">
      <c r="B308" t="s">
        <v>671</v>
      </c>
      <c r="D308" t="s">
        <v>297</v>
      </c>
      <c r="E308" s="16" t="s">
        <v>248</v>
      </c>
      <c r="F308">
        <v>1</v>
      </c>
      <c r="G308" t="s">
        <v>503</v>
      </c>
      <c r="H308" t="s">
        <v>504</v>
      </c>
    </row>
    <row r="309" spans="2:8" x14ac:dyDescent="0.35">
      <c r="B309" t="s">
        <v>671</v>
      </c>
      <c r="D309" t="s">
        <v>218</v>
      </c>
      <c r="E309" s="16" t="s">
        <v>248</v>
      </c>
      <c r="F309">
        <v>1</v>
      </c>
      <c r="G309" t="s">
        <v>503</v>
      </c>
      <c r="H309" t="s">
        <v>504</v>
      </c>
    </row>
    <row r="310" spans="2:8" x14ac:dyDescent="0.35">
      <c r="B310" t="s">
        <v>670</v>
      </c>
      <c r="D310" t="s">
        <v>266</v>
      </c>
      <c r="E310" s="16" t="s">
        <v>507</v>
      </c>
      <c r="F310">
        <v>1</v>
      </c>
      <c r="G310" t="s">
        <v>505</v>
      </c>
      <c r="H310" t="s">
        <v>506</v>
      </c>
    </row>
    <row r="311" spans="2:8" x14ac:dyDescent="0.35">
      <c r="B311" t="s">
        <v>670</v>
      </c>
      <c r="D311" t="s">
        <v>266</v>
      </c>
      <c r="E311" s="16" t="s">
        <v>507</v>
      </c>
      <c r="F311">
        <v>1</v>
      </c>
      <c r="G311" t="s">
        <v>508</v>
      </c>
      <c r="H311" t="s">
        <v>509</v>
      </c>
    </row>
    <row r="312" spans="2:8" x14ac:dyDescent="0.35">
      <c r="B312" t="s">
        <v>670</v>
      </c>
      <c r="D312" t="s">
        <v>266</v>
      </c>
      <c r="E312" s="16" t="s">
        <v>507</v>
      </c>
      <c r="F312">
        <v>1</v>
      </c>
      <c r="G312" t="s">
        <v>510</v>
      </c>
      <c r="H312" t="s">
        <v>511</v>
      </c>
    </row>
    <row r="313" spans="2:8" x14ac:dyDescent="0.35">
      <c r="B313" t="s">
        <v>8</v>
      </c>
      <c r="D313" t="s">
        <v>356</v>
      </c>
      <c r="E313" s="16" t="s">
        <v>322</v>
      </c>
      <c r="F313">
        <v>1</v>
      </c>
      <c r="G313" t="s">
        <v>512</v>
      </c>
      <c r="H313" t="s">
        <v>513</v>
      </c>
    </row>
    <row r="314" spans="2:8" x14ac:dyDescent="0.35">
      <c r="B314" t="s">
        <v>10</v>
      </c>
      <c r="D314" t="s">
        <v>271</v>
      </c>
      <c r="E314" s="16" t="s">
        <v>365</v>
      </c>
      <c r="F314">
        <v>1</v>
      </c>
      <c r="G314" t="s">
        <v>514</v>
      </c>
      <c r="H314" t="s">
        <v>515</v>
      </c>
    </row>
    <row r="315" spans="2:8" x14ac:dyDescent="0.35">
      <c r="B315" t="s">
        <v>6</v>
      </c>
      <c r="D315" t="s">
        <v>348</v>
      </c>
      <c r="E315" s="16" t="s">
        <v>350</v>
      </c>
      <c r="F315">
        <v>1</v>
      </c>
      <c r="G315" t="s">
        <v>516</v>
      </c>
      <c r="H315" t="s">
        <v>517</v>
      </c>
    </row>
    <row r="316" spans="2:8" x14ac:dyDescent="0.35">
      <c r="B316" t="s">
        <v>6</v>
      </c>
      <c r="D316" t="s">
        <v>348</v>
      </c>
      <c r="E316" s="16" t="s">
        <v>350</v>
      </c>
      <c r="F316">
        <v>1</v>
      </c>
      <c r="G316" t="s">
        <v>518</v>
      </c>
      <c r="H316" t="s">
        <v>519</v>
      </c>
    </row>
    <row r="317" spans="2:8" x14ac:dyDescent="0.35">
      <c r="B317" t="s">
        <v>3</v>
      </c>
      <c r="D317" t="s">
        <v>294</v>
      </c>
      <c r="E317" s="16" t="s">
        <v>292</v>
      </c>
      <c r="F317">
        <v>1</v>
      </c>
      <c r="G317" t="s">
        <v>520</v>
      </c>
      <c r="H317" t="s">
        <v>521</v>
      </c>
    </row>
    <row r="318" spans="2:8" x14ac:dyDescent="0.35">
      <c r="B318" t="s">
        <v>670</v>
      </c>
      <c r="D318" t="s">
        <v>266</v>
      </c>
      <c r="E318" s="16" t="s">
        <v>343</v>
      </c>
      <c r="F318">
        <v>1</v>
      </c>
      <c r="G318" t="s">
        <v>522</v>
      </c>
      <c r="H318" t="s">
        <v>523</v>
      </c>
    </row>
    <row r="319" spans="2:8" x14ac:dyDescent="0.35">
      <c r="B319" t="s">
        <v>6</v>
      </c>
      <c r="D319" t="s">
        <v>234</v>
      </c>
      <c r="E319" s="16" t="s">
        <v>343</v>
      </c>
      <c r="F319">
        <v>1</v>
      </c>
      <c r="G319" t="s">
        <v>522</v>
      </c>
      <c r="H319" t="s">
        <v>523</v>
      </c>
    </row>
    <row r="320" spans="2:8" x14ac:dyDescent="0.35">
      <c r="B320" t="s">
        <v>3</v>
      </c>
      <c r="D320" t="s">
        <v>290</v>
      </c>
      <c r="E320" s="16" t="s">
        <v>343</v>
      </c>
      <c r="F320">
        <v>1</v>
      </c>
      <c r="G320" t="s">
        <v>522</v>
      </c>
      <c r="H320" t="s">
        <v>523</v>
      </c>
    </row>
    <row r="321" spans="2:8" x14ac:dyDescent="0.35">
      <c r="B321" t="s">
        <v>670</v>
      </c>
      <c r="D321" t="s">
        <v>266</v>
      </c>
      <c r="E321" s="16" t="s">
        <v>343</v>
      </c>
      <c r="F321">
        <v>1</v>
      </c>
      <c r="G321" t="s">
        <v>524</v>
      </c>
      <c r="H321" t="s">
        <v>525</v>
      </c>
    </row>
    <row r="322" spans="2:8" x14ac:dyDescent="0.35">
      <c r="B322" t="s">
        <v>6</v>
      </c>
      <c r="D322" t="s">
        <v>234</v>
      </c>
      <c r="E322" s="16" t="s">
        <v>343</v>
      </c>
      <c r="F322">
        <v>1</v>
      </c>
      <c r="G322" t="s">
        <v>524</v>
      </c>
      <c r="H322" t="s">
        <v>525</v>
      </c>
    </row>
    <row r="323" spans="2:8" x14ac:dyDescent="0.35">
      <c r="B323" t="s">
        <v>3</v>
      </c>
      <c r="D323" t="s">
        <v>290</v>
      </c>
      <c r="E323" s="16" t="s">
        <v>343</v>
      </c>
      <c r="F323">
        <v>1</v>
      </c>
      <c r="G323" t="s">
        <v>524</v>
      </c>
      <c r="H323" t="s">
        <v>525</v>
      </c>
    </row>
    <row r="324" spans="2:8" x14ac:dyDescent="0.35">
      <c r="B324" t="s">
        <v>670</v>
      </c>
      <c r="D324" t="s">
        <v>266</v>
      </c>
      <c r="E324" s="16" t="s">
        <v>343</v>
      </c>
      <c r="F324">
        <v>1</v>
      </c>
      <c r="G324" t="s">
        <v>526</v>
      </c>
      <c r="H324" t="s">
        <v>527</v>
      </c>
    </row>
    <row r="325" spans="2:8" x14ac:dyDescent="0.35">
      <c r="B325" t="s">
        <v>6</v>
      </c>
      <c r="D325" t="s">
        <v>345</v>
      </c>
      <c r="E325" s="16" t="s">
        <v>343</v>
      </c>
      <c r="F325">
        <v>1</v>
      </c>
      <c r="G325" t="s">
        <v>526</v>
      </c>
      <c r="H325" t="s">
        <v>527</v>
      </c>
    </row>
    <row r="326" spans="2:8" x14ac:dyDescent="0.35">
      <c r="B326" t="s">
        <v>6</v>
      </c>
      <c r="D326" t="s">
        <v>234</v>
      </c>
      <c r="E326" s="16" t="s">
        <v>343</v>
      </c>
      <c r="F326">
        <v>1</v>
      </c>
      <c r="G326" t="s">
        <v>526</v>
      </c>
      <c r="H326" t="s">
        <v>527</v>
      </c>
    </row>
    <row r="327" spans="2:8" x14ac:dyDescent="0.35">
      <c r="B327" t="s">
        <v>18</v>
      </c>
      <c r="D327" t="s">
        <v>214</v>
      </c>
      <c r="E327" s="16" t="s">
        <v>343</v>
      </c>
      <c r="F327">
        <v>1</v>
      </c>
      <c r="G327" t="s">
        <v>528</v>
      </c>
      <c r="H327" t="s">
        <v>529</v>
      </c>
    </row>
    <row r="328" spans="2:8" x14ac:dyDescent="0.35">
      <c r="B328" t="s">
        <v>18</v>
      </c>
      <c r="D328" t="s">
        <v>334</v>
      </c>
      <c r="E328" s="16" t="s">
        <v>343</v>
      </c>
      <c r="F328">
        <v>1</v>
      </c>
      <c r="G328" t="s">
        <v>528</v>
      </c>
      <c r="H328" t="s">
        <v>529</v>
      </c>
    </row>
    <row r="329" spans="2:8" x14ac:dyDescent="0.35">
      <c r="B329" t="s">
        <v>18</v>
      </c>
      <c r="D329" t="s">
        <v>335</v>
      </c>
      <c r="E329" s="16" t="s">
        <v>343</v>
      </c>
      <c r="F329">
        <v>1</v>
      </c>
      <c r="G329" t="s">
        <v>528</v>
      </c>
      <c r="H329" t="s">
        <v>529</v>
      </c>
    </row>
    <row r="330" spans="2:8" x14ac:dyDescent="0.35">
      <c r="B330" t="s">
        <v>18</v>
      </c>
      <c r="D330" t="s">
        <v>215</v>
      </c>
      <c r="E330" s="16" t="s">
        <v>343</v>
      </c>
      <c r="F330">
        <v>1</v>
      </c>
      <c r="G330" t="s">
        <v>528</v>
      </c>
      <c r="H330" t="s">
        <v>529</v>
      </c>
    </row>
    <row r="331" spans="2:8" x14ac:dyDescent="0.35">
      <c r="B331" t="s">
        <v>670</v>
      </c>
      <c r="D331" t="s">
        <v>266</v>
      </c>
      <c r="E331" s="16" t="s">
        <v>343</v>
      </c>
      <c r="F331">
        <v>1</v>
      </c>
      <c r="G331" t="s">
        <v>528</v>
      </c>
      <c r="H331" t="s">
        <v>529</v>
      </c>
    </row>
    <row r="332" spans="2:8" x14ac:dyDescent="0.35">
      <c r="B332" t="s">
        <v>6</v>
      </c>
      <c r="D332" t="s">
        <v>234</v>
      </c>
      <c r="E332" s="16" t="s">
        <v>343</v>
      </c>
      <c r="F332">
        <v>1</v>
      </c>
      <c r="G332" t="s">
        <v>528</v>
      </c>
      <c r="H332" t="s">
        <v>529</v>
      </c>
    </row>
    <row r="333" spans="2:8" x14ac:dyDescent="0.35">
      <c r="B333" t="s">
        <v>3</v>
      </c>
      <c r="D333" t="s">
        <v>290</v>
      </c>
      <c r="E333" s="16" t="s">
        <v>343</v>
      </c>
      <c r="F333">
        <v>1</v>
      </c>
      <c r="G333" t="s">
        <v>528</v>
      </c>
      <c r="H333" t="s">
        <v>529</v>
      </c>
    </row>
    <row r="334" spans="2:8" x14ac:dyDescent="0.35">
      <c r="B334" t="s">
        <v>6</v>
      </c>
      <c r="D334" t="s">
        <v>307</v>
      </c>
      <c r="E334" s="16" t="s">
        <v>248</v>
      </c>
      <c r="F334">
        <v>1</v>
      </c>
      <c r="G334" t="s">
        <v>530</v>
      </c>
      <c r="H334" t="s">
        <v>531</v>
      </c>
    </row>
    <row r="335" spans="2:8" x14ac:dyDescent="0.35">
      <c r="B335" t="s">
        <v>6</v>
      </c>
      <c r="D335" t="s">
        <v>234</v>
      </c>
      <c r="E335" s="16" t="s">
        <v>343</v>
      </c>
      <c r="F335">
        <v>1</v>
      </c>
      <c r="G335" t="s">
        <v>532</v>
      </c>
      <c r="H335" t="s">
        <v>533</v>
      </c>
    </row>
    <row r="336" spans="2:8" x14ac:dyDescent="0.35">
      <c r="B336" t="s">
        <v>6</v>
      </c>
      <c r="D336" t="s">
        <v>234</v>
      </c>
      <c r="E336" s="16" t="s">
        <v>343</v>
      </c>
      <c r="F336">
        <v>1</v>
      </c>
      <c r="G336" t="s">
        <v>534</v>
      </c>
      <c r="H336" t="s">
        <v>535</v>
      </c>
    </row>
    <row r="337" spans="2:8" x14ac:dyDescent="0.35">
      <c r="B337" t="s">
        <v>6</v>
      </c>
      <c r="D337" t="s">
        <v>234</v>
      </c>
      <c r="E337" s="16" t="s">
        <v>343</v>
      </c>
      <c r="F337">
        <v>1</v>
      </c>
      <c r="G337" t="s">
        <v>536</v>
      </c>
      <c r="H337" t="s">
        <v>537</v>
      </c>
    </row>
    <row r="338" spans="2:8" x14ac:dyDescent="0.35">
      <c r="B338" t="s">
        <v>6</v>
      </c>
      <c r="D338" t="s">
        <v>234</v>
      </c>
      <c r="E338" s="16" t="s">
        <v>343</v>
      </c>
      <c r="F338">
        <v>1</v>
      </c>
      <c r="G338" t="s">
        <v>538</v>
      </c>
      <c r="H338" t="s">
        <v>539</v>
      </c>
    </row>
    <row r="339" spans="2:8" x14ac:dyDescent="0.35">
      <c r="B339" t="s">
        <v>6</v>
      </c>
      <c r="D339" t="s">
        <v>234</v>
      </c>
      <c r="E339" s="16" t="s">
        <v>343</v>
      </c>
      <c r="F339">
        <v>1</v>
      </c>
      <c r="G339" t="s">
        <v>540</v>
      </c>
      <c r="H339" t="s">
        <v>541</v>
      </c>
    </row>
    <row r="340" spans="2:8" x14ac:dyDescent="0.35">
      <c r="B340" t="s">
        <v>6</v>
      </c>
      <c r="D340" t="s">
        <v>234</v>
      </c>
      <c r="E340" s="16" t="s">
        <v>343</v>
      </c>
      <c r="F340">
        <v>1</v>
      </c>
      <c r="G340" t="s">
        <v>542</v>
      </c>
      <c r="H340" t="s">
        <v>543</v>
      </c>
    </row>
    <row r="341" spans="2:8" x14ac:dyDescent="0.35">
      <c r="B341" t="s">
        <v>10</v>
      </c>
      <c r="D341" t="s">
        <v>271</v>
      </c>
      <c r="E341" s="16" t="s">
        <v>252</v>
      </c>
      <c r="F341">
        <v>1</v>
      </c>
      <c r="G341" t="s">
        <v>544</v>
      </c>
      <c r="H341" t="s">
        <v>545</v>
      </c>
    </row>
    <row r="342" spans="2:8" x14ac:dyDescent="0.35">
      <c r="B342" t="s">
        <v>10</v>
      </c>
      <c r="D342" t="s">
        <v>271</v>
      </c>
      <c r="E342" s="16" t="s">
        <v>252</v>
      </c>
      <c r="F342">
        <v>1</v>
      </c>
      <c r="G342" t="s">
        <v>546</v>
      </c>
      <c r="H342" t="s">
        <v>547</v>
      </c>
    </row>
    <row r="343" spans="2:8" x14ac:dyDescent="0.35">
      <c r="B343" t="s">
        <v>6</v>
      </c>
      <c r="D343" t="s">
        <v>250</v>
      </c>
      <c r="E343" s="16" t="s">
        <v>252</v>
      </c>
      <c r="F343">
        <v>1</v>
      </c>
      <c r="G343" t="s">
        <v>548</v>
      </c>
      <c r="H343" t="s">
        <v>549</v>
      </c>
    </row>
    <row r="344" spans="2:8" x14ac:dyDescent="0.35">
      <c r="B344" t="s">
        <v>6</v>
      </c>
      <c r="D344" t="s">
        <v>250</v>
      </c>
      <c r="E344" s="16" t="s">
        <v>252</v>
      </c>
      <c r="F344">
        <v>1</v>
      </c>
      <c r="G344" t="s">
        <v>550</v>
      </c>
      <c r="H344" t="s">
        <v>551</v>
      </c>
    </row>
    <row r="345" spans="2:8" x14ac:dyDescent="0.35">
      <c r="B345" t="s">
        <v>4</v>
      </c>
      <c r="D345" t="s">
        <v>254</v>
      </c>
      <c r="E345" s="16" t="s">
        <v>256</v>
      </c>
      <c r="F345">
        <v>1</v>
      </c>
      <c r="G345" t="s">
        <v>552</v>
      </c>
      <c r="H345" t="s">
        <v>553</v>
      </c>
    </row>
    <row r="346" spans="2:8" x14ac:dyDescent="0.35">
      <c r="B346" t="s">
        <v>4</v>
      </c>
      <c r="D346" t="s">
        <v>223</v>
      </c>
      <c r="E346" s="16" t="s">
        <v>256</v>
      </c>
      <c r="F346">
        <v>1</v>
      </c>
      <c r="G346" t="s">
        <v>552</v>
      </c>
      <c r="H346" t="s">
        <v>553</v>
      </c>
    </row>
    <row r="347" spans="2:8" x14ac:dyDescent="0.35">
      <c r="B347" t="s">
        <v>4</v>
      </c>
      <c r="D347" t="s">
        <v>226</v>
      </c>
      <c r="E347" s="16" t="s">
        <v>256</v>
      </c>
      <c r="F347">
        <v>1</v>
      </c>
      <c r="G347" t="s">
        <v>552</v>
      </c>
      <c r="H347" t="s">
        <v>553</v>
      </c>
    </row>
    <row r="348" spans="2:8" x14ac:dyDescent="0.35">
      <c r="B348" t="s">
        <v>4</v>
      </c>
      <c r="D348" t="s">
        <v>225</v>
      </c>
      <c r="E348" s="16" t="s">
        <v>256</v>
      </c>
      <c r="F348">
        <v>1</v>
      </c>
      <c r="G348" t="s">
        <v>552</v>
      </c>
      <c r="H348" t="s">
        <v>553</v>
      </c>
    </row>
    <row r="349" spans="2:8" x14ac:dyDescent="0.35">
      <c r="B349" t="s">
        <v>4</v>
      </c>
      <c r="D349" t="s">
        <v>228</v>
      </c>
      <c r="E349" s="16" t="s">
        <v>256</v>
      </c>
      <c r="F349">
        <v>1</v>
      </c>
      <c r="G349" t="s">
        <v>552</v>
      </c>
      <c r="H349" t="s">
        <v>553</v>
      </c>
    </row>
    <row r="350" spans="2:8" x14ac:dyDescent="0.35">
      <c r="B350" t="s">
        <v>13</v>
      </c>
      <c r="D350" t="s">
        <v>237</v>
      </c>
      <c r="E350" s="16" t="s">
        <v>256</v>
      </c>
      <c r="F350">
        <v>1</v>
      </c>
      <c r="G350" t="s">
        <v>552</v>
      </c>
      <c r="H350" t="s">
        <v>553</v>
      </c>
    </row>
    <row r="351" spans="2:8" x14ac:dyDescent="0.35">
      <c r="B351" t="s">
        <v>670</v>
      </c>
      <c r="D351" t="s">
        <v>266</v>
      </c>
      <c r="E351" s="16" t="s">
        <v>507</v>
      </c>
      <c r="F351">
        <v>1</v>
      </c>
      <c r="G351" t="s">
        <v>554</v>
      </c>
      <c r="H351" t="s">
        <v>555</v>
      </c>
    </row>
    <row r="352" spans="2:8" x14ac:dyDescent="0.35">
      <c r="B352" t="s">
        <v>6</v>
      </c>
      <c r="D352" t="s">
        <v>328</v>
      </c>
      <c r="E352" s="16" t="s">
        <v>248</v>
      </c>
      <c r="F352">
        <v>1</v>
      </c>
      <c r="G352" t="s">
        <v>556</v>
      </c>
      <c r="H352" t="s">
        <v>557</v>
      </c>
    </row>
    <row r="353" spans="2:8" x14ac:dyDescent="0.35">
      <c r="B353" t="s">
        <v>10</v>
      </c>
      <c r="D353" t="s">
        <v>271</v>
      </c>
      <c r="E353" s="16" t="s">
        <v>252</v>
      </c>
      <c r="F353">
        <v>1</v>
      </c>
      <c r="G353" t="s">
        <v>558</v>
      </c>
      <c r="H353" t="s">
        <v>559</v>
      </c>
    </row>
    <row r="354" spans="2:8" x14ac:dyDescent="0.35">
      <c r="B354" t="s">
        <v>6</v>
      </c>
      <c r="D354" t="s">
        <v>307</v>
      </c>
      <c r="E354" s="16" t="s">
        <v>322</v>
      </c>
      <c r="F354">
        <v>1</v>
      </c>
      <c r="G354" t="s">
        <v>560</v>
      </c>
      <c r="H354" t="s">
        <v>561</v>
      </c>
    </row>
    <row r="355" spans="2:8" x14ac:dyDescent="0.35">
      <c r="B355" t="s">
        <v>10</v>
      </c>
      <c r="D355" t="s">
        <v>271</v>
      </c>
      <c r="E355" s="16" t="s">
        <v>252</v>
      </c>
      <c r="F355">
        <v>1</v>
      </c>
      <c r="G355" t="s">
        <v>562</v>
      </c>
      <c r="H355" t="s">
        <v>563</v>
      </c>
    </row>
    <row r="356" spans="2:8" x14ac:dyDescent="0.35">
      <c r="B356" t="s">
        <v>4</v>
      </c>
      <c r="D356" t="s">
        <v>283</v>
      </c>
      <c r="E356" s="16" t="s">
        <v>256</v>
      </c>
      <c r="F356">
        <v>1</v>
      </c>
      <c r="G356" t="s">
        <v>564</v>
      </c>
      <c r="H356" t="s">
        <v>565</v>
      </c>
    </row>
    <row r="357" spans="2:8" x14ac:dyDescent="0.35">
      <c r="B357" t="s">
        <v>4</v>
      </c>
      <c r="D357" t="s">
        <v>223</v>
      </c>
      <c r="E357" s="16" t="s">
        <v>256</v>
      </c>
      <c r="F357">
        <v>1</v>
      </c>
      <c r="G357" t="s">
        <v>564</v>
      </c>
      <c r="H357" t="s">
        <v>565</v>
      </c>
    </row>
    <row r="358" spans="2:8" x14ac:dyDescent="0.35">
      <c r="B358" t="s">
        <v>4</v>
      </c>
      <c r="D358" t="s">
        <v>226</v>
      </c>
      <c r="E358" s="16" t="s">
        <v>256</v>
      </c>
      <c r="F358">
        <v>1</v>
      </c>
      <c r="G358" t="s">
        <v>564</v>
      </c>
      <c r="H358" t="s">
        <v>565</v>
      </c>
    </row>
    <row r="359" spans="2:8" x14ac:dyDescent="0.35">
      <c r="B359" t="s">
        <v>4</v>
      </c>
      <c r="D359" t="s">
        <v>225</v>
      </c>
      <c r="E359" s="16" t="s">
        <v>256</v>
      </c>
      <c r="F359">
        <v>1</v>
      </c>
      <c r="G359" t="s">
        <v>564</v>
      </c>
      <c r="H359" t="s">
        <v>565</v>
      </c>
    </row>
    <row r="360" spans="2:8" x14ac:dyDescent="0.35">
      <c r="B360" t="s">
        <v>4</v>
      </c>
      <c r="D360" t="s">
        <v>228</v>
      </c>
      <c r="E360" s="16" t="s">
        <v>256</v>
      </c>
      <c r="F360">
        <v>1</v>
      </c>
      <c r="G360" t="s">
        <v>564</v>
      </c>
      <c r="H360" t="s">
        <v>565</v>
      </c>
    </row>
    <row r="361" spans="2:8" x14ac:dyDescent="0.35">
      <c r="B361" t="s">
        <v>13</v>
      </c>
      <c r="D361" t="s">
        <v>241</v>
      </c>
      <c r="E361" s="16" t="s">
        <v>256</v>
      </c>
      <c r="F361">
        <v>1</v>
      </c>
      <c r="G361" t="s">
        <v>564</v>
      </c>
      <c r="H361" t="s">
        <v>565</v>
      </c>
    </row>
    <row r="362" spans="2:8" x14ac:dyDescent="0.35">
      <c r="B362" t="s">
        <v>10</v>
      </c>
      <c r="D362" t="s">
        <v>271</v>
      </c>
      <c r="E362" s="16" t="s">
        <v>252</v>
      </c>
      <c r="F362">
        <v>1</v>
      </c>
      <c r="G362" t="s">
        <v>566</v>
      </c>
      <c r="H362" t="s">
        <v>567</v>
      </c>
    </row>
    <row r="363" spans="2:8" x14ac:dyDescent="0.35">
      <c r="B363" t="s">
        <v>6</v>
      </c>
      <c r="D363" t="s">
        <v>234</v>
      </c>
      <c r="E363" s="16" t="s">
        <v>322</v>
      </c>
      <c r="F363">
        <v>1</v>
      </c>
      <c r="G363" t="s">
        <v>568</v>
      </c>
      <c r="H363" t="s">
        <v>569</v>
      </c>
    </row>
    <row r="364" spans="2:8" x14ac:dyDescent="0.35">
      <c r="B364" t="s">
        <v>6</v>
      </c>
      <c r="D364" t="s">
        <v>250</v>
      </c>
      <c r="E364" s="16" t="s">
        <v>252</v>
      </c>
      <c r="F364">
        <v>1</v>
      </c>
      <c r="G364" t="s">
        <v>570</v>
      </c>
      <c r="H364" t="s">
        <v>571</v>
      </c>
    </row>
    <row r="365" spans="2:8" x14ac:dyDescent="0.35">
      <c r="B365" t="s">
        <v>4</v>
      </c>
      <c r="D365" t="s">
        <v>224</v>
      </c>
      <c r="E365" s="16" t="s">
        <v>256</v>
      </c>
      <c r="F365">
        <v>1</v>
      </c>
      <c r="G365" t="s">
        <v>572</v>
      </c>
      <c r="H365" t="s">
        <v>573</v>
      </c>
    </row>
    <row r="366" spans="2:8" x14ac:dyDescent="0.35">
      <c r="B366" t="s">
        <v>4</v>
      </c>
      <c r="D366" t="s">
        <v>223</v>
      </c>
      <c r="E366" s="16" t="s">
        <v>256</v>
      </c>
      <c r="F366">
        <v>1</v>
      </c>
      <c r="G366" t="s">
        <v>572</v>
      </c>
      <c r="H366" t="s">
        <v>573</v>
      </c>
    </row>
    <row r="367" spans="2:8" x14ac:dyDescent="0.35">
      <c r="B367" t="s">
        <v>4</v>
      </c>
      <c r="D367" t="s">
        <v>226</v>
      </c>
      <c r="E367" s="16" t="s">
        <v>256</v>
      </c>
      <c r="F367">
        <v>1</v>
      </c>
      <c r="G367" t="s">
        <v>572</v>
      </c>
      <c r="H367" t="s">
        <v>573</v>
      </c>
    </row>
    <row r="368" spans="2:8" x14ac:dyDescent="0.35">
      <c r="B368" t="s">
        <v>4</v>
      </c>
      <c r="D368" t="s">
        <v>225</v>
      </c>
      <c r="E368" s="16" t="s">
        <v>256</v>
      </c>
      <c r="F368">
        <v>1</v>
      </c>
      <c r="G368" t="s">
        <v>572</v>
      </c>
      <c r="H368" t="s">
        <v>573</v>
      </c>
    </row>
    <row r="369" spans="2:8" x14ac:dyDescent="0.35">
      <c r="B369" t="s">
        <v>4</v>
      </c>
      <c r="D369" t="s">
        <v>228</v>
      </c>
      <c r="E369" s="16" t="s">
        <v>256</v>
      </c>
      <c r="F369">
        <v>1</v>
      </c>
      <c r="G369" t="s">
        <v>572</v>
      </c>
      <c r="H369" t="s">
        <v>573</v>
      </c>
    </row>
    <row r="370" spans="2:8" x14ac:dyDescent="0.35">
      <c r="B370" t="s">
        <v>670</v>
      </c>
      <c r="D370" t="s">
        <v>266</v>
      </c>
      <c r="E370" s="16" t="s">
        <v>322</v>
      </c>
      <c r="F370">
        <v>1</v>
      </c>
      <c r="G370" t="s">
        <v>574</v>
      </c>
      <c r="H370" t="s">
        <v>575</v>
      </c>
    </row>
    <row r="371" spans="2:8" x14ac:dyDescent="0.35">
      <c r="B371" t="s">
        <v>6</v>
      </c>
      <c r="D371" t="s">
        <v>246</v>
      </c>
      <c r="E371" s="16" t="s">
        <v>322</v>
      </c>
      <c r="F371">
        <v>1</v>
      </c>
      <c r="G371" t="s">
        <v>574</v>
      </c>
      <c r="H371" t="s">
        <v>575</v>
      </c>
    </row>
    <row r="372" spans="2:8" x14ac:dyDescent="0.35">
      <c r="B372" t="s">
        <v>3</v>
      </c>
      <c r="D372" t="s">
        <v>294</v>
      </c>
      <c r="E372" s="16" t="s">
        <v>292</v>
      </c>
      <c r="F372">
        <v>1</v>
      </c>
      <c r="G372" t="s">
        <v>576</v>
      </c>
      <c r="H372" t="s">
        <v>577</v>
      </c>
    </row>
    <row r="373" spans="2:8" x14ac:dyDescent="0.35">
      <c r="B373" t="s">
        <v>671</v>
      </c>
      <c r="D373" t="s">
        <v>297</v>
      </c>
      <c r="E373" s="16" t="s">
        <v>248</v>
      </c>
      <c r="F373">
        <v>1</v>
      </c>
      <c r="G373" t="s">
        <v>578</v>
      </c>
      <c r="H373" t="s">
        <v>579</v>
      </c>
    </row>
    <row r="374" spans="2:8" x14ac:dyDescent="0.35">
      <c r="B374" t="s">
        <v>671</v>
      </c>
      <c r="D374" t="s">
        <v>218</v>
      </c>
      <c r="E374" s="16" t="s">
        <v>248</v>
      </c>
      <c r="F374">
        <v>1</v>
      </c>
      <c r="G374" t="s">
        <v>578</v>
      </c>
      <c r="H374" t="s">
        <v>579</v>
      </c>
    </row>
    <row r="375" spans="2:8" x14ac:dyDescent="0.35">
      <c r="B375" t="s">
        <v>671</v>
      </c>
      <c r="D375" t="s">
        <v>297</v>
      </c>
      <c r="E375" s="16" t="s">
        <v>248</v>
      </c>
      <c r="F375">
        <v>1</v>
      </c>
      <c r="G375" t="s">
        <v>580</v>
      </c>
      <c r="H375" t="s">
        <v>581</v>
      </c>
    </row>
    <row r="376" spans="2:8" x14ac:dyDescent="0.35">
      <c r="B376" t="s">
        <v>671</v>
      </c>
      <c r="D376" t="s">
        <v>218</v>
      </c>
      <c r="E376" s="16" t="s">
        <v>248</v>
      </c>
      <c r="F376">
        <v>1</v>
      </c>
      <c r="G376" t="s">
        <v>580</v>
      </c>
      <c r="H376" t="s">
        <v>581</v>
      </c>
    </row>
    <row r="377" spans="2:8" x14ac:dyDescent="0.35">
      <c r="B377" t="s">
        <v>671</v>
      </c>
      <c r="D377" t="s">
        <v>297</v>
      </c>
      <c r="E377" s="16" t="s">
        <v>248</v>
      </c>
      <c r="F377">
        <v>1</v>
      </c>
      <c r="G377" t="s">
        <v>582</v>
      </c>
      <c r="H377" t="s">
        <v>583</v>
      </c>
    </row>
    <row r="378" spans="2:8" x14ac:dyDescent="0.35">
      <c r="B378" t="s">
        <v>671</v>
      </c>
      <c r="D378" t="s">
        <v>218</v>
      </c>
      <c r="E378" s="16" t="s">
        <v>248</v>
      </c>
      <c r="F378">
        <v>1</v>
      </c>
      <c r="G378" t="s">
        <v>582</v>
      </c>
      <c r="H378" t="s">
        <v>583</v>
      </c>
    </row>
    <row r="379" spans="2:8" x14ac:dyDescent="0.35">
      <c r="B379" t="s">
        <v>671</v>
      </c>
      <c r="D379" t="s">
        <v>297</v>
      </c>
      <c r="E379" s="16" t="s">
        <v>248</v>
      </c>
      <c r="F379">
        <v>1</v>
      </c>
      <c r="G379" t="s">
        <v>584</v>
      </c>
      <c r="H379" t="s">
        <v>585</v>
      </c>
    </row>
    <row r="380" spans="2:8" x14ac:dyDescent="0.35">
      <c r="B380" t="s">
        <v>671</v>
      </c>
      <c r="D380" t="s">
        <v>218</v>
      </c>
      <c r="E380" s="16" t="s">
        <v>248</v>
      </c>
      <c r="F380">
        <v>1</v>
      </c>
      <c r="G380" t="s">
        <v>584</v>
      </c>
      <c r="H380" t="s">
        <v>585</v>
      </c>
    </row>
    <row r="381" spans="2:8" x14ac:dyDescent="0.35">
      <c r="B381" t="s">
        <v>10</v>
      </c>
      <c r="D381" t="s">
        <v>271</v>
      </c>
      <c r="E381" s="16" t="s">
        <v>365</v>
      </c>
      <c r="F381">
        <v>1</v>
      </c>
      <c r="G381" t="s">
        <v>586</v>
      </c>
      <c r="H381" t="s">
        <v>587</v>
      </c>
    </row>
    <row r="382" spans="2:8" x14ac:dyDescent="0.35">
      <c r="B382" t="s">
        <v>6</v>
      </c>
      <c r="D382" t="s">
        <v>348</v>
      </c>
      <c r="E382" s="16" t="s">
        <v>350</v>
      </c>
      <c r="F382">
        <v>1</v>
      </c>
      <c r="G382" t="s">
        <v>588</v>
      </c>
      <c r="H382" t="s">
        <v>589</v>
      </c>
    </row>
    <row r="383" spans="2:8" x14ac:dyDescent="0.35">
      <c r="B383" t="s">
        <v>670</v>
      </c>
      <c r="D383" t="s">
        <v>266</v>
      </c>
      <c r="E383" s="16" t="s">
        <v>592</v>
      </c>
      <c r="F383">
        <v>1</v>
      </c>
      <c r="G383" t="s">
        <v>590</v>
      </c>
      <c r="H383" t="s">
        <v>591</v>
      </c>
    </row>
    <row r="384" spans="2:8" x14ac:dyDescent="0.35">
      <c r="B384" t="s">
        <v>671</v>
      </c>
      <c r="D384" t="s">
        <v>297</v>
      </c>
      <c r="E384" s="16" t="s">
        <v>248</v>
      </c>
      <c r="F384">
        <v>1</v>
      </c>
      <c r="G384" t="s">
        <v>593</v>
      </c>
      <c r="H384" t="s">
        <v>594</v>
      </c>
    </row>
    <row r="385" spans="2:8" x14ac:dyDescent="0.35">
      <c r="B385" t="s">
        <v>671</v>
      </c>
      <c r="D385" t="s">
        <v>218</v>
      </c>
      <c r="E385" s="16" t="s">
        <v>248</v>
      </c>
      <c r="F385">
        <v>1</v>
      </c>
      <c r="G385" t="s">
        <v>593</v>
      </c>
      <c r="H385" t="s">
        <v>594</v>
      </c>
    </row>
    <row r="386" spans="2:8" x14ac:dyDescent="0.35">
      <c r="B386" t="s">
        <v>6</v>
      </c>
      <c r="D386" t="s">
        <v>328</v>
      </c>
      <c r="E386" s="16" t="s">
        <v>248</v>
      </c>
      <c r="F386">
        <v>1</v>
      </c>
      <c r="G386" t="s">
        <v>593</v>
      </c>
      <c r="H386" t="s">
        <v>594</v>
      </c>
    </row>
    <row r="387" spans="2:8" x14ac:dyDescent="0.35">
      <c r="B387" t="s">
        <v>6</v>
      </c>
      <c r="D387" t="s">
        <v>307</v>
      </c>
      <c r="E387" s="16" t="s">
        <v>248</v>
      </c>
      <c r="F387">
        <v>1</v>
      </c>
      <c r="G387" t="s">
        <v>593</v>
      </c>
      <c r="H387" t="s">
        <v>594</v>
      </c>
    </row>
    <row r="388" spans="2:8" x14ac:dyDescent="0.35">
      <c r="B388" t="s">
        <v>12</v>
      </c>
      <c r="D388" t="s">
        <v>453</v>
      </c>
      <c r="E388" s="16" t="s">
        <v>455</v>
      </c>
      <c r="F388">
        <v>1</v>
      </c>
      <c r="G388" t="s">
        <v>230</v>
      </c>
      <c r="H388" t="s">
        <v>595</v>
      </c>
    </row>
    <row r="389" spans="2:8" x14ac:dyDescent="0.35">
      <c r="B389" t="s">
        <v>12</v>
      </c>
      <c r="D389" t="s">
        <v>456</v>
      </c>
      <c r="E389" s="16" t="s">
        <v>455</v>
      </c>
      <c r="F389">
        <v>1</v>
      </c>
      <c r="G389" t="s">
        <v>230</v>
      </c>
      <c r="H389" t="s">
        <v>595</v>
      </c>
    </row>
    <row r="390" spans="2:8" x14ac:dyDescent="0.35">
      <c r="B390" t="s">
        <v>6</v>
      </c>
      <c r="D390" t="s">
        <v>455</v>
      </c>
      <c r="E390" s="16" t="s">
        <v>455</v>
      </c>
      <c r="F390">
        <v>1</v>
      </c>
      <c r="G390" t="s">
        <v>230</v>
      </c>
      <c r="H390" t="s">
        <v>595</v>
      </c>
    </row>
    <row r="391" spans="2:8" x14ac:dyDescent="0.35">
      <c r="B391" t="s">
        <v>671</v>
      </c>
      <c r="D391" t="s">
        <v>218</v>
      </c>
      <c r="E391" s="16" t="s">
        <v>248</v>
      </c>
      <c r="F391">
        <v>1</v>
      </c>
      <c r="G391" t="s">
        <v>596</v>
      </c>
      <c r="H391" t="s">
        <v>597</v>
      </c>
    </row>
    <row r="392" spans="2:8" x14ac:dyDescent="0.35">
      <c r="B392" t="s">
        <v>671</v>
      </c>
      <c r="D392" t="s">
        <v>310</v>
      </c>
      <c r="E392" s="16" t="s">
        <v>248</v>
      </c>
      <c r="F392">
        <v>1</v>
      </c>
      <c r="G392" t="s">
        <v>596</v>
      </c>
      <c r="H392" t="s">
        <v>597</v>
      </c>
    </row>
    <row r="393" spans="2:8" x14ac:dyDescent="0.35">
      <c r="B393" t="s">
        <v>8</v>
      </c>
      <c r="D393" t="s">
        <v>356</v>
      </c>
      <c r="E393" s="16" t="s">
        <v>322</v>
      </c>
      <c r="F393">
        <v>1</v>
      </c>
      <c r="G393" t="s">
        <v>598</v>
      </c>
      <c r="H393" t="s">
        <v>599</v>
      </c>
    </row>
    <row r="394" spans="2:8" x14ac:dyDescent="0.35">
      <c r="B394" t="s">
        <v>6</v>
      </c>
      <c r="D394" t="s">
        <v>455</v>
      </c>
      <c r="E394" s="16" t="s">
        <v>292</v>
      </c>
      <c r="F394">
        <v>1</v>
      </c>
      <c r="G394" t="s">
        <v>600</v>
      </c>
      <c r="H394" t="s">
        <v>601</v>
      </c>
    </row>
    <row r="395" spans="2:8" x14ac:dyDescent="0.35">
      <c r="B395" t="s">
        <v>3</v>
      </c>
      <c r="D395" t="s">
        <v>290</v>
      </c>
      <c r="E395" s="16" t="s">
        <v>292</v>
      </c>
      <c r="F395">
        <v>1</v>
      </c>
      <c r="G395" t="s">
        <v>600</v>
      </c>
      <c r="H395" t="s">
        <v>601</v>
      </c>
    </row>
    <row r="396" spans="2:8" x14ac:dyDescent="0.35">
      <c r="B396" t="s">
        <v>670</v>
      </c>
      <c r="D396" t="s">
        <v>266</v>
      </c>
      <c r="E396" s="16" t="s">
        <v>322</v>
      </c>
      <c r="F396">
        <v>1</v>
      </c>
      <c r="G396" t="s">
        <v>602</v>
      </c>
      <c r="H396" t="s">
        <v>603</v>
      </c>
    </row>
    <row r="397" spans="2:8" x14ac:dyDescent="0.35">
      <c r="B397" t="s">
        <v>6</v>
      </c>
      <c r="D397" t="s">
        <v>246</v>
      </c>
      <c r="E397" s="16" t="s">
        <v>322</v>
      </c>
      <c r="F397">
        <v>1</v>
      </c>
      <c r="G397" t="s">
        <v>602</v>
      </c>
      <c r="H397" t="s">
        <v>603</v>
      </c>
    </row>
    <row r="398" spans="2:8" x14ac:dyDescent="0.35">
      <c r="B398" t="s">
        <v>10</v>
      </c>
      <c r="D398" t="s">
        <v>271</v>
      </c>
      <c r="E398" s="16" t="s">
        <v>252</v>
      </c>
      <c r="F398">
        <v>1</v>
      </c>
      <c r="G398" t="s">
        <v>604</v>
      </c>
      <c r="H398" t="s">
        <v>605</v>
      </c>
    </row>
    <row r="399" spans="2:8" x14ac:dyDescent="0.35">
      <c r="B399" t="s">
        <v>6</v>
      </c>
      <c r="D399" t="s">
        <v>250</v>
      </c>
      <c r="E399" s="16" t="s">
        <v>340</v>
      </c>
      <c r="F399">
        <v>1</v>
      </c>
      <c r="G399" t="s">
        <v>606</v>
      </c>
      <c r="H399" t="s">
        <v>607</v>
      </c>
    </row>
    <row r="400" spans="2:8" x14ac:dyDescent="0.35">
      <c r="B400" t="s">
        <v>10</v>
      </c>
      <c r="D400" t="s">
        <v>271</v>
      </c>
      <c r="E400" s="16" t="s">
        <v>340</v>
      </c>
      <c r="F400">
        <v>1</v>
      </c>
      <c r="G400" t="s">
        <v>606</v>
      </c>
      <c r="H400" t="s">
        <v>607</v>
      </c>
    </row>
    <row r="401" spans="2:8" x14ac:dyDescent="0.35">
      <c r="B401" t="s">
        <v>10</v>
      </c>
      <c r="D401" t="s">
        <v>271</v>
      </c>
      <c r="E401" s="16" t="s">
        <v>252</v>
      </c>
      <c r="F401">
        <v>1</v>
      </c>
      <c r="G401" t="s">
        <v>608</v>
      </c>
      <c r="H401" t="s">
        <v>609</v>
      </c>
    </row>
    <row r="402" spans="2:8" x14ac:dyDescent="0.35">
      <c r="B402" t="s">
        <v>10</v>
      </c>
      <c r="D402" t="s">
        <v>271</v>
      </c>
      <c r="E402" s="16" t="s">
        <v>252</v>
      </c>
      <c r="F402">
        <v>1</v>
      </c>
      <c r="G402" t="s">
        <v>610</v>
      </c>
      <c r="H402" t="s">
        <v>611</v>
      </c>
    </row>
    <row r="403" spans="2:8" x14ac:dyDescent="0.35">
      <c r="B403" t="s">
        <v>10</v>
      </c>
      <c r="D403" t="s">
        <v>271</v>
      </c>
      <c r="E403" s="16" t="s">
        <v>252</v>
      </c>
      <c r="F403">
        <v>1</v>
      </c>
      <c r="G403" t="s">
        <v>612</v>
      </c>
      <c r="H403" t="s">
        <v>613</v>
      </c>
    </row>
    <row r="404" spans="2:8" x14ac:dyDescent="0.35">
      <c r="B404" t="s">
        <v>10</v>
      </c>
      <c r="D404" t="s">
        <v>271</v>
      </c>
      <c r="E404" s="16" t="s">
        <v>252</v>
      </c>
      <c r="F404">
        <v>1</v>
      </c>
      <c r="G404" t="s">
        <v>614</v>
      </c>
      <c r="H404" t="s">
        <v>615</v>
      </c>
    </row>
    <row r="405" spans="2:8" x14ac:dyDescent="0.35">
      <c r="B405" t="s">
        <v>10</v>
      </c>
      <c r="D405" t="s">
        <v>271</v>
      </c>
      <c r="E405" s="16" t="s">
        <v>252</v>
      </c>
      <c r="F405">
        <v>1</v>
      </c>
      <c r="G405" t="s">
        <v>616</v>
      </c>
      <c r="H405" t="s">
        <v>617</v>
      </c>
    </row>
    <row r="406" spans="2:8" x14ac:dyDescent="0.35">
      <c r="B406" t="s">
        <v>6</v>
      </c>
      <c r="D406" t="s">
        <v>328</v>
      </c>
      <c r="E406" s="16" t="s">
        <v>292</v>
      </c>
      <c r="F406">
        <v>1</v>
      </c>
      <c r="G406" t="s">
        <v>618</v>
      </c>
      <c r="H406" t="s">
        <v>619</v>
      </c>
    </row>
    <row r="407" spans="2:8" x14ac:dyDescent="0.35">
      <c r="B407" t="s">
        <v>6</v>
      </c>
      <c r="D407" t="s">
        <v>246</v>
      </c>
      <c r="E407" s="16" t="s">
        <v>292</v>
      </c>
      <c r="F407">
        <v>1</v>
      </c>
      <c r="G407" t="s">
        <v>618</v>
      </c>
      <c r="H407" t="s">
        <v>619</v>
      </c>
    </row>
    <row r="408" spans="2:8" x14ac:dyDescent="0.35">
      <c r="B408" t="s">
        <v>6</v>
      </c>
      <c r="D408" t="s">
        <v>307</v>
      </c>
      <c r="E408" s="16" t="s">
        <v>292</v>
      </c>
      <c r="F408">
        <v>1</v>
      </c>
      <c r="G408" t="s">
        <v>618</v>
      </c>
      <c r="H408" t="s">
        <v>619</v>
      </c>
    </row>
    <row r="409" spans="2:8" x14ac:dyDescent="0.35">
      <c r="B409" t="s">
        <v>6</v>
      </c>
      <c r="D409" t="s">
        <v>328</v>
      </c>
      <c r="E409" s="16" t="s">
        <v>292</v>
      </c>
      <c r="F409">
        <v>1</v>
      </c>
      <c r="G409" t="s">
        <v>620</v>
      </c>
      <c r="H409" t="s">
        <v>621</v>
      </c>
    </row>
    <row r="410" spans="2:8" x14ac:dyDescent="0.35">
      <c r="B410" t="s">
        <v>6</v>
      </c>
      <c r="D410" t="s">
        <v>307</v>
      </c>
      <c r="E410" s="16" t="s">
        <v>292</v>
      </c>
      <c r="F410">
        <v>1</v>
      </c>
      <c r="G410" t="s">
        <v>620</v>
      </c>
      <c r="H410" t="s">
        <v>621</v>
      </c>
    </row>
    <row r="411" spans="2:8" x14ac:dyDescent="0.35">
      <c r="B411" t="s">
        <v>4</v>
      </c>
      <c r="D411" t="s">
        <v>254</v>
      </c>
      <c r="E411" s="16" t="s">
        <v>256</v>
      </c>
      <c r="F411">
        <v>1</v>
      </c>
      <c r="G411" t="s">
        <v>622</v>
      </c>
      <c r="H411" t="s">
        <v>623</v>
      </c>
    </row>
    <row r="412" spans="2:8" x14ac:dyDescent="0.35">
      <c r="B412" t="s">
        <v>4</v>
      </c>
      <c r="D412" t="s">
        <v>223</v>
      </c>
      <c r="E412" s="16" t="s">
        <v>256</v>
      </c>
      <c r="F412">
        <v>1</v>
      </c>
      <c r="G412" t="s">
        <v>622</v>
      </c>
      <c r="H412" t="s">
        <v>623</v>
      </c>
    </row>
    <row r="413" spans="2:8" x14ac:dyDescent="0.35">
      <c r="B413" t="s">
        <v>4</v>
      </c>
      <c r="D413" t="s">
        <v>226</v>
      </c>
      <c r="E413" s="16" t="s">
        <v>256</v>
      </c>
      <c r="F413">
        <v>1</v>
      </c>
      <c r="G413" t="s">
        <v>622</v>
      </c>
      <c r="H413" t="s">
        <v>623</v>
      </c>
    </row>
    <row r="414" spans="2:8" x14ac:dyDescent="0.35">
      <c r="B414" t="s">
        <v>4</v>
      </c>
      <c r="D414" t="s">
        <v>225</v>
      </c>
      <c r="E414" s="16" t="s">
        <v>256</v>
      </c>
      <c r="F414">
        <v>1</v>
      </c>
      <c r="G414" t="s">
        <v>622</v>
      </c>
      <c r="H414" t="s">
        <v>623</v>
      </c>
    </row>
    <row r="415" spans="2:8" x14ac:dyDescent="0.35">
      <c r="B415" t="s">
        <v>4</v>
      </c>
      <c r="D415" t="s">
        <v>228</v>
      </c>
      <c r="E415" s="16" t="s">
        <v>256</v>
      </c>
      <c r="F415">
        <v>1</v>
      </c>
      <c r="G415" t="s">
        <v>622</v>
      </c>
      <c r="H415" t="s">
        <v>623</v>
      </c>
    </row>
    <row r="416" spans="2:8" x14ac:dyDescent="0.35">
      <c r="B416" t="s">
        <v>6</v>
      </c>
      <c r="D416" t="s">
        <v>328</v>
      </c>
      <c r="E416" s="16" t="s">
        <v>322</v>
      </c>
      <c r="F416">
        <v>1</v>
      </c>
      <c r="G416" t="s">
        <v>624</v>
      </c>
      <c r="H416" t="s">
        <v>625</v>
      </c>
    </row>
    <row r="417" spans="2:8" x14ac:dyDescent="0.35">
      <c r="B417" t="s">
        <v>4</v>
      </c>
      <c r="D417" t="s">
        <v>224</v>
      </c>
      <c r="E417" s="16" t="s">
        <v>256</v>
      </c>
      <c r="F417">
        <v>1</v>
      </c>
      <c r="G417" t="s">
        <v>626</v>
      </c>
      <c r="H417" t="s">
        <v>627</v>
      </c>
    </row>
    <row r="418" spans="2:8" x14ac:dyDescent="0.35">
      <c r="B418" t="s">
        <v>4</v>
      </c>
      <c r="D418" t="s">
        <v>223</v>
      </c>
      <c r="E418" s="16" t="s">
        <v>256</v>
      </c>
      <c r="F418">
        <v>1</v>
      </c>
      <c r="G418" t="s">
        <v>626</v>
      </c>
      <c r="H418" t="s">
        <v>627</v>
      </c>
    </row>
    <row r="419" spans="2:8" x14ac:dyDescent="0.35">
      <c r="B419" t="s">
        <v>4</v>
      </c>
      <c r="D419" t="s">
        <v>226</v>
      </c>
      <c r="E419" s="16" t="s">
        <v>256</v>
      </c>
      <c r="F419">
        <v>1</v>
      </c>
      <c r="G419" t="s">
        <v>626</v>
      </c>
      <c r="H419" t="s">
        <v>627</v>
      </c>
    </row>
    <row r="420" spans="2:8" x14ac:dyDescent="0.35">
      <c r="B420" t="s">
        <v>4</v>
      </c>
      <c r="D420" t="s">
        <v>225</v>
      </c>
      <c r="E420" s="16" t="s">
        <v>256</v>
      </c>
      <c r="F420">
        <v>1</v>
      </c>
      <c r="G420" t="s">
        <v>626</v>
      </c>
      <c r="H420" t="s">
        <v>627</v>
      </c>
    </row>
    <row r="421" spans="2:8" x14ac:dyDescent="0.35">
      <c r="B421" t="s">
        <v>4</v>
      </c>
      <c r="D421" t="s">
        <v>228</v>
      </c>
      <c r="E421" s="16" t="s">
        <v>256</v>
      </c>
      <c r="F421">
        <v>1</v>
      </c>
      <c r="G421" t="s">
        <v>626</v>
      </c>
      <c r="H421" t="s">
        <v>627</v>
      </c>
    </row>
    <row r="422" spans="2:8" x14ac:dyDescent="0.35">
      <c r="B422" t="s">
        <v>10</v>
      </c>
      <c r="D422" t="s">
        <v>271</v>
      </c>
      <c r="E422" s="16" t="s">
        <v>365</v>
      </c>
      <c r="F422">
        <v>1</v>
      </c>
      <c r="G422" t="s">
        <v>628</v>
      </c>
      <c r="H422" t="s">
        <v>629</v>
      </c>
    </row>
    <row r="423" spans="2:8" x14ac:dyDescent="0.35">
      <c r="B423" t="s">
        <v>10</v>
      </c>
      <c r="D423" t="s">
        <v>271</v>
      </c>
      <c r="E423" s="16" t="s">
        <v>365</v>
      </c>
      <c r="F423">
        <v>1</v>
      </c>
      <c r="G423" t="s">
        <v>630</v>
      </c>
      <c r="H423" t="s">
        <v>631</v>
      </c>
    </row>
    <row r="424" spans="2:8" x14ac:dyDescent="0.35">
      <c r="B424" t="s">
        <v>12</v>
      </c>
      <c r="D424" t="s">
        <v>456</v>
      </c>
      <c r="E424" s="16" t="s">
        <v>455</v>
      </c>
      <c r="F424">
        <v>1</v>
      </c>
      <c r="G424" t="s">
        <v>233</v>
      </c>
      <c r="H424" t="s">
        <v>632</v>
      </c>
    </row>
    <row r="425" spans="2:8" x14ac:dyDescent="0.35">
      <c r="B425" t="s">
        <v>671</v>
      </c>
      <c r="D425" t="s">
        <v>297</v>
      </c>
      <c r="E425" s="16" t="s">
        <v>248</v>
      </c>
      <c r="F425">
        <v>1</v>
      </c>
      <c r="G425" t="s">
        <v>633</v>
      </c>
      <c r="H425" t="s">
        <v>634</v>
      </c>
    </row>
    <row r="426" spans="2:8" x14ac:dyDescent="0.35">
      <c r="B426" t="s">
        <v>671</v>
      </c>
      <c r="D426" t="s">
        <v>218</v>
      </c>
      <c r="E426" s="16" t="s">
        <v>248</v>
      </c>
      <c r="F426">
        <v>1</v>
      </c>
      <c r="G426" t="s">
        <v>633</v>
      </c>
      <c r="H426" t="s">
        <v>634</v>
      </c>
    </row>
    <row r="427" spans="2:8" x14ac:dyDescent="0.35">
      <c r="B427" t="s">
        <v>6</v>
      </c>
      <c r="D427" t="s">
        <v>636</v>
      </c>
      <c r="E427" s="16" t="s">
        <v>252</v>
      </c>
      <c r="F427">
        <v>1</v>
      </c>
      <c r="G427" t="s">
        <v>635</v>
      </c>
      <c r="H427" t="s">
        <v>637</v>
      </c>
    </row>
    <row r="428" spans="2:8" x14ac:dyDescent="0.35">
      <c r="B428" t="s">
        <v>6</v>
      </c>
      <c r="D428" t="s">
        <v>250</v>
      </c>
      <c r="E428" s="16" t="s">
        <v>252</v>
      </c>
      <c r="F428">
        <v>1</v>
      </c>
      <c r="G428" t="s">
        <v>635</v>
      </c>
      <c r="H428" t="s">
        <v>637</v>
      </c>
    </row>
    <row r="429" spans="2:8" x14ac:dyDescent="0.35">
      <c r="B429" t="s">
        <v>3</v>
      </c>
      <c r="D429" t="s">
        <v>476</v>
      </c>
      <c r="E429" s="16" t="s">
        <v>292</v>
      </c>
      <c r="F429">
        <v>1</v>
      </c>
      <c r="G429" t="s">
        <v>638</v>
      </c>
      <c r="H429" t="s">
        <v>639</v>
      </c>
    </row>
    <row r="430" spans="2:8" x14ac:dyDescent="0.35">
      <c r="B430" t="s">
        <v>3</v>
      </c>
      <c r="D430" t="s">
        <v>476</v>
      </c>
      <c r="E430" s="16" t="s">
        <v>292</v>
      </c>
      <c r="F430">
        <v>1</v>
      </c>
      <c r="G430" t="s">
        <v>640</v>
      </c>
      <c r="H430" t="s">
        <v>641</v>
      </c>
    </row>
    <row r="431" spans="2:8" x14ac:dyDescent="0.35">
      <c r="B431" t="s">
        <v>12</v>
      </c>
      <c r="D431" t="s">
        <v>453</v>
      </c>
      <c r="E431" s="16" t="s">
        <v>455</v>
      </c>
      <c r="F431">
        <v>1</v>
      </c>
      <c r="G431" t="s">
        <v>231</v>
      </c>
      <c r="H431" t="s">
        <v>642</v>
      </c>
    </row>
    <row r="432" spans="2:8" x14ac:dyDescent="0.35">
      <c r="B432" t="s">
        <v>12</v>
      </c>
      <c r="D432" t="s">
        <v>456</v>
      </c>
      <c r="E432" s="16" t="s">
        <v>455</v>
      </c>
      <c r="F432">
        <v>1</v>
      </c>
      <c r="G432" t="s">
        <v>231</v>
      </c>
      <c r="H432" t="s">
        <v>642</v>
      </c>
    </row>
    <row r="433" spans="2:8" x14ac:dyDescent="0.35">
      <c r="B433" t="s">
        <v>6</v>
      </c>
      <c r="D433" t="s">
        <v>455</v>
      </c>
      <c r="E433" s="16" t="s">
        <v>455</v>
      </c>
      <c r="F433">
        <v>1</v>
      </c>
      <c r="G433" t="s">
        <v>231</v>
      </c>
      <c r="H433" t="s">
        <v>642</v>
      </c>
    </row>
    <row r="434" spans="2:8" x14ac:dyDescent="0.35">
      <c r="B434" t="s">
        <v>6</v>
      </c>
      <c r="D434" t="s">
        <v>250</v>
      </c>
      <c r="E434" s="16" t="s">
        <v>340</v>
      </c>
      <c r="F434">
        <v>1</v>
      </c>
      <c r="G434" t="s">
        <v>643</v>
      </c>
      <c r="H434" t="s">
        <v>644</v>
      </c>
    </row>
    <row r="435" spans="2:8" x14ac:dyDescent="0.35">
      <c r="B435" t="s">
        <v>670</v>
      </c>
      <c r="D435" t="s">
        <v>266</v>
      </c>
      <c r="E435" s="16" t="s">
        <v>507</v>
      </c>
      <c r="F435">
        <v>1</v>
      </c>
      <c r="G435" t="s">
        <v>645</v>
      </c>
      <c r="H435" t="s">
        <v>646</v>
      </c>
    </row>
    <row r="436" spans="2:8" x14ac:dyDescent="0.35">
      <c r="B436" t="s">
        <v>6</v>
      </c>
      <c r="D436" t="s">
        <v>234</v>
      </c>
      <c r="E436" s="16" t="s">
        <v>343</v>
      </c>
      <c r="F436">
        <v>1</v>
      </c>
      <c r="G436" t="s">
        <v>647</v>
      </c>
      <c r="H436" t="s">
        <v>648</v>
      </c>
    </row>
    <row r="437" spans="2:8" x14ac:dyDescent="0.35">
      <c r="B437" t="s">
        <v>220</v>
      </c>
      <c r="D437" t="s">
        <v>221</v>
      </c>
      <c r="E437" s="16" t="s">
        <v>507</v>
      </c>
      <c r="F437">
        <v>1</v>
      </c>
      <c r="G437" t="s">
        <v>649</v>
      </c>
      <c r="H437" t="s">
        <v>650</v>
      </c>
    </row>
    <row r="438" spans="2:8" x14ac:dyDescent="0.35">
      <c r="B438" t="s">
        <v>220</v>
      </c>
      <c r="D438" t="s">
        <v>221</v>
      </c>
      <c r="E438" s="16" t="s">
        <v>507</v>
      </c>
      <c r="F438">
        <v>1</v>
      </c>
      <c r="G438" t="s">
        <v>651</v>
      </c>
      <c r="H438" t="s">
        <v>652</v>
      </c>
    </row>
    <row r="439" spans="2:8" x14ac:dyDescent="0.35">
      <c r="B439" t="s">
        <v>220</v>
      </c>
      <c r="D439" t="s">
        <v>221</v>
      </c>
      <c r="E439" s="16" t="s">
        <v>507</v>
      </c>
      <c r="F439">
        <v>1</v>
      </c>
      <c r="G439" t="s">
        <v>653</v>
      </c>
      <c r="H439" t="s">
        <v>654</v>
      </c>
    </row>
    <row r="440" spans="2:8" x14ac:dyDescent="0.35">
      <c r="B440" t="s">
        <v>220</v>
      </c>
      <c r="D440" t="s">
        <v>221</v>
      </c>
      <c r="E440" s="16" t="s">
        <v>507</v>
      </c>
      <c r="F440">
        <v>1</v>
      </c>
      <c r="G440" t="s">
        <v>655</v>
      </c>
      <c r="H440" t="s">
        <v>656</v>
      </c>
    </row>
    <row r="441" spans="2:8" x14ac:dyDescent="0.35">
      <c r="B441" t="s">
        <v>220</v>
      </c>
      <c r="D441" t="s">
        <v>221</v>
      </c>
      <c r="E441" s="16" t="s">
        <v>507</v>
      </c>
      <c r="F441">
        <v>1</v>
      </c>
      <c r="G441" t="s">
        <v>657</v>
      </c>
      <c r="H441" t="s">
        <v>658</v>
      </c>
    </row>
    <row r="442" spans="2:8" x14ac:dyDescent="0.35">
      <c r="B442" t="s">
        <v>220</v>
      </c>
      <c r="D442" t="s">
        <v>221</v>
      </c>
      <c r="E442" s="16" t="s">
        <v>507</v>
      </c>
      <c r="F442">
        <v>1</v>
      </c>
      <c r="G442" t="s">
        <v>659</v>
      </c>
      <c r="H442" t="s">
        <v>660</v>
      </c>
    </row>
    <row r="443" spans="2:8" x14ac:dyDescent="0.35">
      <c r="B443" t="s">
        <v>220</v>
      </c>
      <c r="D443" t="s">
        <v>221</v>
      </c>
      <c r="E443" s="16" t="s">
        <v>507</v>
      </c>
      <c r="F443">
        <v>1</v>
      </c>
      <c r="G443" t="s">
        <v>661</v>
      </c>
      <c r="H443" t="s">
        <v>662</v>
      </c>
    </row>
    <row r="444" spans="2:8" x14ac:dyDescent="0.35">
      <c r="B444" t="s">
        <v>220</v>
      </c>
      <c r="D444" t="s">
        <v>221</v>
      </c>
      <c r="E444" s="16" t="s">
        <v>507</v>
      </c>
      <c r="F444">
        <v>1</v>
      </c>
      <c r="G444" t="s">
        <v>663</v>
      </c>
      <c r="H444" t="s">
        <v>664</v>
      </c>
    </row>
    <row r="445" spans="2:8" x14ac:dyDescent="0.35">
      <c r="B445" t="s">
        <v>220</v>
      </c>
      <c r="D445" t="s">
        <v>221</v>
      </c>
      <c r="E445" s="16" t="s">
        <v>507</v>
      </c>
      <c r="F445">
        <v>1</v>
      </c>
      <c r="G445" t="s">
        <v>665</v>
      </c>
      <c r="H445" t="s">
        <v>666</v>
      </c>
    </row>
  </sheetData>
  <phoneticPr fontId="2"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C2A5E-0833-415B-8712-99183A9E1FE2}">
  <dimension ref="B2:D29"/>
  <sheetViews>
    <sheetView workbookViewId="0">
      <selection activeCell="G11" sqref="G11"/>
    </sheetView>
  </sheetViews>
  <sheetFormatPr baseColWidth="10" defaultRowHeight="14.5" x14ac:dyDescent="0.35"/>
  <cols>
    <col min="2" max="2" width="12.1796875" customWidth="1"/>
    <col min="4" max="4" width="20.453125" bestFit="1" customWidth="1"/>
  </cols>
  <sheetData>
    <row r="2" spans="2:4" x14ac:dyDescent="0.35">
      <c r="B2" t="s">
        <v>101</v>
      </c>
      <c r="C2" t="s">
        <v>102</v>
      </c>
      <c r="D2" t="s">
        <v>103</v>
      </c>
    </row>
    <row r="3" spans="2:4" x14ac:dyDescent="0.35">
      <c r="B3" t="s">
        <v>93</v>
      </c>
      <c r="C3" t="s">
        <v>94</v>
      </c>
      <c r="D3" t="str">
        <f>+B3&amp;" "&amp;C3</f>
        <v>Paula Rojas</v>
      </c>
    </row>
    <row r="4" spans="2:4" x14ac:dyDescent="0.35">
      <c r="B4" t="s">
        <v>95</v>
      </c>
      <c r="C4" t="s">
        <v>96</v>
      </c>
      <c r="D4" t="str">
        <f t="shared" ref="D4:D27" si="0">+B4&amp;" "&amp;C4</f>
        <v>Fernanda Olivares</v>
      </c>
    </row>
    <row r="5" spans="2:4" x14ac:dyDescent="0.35">
      <c r="B5" t="s">
        <v>98</v>
      </c>
      <c r="C5" t="s">
        <v>97</v>
      </c>
      <c r="D5" t="str">
        <f t="shared" si="0"/>
        <v>Carolina Marió</v>
      </c>
    </row>
    <row r="6" spans="2:4" x14ac:dyDescent="0.35">
      <c r="B6" t="s">
        <v>99</v>
      </c>
      <c r="C6" t="s">
        <v>100</v>
      </c>
      <c r="D6" t="str">
        <f t="shared" si="0"/>
        <v>Natalia Arancibia</v>
      </c>
    </row>
    <row r="7" spans="2:4" x14ac:dyDescent="0.35">
      <c r="B7" t="s">
        <v>104</v>
      </c>
      <c r="C7" t="s">
        <v>105</v>
      </c>
      <c r="D7" t="str">
        <f t="shared" si="0"/>
        <v>Reyes Rodríguez</v>
      </c>
    </row>
    <row r="8" spans="2:4" x14ac:dyDescent="0.35">
      <c r="B8" t="s">
        <v>106</v>
      </c>
      <c r="D8" t="str">
        <f t="shared" si="0"/>
        <v xml:space="preserve">Monserrat </v>
      </c>
    </row>
    <row r="9" spans="2:4" x14ac:dyDescent="0.35">
      <c r="B9" t="s">
        <v>107</v>
      </c>
      <c r="C9" t="s">
        <v>108</v>
      </c>
      <c r="D9" t="str">
        <f t="shared" si="0"/>
        <v>Andrés Sebastián</v>
      </c>
    </row>
    <row r="10" spans="2:4" x14ac:dyDescent="0.35">
      <c r="B10" t="s">
        <v>109</v>
      </c>
      <c r="C10" t="s">
        <v>110</v>
      </c>
      <c r="D10" t="str">
        <f t="shared" si="0"/>
        <v>José Manuel Moro</v>
      </c>
    </row>
    <row r="11" spans="2:4" x14ac:dyDescent="0.35">
      <c r="B11" t="s">
        <v>111</v>
      </c>
      <c r="C11" t="s">
        <v>112</v>
      </c>
      <c r="D11" t="str">
        <f t="shared" si="0"/>
        <v>Luis Monsalve</v>
      </c>
    </row>
    <row r="12" spans="2:4" x14ac:dyDescent="0.35">
      <c r="B12" t="s">
        <v>113</v>
      </c>
      <c r="C12" t="s">
        <v>114</v>
      </c>
      <c r="D12" t="str">
        <f t="shared" si="0"/>
        <v>Christian Castro</v>
      </c>
    </row>
    <row r="13" spans="2:4" x14ac:dyDescent="0.35">
      <c r="B13" t="s">
        <v>115</v>
      </c>
      <c r="D13" t="str">
        <f t="shared" si="0"/>
        <v xml:space="preserve">Mario </v>
      </c>
    </row>
    <row r="14" spans="2:4" x14ac:dyDescent="0.35">
      <c r="B14" t="s">
        <v>116</v>
      </c>
      <c r="D14" t="str">
        <f t="shared" si="0"/>
        <v xml:space="preserve">Vivian </v>
      </c>
    </row>
    <row r="15" spans="2:4" x14ac:dyDescent="0.35">
      <c r="B15" t="s">
        <v>117</v>
      </c>
      <c r="D15" t="str">
        <f t="shared" si="0"/>
        <v xml:space="preserve">Edwin </v>
      </c>
    </row>
    <row r="16" spans="2:4" x14ac:dyDescent="0.35">
      <c r="B16" t="s">
        <v>118</v>
      </c>
      <c r="C16" t="s">
        <v>119</v>
      </c>
      <c r="D16" t="str">
        <f t="shared" si="0"/>
        <v>Clent Ebanks</v>
      </c>
    </row>
    <row r="17" spans="2:4" x14ac:dyDescent="0.35">
      <c r="B17" t="s">
        <v>120</v>
      </c>
      <c r="D17" t="str">
        <f t="shared" si="0"/>
        <v xml:space="preserve">Héctor </v>
      </c>
    </row>
    <row r="18" spans="2:4" x14ac:dyDescent="0.35">
      <c r="B18" t="s">
        <v>121</v>
      </c>
      <c r="D18" t="str">
        <f t="shared" si="0"/>
        <v xml:space="preserve">Ian </v>
      </c>
    </row>
    <row r="19" spans="2:4" x14ac:dyDescent="0.35">
      <c r="B19" t="s">
        <v>122</v>
      </c>
      <c r="D19" t="str">
        <f t="shared" si="0"/>
        <v xml:space="preserve">Víctor </v>
      </c>
    </row>
    <row r="20" spans="2:4" x14ac:dyDescent="0.35">
      <c r="B20" t="s">
        <v>123</v>
      </c>
      <c r="C20" t="s">
        <v>124</v>
      </c>
      <c r="D20" t="str">
        <f t="shared" si="0"/>
        <v>Claudia Garrido</v>
      </c>
    </row>
    <row r="21" spans="2:4" x14ac:dyDescent="0.35">
      <c r="B21" t="s">
        <v>125</v>
      </c>
      <c r="C21" t="s">
        <v>126</v>
      </c>
      <c r="D21" t="str">
        <f t="shared" si="0"/>
        <v>Astrid Holmgren</v>
      </c>
    </row>
    <row r="22" spans="2:4" x14ac:dyDescent="0.35">
      <c r="B22" t="s">
        <v>127</v>
      </c>
      <c r="C22" t="s">
        <v>128</v>
      </c>
      <c r="D22" t="str">
        <f t="shared" si="0"/>
        <v>Karen Farías</v>
      </c>
    </row>
    <row r="23" spans="2:4" x14ac:dyDescent="0.35">
      <c r="B23" t="s">
        <v>129</v>
      </c>
      <c r="C23" t="s">
        <v>130</v>
      </c>
      <c r="D23" t="str">
        <f t="shared" si="0"/>
        <v>Efraín Duarte</v>
      </c>
    </row>
    <row r="24" spans="2:4" x14ac:dyDescent="0.35">
      <c r="B24" t="s">
        <v>131</v>
      </c>
      <c r="C24" t="s">
        <v>132</v>
      </c>
      <c r="D24" t="str">
        <f t="shared" si="0"/>
        <v>Mª Victoria Colmenares</v>
      </c>
    </row>
    <row r="25" spans="2:4" x14ac:dyDescent="0.35">
      <c r="B25" t="s">
        <v>133</v>
      </c>
      <c r="C25" t="s">
        <v>134</v>
      </c>
      <c r="D25" t="str">
        <f t="shared" si="0"/>
        <v>Abner Jiménez</v>
      </c>
    </row>
    <row r="26" spans="2:4" x14ac:dyDescent="0.35">
      <c r="B26" t="s">
        <v>135</v>
      </c>
      <c r="C26" t="s">
        <v>136</v>
      </c>
      <c r="D26" t="str">
        <f t="shared" si="0"/>
        <v>Alfonso Quiroz</v>
      </c>
    </row>
    <row r="27" spans="2:4" x14ac:dyDescent="0.35">
      <c r="B27" t="s">
        <v>137</v>
      </c>
      <c r="C27" t="s">
        <v>138</v>
      </c>
      <c r="D27" t="str">
        <f t="shared" si="0"/>
        <v>Patricio Emanuelli</v>
      </c>
    </row>
    <row r="28" spans="2:4" x14ac:dyDescent="0.35">
      <c r="B28" t="s">
        <v>139</v>
      </c>
      <c r="C28" t="s">
        <v>140</v>
      </c>
      <c r="D28" t="str">
        <f>+B28&amp;" "&amp;C28</f>
        <v>Macarena Herrera</v>
      </c>
    </row>
    <row r="29" spans="2:4" x14ac:dyDescent="0.35">
      <c r="B29" t="s">
        <v>141</v>
      </c>
      <c r="C29" t="s">
        <v>142</v>
      </c>
      <c r="D29" t="str">
        <f>+B29&amp;" "&amp;C29</f>
        <v>Marta Benítez</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B8A25-79D7-46F3-987F-C2AD3DC4F5A8}">
  <sheetPr>
    <tabColor theme="7"/>
  </sheetPr>
  <dimension ref="B7:I208"/>
  <sheetViews>
    <sheetView zoomScale="80" zoomScaleNormal="80" workbookViewId="0">
      <selection activeCell="G19" sqref="G19"/>
    </sheetView>
  </sheetViews>
  <sheetFormatPr baseColWidth="10" defaultRowHeight="14.5" x14ac:dyDescent="0.35"/>
  <cols>
    <col min="1" max="1" width="4.90625" style="16" customWidth="1"/>
    <col min="2" max="2" width="26.54296875" style="1" customWidth="1"/>
    <col min="3" max="3" width="22.1796875" style="16" customWidth="1"/>
    <col min="4" max="4" width="17.7265625" style="139" customWidth="1"/>
    <col min="5" max="5" width="24.90625" style="16" customWidth="1"/>
    <col min="6" max="6" width="10.7265625" style="16" customWidth="1"/>
    <col min="7" max="7" width="56.6328125" style="16" customWidth="1"/>
    <col min="8" max="8" width="26.08984375" style="16" customWidth="1"/>
    <col min="9" max="9" width="20.453125" style="16" customWidth="1"/>
    <col min="10" max="16384" width="10.90625" style="16"/>
  </cols>
  <sheetData>
    <row r="7" spans="2:9" x14ac:dyDescent="0.35">
      <c r="B7" s="1" t="s">
        <v>31</v>
      </c>
      <c r="C7" s="16" t="s">
        <v>92</v>
      </c>
      <c r="D7" s="139" t="s">
        <v>1308</v>
      </c>
      <c r="E7" s="16" t="s">
        <v>972</v>
      </c>
      <c r="F7" s="16" t="s">
        <v>244</v>
      </c>
      <c r="G7" s="16" t="s">
        <v>1309</v>
      </c>
      <c r="H7" s="16" t="s">
        <v>977</v>
      </c>
      <c r="I7" s="16" t="s">
        <v>1395</v>
      </c>
    </row>
    <row r="8" spans="2:9" x14ac:dyDescent="0.35">
      <c r="B8" s="140" t="s">
        <v>1278</v>
      </c>
      <c r="C8" s="141" t="s">
        <v>1274</v>
      </c>
      <c r="D8" s="142">
        <v>44139</v>
      </c>
      <c r="E8" s="152"/>
      <c r="F8" s="160"/>
    </row>
    <row r="9" spans="2:9" x14ac:dyDescent="0.35">
      <c r="B9" s="143" t="s">
        <v>1279</v>
      </c>
      <c r="C9" s="144" t="s">
        <v>1275</v>
      </c>
      <c r="D9" s="142">
        <v>44139</v>
      </c>
      <c r="E9" s="152"/>
      <c r="F9" s="160"/>
    </row>
    <row r="10" spans="2:9" x14ac:dyDescent="0.35">
      <c r="B10" s="143" t="s">
        <v>1280</v>
      </c>
      <c r="C10" s="144" t="s">
        <v>1275</v>
      </c>
      <c r="D10" s="142">
        <v>44139</v>
      </c>
      <c r="E10" s="152"/>
      <c r="F10" s="160"/>
    </row>
    <row r="11" spans="2:9" x14ac:dyDescent="0.35">
      <c r="B11" s="143" t="s">
        <v>1281</v>
      </c>
      <c r="C11" s="144" t="s">
        <v>1275</v>
      </c>
      <c r="D11" s="142">
        <v>44139</v>
      </c>
      <c r="E11" s="152"/>
      <c r="F11" s="160"/>
    </row>
    <row r="12" spans="2:9" x14ac:dyDescent="0.35">
      <c r="B12" s="143" t="s">
        <v>1282</v>
      </c>
      <c r="C12" s="144" t="s">
        <v>1275</v>
      </c>
      <c r="D12" s="142">
        <v>44139</v>
      </c>
      <c r="E12" s="152"/>
      <c r="F12" s="160"/>
    </row>
    <row r="13" spans="2:9" x14ac:dyDescent="0.35">
      <c r="B13" s="143" t="s">
        <v>1283</v>
      </c>
      <c r="C13" s="144" t="s">
        <v>1275</v>
      </c>
      <c r="D13" s="142">
        <v>44139</v>
      </c>
      <c r="E13" s="152"/>
      <c r="F13" s="160"/>
    </row>
    <row r="14" spans="2:9" x14ac:dyDescent="0.35">
      <c r="B14" s="143" t="s">
        <v>1284</v>
      </c>
      <c r="C14" s="144" t="s">
        <v>1275</v>
      </c>
      <c r="D14" s="145"/>
      <c r="E14" s="152"/>
      <c r="F14" s="160"/>
    </row>
    <row r="15" spans="2:9" x14ac:dyDescent="0.35">
      <c r="B15" s="143" t="s">
        <v>1285</v>
      </c>
      <c r="C15" s="144" t="s">
        <v>1275</v>
      </c>
      <c r="D15" s="142">
        <v>44139</v>
      </c>
      <c r="E15" s="152"/>
      <c r="F15" s="160"/>
    </row>
    <row r="16" spans="2:9" x14ac:dyDescent="0.35">
      <c r="B16" s="143" t="s">
        <v>1286</v>
      </c>
      <c r="C16" s="146" t="s">
        <v>1276</v>
      </c>
      <c r="D16" s="142">
        <v>44139</v>
      </c>
      <c r="E16" s="152"/>
      <c r="F16" s="160"/>
    </row>
    <row r="17" spans="2:7" ht="43.5" x14ac:dyDescent="0.35">
      <c r="B17" s="143" t="s">
        <v>1434</v>
      </c>
      <c r="C17" s="151" t="s">
        <v>161</v>
      </c>
      <c r="D17" s="150">
        <v>44145</v>
      </c>
      <c r="E17" s="153" t="s">
        <v>99</v>
      </c>
      <c r="F17" s="161"/>
      <c r="G17" s="14" t="s">
        <v>1390</v>
      </c>
    </row>
    <row r="18" spans="2:7" x14ac:dyDescent="0.35">
      <c r="B18" s="143" t="s">
        <v>1434</v>
      </c>
      <c r="C18" s="146" t="s">
        <v>1276</v>
      </c>
      <c r="D18" s="150">
        <v>44148</v>
      </c>
      <c r="E18" s="153" t="s">
        <v>99</v>
      </c>
      <c r="F18" s="161"/>
      <c r="G18" s="14" t="s">
        <v>1435</v>
      </c>
    </row>
    <row r="19" spans="2:7" x14ac:dyDescent="0.35">
      <c r="B19" s="143" t="s">
        <v>1284</v>
      </c>
      <c r="C19" s="147" t="s">
        <v>1277</v>
      </c>
      <c r="D19" s="150">
        <v>44145</v>
      </c>
      <c r="E19" s="153" t="s">
        <v>93</v>
      </c>
      <c r="F19" s="161"/>
      <c r="G19" s="16" t="s">
        <v>1391</v>
      </c>
    </row>
    <row r="20" spans="2:7" x14ac:dyDescent="0.35">
      <c r="B20" s="143" t="s">
        <v>1288</v>
      </c>
      <c r="C20" s="146" t="s">
        <v>1276</v>
      </c>
      <c r="D20" s="150">
        <v>44145</v>
      </c>
      <c r="E20" s="153" t="s">
        <v>95</v>
      </c>
      <c r="F20" s="161"/>
    </row>
    <row r="21" spans="2:7" x14ac:dyDescent="0.35">
      <c r="B21" s="143" t="s">
        <v>1289</v>
      </c>
      <c r="C21" s="151" t="s">
        <v>161</v>
      </c>
      <c r="D21" s="150">
        <v>44145</v>
      </c>
      <c r="E21" s="153" t="s">
        <v>95</v>
      </c>
      <c r="F21" s="161"/>
      <c r="G21" s="16" t="s">
        <v>1398</v>
      </c>
    </row>
    <row r="22" spans="2:7" ht="42.5" customHeight="1" x14ac:dyDescent="0.35">
      <c r="B22" s="143" t="s">
        <v>1290</v>
      </c>
      <c r="C22" s="147" t="s">
        <v>1277</v>
      </c>
      <c r="D22" s="150">
        <v>44145</v>
      </c>
      <c r="E22" s="153" t="s">
        <v>93</v>
      </c>
      <c r="F22" s="161"/>
      <c r="G22" s="14" t="s">
        <v>1310</v>
      </c>
    </row>
    <row r="23" spans="2:7" ht="21" customHeight="1" x14ac:dyDescent="0.35">
      <c r="B23" s="143" t="s">
        <v>1290</v>
      </c>
      <c r="C23" s="151" t="s">
        <v>161</v>
      </c>
      <c r="D23" s="150">
        <v>44148</v>
      </c>
      <c r="E23" s="153" t="s">
        <v>93</v>
      </c>
      <c r="F23" s="161"/>
      <c r="G23" s="14" t="s">
        <v>1437</v>
      </c>
    </row>
    <row r="24" spans="2:7" ht="28" customHeight="1" x14ac:dyDescent="0.35">
      <c r="B24" s="143" t="s">
        <v>1290</v>
      </c>
      <c r="C24" s="151" t="s">
        <v>161</v>
      </c>
      <c r="D24" s="150">
        <v>44148</v>
      </c>
      <c r="E24" s="153" t="s">
        <v>93</v>
      </c>
      <c r="F24" s="161"/>
      <c r="G24" s="14" t="s">
        <v>1436</v>
      </c>
    </row>
    <row r="25" spans="2:7" x14ac:dyDescent="0.35">
      <c r="B25" s="143" t="s">
        <v>1291</v>
      </c>
      <c r="C25" s="156"/>
      <c r="D25" s="150">
        <v>44145</v>
      </c>
      <c r="E25" s="153" t="s">
        <v>95</v>
      </c>
      <c r="F25" s="161"/>
    </row>
    <row r="26" spans="2:7" x14ac:dyDescent="0.35">
      <c r="B26" s="143" t="s">
        <v>767</v>
      </c>
      <c r="C26" s="147" t="s">
        <v>1277</v>
      </c>
      <c r="D26" s="150">
        <v>44145</v>
      </c>
      <c r="E26" s="153" t="s">
        <v>99</v>
      </c>
      <c r="F26" s="161" t="s">
        <v>159</v>
      </c>
      <c r="G26" s="16" t="s">
        <v>1438</v>
      </c>
    </row>
    <row r="27" spans="2:7" x14ac:dyDescent="0.35">
      <c r="B27" s="143" t="s">
        <v>767</v>
      </c>
      <c r="C27" s="151" t="s">
        <v>161</v>
      </c>
      <c r="D27" s="150">
        <v>44145</v>
      </c>
      <c r="E27" s="153" t="s">
        <v>99</v>
      </c>
      <c r="F27" s="161" t="s">
        <v>1413</v>
      </c>
      <c r="G27" s="16" t="s">
        <v>1416</v>
      </c>
    </row>
    <row r="28" spans="2:7" x14ac:dyDescent="0.35">
      <c r="B28" s="143" t="s">
        <v>767</v>
      </c>
      <c r="C28" s="151" t="s">
        <v>161</v>
      </c>
      <c r="D28" s="150">
        <v>44145</v>
      </c>
      <c r="E28" s="153" t="s">
        <v>99</v>
      </c>
      <c r="F28" s="161" t="s">
        <v>1429</v>
      </c>
      <c r="G28" s="16" t="s">
        <v>1420</v>
      </c>
    </row>
    <row r="29" spans="2:7" ht="43.5" x14ac:dyDescent="0.35">
      <c r="B29" s="143" t="s">
        <v>767</v>
      </c>
      <c r="C29" s="164" t="s">
        <v>161</v>
      </c>
      <c r="D29" s="150">
        <v>44148</v>
      </c>
      <c r="E29" s="154" t="s">
        <v>99</v>
      </c>
      <c r="F29" s="161" t="s">
        <v>1429</v>
      </c>
      <c r="G29" s="14" t="s">
        <v>1430</v>
      </c>
    </row>
    <row r="30" spans="2:7" x14ac:dyDescent="0.35">
      <c r="B30" s="143" t="s">
        <v>767</v>
      </c>
      <c r="C30" s="146" t="s">
        <v>1276</v>
      </c>
      <c r="D30" s="150">
        <v>44148</v>
      </c>
      <c r="E30" s="154" t="s">
        <v>99</v>
      </c>
      <c r="F30" s="161" t="s">
        <v>1429</v>
      </c>
      <c r="G30" s="16" t="s">
        <v>1431</v>
      </c>
    </row>
    <row r="31" spans="2:7" x14ac:dyDescent="0.35">
      <c r="B31" s="143" t="s">
        <v>767</v>
      </c>
      <c r="C31" s="146" t="s">
        <v>1276</v>
      </c>
      <c r="D31" s="150">
        <v>44148</v>
      </c>
      <c r="E31" s="154" t="s">
        <v>99</v>
      </c>
      <c r="F31" s="161" t="s">
        <v>1413</v>
      </c>
      <c r="G31" s="16" t="s">
        <v>1397</v>
      </c>
    </row>
    <row r="32" spans="2:7" x14ac:dyDescent="0.35">
      <c r="B32" s="143" t="s">
        <v>767</v>
      </c>
      <c r="C32" s="151" t="s">
        <v>161</v>
      </c>
      <c r="D32" s="150">
        <v>44148</v>
      </c>
      <c r="E32" s="154" t="s">
        <v>99</v>
      </c>
      <c r="F32" s="161" t="s">
        <v>1413</v>
      </c>
      <c r="G32" s="16" t="s">
        <v>1432</v>
      </c>
    </row>
    <row r="33" spans="2:9" x14ac:dyDescent="0.35">
      <c r="B33" s="143" t="s">
        <v>767</v>
      </c>
      <c r="C33" s="147" t="s">
        <v>1277</v>
      </c>
      <c r="D33" s="150">
        <v>44148</v>
      </c>
      <c r="E33" s="154" t="s">
        <v>99</v>
      </c>
      <c r="F33" s="161" t="s">
        <v>159</v>
      </c>
      <c r="G33" s="16" t="s">
        <v>1433</v>
      </c>
    </row>
    <row r="34" spans="2:9" x14ac:dyDescent="0.35">
      <c r="B34" s="143" t="s">
        <v>1230</v>
      </c>
      <c r="C34" s="147" t="s">
        <v>1277</v>
      </c>
      <c r="D34" s="150">
        <v>44145</v>
      </c>
      <c r="E34" s="162" t="s">
        <v>95</v>
      </c>
      <c r="F34" s="163"/>
      <c r="G34" s="16" t="s">
        <v>1312</v>
      </c>
    </row>
    <row r="35" spans="2:9" ht="29" x14ac:dyDescent="0.35">
      <c r="B35" s="143" t="s">
        <v>1230</v>
      </c>
      <c r="C35" s="151" t="s">
        <v>161</v>
      </c>
      <c r="D35" s="150">
        <v>44148</v>
      </c>
      <c r="E35" s="162" t="s">
        <v>95</v>
      </c>
      <c r="F35" s="161" t="s">
        <v>159</v>
      </c>
      <c r="G35" s="14" t="s">
        <v>1440</v>
      </c>
    </row>
    <row r="36" spans="2:9" x14ac:dyDescent="0.35">
      <c r="B36" s="143" t="s">
        <v>1230</v>
      </c>
      <c r="C36" s="146" t="s">
        <v>1276</v>
      </c>
      <c r="D36" s="150">
        <v>44148</v>
      </c>
      <c r="E36" s="162" t="s">
        <v>95</v>
      </c>
      <c r="F36" s="161" t="s">
        <v>159</v>
      </c>
      <c r="G36" s="16" t="s">
        <v>1439</v>
      </c>
    </row>
    <row r="37" spans="2:9" x14ac:dyDescent="0.35">
      <c r="B37" s="143" t="s">
        <v>1230</v>
      </c>
      <c r="C37" s="146" t="s">
        <v>1276</v>
      </c>
      <c r="D37" s="150">
        <v>44148</v>
      </c>
      <c r="E37" s="162" t="s">
        <v>95</v>
      </c>
      <c r="F37" s="160" t="s">
        <v>1413</v>
      </c>
      <c r="G37" s="16" t="s">
        <v>1441</v>
      </c>
    </row>
    <row r="38" spans="2:9" x14ac:dyDescent="0.35">
      <c r="B38" s="143" t="s">
        <v>1230</v>
      </c>
      <c r="C38" s="146" t="s">
        <v>1276</v>
      </c>
      <c r="D38" s="150">
        <v>44148</v>
      </c>
      <c r="E38" s="162" t="s">
        <v>95</v>
      </c>
      <c r="F38" s="160" t="s">
        <v>1418</v>
      </c>
      <c r="G38" s="16" t="s">
        <v>1441</v>
      </c>
    </row>
    <row r="39" spans="2:9" x14ac:dyDescent="0.35">
      <c r="B39" s="143" t="s">
        <v>1045</v>
      </c>
      <c r="C39" s="147" t="s">
        <v>1277</v>
      </c>
      <c r="D39" s="142">
        <v>44145</v>
      </c>
      <c r="E39" s="153" t="s">
        <v>98</v>
      </c>
      <c r="F39" s="161" t="s">
        <v>159</v>
      </c>
      <c r="G39" s="16" t="s">
        <v>1407</v>
      </c>
    </row>
    <row r="40" spans="2:9" x14ac:dyDescent="0.35">
      <c r="B40" s="143" t="s">
        <v>1045</v>
      </c>
      <c r="C40" s="151" t="s">
        <v>161</v>
      </c>
      <c r="D40" s="142">
        <v>44145</v>
      </c>
      <c r="E40" s="153" t="s">
        <v>98</v>
      </c>
      <c r="F40" s="161" t="s">
        <v>1413</v>
      </c>
      <c r="G40" s="16" t="s">
        <v>1416</v>
      </c>
    </row>
    <row r="41" spans="2:9" ht="34" customHeight="1" x14ac:dyDescent="0.35">
      <c r="B41" s="143" t="s">
        <v>1045</v>
      </c>
      <c r="C41" s="146" t="s">
        <v>1276</v>
      </c>
      <c r="D41" s="142">
        <v>44148</v>
      </c>
      <c r="E41" s="153" t="s">
        <v>98</v>
      </c>
      <c r="F41" s="161" t="s">
        <v>159</v>
      </c>
      <c r="G41" s="14" t="s">
        <v>1415</v>
      </c>
    </row>
    <row r="42" spans="2:9" ht="34" customHeight="1" x14ac:dyDescent="0.35">
      <c r="B42" s="143" t="s">
        <v>1045</v>
      </c>
      <c r="C42" s="151" t="s">
        <v>161</v>
      </c>
      <c r="D42" s="142">
        <v>44148</v>
      </c>
      <c r="E42" s="153" t="s">
        <v>98</v>
      </c>
      <c r="F42" s="161" t="s">
        <v>159</v>
      </c>
      <c r="G42" s="14" t="s">
        <v>1411</v>
      </c>
    </row>
    <row r="43" spans="2:9" ht="29" x14ac:dyDescent="0.35">
      <c r="B43" s="143" t="s">
        <v>1045</v>
      </c>
      <c r="C43" s="151" t="s">
        <v>161</v>
      </c>
      <c r="D43" s="142">
        <v>44148</v>
      </c>
      <c r="E43" s="153" t="s">
        <v>98</v>
      </c>
      <c r="F43" s="161" t="s">
        <v>159</v>
      </c>
      <c r="G43" s="14" t="s">
        <v>1412</v>
      </c>
    </row>
    <row r="44" spans="2:9" x14ac:dyDescent="0.35">
      <c r="B44" s="143" t="s">
        <v>1045</v>
      </c>
      <c r="C44" s="146" t="s">
        <v>1276</v>
      </c>
      <c r="D44" s="142">
        <v>44148</v>
      </c>
      <c r="E44" s="153" t="s">
        <v>98</v>
      </c>
      <c r="F44" s="161" t="s">
        <v>1413</v>
      </c>
      <c r="G44" s="16" t="s">
        <v>1414</v>
      </c>
    </row>
    <row r="45" spans="2:9" x14ac:dyDescent="0.35">
      <c r="B45" s="143" t="s">
        <v>1045</v>
      </c>
      <c r="C45" s="151" t="s">
        <v>161</v>
      </c>
      <c r="D45" s="142">
        <v>44148</v>
      </c>
      <c r="E45" s="153" t="s">
        <v>98</v>
      </c>
      <c r="F45" s="161" t="s">
        <v>1413</v>
      </c>
      <c r="G45" s="16" t="s">
        <v>1417</v>
      </c>
    </row>
    <row r="46" spans="2:9" ht="29" x14ac:dyDescent="0.35">
      <c r="B46" s="143" t="s">
        <v>1045</v>
      </c>
      <c r="C46" s="147" t="s">
        <v>1277</v>
      </c>
      <c r="D46" s="142">
        <v>44148</v>
      </c>
      <c r="E46" s="153" t="s">
        <v>98</v>
      </c>
      <c r="F46" s="161" t="s">
        <v>1418</v>
      </c>
      <c r="G46" s="14" t="s">
        <v>1419</v>
      </c>
    </row>
    <row r="47" spans="2:9" x14ac:dyDescent="0.35">
      <c r="B47" s="143" t="s">
        <v>840</v>
      </c>
      <c r="C47" s="147" t="s">
        <v>1277</v>
      </c>
      <c r="D47" s="142">
        <v>44145</v>
      </c>
      <c r="E47" s="153" t="s">
        <v>93</v>
      </c>
      <c r="F47" s="161" t="s">
        <v>1418</v>
      </c>
      <c r="G47" s="16" t="s">
        <v>1422</v>
      </c>
      <c r="H47" s="16" t="s">
        <v>1394</v>
      </c>
      <c r="I47" s="16" t="s">
        <v>1396</v>
      </c>
    </row>
    <row r="48" spans="2:9" x14ac:dyDescent="0.35">
      <c r="B48" s="143" t="s">
        <v>840</v>
      </c>
      <c r="C48" s="147" t="s">
        <v>1277</v>
      </c>
      <c r="D48" s="142">
        <v>44145</v>
      </c>
      <c r="E48" s="153" t="s">
        <v>93</v>
      </c>
      <c r="F48" s="160" t="s">
        <v>1418</v>
      </c>
      <c r="G48" s="16" t="s">
        <v>1423</v>
      </c>
    </row>
    <row r="49" spans="2:9" x14ac:dyDescent="0.35">
      <c r="B49" s="148" t="s">
        <v>840</v>
      </c>
      <c r="C49" s="151" t="s">
        <v>161</v>
      </c>
      <c r="D49" s="142">
        <v>44145</v>
      </c>
      <c r="E49" s="154" t="s">
        <v>825</v>
      </c>
      <c r="F49" s="161" t="s">
        <v>159</v>
      </c>
      <c r="G49" s="16" t="s">
        <v>1428</v>
      </c>
    </row>
    <row r="50" spans="2:9" ht="43.5" x14ac:dyDescent="0.35">
      <c r="B50" s="148" t="s">
        <v>840</v>
      </c>
      <c r="C50" s="151" t="s">
        <v>161</v>
      </c>
      <c r="D50" s="142">
        <v>44145</v>
      </c>
      <c r="E50" s="154" t="s">
        <v>93</v>
      </c>
      <c r="F50" s="161" t="s">
        <v>1060</v>
      </c>
      <c r="G50" s="16" t="s">
        <v>1426</v>
      </c>
      <c r="H50" s="14" t="s">
        <v>1311</v>
      </c>
      <c r="I50" s="14" t="s">
        <v>1421</v>
      </c>
    </row>
    <row r="51" spans="2:9" x14ac:dyDescent="0.35">
      <c r="B51" s="148" t="s">
        <v>840</v>
      </c>
      <c r="C51" s="151" t="s">
        <v>161</v>
      </c>
      <c r="D51" s="142">
        <v>44148</v>
      </c>
      <c r="E51" s="154" t="s">
        <v>93</v>
      </c>
      <c r="F51" s="161" t="s">
        <v>159</v>
      </c>
      <c r="G51" s="16" t="s">
        <v>1427</v>
      </c>
    </row>
    <row r="52" spans="2:9" x14ac:dyDescent="0.35">
      <c r="B52" s="148" t="s">
        <v>840</v>
      </c>
      <c r="C52" s="151" t="s">
        <v>161</v>
      </c>
      <c r="D52" s="142">
        <v>44148</v>
      </c>
      <c r="E52" s="154" t="s">
        <v>93</v>
      </c>
      <c r="F52" s="161" t="s">
        <v>1060</v>
      </c>
      <c r="G52" s="16" t="s">
        <v>1424</v>
      </c>
    </row>
    <row r="53" spans="2:9" x14ac:dyDescent="0.35">
      <c r="B53" s="148" t="s">
        <v>840</v>
      </c>
      <c r="C53" s="151" t="s">
        <v>161</v>
      </c>
      <c r="D53" s="142">
        <v>44148</v>
      </c>
      <c r="E53" s="154" t="s">
        <v>93</v>
      </c>
      <c r="F53" s="161" t="s">
        <v>1060</v>
      </c>
      <c r="G53" s="16" t="s">
        <v>1432</v>
      </c>
    </row>
    <row r="54" spans="2:9" x14ac:dyDescent="0.35">
      <c r="B54" s="148" t="s">
        <v>840</v>
      </c>
      <c r="C54" s="151" t="s">
        <v>161</v>
      </c>
      <c r="D54" s="142">
        <v>44148</v>
      </c>
      <c r="E54" s="154" t="s">
        <v>93</v>
      </c>
      <c r="F54" s="161" t="s">
        <v>1418</v>
      </c>
      <c r="G54" s="16" t="s">
        <v>1425</v>
      </c>
    </row>
    <row r="55" spans="2:9" ht="30.5" customHeight="1" x14ac:dyDescent="0.35">
      <c r="B55" s="149" t="s">
        <v>1287</v>
      </c>
      <c r="C55" s="151" t="s">
        <v>161</v>
      </c>
      <c r="D55" s="142">
        <v>44145</v>
      </c>
      <c r="E55" s="155" t="s">
        <v>98</v>
      </c>
      <c r="F55" s="160"/>
      <c r="G55" s="16" t="s">
        <v>1392</v>
      </c>
      <c r="H55" s="14" t="s">
        <v>1393</v>
      </c>
    </row>
    <row r="56" spans="2:9" x14ac:dyDescent="0.35">
      <c r="B56" s="149" t="s">
        <v>1292</v>
      </c>
      <c r="E56" s="152"/>
      <c r="F56" s="160"/>
    </row>
    <row r="57" spans="2:9" x14ac:dyDescent="0.35">
      <c r="B57" s="149" t="s">
        <v>1293</v>
      </c>
      <c r="E57" s="152"/>
      <c r="F57" s="160"/>
    </row>
    <row r="58" spans="2:9" x14ac:dyDescent="0.35">
      <c r="B58" s="149" t="s">
        <v>1294</v>
      </c>
      <c r="E58" s="152"/>
      <c r="F58" s="160"/>
    </row>
    <row r="59" spans="2:9" x14ac:dyDescent="0.35">
      <c r="B59" s="149" t="s">
        <v>1295</v>
      </c>
      <c r="E59" s="152"/>
      <c r="F59" s="160"/>
    </row>
    <row r="60" spans="2:9" x14ac:dyDescent="0.35">
      <c r="B60" s="149" t="s">
        <v>1296</v>
      </c>
      <c r="E60" s="152"/>
      <c r="F60" s="160"/>
    </row>
    <row r="61" spans="2:9" x14ac:dyDescent="0.35">
      <c r="B61" s="149" t="s">
        <v>1297</v>
      </c>
      <c r="E61" s="152"/>
      <c r="F61" s="160"/>
    </row>
    <row r="62" spans="2:9" x14ac:dyDescent="0.35">
      <c r="B62" s="149" t="s">
        <v>1298</v>
      </c>
      <c r="E62" s="152"/>
      <c r="F62" s="160"/>
    </row>
    <row r="63" spans="2:9" x14ac:dyDescent="0.35">
      <c r="B63" s="149" t="s">
        <v>1299</v>
      </c>
      <c r="E63" s="152"/>
      <c r="F63" s="160"/>
    </row>
    <row r="64" spans="2:9" x14ac:dyDescent="0.35">
      <c r="B64" s="149" t="s">
        <v>1300</v>
      </c>
      <c r="E64" s="152"/>
      <c r="F64" s="160"/>
    </row>
    <row r="65" spans="2:6" x14ac:dyDescent="0.35">
      <c r="B65" s="149" t="s">
        <v>1301</v>
      </c>
      <c r="E65" s="152"/>
      <c r="F65" s="160"/>
    </row>
    <row r="66" spans="2:6" x14ac:dyDescent="0.35">
      <c r="B66" s="149" t="s">
        <v>1302</v>
      </c>
      <c r="E66" s="152"/>
      <c r="F66" s="160"/>
    </row>
    <row r="67" spans="2:6" x14ac:dyDescent="0.35">
      <c r="B67" s="149" t="s">
        <v>1303</v>
      </c>
      <c r="E67" s="152"/>
      <c r="F67" s="160"/>
    </row>
    <row r="68" spans="2:6" x14ac:dyDescent="0.35">
      <c r="B68" s="149" t="s">
        <v>1304</v>
      </c>
      <c r="E68" s="152"/>
      <c r="F68" s="160"/>
    </row>
    <row r="69" spans="2:6" x14ac:dyDescent="0.35">
      <c r="B69" s="149" t="s">
        <v>1305</v>
      </c>
      <c r="E69" s="152"/>
      <c r="F69" s="160"/>
    </row>
    <row r="70" spans="2:6" x14ac:dyDescent="0.35">
      <c r="B70" s="149" t="s">
        <v>1306</v>
      </c>
      <c r="E70" s="152"/>
      <c r="F70" s="160"/>
    </row>
    <row r="71" spans="2:6" x14ac:dyDescent="0.35">
      <c r="B71" s="149" t="s">
        <v>1307</v>
      </c>
      <c r="E71" s="152"/>
      <c r="F71" s="160"/>
    </row>
    <row r="72" spans="2:6" x14ac:dyDescent="0.35">
      <c r="B72" s="149"/>
      <c r="E72" s="152"/>
      <c r="F72" s="160"/>
    </row>
    <row r="73" spans="2:6" x14ac:dyDescent="0.35">
      <c r="B73" s="149"/>
      <c r="E73" s="152"/>
      <c r="F73" s="160"/>
    </row>
    <row r="74" spans="2:6" x14ac:dyDescent="0.35">
      <c r="B74" s="149"/>
      <c r="E74" s="152"/>
      <c r="F74" s="160"/>
    </row>
    <row r="75" spans="2:6" x14ac:dyDescent="0.35">
      <c r="B75" s="149"/>
      <c r="E75" s="152"/>
      <c r="F75" s="160"/>
    </row>
    <row r="76" spans="2:6" x14ac:dyDescent="0.35">
      <c r="B76" s="149"/>
      <c r="E76" s="152"/>
      <c r="F76" s="160"/>
    </row>
    <row r="77" spans="2:6" x14ac:dyDescent="0.35">
      <c r="B77" s="149"/>
      <c r="E77" s="152"/>
      <c r="F77" s="160"/>
    </row>
    <row r="78" spans="2:6" x14ac:dyDescent="0.35">
      <c r="B78" s="149"/>
      <c r="E78" s="152"/>
      <c r="F78" s="160"/>
    </row>
    <row r="79" spans="2:6" x14ac:dyDescent="0.35">
      <c r="B79" s="149"/>
      <c r="E79" s="152"/>
      <c r="F79" s="160"/>
    </row>
    <row r="80" spans="2:6" x14ac:dyDescent="0.35">
      <c r="B80" s="149"/>
      <c r="E80" s="152"/>
      <c r="F80" s="160"/>
    </row>
    <row r="81" spans="2:6" x14ac:dyDescent="0.35">
      <c r="B81" s="149"/>
      <c r="E81" s="152"/>
      <c r="F81" s="160"/>
    </row>
    <row r="82" spans="2:6" x14ac:dyDescent="0.35">
      <c r="B82" s="149"/>
      <c r="E82" s="152"/>
      <c r="F82" s="160"/>
    </row>
    <row r="83" spans="2:6" x14ac:dyDescent="0.35">
      <c r="B83" s="149"/>
      <c r="E83" s="152"/>
      <c r="F83" s="160"/>
    </row>
    <row r="84" spans="2:6" x14ac:dyDescent="0.35">
      <c r="B84" s="149"/>
      <c r="E84" s="152"/>
      <c r="F84" s="160"/>
    </row>
    <row r="85" spans="2:6" x14ac:dyDescent="0.35">
      <c r="B85" s="149"/>
      <c r="E85" s="152"/>
      <c r="F85" s="160"/>
    </row>
    <row r="86" spans="2:6" x14ac:dyDescent="0.35">
      <c r="B86" s="149"/>
      <c r="E86" s="152"/>
      <c r="F86" s="160"/>
    </row>
    <row r="87" spans="2:6" x14ac:dyDescent="0.35">
      <c r="B87" s="149"/>
      <c r="E87" s="152"/>
      <c r="F87" s="160"/>
    </row>
    <row r="88" spans="2:6" x14ac:dyDescent="0.35">
      <c r="B88" s="149"/>
      <c r="E88" s="152"/>
      <c r="F88" s="160"/>
    </row>
    <row r="89" spans="2:6" x14ac:dyDescent="0.35">
      <c r="B89" s="149"/>
      <c r="E89" s="152"/>
      <c r="F89" s="160"/>
    </row>
    <row r="90" spans="2:6" x14ac:dyDescent="0.35">
      <c r="B90" s="149"/>
      <c r="E90" s="152"/>
      <c r="F90" s="160"/>
    </row>
    <row r="91" spans="2:6" x14ac:dyDescent="0.35">
      <c r="B91" s="149"/>
      <c r="E91" s="152"/>
      <c r="F91" s="160"/>
    </row>
    <row r="92" spans="2:6" x14ac:dyDescent="0.35">
      <c r="B92" s="149"/>
      <c r="E92" s="152"/>
      <c r="F92" s="160"/>
    </row>
    <row r="93" spans="2:6" x14ac:dyDescent="0.35">
      <c r="B93" s="149"/>
      <c r="E93" s="152"/>
      <c r="F93" s="160"/>
    </row>
    <row r="94" spans="2:6" x14ac:dyDescent="0.35">
      <c r="B94" s="149"/>
      <c r="E94" s="152"/>
      <c r="F94" s="160"/>
    </row>
    <row r="95" spans="2:6" x14ac:dyDescent="0.35">
      <c r="B95" s="149"/>
      <c r="E95" s="152"/>
      <c r="F95" s="160"/>
    </row>
    <row r="96" spans="2:6" x14ac:dyDescent="0.35">
      <c r="B96" s="149"/>
      <c r="E96" s="152"/>
      <c r="F96" s="160"/>
    </row>
    <row r="97" spans="2:6" x14ac:dyDescent="0.35">
      <c r="B97" s="149"/>
      <c r="E97" s="152"/>
      <c r="F97" s="160"/>
    </row>
    <row r="98" spans="2:6" x14ac:dyDescent="0.35">
      <c r="B98" s="149"/>
      <c r="E98" s="152"/>
      <c r="F98" s="160"/>
    </row>
    <row r="99" spans="2:6" x14ac:dyDescent="0.35">
      <c r="B99" s="149"/>
      <c r="E99" s="152"/>
      <c r="F99" s="160"/>
    </row>
    <row r="100" spans="2:6" x14ac:dyDescent="0.35">
      <c r="B100" s="149"/>
      <c r="E100" s="152"/>
      <c r="F100" s="160"/>
    </row>
    <row r="101" spans="2:6" x14ac:dyDescent="0.35">
      <c r="B101" s="149"/>
      <c r="E101" s="152"/>
      <c r="F101" s="160"/>
    </row>
    <row r="102" spans="2:6" x14ac:dyDescent="0.35">
      <c r="B102" s="149"/>
      <c r="E102" s="152"/>
      <c r="F102" s="160"/>
    </row>
    <row r="103" spans="2:6" x14ac:dyDescent="0.35">
      <c r="B103" s="149"/>
      <c r="E103" s="152"/>
      <c r="F103" s="160"/>
    </row>
    <row r="104" spans="2:6" x14ac:dyDescent="0.35">
      <c r="B104" s="149"/>
      <c r="E104" s="152"/>
      <c r="F104" s="160"/>
    </row>
    <row r="105" spans="2:6" x14ac:dyDescent="0.35">
      <c r="B105" s="149"/>
      <c r="E105" s="152"/>
      <c r="F105" s="160"/>
    </row>
    <row r="106" spans="2:6" x14ac:dyDescent="0.35">
      <c r="B106" s="149"/>
      <c r="E106" s="152"/>
      <c r="F106" s="160"/>
    </row>
    <row r="107" spans="2:6" x14ac:dyDescent="0.35">
      <c r="B107" s="149"/>
      <c r="E107" s="152"/>
      <c r="F107" s="160"/>
    </row>
    <row r="108" spans="2:6" x14ac:dyDescent="0.35">
      <c r="B108" s="149"/>
      <c r="E108" s="152"/>
      <c r="F108" s="160"/>
    </row>
    <row r="109" spans="2:6" x14ac:dyDescent="0.35">
      <c r="B109" s="149"/>
      <c r="E109" s="152"/>
      <c r="F109" s="160"/>
    </row>
    <row r="110" spans="2:6" x14ac:dyDescent="0.35">
      <c r="B110" s="149"/>
      <c r="E110" s="152"/>
      <c r="F110" s="160"/>
    </row>
    <row r="111" spans="2:6" x14ac:dyDescent="0.35">
      <c r="B111" s="149"/>
      <c r="E111" s="152"/>
      <c r="F111" s="160"/>
    </row>
    <row r="112" spans="2:6" x14ac:dyDescent="0.35">
      <c r="B112" s="149"/>
      <c r="E112" s="152"/>
      <c r="F112" s="160"/>
    </row>
    <row r="113" spans="2:6" x14ac:dyDescent="0.35">
      <c r="B113" s="149"/>
      <c r="E113" s="152"/>
      <c r="F113" s="160"/>
    </row>
    <row r="114" spans="2:6" x14ac:dyDescent="0.35">
      <c r="B114" s="149"/>
      <c r="E114" s="152"/>
      <c r="F114" s="160"/>
    </row>
    <row r="115" spans="2:6" x14ac:dyDescent="0.35">
      <c r="B115" s="149"/>
      <c r="E115" s="152"/>
      <c r="F115" s="160"/>
    </row>
    <row r="116" spans="2:6" x14ac:dyDescent="0.35">
      <c r="B116" s="149"/>
      <c r="E116" s="152"/>
      <c r="F116" s="160"/>
    </row>
    <row r="117" spans="2:6" x14ac:dyDescent="0.35">
      <c r="B117" s="149"/>
      <c r="E117" s="152"/>
      <c r="F117" s="160"/>
    </row>
    <row r="118" spans="2:6" x14ac:dyDescent="0.35">
      <c r="B118" s="149"/>
      <c r="E118" s="152"/>
      <c r="F118" s="160"/>
    </row>
    <row r="119" spans="2:6" x14ac:dyDescent="0.35">
      <c r="B119" s="149"/>
      <c r="E119" s="152"/>
      <c r="F119" s="160"/>
    </row>
    <row r="120" spans="2:6" x14ac:dyDescent="0.35">
      <c r="B120" s="149"/>
      <c r="E120" s="152"/>
      <c r="F120" s="160"/>
    </row>
    <row r="121" spans="2:6" x14ac:dyDescent="0.35">
      <c r="B121" s="149"/>
      <c r="E121" s="152"/>
      <c r="F121" s="160"/>
    </row>
    <row r="122" spans="2:6" x14ac:dyDescent="0.35">
      <c r="B122" s="149"/>
      <c r="E122" s="152"/>
      <c r="F122" s="160"/>
    </row>
    <row r="123" spans="2:6" x14ac:dyDescent="0.35">
      <c r="B123" s="149"/>
      <c r="E123" s="152"/>
      <c r="F123" s="160"/>
    </row>
    <row r="124" spans="2:6" x14ac:dyDescent="0.35">
      <c r="B124" s="149"/>
      <c r="E124" s="152"/>
      <c r="F124" s="160"/>
    </row>
    <row r="125" spans="2:6" x14ac:dyDescent="0.35">
      <c r="B125" s="149"/>
      <c r="E125" s="152"/>
      <c r="F125" s="160"/>
    </row>
    <row r="126" spans="2:6" x14ac:dyDescent="0.35">
      <c r="B126" s="149"/>
      <c r="E126" s="152"/>
      <c r="F126" s="160"/>
    </row>
    <row r="127" spans="2:6" x14ac:dyDescent="0.35">
      <c r="B127" s="149"/>
      <c r="E127" s="152"/>
      <c r="F127" s="160"/>
    </row>
    <row r="128" spans="2:6" x14ac:dyDescent="0.35">
      <c r="B128" s="149"/>
      <c r="E128" s="152"/>
      <c r="F128" s="160"/>
    </row>
    <row r="129" spans="5:6" x14ac:dyDescent="0.35">
      <c r="E129" s="152"/>
      <c r="F129" s="160"/>
    </row>
    <row r="130" spans="5:6" x14ac:dyDescent="0.35">
      <c r="E130" s="152"/>
      <c r="F130" s="160"/>
    </row>
    <row r="131" spans="5:6" x14ac:dyDescent="0.35">
      <c r="E131" s="152"/>
      <c r="F131" s="160"/>
    </row>
    <row r="132" spans="5:6" x14ac:dyDescent="0.35">
      <c r="E132" s="152"/>
      <c r="F132" s="160"/>
    </row>
    <row r="133" spans="5:6" x14ac:dyDescent="0.35">
      <c r="E133" s="152"/>
      <c r="F133" s="160"/>
    </row>
    <row r="134" spans="5:6" x14ac:dyDescent="0.35">
      <c r="E134" s="152"/>
      <c r="F134" s="160"/>
    </row>
    <row r="135" spans="5:6" x14ac:dyDescent="0.35">
      <c r="E135" s="152"/>
      <c r="F135" s="160"/>
    </row>
    <row r="136" spans="5:6" x14ac:dyDescent="0.35">
      <c r="E136" s="152"/>
      <c r="F136" s="160"/>
    </row>
    <row r="137" spans="5:6" x14ac:dyDescent="0.35">
      <c r="E137" s="152"/>
      <c r="F137" s="160"/>
    </row>
    <row r="138" spans="5:6" x14ac:dyDescent="0.35">
      <c r="E138" s="152"/>
      <c r="F138" s="160"/>
    </row>
    <row r="139" spans="5:6" x14ac:dyDescent="0.35">
      <c r="E139" s="152"/>
      <c r="F139" s="160"/>
    </row>
    <row r="140" spans="5:6" x14ac:dyDescent="0.35">
      <c r="E140" s="152"/>
      <c r="F140" s="160"/>
    </row>
    <row r="141" spans="5:6" x14ac:dyDescent="0.35">
      <c r="E141" s="152"/>
      <c r="F141" s="160"/>
    </row>
    <row r="142" spans="5:6" x14ac:dyDescent="0.35">
      <c r="E142" s="152"/>
      <c r="F142" s="160"/>
    </row>
    <row r="143" spans="5:6" x14ac:dyDescent="0.35">
      <c r="E143" s="152"/>
      <c r="F143" s="160"/>
    </row>
    <row r="144" spans="5:6" x14ac:dyDescent="0.35">
      <c r="E144" s="152"/>
      <c r="F144" s="160"/>
    </row>
    <row r="145" spans="5:6" x14ac:dyDescent="0.35">
      <c r="E145" s="152"/>
      <c r="F145" s="160"/>
    </row>
    <row r="146" spans="5:6" x14ac:dyDescent="0.35">
      <c r="E146" s="152"/>
      <c r="F146" s="160"/>
    </row>
    <row r="147" spans="5:6" x14ac:dyDescent="0.35">
      <c r="E147" s="152"/>
      <c r="F147" s="160"/>
    </row>
    <row r="148" spans="5:6" x14ac:dyDescent="0.35">
      <c r="E148" s="152"/>
      <c r="F148" s="160"/>
    </row>
    <row r="149" spans="5:6" x14ac:dyDescent="0.35">
      <c r="E149" s="152"/>
      <c r="F149" s="160"/>
    </row>
    <row r="150" spans="5:6" x14ac:dyDescent="0.35">
      <c r="E150" s="152"/>
      <c r="F150" s="160"/>
    </row>
    <row r="151" spans="5:6" x14ac:dyDescent="0.35">
      <c r="E151" s="152"/>
      <c r="F151" s="160"/>
    </row>
    <row r="152" spans="5:6" x14ac:dyDescent="0.35">
      <c r="E152" s="152"/>
      <c r="F152" s="160"/>
    </row>
    <row r="153" spans="5:6" x14ac:dyDescent="0.35">
      <c r="E153" s="152"/>
      <c r="F153" s="160"/>
    </row>
    <row r="154" spans="5:6" x14ac:dyDescent="0.35">
      <c r="E154" s="152"/>
      <c r="F154" s="160"/>
    </row>
    <row r="155" spans="5:6" x14ac:dyDescent="0.35">
      <c r="E155" s="152"/>
      <c r="F155" s="160"/>
    </row>
    <row r="156" spans="5:6" x14ac:dyDescent="0.35">
      <c r="E156" s="152"/>
      <c r="F156" s="160"/>
    </row>
    <row r="157" spans="5:6" x14ac:dyDescent="0.35">
      <c r="E157" s="152"/>
      <c r="F157" s="160"/>
    </row>
    <row r="158" spans="5:6" x14ac:dyDescent="0.35">
      <c r="E158" s="152"/>
      <c r="F158" s="160"/>
    </row>
    <row r="159" spans="5:6" x14ac:dyDescent="0.35">
      <c r="E159" s="152"/>
      <c r="F159" s="160"/>
    </row>
    <row r="160" spans="5:6" x14ac:dyDescent="0.35">
      <c r="E160" s="152"/>
      <c r="F160" s="160"/>
    </row>
    <row r="161" spans="5:6" x14ac:dyDescent="0.35">
      <c r="E161" s="152"/>
      <c r="F161" s="160"/>
    </row>
    <row r="162" spans="5:6" x14ac:dyDescent="0.35">
      <c r="E162" s="152"/>
      <c r="F162" s="160"/>
    </row>
    <row r="163" spans="5:6" x14ac:dyDescent="0.35">
      <c r="E163" s="152"/>
      <c r="F163" s="160"/>
    </row>
    <row r="164" spans="5:6" x14ac:dyDescent="0.35">
      <c r="E164" s="152"/>
      <c r="F164" s="160"/>
    </row>
    <row r="165" spans="5:6" x14ac:dyDescent="0.35">
      <c r="E165" s="152"/>
      <c r="F165" s="160"/>
    </row>
    <row r="166" spans="5:6" x14ac:dyDescent="0.35">
      <c r="E166" s="152"/>
      <c r="F166" s="160"/>
    </row>
    <row r="167" spans="5:6" x14ac:dyDescent="0.35">
      <c r="E167" s="152"/>
      <c r="F167" s="160"/>
    </row>
    <row r="168" spans="5:6" x14ac:dyDescent="0.35">
      <c r="E168" s="152"/>
      <c r="F168" s="160"/>
    </row>
    <row r="169" spans="5:6" x14ac:dyDescent="0.35">
      <c r="E169" s="152"/>
      <c r="F169" s="160"/>
    </row>
    <row r="170" spans="5:6" x14ac:dyDescent="0.35">
      <c r="E170" s="152"/>
      <c r="F170" s="160"/>
    </row>
    <row r="171" spans="5:6" x14ac:dyDescent="0.35">
      <c r="E171" s="152"/>
      <c r="F171" s="160"/>
    </row>
    <row r="172" spans="5:6" x14ac:dyDescent="0.35">
      <c r="E172" s="152"/>
      <c r="F172" s="160"/>
    </row>
    <row r="173" spans="5:6" x14ac:dyDescent="0.35">
      <c r="E173" s="152"/>
      <c r="F173" s="160"/>
    </row>
    <row r="174" spans="5:6" x14ac:dyDescent="0.35">
      <c r="E174" s="152"/>
      <c r="F174" s="160"/>
    </row>
    <row r="175" spans="5:6" x14ac:dyDescent="0.35">
      <c r="E175" s="152"/>
      <c r="F175" s="160"/>
    </row>
    <row r="176" spans="5:6" x14ac:dyDescent="0.35">
      <c r="E176" s="152"/>
      <c r="F176" s="160"/>
    </row>
    <row r="177" spans="5:6" x14ac:dyDescent="0.35">
      <c r="E177" s="152"/>
      <c r="F177" s="160"/>
    </row>
    <row r="178" spans="5:6" x14ac:dyDescent="0.35">
      <c r="E178" s="152"/>
      <c r="F178" s="160"/>
    </row>
    <row r="179" spans="5:6" x14ac:dyDescent="0.35">
      <c r="E179" s="152"/>
      <c r="F179" s="160"/>
    </row>
    <row r="180" spans="5:6" x14ac:dyDescent="0.35">
      <c r="E180" s="152"/>
      <c r="F180" s="160"/>
    </row>
    <row r="181" spans="5:6" x14ac:dyDescent="0.35">
      <c r="E181" s="152"/>
      <c r="F181" s="160"/>
    </row>
    <row r="182" spans="5:6" x14ac:dyDescent="0.35">
      <c r="E182" s="152"/>
      <c r="F182" s="160"/>
    </row>
    <row r="183" spans="5:6" x14ac:dyDescent="0.35">
      <c r="E183" s="152"/>
      <c r="F183" s="160"/>
    </row>
    <row r="184" spans="5:6" x14ac:dyDescent="0.35">
      <c r="E184" s="152"/>
      <c r="F184" s="160"/>
    </row>
    <row r="185" spans="5:6" x14ac:dyDescent="0.35">
      <c r="E185" s="152"/>
      <c r="F185" s="160"/>
    </row>
    <row r="186" spans="5:6" x14ac:dyDescent="0.35">
      <c r="E186" s="152"/>
      <c r="F186" s="160"/>
    </row>
    <row r="187" spans="5:6" x14ac:dyDescent="0.35">
      <c r="E187" s="152"/>
      <c r="F187" s="160"/>
    </row>
    <row r="188" spans="5:6" x14ac:dyDescent="0.35">
      <c r="E188" s="152"/>
      <c r="F188" s="160"/>
    </row>
    <row r="189" spans="5:6" x14ac:dyDescent="0.35">
      <c r="E189" s="152"/>
      <c r="F189" s="160"/>
    </row>
    <row r="190" spans="5:6" x14ac:dyDescent="0.35">
      <c r="E190" s="152"/>
      <c r="F190" s="160"/>
    </row>
    <row r="191" spans="5:6" x14ac:dyDescent="0.35">
      <c r="E191" s="152"/>
      <c r="F191" s="160"/>
    </row>
    <row r="192" spans="5:6" x14ac:dyDescent="0.35">
      <c r="E192" s="152"/>
      <c r="F192" s="160"/>
    </row>
    <row r="193" spans="5:6" x14ac:dyDescent="0.35">
      <c r="E193" s="152"/>
      <c r="F193" s="160"/>
    </row>
    <row r="194" spans="5:6" x14ac:dyDescent="0.35">
      <c r="E194" s="152"/>
      <c r="F194" s="160"/>
    </row>
    <row r="195" spans="5:6" x14ac:dyDescent="0.35">
      <c r="E195" s="152"/>
      <c r="F195" s="160"/>
    </row>
    <row r="196" spans="5:6" x14ac:dyDescent="0.35">
      <c r="E196" s="152"/>
      <c r="F196" s="160"/>
    </row>
    <row r="197" spans="5:6" x14ac:dyDescent="0.35">
      <c r="E197" s="152"/>
      <c r="F197" s="160"/>
    </row>
    <row r="198" spans="5:6" x14ac:dyDescent="0.35">
      <c r="E198" s="152"/>
      <c r="F198" s="160"/>
    </row>
    <row r="199" spans="5:6" x14ac:dyDescent="0.35">
      <c r="E199" s="152"/>
      <c r="F199" s="160"/>
    </row>
    <row r="200" spans="5:6" x14ac:dyDescent="0.35">
      <c r="E200" s="152"/>
      <c r="F200" s="160"/>
    </row>
    <row r="201" spans="5:6" x14ac:dyDescent="0.35">
      <c r="E201" s="152"/>
      <c r="F201" s="160"/>
    </row>
    <row r="202" spans="5:6" x14ac:dyDescent="0.35">
      <c r="E202" s="152"/>
      <c r="F202" s="160"/>
    </row>
    <row r="203" spans="5:6" x14ac:dyDescent="0.35">
      <c r="E203" s="152"/>
      <c r="F203" s="160"/>
    </row>
    <row r="204" spans="5:6" x14ac:dyDescent="0.35">
      <c r="E204" s="152"/>
      <c r="F204" s="160"/>
    </row>
    <row r="205" spans="5:6" x14ac:dyDescent="0.35">
      <c r="E205" s="152"/>
      <c r="F205" s="160"/>
    </row>
    <row r="206" spans="5:6" x14ac:dyDescent="0.35">
      <c r="E206" s="152"/>
      <c r="F206" s="160"/>
    </row>
    <row r="207" spans="5:6" x14ac:dyDescent="0.35">
      <c r="E207" s="152"/>
      <c r="F207" s="160"/>
    </row>
    <row r="208" spans="5:6" x14ac:dyDescent="0.35">
      <c r="E208" s="152"/>
      <c r="F208" s="160"/>
    </row>
  </sheetData>
  <phoneticPr fontId="2" type="noConversion"/>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7B062-B78B-4B39-9925-45D3FD3398E5}">
  <sheetPr>
    <tabColor theme="9" tint="0.39997558519241921"/>
  </sheetPr>
  <dimension ref="A9:M51"/>
  <sheetViews>
    <sheetView tabSelected="1" topLeftCell="A49" zoomScale="80" zoomScaleNormal="80" workbookViewId="0">
      <selection activeCell="B51" sqref="B51"/>
    </sheetView>
  </sheetViews>
  <sheetFormatPr baseColWidth="10" defaultColWidth="10.90625" defaultRowHeight="13" x14ac:dyDescent="0.3"/>
  <cols>
    <col min="1" max="1" width="10.90625" style="47"/>
    <col min="2" max="2" width="48.1796875" style="48" customWidth="1"/>
    <col min="3" max="3" width="13.54296875" style="47" customWidth="1"/>
    <col min="4" max="4" width="11.81640625" style="47" customWidth="1"/>
    <col min="5" max="5" width="15.08984375" style="47" bestFit="1" customWidth="1"/>
    <col min="6" max="6" width="14" style="47" customWidth="1"/>
    <col min="7" max="7" width="10.90625" style="49" bestFit="1"/>
    <col min="8" max="8" width="9.453125" style="49" customWidth="1"/>
    <col min="9" max="9" width="11.08984375" style="49" customWidth="1"/>
    <col min="10" max="10" width="10.1796875" style="49" customWidth="1"/>
    <col min="11" max="11" width="11.1796875" style="49" customWidth="1"/>
    <col min="12" max="12" width="70.90625" style="53" customWidth="1"/>
    <col min="13" max="13" width="18.08984375" style="47" customWidth="1"/>
    <col min="14" max="16384" width="10.90625" style="47"/>
  </cols>
  <sheetData>
    <row r="9" spans="1:13" x14ac:dyDescent="0.3">
      <c r="A9" s="47" t="s">
        <v>971</v>
      </c>
      <c r="B9" s="48" t="s">
        <v>1042</v>
      </c>
      <c r="C9" s="47" t="s">
        <v>1043</v>
      </c>
      <c r="D9" s="47" t="s">
        <v>973</v>
      </c>
      <c r="E9" s="47" t="s">
        <v>92</v>
      </c>
      <c r="F9" s="47" t="s">
        <v>975</v>
      </c>
      <c r="G9" s="49" t="s">
        <v>193</v>
      </c>
      <c r="H9" s="49" t="s">
        <v>1044</v>
      </c>
      <c r="I9" s="49" t="s">
        <v>767</v>
      </c>
      <c r="J9" s="49" t="s">
        <v>840</v>
      </c>
      <c r="K9" s="49" t="s">
        <v>1045</v>
      </c>
      <c r="L9" s="53" t="s">
        <v>1078</v>
      </c>
      <c r="M9" s="47" t="s">
        <v>1079</v>
      </c>
    </row>
    <row r="10" spans="1:13" x14ac:dyDescent="0.3">
      <c r="A10" s="47">
        <v>1</v>
      </c>
      <c r="B10" s="48" t="s">
        <v>853</v>
      </c>
      <c r="C10" s="47" t="s">
        <v>1046</v>
      </c>
      <c r="D10" s="50">
        <v>44111</v>
      </c>
      <c r="E10" s="50" t="s">
        <v>1081</v>
      </c>
      <c r="G10" s="49" t="s">
        <v>979</v>
      </c>
      <c r="M10" s="49"/>
    </row>
    <row r="11" spans="1:13" x14ac:dyDescent="0.3">
      <c r="A11" s="47">
        <v>2</v>
      </c>
      <c r="B11" s="48" t="s">
        <v>986</v>
      </c>
      <c r="C11" s="47" t="s">
        <v>1046</v>
      </c>
      <c r="D11" s="50">
        <v>44111</v>
      </c>
      <c r="E11" s="50"/>
      <c r="G11" s="49" t="s">
        <v>979</v>
      </c>
      <c r="M11" s="49"/>
    </row>
    <row r="12" spans="1:13" x14ac:dyDescent="0.3">
      <c r="A12" s="47">
        <v>3</v>
      </c>
      <c r="B12" s="85" t="s">
        <v>736</v>
      </c>
      <c r="C12" s="52" t="s">
        <v>1047</v>
      </c>
      <c r="D12" s="52"/>
      <c r="E12" s="52"/>
      <c r="F12" s="63">
        <v>44113</v>
      </c>
      <c r="G12" s="49" t="s">
        <v>979</v>
      </c>
      <c r="M12" s="49"/>
    </row>
    <row r="13" spans="1:13" x14ac:dyDescent="0.3">
      <c r="A13" s="47">
        <v>4</v>
      </c>
      <c r="B13" s="85" t="s">
        <v>991</v>
      </c>
      <c r="C13" s="52" t="s">
        <v>1048</v>
      </c>
      <c r="D13" s="63">
        <v>44111</v>
      </c>
      <c r="E13" s="63" t="s">
        <v>1082</v>
      </c>
      <c r="F13" s="63">
        <v>44113</v>
      </c>
      <c r="G13" s="49" t="s">
        <v>979</v>
      </c>
      <c r="M13" s="49"/>
    </row>
    <row r="14" spans="1:13" x14ac:dyDescent="0.3">
      <c r="A14" s="47">
        <v>5</v>
      </c>
      <c r="B14" s="48" t="s">
        <v>1049</v>
      </c>
      <c r="M14" s="49"/>
    </row>
    <row r="15" spans="1:13" x14ac:dyDescent="0.3">
      <c r="A15" s="47">
        <v>6</v>
      </c>
      <c r="B15" s="48" t="s">
        <v>1050</v>
      </c>
      <c r="M15" s="49"/>
    </row>
    <row r="16" spans="1:13" x14ac:dyDescent="0.3">
      <c r="A16" s="47">
        <v>7</v>
      </c>
      <c r="B16" s="48" t="s">
        <v>1051</v>
      </c>
      <c r="M16" s="49"/>
    </row>
    <row r="17" spans="1:13" x14ac:dyDescent="0.3">
      <c r="A17" s="47">
        <v>8</v>
      </c>
      <c r="B17" s="48" t="s">
        <v>1052</v>
      </c>
      <c r="M17" s="49"/>
    </row>
    <row r="18" spans="1:13" x14ac:dyDescent="0.3">
      <c r="A18" s="47">
        <v>9</v>
      </c>
      <c r="B18" s="48" t="s">
        <v>1053</v>
      </c>
      <c r="M18" s="49"/>
    </row>
    <row r="19" spans="1:13" x14ac:dyDescent="0.3">
      <c r="A19" s="47">
        <v>10</v>
      </c>
      <c r="B19" s="48" t="s">
        <v>994</v>
      </c>
      <c r="C19" s="47" t="s">
        <v>1054</v>
      </c>
      <c r="D19" s="50">
        <v>44126</v>
      </c>
      <c r="E19" s="50"/>
      <c r="M19" s="49"/>
    </row>
    <row r="20" spans="1:13" x14ac:dyDescent="0.3">
      <c r="A20" s="47">
        <v>11</v>
      </c>
      <c r="B20" s="87" t="s">
        <v>1002</v>
      </c>
      <c r="C20" s="86" t="s">
        <v>1048</v>
      </c>
      <c r="D20" s="88">
        <v>44113</v>
      </c>
      <c r="E20" s="88"/>
      <c r="F20" s="88">
        <v>44127</v>
      </c>
      <c r="M20" s="49"/>
    </row>
    <row r="21" spans="1:13" x14ac:dyDescent="0.3">
      <c r="A21" s="47">
        <v>12</v>
      </c>
      <c r="B21" s="48" t="s">
        <v>1006</v>
      </c>
      <c r="C21" s="47" t="s">
        <v>1055</v>
      </c>
      <c r="D21" s="50">
        <v>44111</v>
      </c>
      <c r="E21" s="50"/>
      <c r="F21" s="50"/>
      <c r="G21" s="49" t="s">
        <v>979</v>
      </c>
      <c r="M21" s="49"/>
    </row>
    <row r="22" spans="1:13" x14ac:dyDescent="0.3">
      <c r="A22" s="47">
        <v>13</v>
      </c>
      <c r="B22" s="48" t="s">
        <v>1056</v>
      </c>
      <c r="M22" s="49"/>
    </row>
    <row r="23" spans="1:13" x14ac:dyDescent="0.3">
      <c r="A23" s="47">
        <v>14</v>
      </c>
      <c r="B23" s="48" t="s">
        <v>897</v>
      </c>
      <c r="D23" s="50">
        <v>44143</v>
      </c>
      <c r="F23" s="96"/>
      <c r="G23" s="53"/>
      <c r="I23" s="49" t="s">
        <v>979</v>
      </c>
      <c r="M23" s="49"/>
    </row>
    <row r="24" spans="1:13" x14ac:dyDescent="0.3">
      <c r="A24" s="47">
        <v>15</v>
      </c>
      <c r="B24" s="48" t="s">
        <v>1057</v>
      </c>
      <c r="G24" s="49" t="s">
        <v>1058</v>
      </c>
      <c r="H24" s="49" t="s">
        <v>979</v>
      </c>
      <c r="I24" s="49" t="s">
        <v>1059</v>
      </c>
      <c r="J24" s="49" t="s">
        <v>979</v>
      </c>
      <c r="M24" s="49"/>
    </row>
    <row r="25" spans="1:13" x14ac:dyDescent="0.3">
      <c r="A25" s="47">
        <v>16</v>
      </c>
      <c r="B25" s="48" t="s">
        <v>1060</v>
      </c>
      <c r="C25" s="47" t="s">
        <v>1061</v>
      </c>
      <c r="D25" s="50">
        <v>44114</v>
      </c>
      <c r="E25" s="50"/>
      <c r="F25" s="50">
        <v>44116</v>
      </c>
      <c r="G25" s="49" t="s">
        <v>1062</v>
      </c>
      <c r="H25" s="49" t="s">
        <v>979</v>
      </c>
      <c r="I25" s="49" t="s">
        <v>979</v>
      </c>
      <c r="J25" s="49" t="s">
        <v>979</v>
      </c>
      <c r="K25" s="49" t="s">
        <v>979</v>
      </c>
      <c r="M25" s="49"/>
    </row>
    <row r="26" spans="1:13" x14ac:dyDescent="0.3">
      <c r="A26" s="47">
        <v>17</v>
      </c>
      <c r="B26" s="48" t="s">
        <v>1063</v>
      </c>
      <c r="C26" s="47" t="s">
        <v>1061</v>
      </c>
      <c r="D26" s="50">
        <v>44114</v>
      </c>
      <c r="E26" s="50"/>
      <c r="F26" s="50">
        <v>44116</v>
      </c>
      <c r="G26" s="49" t="s">
        <v>979</v>
      </c>
      <c r="H26" s="49" t="s">
        <v>979</v>
      </c>
      <c r="I26" s="49" t="s">
        <v>979</v>
      </c>
      <c r="J26" s="49" t="s">
        <v>979</v>
      </c>
      <c r="K26" s="49" t="s">
        <v>979</v>
      </c>
      <c r="M26" s="49"/>
    </row>
    <row r="27" spans="1:13" x14ac:dyDescent="0.3">
      <c r="A27" s="47">
        <v>18</v>
      </c>
      <c r="B27" s="48" t="s">
        <v>1064</v>
      </c>
      <c r="G27" s="49" t="s">
        <v>979</v>
      </c>
      <c r="H27" s="49" t="s">
        <v>979</v>
      </c>
      <c r="I27" s="49" t="s">
        <v>979</v>
      </c>
      <c r="J27" s="49" t="s">
        <v>979</v>
      </c>
      <c r="M27" s="49"/>
    </row>
    <row r="28" spans="1:13" x14ac:dyDescent="0.3">
      <c r="A28" s="47">
        <v>19</v>
      </c>
      <c r="B28" s="82" t="s">
        <v>1065</v>
      </c>
      <c r="M28" s="49"/>
    </row>
    <row r="29" spans="1:13" x14ac:dyDescent="0.3">
      <c r="A29" s="47">
        <v>20</v>
      </c>
      <c r="B29" s="48" t="s">
        <v>1014</v>
      </c>
      <c r="C29" s="47" t="s">
        <v>1066</v>
      </c>
      <c r="D29" s="50">
        <v>44112</v>
      </c>
      <c r="E29" s="50"/>
      <c r="G29" s="49" t="s">
        <v>979</v>
      </c>
      <c r="M29" s="49"/>
    </row>
    <row r="30" spans="1:13" x14ac:dyDescent="0.3">
      <c r="A30" s="47">
        <v>21</v>
      </c>
      <c r="B30" s="48" t="s">
        <v>1067</v>
      </c>
      <c r="M30" s="49"/>
    </row>
    <row r="31" spans="1:13" x14ac:dyDescent="0.3">
      <c r="A31" s="47">
        <v>22</v>
      </c>
      <c r="B31" s="79" t="s">
        <v>1017</v>
      </c>
      <c r="C31" s="47" t="s">
        <v>1047</v>
      </c>
      <c r="D31" s="50">
        <v>44113</v>
      </c>
      <c r="E31" s="50"/>
      <c r="M31" s="49"/>
    </row>
    <row r="32" spans="1:13" x14ac:dyDescent="0.3">
      <c r="A32" s="47">
        <v>23</v>
      </c>
      <c r="B32" s="79" t="s">
        <v>1068</v>
      </c>
      <c r="M32" s="49"/>
    </row>
    <row r="33" spans="1:13" x14ac:dyDescent="0.3">
      <c r="A33" s="47">
        <v>24</v>
      </c>
      <c r="B33" s="48" t="s">
        <v>1069</v>
      </c>
      <c r="M33" s="49"/>
    </row>
    <row r="34" spans="1:13" x14ac:dyDescent="0.3">
      <c r="A34" s="47">
        <v>25</v>
      </c>
      <c r="B34" s="79" t="s">
        <v>1070</v>
      </c>
      <c r="M34" s="49"/>
    </row>
    <row r="35" spans="1:13" x14ac:dyDescent="0.3">
      <c r="A35" s="47">
        <v>26</v>
      </c>
      <c r="B35" s="48" t="s">
        <v>1019</v>
      </c>
      <c r="C35" s="47" t="s">
        <v>988</v>
      </c>
      <c r="D35" s="50">
        <v>44119</v>
      </c>
      <c r="E35" s="50"/>
      <c r="M35" s="49"/>
    </row>
    <row r="36" spans="1:13" x14ac:dyDescent="0.3">
      <c r="A36" s="47">
        <v>27</v>
      </c>
      <c r="B36" s="48" t="s">
        <v>1025</v>
      </c>
      <c r="C36" s="47" t="s">
        <v>1036</v>
      </c>
      <c r="D36" s="50">
        <v>44134</v>
      </c>
      <c r="E36" s="50"/>
      <c r="M36" s="49"/>
    </row>
    <row r="37" spans="1:13" x14ac:dyDescent="0.3">
      <c r="A37" s="47">
        <v>28</v>
      </c>
      <c r="B37" s="48" t="s">
        <v>1071</v>
      </c>
      <c r="M37" s="49"/>
    </row>
    <row r="38" spans="1:13" ht="20.5" customHeight="1" x14ac:dyDescent="0.3">
      <c r="A38" s="47">
        <v>29</v>
      </c>
      <c r="B38" s="79" t="s">
        <v>1026</v>
      </c>
      <c r="C38" s="78" t="s">
        <v>1399</v>
      </c>
      <c r="D38" s="78"/>
      <c r="E38" s="78"/>
      <c r="F38" s="89">
        <v>44121</v>
      </c>
      <c r="G38" s="90"/>
      <c r="H38" s="90"/>
      <c r="I38" s="90"/>
      <c r="J38" s="90"/>
      <c r="K38" s="90"/>
      <c r="M38" s="49"/>
    </row>
    <row r="39" spans="1:13" x14ac:dyDescent="0.3">
      <c r="A39" s="47">
        <v>30</v>
      </c>
      <c r="B39" s="82" t="s">
        <v>1028</v>
      </c>
      <c r="C39" s="47" t="s">
        <v>1399</v>
      </c>
      <c r="D39" s="50">
        <v>44121</v>
      </c>
      <c r="E39" s="50"/>
      <c r="M39" s="49"/>
    </row>
    <row r="40" spans="1:13" x14ac:dyDescent="0.3">
      <c r="A40" s="47">
        <v>31</v>
      </c>
      <c r="B40" s="48" t="s">
        <v>1029</v>
      </c>
      <c r="M40" s="49"/>
    </row>
    <row r="41" spans="1:13" x14ac:dyDescent="0.3">
      <c r="A41" s="47">
        <v>32</v>
      </c>
      <c r="B41" s="48" t="s">
        <v>1030</v>
      </c>
      <c r="C41" s="47" t="s">
        <v>1400</v>
      </c>
      <c r="D41" s="50">
        <v>44126</v>
      </c>
      <c r="E41" s="50"/>
      <c r="M41" s="49"/>
    </row>
    <row r="42" spans="1:13" x14ac:dyDescent="0.3">
      <c r="A42" s="47">
        <v>33</v>
      </c>
      <c r="B42" s="94" t="s">
        <v>1034</v>
      </c>
      <c r="C42" s="95" t="s">
        <v>1036</v>
      </c>
      <c r="D42" s="96">
        <v>44127</v>
      </c>
      <c r="E42" s="96"/>
      <c r="F42" s="96">
        <v>44134</v>
      </c>
      <c r="G42" s="97"/>
      <c r="H42" s="97"/>
      <c r="I42" s="97"/>
      <c r="J42" s="97"/>
      <c r="K42" s="97"/>
      <c r="M42" s="49"/>
    </row>
    <row r="43" spans="1:13" ht="23.5" customHeight="1" x14ac:dyDescent="0.35">
      <c r="A43" s="56">
        <v>34</v>
      </c>
      <c r="B43" s="57" t="s">
        <v>1075</v>
      </c>
      <c r="L43" s="166" t="s">
        <v>1072</v>
      </c>
      <c r="M43" s="92" t="s">
        <v>1073</v>
      </c>
    </row>
    <row r="44" spans="1:13" ht="29" x14ac:dyDescent="0.35">
      <c r="A44" s="56">
        <v>35</v>
      </c>
      <c r="B44" s="93" t="s">
        <v>1080</v>
      </c>
      <c r="L44" s="166" t="s">
        <v>1074</v>
      </c>
      <c r="M44" s="49"/>
    </row>
    <row r="45" spans="1:13" ht="26" x14ac:dyDescent="0.3">
      <c r="A45" s="109">
        <v>36</v>
      </c>
      <c r="B45" s="108" t="s">
        <v>1207</v>
      </c>
      <c r="C45" s="47" t="s">
        <v>104</v>
      </c>
      <c r="D45" s="50">
        <v>44147</v>
      </c>
      <c r="M45" s="49"/>
    </row>
    <row r="46" spans="1:13" x14ac:dyDescent="0.3">
      <c r="A46" s="47">
        <v>37</v>
      </c>
      <c r="B46" s="48" t="s">
        <v>1208</v>
      </c>
      <c r="M46" s="49"/>
    </row>
    <row r="47" spans="1:13" x14ac:dyDescent="0.3">
      <c r="A47" s="109">
        <v>38</v>
      </c>
      <c r="B47" s="48" t="s">
        <v>1225</v>
      </c>
      <c r="M47" s="49"/>
    </row>
    <row r="48" spans="1:13" x14ac:dyDescent="0.3">
      <c r="A48" s="47">
        <v>39</v>
      </c>
      <c r="B48" s="48" t="s">
        <v>1408</v>
      </c>
      <c r="M48" s="49"/>
    </row>
    <row r="49" spans="1:13" ht="14.5" x14ac:dyDescent="0.35">
      <c r="A49" s="109">
        <v>40</v>
      </c>
      <c r="B49" s="48" t="s">
        <v>1409</v>
      </c>
      <c r="L49" s="165" t="s">
        <v>1410</v>
      </c>
      <c r="M49" s="49"/>
    </row>
    <row r="50" spans="1:13" ht="14.5" x14ac:dyDescent="0.35">
      <c r="A50" s="47">
        <v>41</v>
      </c>
      <c r="B50" s="48" t="s">
        <v>1446</v>
      </c>
      <c r="L50" s="165" t="s">
        <v>1445</v>
      </c>
      <c r="M50" s="49"/>
    </row>
    <row r="51" spans="1:13" x14ac:dyDescent="0.3">
      <c r="A51" s="47">
        <v>42</v>
      </c>
      <c r="B51" s="48" t="s">
        <v>1449</v>
      </c>
      <c r="M51" s="49"/>
    </row>
  </sheetData>
  <hyperlinks>
    <hyperlink ref="L43" r:id="rId1" xr:uid="{1E16CFB2-BDDD-46A9-A28E-24D53EBDA198}"/>
    <hyperlink ref="M43" r:id="rId2" xr:uid="{B57E7377-10AF-4654-AB63-829349A91B29}"/>
    <hyperlink ref="L44" r:id="rId3" location="tab-01" xr:uid="{930F055B-283C-47C4-B929-E4C07C2C01F6}"/>
    <hyperlink ref="L49" r:id="rId4" xr:uid="{1EB6B8D7-39B8-4773-B983-4C2CD3FB2089}"/>
    <hyperlink ref="L50" r:id="rId5" xr:uid="{47E25F16-2FA4-41D2-8C0E-DC8D901A0CED}"/>
  </hyperlinks>
  <pageMargins left="0.7" right="0.7" top="0.75" bottom="0.75" header="0.3" footer="0.3"/>
  <pageSetup orientation="portrait" r:id="rId6"/>
  <tableParts count="1">
    <tablePart r:id="rId7"/>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31CB2-BBAD-48DA-853F-D221028B80C0}">
  <sheetPr>
    <tabColor theme="9" tint="0.39997558519241921"/>
  </sheetPr>
  <dimension ref="A12:I85"/>
  <sheetViews>
    <sheetView topLeftCell="A61" zoomScale="80" zoomScaleNormal="80" workbookViewId="0">
      <selection activeCell="B13" sqref="B13:C80"/>
    </sheetView>
  </sheetViews>
  <sheetFormatPr baseColWidth="10" defaultColWidth="10.90625" defaultRowHeight="13" x14ac:dyDescent="0.3"/>
  <cols>
    <col min="1" max="1" width="6.1796875" style="47" customWidth="1"/>
    <col min="2" max="2" width="42.36328125" style="48" customWidth="1"/>
    <col min="3" max="4" width="11.81640625" style="47" customWidth="1"/>
    <col min="5" max="5" width="14.1796875" style="47" customWidth="1"/>
    <col min="6" max="6" width="14" style="47" customWidth="1"/>
    <col min="7" max="7" width="65.08984375" style="49" customWidth="1"/>
    <col min="8" max="8" width="16.81640625" style="47" customWidth="1"/>
    <col min="9" max="9" width="20.81640625" style="47" customWidth="1"/>
    <col min="10" max="16384" width="10.90625" style="47"/>
  </cols>
  <sheetData>
    <row r="12" spans="1:9" x14ac:dyDescent="0.3">
      <c r="A12" s="47" t="s">
        <v>971</v>
      </c>
      <c r="B12" s="48" t="s">
        <v>1039</v>
      </c>
      <c r="C12" s="47" t="s">
        <v>972</v>
      </c>
      <c r="D12" s="47" t="s">
        <v>973</v>
      </c>
      <c r="E12" s="47" t="s">
        <v>974</v>
      </c>
      <c r="F12" s="47" t="s">
        <v>975</v>
      </c>
      <c r="G12" s="49" t="s">
        <v>976</v>
      </c>
      <c r="H12" s="47" t="s">
        <v>977</v>
      </c>
      <c r="I12" s="47" t="s">
        <v>978</v>
      </c>
    </row>
    <row r="13" spans="1:9" ht="26" x14ac:dyDescent="0.3">
      <c r="A13" s="47">
        <v>1</v>
      </c>
      <c r="B13" s="167" t="s">
        <v>853</v>
      </c>
      <c r="C13" s="53" t="s">
        <v>169</v>
      </c>
      <c r="D13" s="50">
        <v>44111</v>
      </c>
      <c r="E13" s="51">
        <v>44113</v>
      </c>
      <c r="F13" s="52"/>
      <c r="G13" s="55" t="s">
        <v>980</v>
      </c>
      <c r="H13" s="54"/>
    </row>
    <row r="14" spans="1:9" ht="52" x14ac:dyDescent="0.3">
      <c r="A14" s="47">
        <v>1</v>
      </c>
      <c r="B14" s="167" t="s">
        <v>853</v>
      </c>
      <c r="C14" s="53" t="s">
        <v>169</v>
      </c>
      <c r="D14" s="50">
        <v>44111</v>
      </c>
      <c r="E14" s="51">
        <v>44121</v>
      </c>
      <c r="F14" s="52"/>
      <c r="G14" s="55" t="s">
        <v>981</v>
      </c>
      <c r="H14" s="54"/>
    </row>
    <row r="15" spans="1:9" ht="39" x14ac:dyDescent="0.3">
      <c r="A15" s="47">
        <v>1</v>
      </c>
      <c r="B15" s="167" t="s">
        <v>853</v>
      </c>
      <c r="C15" s="53" t="s">
        <v>169</v>
      </c>
      <c r="D15" s="50">
        <v>44111</v>
      </c>
      <c r="E15" s="51">
        <v>44125</v>
      </c>
      <c r="F15" s="52"/>
      <c r="G15" s="55" t="s">
        <v>982</v>
      </c>
      <c r="H15" s="54"/>
    </row>
    <row r="16" spans="1:9" x14ac:dyDescent="0.3">
      <c r="A16" s="47">
        <v>1</v>
      </c>
      <c r="B16" s="167" t="s">
        <v>853</v>
      </c>
      <c r="C16" s="53" t="s">
        <v>169</v>
      </c>
      <c r="D16" s="50">
        <v>44111</v>
      </c>
      <c r="E16" s="51">
        <v>44130</v>
      </c>
      <c r="F16" s="52"/>
      <c r="G16" s="53" t="s">
        <v>983</v>
      </c>
      <c r="H16" s="54"/>
    </row>
    <row r="17" spans="1:8" s="56" customFormat="1" ht="42.5" customHeight="1" x14ac:dyDescent="0.3">
      <c r="A17" s="56">
        <v>1</v>
      </c>
      <c r="B17" s="167" t="s">
        <v>853</v>
      </c>
      <c r="C17" s="53" t="s">
        <v>169</v>
      </c>
      <c r="D17" s="58">
        <v>44111</v>
      </c>
      <c r="E17" s="59">
        <v>44134</v>
      </c>
      <c r="F17" s="60"/>
      <c r="G17" s="19" t="s">
        <v>984</v>
      </c>
      <c r="H17" s="61" t="s">
        <v>985</v>
      </c>
    </row>
    <row r="18" spans="1:8" s="56" customFormat="1" ht="28.5" customHeight="1" x14ac:dyDescent="0.3">
      <c r="A18" s="56">
        <v>1</v>
      </c>
      <c r="B18" s="167" t="s">
        <v>853</v>
      </c>
      <c r="C18" s="53" t="s">
        <v>169</v>
      </c>
      <c r="D18" s="58">
        <v>44111</v>
      </c>
      <c r="E18" s="59">
        <v>44138</v>
      </c>
      <c r="F18" s="60"/>
      <c r="G18" s="19" t="s">
        <v>1077</v>
      </c>
      <c r="H18" s="61" t="s">
        <v>1076</v>
      </c>
    </row>
    <row r="19" spans="1:8" s="56" customFormat="1" ht="28.5" customHeight="1" x14ac:dyDescent="0.3">
      <c r="A19" s="56">
        <v>1</v>
      </c>
      <c r="B19" s="167" t="s">
        <v>853</v>
      </c>
      <c r="C19" s="53" t="s">
        <v>169</v>
      </c>
      <c r="D19" s="58">
        <v>44111</v>
      </c>
      <c r="E19" s="59">
        <v>44139</v>
      </c>
      <c r="F19" s="60"/>
      <c r="G19" s="55" t="s">
        <v>1212</v>
      </c>
      <c r="H19" s="61"/>
    </row>
    <row r="20" spans="1:8" s="56" customFormat="1" x14ac:dyDescent="0.3">
      <c r="A20" s="56">
        <v>1</v>
      </c>
      <c r="B20" s="167" t="s">
        <v>853</v>
      </c>
      <c r="C20" s="53" t="s">
        <v>169</v>
      </c>
      <c r="D20" s="58">
        <v>44111</v>
      </c>
      <c r="E20" s="59">
        <v>44141</v>
      </c>
      <c r="F20" s="60"/>
      <c r="G20" s="20" t="s">
        <v>1209</v>
      </c>
      <c r="H20" s="61"/>
    </row>
    <row r="21" spans="1:8" s="56" customFormat="1" ht="28.5" customHeight="1" x14ac:dyDescent="0.3">
      <c r="A21" s="56">
        <v>1</v>
      </c>
      <c r="B21" s="167" t="s">
        <v>853</v>
      </c>
      <c r="C21" s="53" t="s">
        <v>169</v>
      </c>
      <c r="D21" s="58">
        <v>44111</v>
      </c>
      <c r="E21" s="59">
        <v>44141</v>
      </c>
      <c r="F21" s="60"/>
      <c r="G21" s="55" t="s">
        <v>1210</v>
      </c>
      <c r="H21" s="61"/>
    </row>
    <row r="22" spans="1:8" s="56" customFormat="1" ht="28.5" customHeight="1" x14ac:dyDescent="0.3">
      <c r="A22" s="56">
        <v>1</v>
      </c>
      <c r="B22" s="167" t="s">
        <v>853</v>
      </c>
      <c r="C22" s="53" t="s">
        <v>169</v>
      </c>
      <c r="D22" s="58">
        <v>44111</v>
      </c>
      <c r="E22" s="59">
        <v>44141</v>
      </c>
      <c r="F22" s="60"/>
      <c r="G22" s="55" t="s">
        <v>1211</v>
      </c>
      <c r="H22" s="61"/>
    </row>
    <row r="23" spans="1:8" s="56" customFormat="1" x14ac:dyDescent="0.3">
      <c r="A23" s="56">
        <v>1</v>
      </c>
      <c r="B23" s="167" t="s">
        <v>853</v>
      </c>
      <c r="C23" s="53" t="s">
        <v>169</v>
      </c>
      <c r="D23" s="58">
        <v>44111</v>
      </c>
      <c r="E23" s="59">
        <v>44144</v>
      </c>
      <c r="F23" s="60"/>
      <c r="G23" s="20" t="s">
        <v>1234</v>
      </c>
      <c r="H23" s="61"/>
    </row>
    <row r="24" spans="1:8" s="56" customFormat="1" x14ac:dyDescent="0.3">
      <c r="A24" s="56">
        <v>1</v>
      </c>
      <c r="B24" s="167" t="s">
        <v>853</v>
      </c>
      <c r="C24" s="53" t="s">
        <v>169</v>
      </c>
      <c r="D24" s="58">
        <v>44111</v>
      </c>
      <c r="E24" s="59">
        <v>44146</v>
      </c>
      <c r="F24" s="60"/>
      <c r="G24" s="53" t="s">
        <v>1401</v>
      </c>
      <c r="H24" s="61"/>
    </row>
    <row r="25" spans="1:8" s="56" customFormat="1" x14ac:dyDescent="0.3">
      <c r="A25" s="56">
        <v>1</v>
      </c>
      <c r="B25" s="167" t="s">
        <v>853</v>
      </c>
      <c r="C25" s="53" t="s">
        <v>169</v>
      </c>
      <c r="D25" s="58">
        <v>44111</v>
      </c>
      <c r="E25" s="59">
        <v>44146</v>
      </c>
      <c r="F25" s="60"/>
      <c r="G25" s="53" t="s">
        <v>1402</v>
      </c>
      <c r="H25" s="61"/>
    </row>
    <row r="26" spans="1:8" s="56" customFormat="1" x14ac:dyDescent="0.3">
      <c r="A26" s="56">
        <v>1</v>
      </c>
      <c r="B26" s="167" t="s">
        <v>853</v>
      </c>
      <c r="C26" s="53" t="s">
        <v>169</v>
      </c>
      <c r="D26" s="58">
        <v>44111</v>
      </c>
      <c r="E26" s="59">
        <v>44146</v>
      </c>
      <c r="F26" s="60"/>
      <c r="G26" s="53" t="s">
        <v>1403</v>
      </c>
      <c r="H26" s="61"/>
    </row>
    <row r="27" spans="1:8" s="56" customFormat="1" x14ac:dyDescent="0.3">
      <c r="A27" s="56">
        <v>1</v>
      </c>
      <c r="B27" s="167" t="s">
        <v>853</v>
      </c>
      <c r="C27" s="53" t="s">
        <v>169</v>
      </c>
      <c r="D27" s="58">
        <v>44111</v>
      </c>
      <c r="E27" s="59">
        <v>44147</v>
      </c>
      <c r="F27" s="60"/>
      <c r="G27" s="53" t="s">
        <v>1405</v>
      </c>
      <c r="H27" s="159" t="s">
        <v>1404</v>
      </c>
    </row>
    <row r="28" spans="1:8" s="56" customFormat="1" x14ac:dyDescent="0.3">
      <c r="A28" s="56">
        <v>1</v>
      </c>
      <c r="B28" s="167" t="s">
        <v>853</v>
      </c>
      <c r="C28" s="53" t="s">
        <v>169</v>
      </c>
      <c r="D28" s="58">
        <v>44111</v>
      </c>
      <c r="E28" s="59">
        <v>44148</v>
      </c>
      <c r="F28" s="60"/>
      <c r="G28" s="53" t="s">
        <v>1406</v>
      </c>
      <c r="H28" s="110"/>
    </row>
    <row r="29" spans="1:8" x14ac:dyDescent="0.3">
      <c r="A29" s="47">
        <v>2</v>
      </c>
      <c r="B29" s="167" t="s">
        <v>986</v>
      </c>
      <c r="C29" s="53" t="s">
        <v>169</v>
      </c>
      <c r="D29" s="50">
        <v>44111</v>
      </c>
      <c r="E29" s="51">
        <v>44113</v>
      </c>
      <c r="F29" s="52"/>
      <c r="G29" s="53" t="s">
        <v>987</v>
      </c>
      <c r="H29" s="54"/>
    </row>
    <row r="30" spans="1:8" x14ac:dyDescent="0.3">
      <c r="A30" s="47">
        <v>3</v>
      </c>
      <c r="B30" s="167" t="s">
        <v>736</v>
      </c>
      <c r="C30" s="53" t="s">
        <v>988</v>
      </c>
      <c r="D30" s="50">
        <v>44111</v>
      </c>
      <c r="E30" s="62"/>
      <c r="F30" s="63">
        <v>44113</v>
      </c>
      <c r="G30" s="53" t="s">
        <v>989</v>
      </c>
      <c r="H30" s="64" t="s">
        <v>990</v>
      </c>
    </row>
    <row r="31" spans="1:8" s="56" customFormat="1" x14ac:dyDescent="0.3">
      <c r="A31" s="56">
        <v>4</v>
      </c>
      <c r="B31" s="167" t="s">
        <v>991</v>
      </c>
      <c r="C31" s="53" t="s">
        <v>98</v>
      </c>
      <c r="D31" s="58">
        <v>44111</v>
      </c>
      <c r="E31" s="59">
        <v>44113</v>
      </c>
      <c r="F31" s="65">
        <v>44113</v>
      </c>
      <c r="G31" s="19" t="s">
        <v>992</v>
      </c>
      <c r="H31" s="64" t="s">
        <v>990</v>
      </c>
    </row>
    <row r="32" spans="1:8" s="56" customFormat="1" ht="26" x14ac:dyDescent="0.3">
      <c r="A32" s="56">
        <v>4</v>
      </c>
      <c r="B32" s="167" t="s">
        <v>991</v>
      </c>
      <c r="C32" s="53" t="s">
        <v>98</v>
      </c>
      <c r="D32" s="58">
        <v>44111</v>
      </c>
      <c r="E32" s="59">
        <v>44113</v>
      </c>
      <c r="F32" s="65">
        <v>44113</v>
      </c>
      <c r="G32" s="55" t="s">
        <v>993</v>
      </c>
      <c r="H32" s="66" t="s">
        <v>990</v>
      </c>
    </row>
    <row r="33" spans="1:9" s="56" customFormat="1" ht="44" customHeight="1" x14ac:dyDescent="0.3">
      <c r="A33" s="56">
        <v>5</v>
      </c>
      <c r="B33" s="167" t="s">
        <v>994</v>
      </c>
      <c r="C33" s="53" t="s">
        <v>93</v>
      </c>
      <c r="D33" s="58">
        <v>44126</v>
      </c>
      <c r="E33" s="59">
        <v>44128</v>
      </c>
      <c r="F33" s="67"/>
      <c r="G33" s="19" t="s">
        <v>995</v>
      </c>
      <c r="H33" s="61" t="s">
        <v>996</v>
      </c>
      <c r="I33" s="68" t="s">
        <v>997</v>
      </c>
    </row>
    <row r="34" spans="1:9" s="56" customFormat="1" x14ac:dyDescent="0.3">
      <c r="A34" s="56">
        <v>5</v>
      </c>
      <c r="B34" s="167" t="s">
        <v>994</v>
      </c>
      <c r="C34" s="53" t="s">
        <v>93</v>
      </c>
      <c r="D34" s="58">
        <v>44126</v>
      </c>
      <c r="E34" s="59">
        <v>44128</v>
      </c>
      <c r="F34" s="67"/>
      <c r="G34" s="53" t="s">
        <v>998</v>
      </c>
      <c r="H34" s="61" t="s">
        <v>999</v>
      </c>
      <c r="I34" s="68" t="s">
        <v>1218</v>
      </c>
    </row>
    <row r="35" spans="1:9" s="56" customFormat="1" ht="24" x14ac:dyDescent="0.3">
      <c r="A35" s="56">
        <v>5</v>
      </c>
      <c r="B35" s="167" t="s">
        <v>994</v>
      </c>
      <c r="C35" s="53" t="s">
        <v>93</v>
      </c>
      <c r="D35" s="58">
        <v>44126</v>
      </c>
      <c r="E35" s="59">
        <v>44128</v>
      </c>
      <c r="F35" s="67"/>
      <c r="G35" s="56" t="s">
        <v>1000</v>
      </c>
      <c r="H35" s="74" t="s">
        <v>1018</v>
      </c>
      <c r="I35" s="68" t="s">
        <v>1219</v>
      </c>
    </row>
    <row r="36" spans="1:9" s="56" customFormat="1" ht="26" x14ac:dyDescent="0.3">
      <c r="A36" s="56">
        <v>5</v>
      </c>
      <c r="B36" s="167" t="s">
        <v>994</v>
      </c>
      <c r="C36" s="53" t="s">
        <v>93</v>
      </c>
      <c r="D36" s="58">
        <v>44126</v>
      </c>
      <c r="E36" s="59">
        <v>44145</v>
      </c>
      <c r="F36" s="67"/>
      <c r="G36" s="55" t="s">
        <v>1310</v>
      </c>
      <c r="H36" s="74"/>
      <c r="I36" s="68"/>
    </row>
    <row r="37" spans="1:9" s="56" customFormat="1" x14ac:dyDescent="0.3">
      <c r="A37" s="56">
        <v>5</v>
      </c>
      <c r="B37" s="167" t="s">
        <v>994</v>
      </c>
      <c r="C37" s="53" t="s">
        <v>93</v>
      </c>
      <c r="D37" s="58">
        <v>44126</v>
      </c>
      <c r="E37" s="59">
        <v>44148</v>
      </c>
      <c r="F37" s="67"/>
      <c r="G37" s="110" t="s">
        <v>1436</v>
      </c>
      <c r="H37" s="61"/>
      <c r="I37" s="68"/>
    </row>
    <row r="38" spans="1:9" s="56" customFormat="1" x14ac:dyDescent="0.3">
      <c r="A38" s="56">
        <v>5</v>
      </c>
      <c r="B38" s="167" t="s">
        <v>994</v>
      </c>
      <c r="C38" s="53" t="s">
        <v>93</v>
      </c>
      <c r="D38" s="58">
        <v>44126</v>
      </c>
      <c r="E38" s="59">
        <v>44148</v>
      </c>
      <c r="F38" s="67"/>
      <c r="G38" s="53" t="s">
        <v>1437</v>
      </c>
      <c r="H38" s="110"/>
      <c r="I38" s="68"/>
    </row>
    <row r="39" spans="1:9" s="56" customFormat="1" ht="52" x14ac:dyDescent="0.3">
      <c r="A39" s="56">
        <v>6</v>
      </c>
      <c r="B39" s="167" t="s">
        <v>1002</v>
      </c>
      <c r="C39" s="53" t="s">
        <v>98</v>
      </c>
      <c r="D39" s="58">
        <v>44113</v>
      </c>
      <c r="E39" s="59">
        <v>44120</v>
      </c>
      <c r="F39" s="60"/>
      <c r="G39" s="19" t="s">
        <v>1003</v>
      </c>
      <c r="H39" s="69" t="s">
        <v>1001</v>
      </c>
      <c r="I39" s="56" t="s">
        <v>1221</v>
      </c>
    </row>
    <row r="40" spans="1:9" s="56" customFormat="1" ht="39" x14ac:dyDescent="0.3">
      <c r="A40" s="56">
        <v>6</v>
      </c>
      <c r="B40" s="167" t="s">
        <v>1002</v>
      </c>
      <c r="C40" s="53" t="s">
        <v>98</v>
      </c>
      <c r="D40" s="58">
        <v>44113</v>
      </c>
      <c r="E40" s="70">
        <v>44126</v>
      </c>
      <c r="F40" s="60"/>
      <c r="G40" s="71" t="s">
        <v>1004</v>
      </c>
      <c r="H40" s="69" t="s">
        <v>1001</v>
      </c>
      <c r="I40" s="56" t="s">
        <v>1220</v>
      </c>
    </row>
    <row r="41" spans="1:9" s="56" customFormat="1" ht="26" x14ac:dyDescent="0.3">
      <c r="A41" s="56">
        <v>6</v>
      </c>
      <c r="B41" s="167" t="s">
        <v>1002</v>
      </c>
      <c r="C41" s="53" t="s">
        <v>98</v>
      </c>
      <c r="D41" s="58">
        <v>44113</v>
      </c>
      <c r="E41" s="70">
        <v>44134</v>
      </c>
      <c r="F41" s="60"/>
      <c r="G41" s="19" t="s">
        <v>1005</v>
      </c>
      <c r="H41" s="61"/>
    </row>
    <row r="42" spans="1:9" s="56" customFormat="1" x14ac:dyDescent="0.3">
      <c r="A42" s="56">
        <v>6</v>
      </c>
      <c r="B42" s="167" t="s">
        <v>1002</v>
      </c>
      <c r="C42" s="53" t="s">
        <v>98</v>
      </c>
      <c r="D42" s="58">
        <v>44113</v>
      </c>
      <c r="E42" s="70">
        <v>44143</v>
      </c>
      <c r="F42" s="60"/>
      <c r="G42" s="53"/>
      <c r="H42" s="61"/>
      <c r="I42" s="56" t="s">
        <v>1220</v>
      </c>
    </row>
    <row r="43" spans="1:9" s="56" customFormat="1" x14ac:dyDescent="0.3">
      <c r="A43" s="56">
        <v>6</v>
      </c>
      <c r="B43" s="167" t="s">
        <v>1002</v>
      </c>
      <c r="C43" s="53" t="s">
        <v>98</v>
      </c>
      <c r="D43" s="58">
        <v>44113</v>
      </c>
      <c r="E43" s="70">
        <v>44145</v>
      </c>
      <c r="F43" s="60"/>
      <c r="G43" s="53" t="s">
        <v>1392</v>
      </c>
      <c r="H43" s="61"/>
    </row>
    <row r="44" spans="1:9" s="56" customFormat="1" x14ac:dyDescent="0.3">
      <c r="A44" s="56">
        <v>6</v>
      </c>
      <c r="B44" s="167" t="s">
        <v>1002</v>
      </c>
      <c r="C44" s="53" t="s">
        <v>98</v>
      </c>
      <c r="D44" s="58">
        <v>44113</v>
      </c>
      <c r="E44" s="70">
        <v>44145</v>
      </c>
      <c r="F44" s="60"/>
      <c r="G44" s="158" t="s">
        <v>1393</v>
      </c>
      <c r="H44" s="61"/>
    </row>
    <row r="45" spans="1:9" s="56" customFormat="1" ht="26" x14ac:dyDescent="0.3">
      <c r="A45" s="56">
        <v>7</v>
      </c>
      <c r="B45" s="167" t="s">
        <v>1006</v>
      </c>
      <c r="C45" s="53" t="s">
        <v>107</v>
      </c>
      <c r="D45" s="58">
        <v>44111</v>
      </c>
      <c r="E45" s="59">
        <v>44113</v>
      </c>
      <c r="F45" s="65"/>
      <c r="G45" s="19" t="s">
        <v>1007</v>
      </c>
      <c r="H45" s="61"/>
    </row>
    <row r="46" spans="1:9" s="56" customFormat="1" ht="39" x14ac:dyDescent="0.3">
      <c r="A46" s="56">
        <v>7</v>
      </c>
      <c r="B46" s="167" t="s">
        <v>1006</v>
      </c>
      <c r="C46" s="53" t="s">
        <v>107</v>
      </c>
      <c r="D46" s="58">
        <v>44111</v>
      </c>
      <c r="E46" s="59">
        <v>44119</v>
      </c>
      <c r="F46" s="65"/>
      <c r="G46" s="19" t="s">
        <v>1008</v>
      </c>
      <c r="H46" s="61" t="s">
        <v>1009</v>
      </c>
    </row>
    <row r="47" spans="1:9" s="56" customFormat="1" ht="26" x14ac:dyDescent="0.3">
      <c r="A47" s="56">
        <v>7</v>
      </c>
      <c r="B47" s="167" t="s">
        <v>1006</v>
      </c>
      <c r="C47" s="53" t="s">
        <v>107</v>
      </c>
      <c r="D47" s="58">
        <v>44111</v>
      </c>
      <c r="E47" s="59">
        <v>44124</v>
      </c>
      <c r="F47" s="65"/>
      <c r="G47" s="19" t="s">
        <v>1010</v>
      </c>
      <c r="H47" s="61"/>
    </row>
    <row r="48" spans="1:9" s="56" customFormat="1" ht="26" x14ac:dyDescent="0.3">
      <c r="A48" s="56">
        <v>7</v>
      </c>
      <c r="B48" s="167" t="s">
        <v>1006</v>
      </c>
      <c r="C48" s="53" t="s">
        <v>107</v>
      </c>
      <c r="D48" s="58">
        <v>44111</v>
      </c>
      <c r="E48" s="59">
        <v>44127</v>
      </c>
      <c r="F48" s="65"/>
      <c r="G48" s="19" t="s">
        <v>1011</v>
      </c>
      <c r="H48" s="61"/>
    </row>
    <row r="49" spans="1:8" s="56" customFormat="1" ht="26" x14ac:dyDescent="0.3">
      <c r="A49" s="56">
        <v>7</v>
      </c>
      <c r="B49" s="167" t="s">
        <v>1006</v>
      </c>
      <c r="C49" s="53" t="s">
        <v>107</v>
      </c>
      <c r="D49" s="58">
        <v>44111</v>
      </c>
      <c r="E49" s="59">
        <v>44132</v>
      </c>
      <c r="F49" s="65"/>
      <c r="G49" s="19" t="s">
        <v>1012</v>
      </c>
      <c r="H49" s="61"/>
    </row>
    <row r="50" spans="1:8" s="56" customFormat="1" x14ac:dyDescent="0.3">
      <c r="A50" s="56">
        <v>7</v>
      </c>
      <c r="B50" s="167" t="s">
        <v>1006</v>
      </c>
      <c r="C50" s="53" t="s">
        <v>107</v>
      </c>
      <c r="D50" s="58">
        <v>44111</v>
      </c>
      <c r="E50" s="59">
        <v>44132</v>
      </c>
      <c r="F50" s="65"/>
      <c r="G50" s="53" t="s">
        <v>1013</v>
      </c>
      <c r="H50" s="61"/>
    </row>
    <row r="51" spans="1:8" s="56" customFormat="1" x14ac:dyDescent="0.3">
      <c r="A51" s="56">
        <v>7</v>
      </c>
      <c r="B51" s="167" t="s">
        <v>1006</v>
      </c>
      <c r="C51" s="53" t="s">
        <v>107</v>
      </c>
      <c r="D51" s="58">
        <v>44111</v>
      </c>
      <c r="E51" s="59">
        <v>44138</v>
      </c>
      <c r="F51" s="65"/>
      <c r="G51" s="53" t="s">
        <v>1040</v>
      </c>
      <c r="H51" s="84" t="s">
        <v>1041</v>
      </c>
    </row>
    <row r="52" spans="1:8" x14ac:dyDescent="0.3">
      <c r="A52" s="47">
        <v>8</v>
      </c>
      <c r="B52" s="167" t="s">
        <v>1014</v>
      </c>
      <c r="C52" s="53" t="s">
        <v>106</v>
      </c>
      <c r="D52" s="50">
        <v>44112</v>
      </c>
      <c r="E52" s="72">
        <v>44119</v>
      </c>
      <c r="F52" s="52"/>
      <c r="G52" s="71" t="s">
        <v>1015</v>
      </c>
      <c r="H52" s="73" t="s">
        <v>1016</v>
      </c>
    </row>
    <row r="53" spans="1:8" s="56" customFormat="1" ht="26" x14ac:dyDescent="0.3">
      <c r="A53" s="56">
        <v>9</v>
      </c>
      <c r="B53" s="167" t="s">
        <v>1017</v>
      </c>
      <c r="C53" s="53" t="s">
        <v>95</v>
      </c>
      <c r="D53" s="58">
        <v>44113</v>
      </c>
      <c r="E53" s="59">
        <v>44118</v>
      </c>
      <c r="F53" s="67"/>
      <c r="G53" s="19" t="s">
        <v>1214</v>
      </c>
      <c r="H53" s="74" t="s">
        <v>1018</v>
      </c>
    </row>
    <row r="54" spans="1:8" s="56" customFormat="1" ht="24" x14ac:dyDescent="0.3">
      <c r="A54" s="56">
        <v>9</v>
      </c>
      <c r="B54" s="167" t="s">
        <v>1017</v>
      </c>
      <c r="C54" s="53" t="s">
        <v>95</v>
      </c>
      <c r="D54" s="58">
        <v>44113</v>
      </c>
      <c r="E54" s="59">
        <v>44118</v>
      </c>
      <c r="F54" s="67"/>
      <c r="G54" s="53" t="s">
        <v>1213</v>
      </c>
      <c r="H54" s="74" t="s">
        <v>1018</v>
      </c>
    </row>
    <row r="55" spans="1:8" s="56" customFormat="1" x14ac:dyDescent="0.3">
      <c r="A55" s="56">
        <v>9</v>
      </c>
      <c r="B55" s="167" t="s">
        <v>1017</v>
      </c>
      <c r="C55" s="53" t="s">
        <v>95</v>
      </c>
      <c r="D55" s="58">
        <v>44113</v>
      </c>
      <c r="E55" s="59"/>
      <c r="F55" s="67"/>
      <c r="G55" s="53" t="s">
        <v>1215</v>
      </c>
      <c r="H55" s="110"/>
    </row>
    <row r="56" spans="1:8" ht="24" x14ac:dyDescent="0.3">
      <c r="A56" s="47">
        <v>10</v>
      </c>
      <c r="B56" s="167" t="s">
        <v>1019</v>
      </c>
      <c r="C56" s="53" t="s">
        <v>95</v>
      </c>
      <c r="D56" s="50">
        <v>44119</v>
      </c>
      <c r="E56" s="72">
        <v>44131</v>
      </c>
      <c r="F56" s="52"/>
      <c r="G56" s="71" t="s">
        <v>1216</v>
      </c>
      <c r="H56" s="75" t="s">
        <v>1018</v>
      </c>
    </row>
    <row r="57" spans="1:8" ht="26" x14ac:dyDescent="0.3">
      <c r="A57" s="47">
        <v>10</v>
      </c>
      <c r="B57" s="167" t="s">
        <v>1019</v>
      </c>
      <c r="C57" s="53" t="s">
        <v>95</v>
      </c>
      <c r="D57" s="50">
        <v>44119</v>
      </c>
      <c r="E57" s="51">
        <v>44134</v>
      </c>
      <c r="F57" s="76"/>
      <c r="G57" s="55" t="s">
        <v>1020</v>
      </c>
      <c r="H57" s="75" t="s">
        <v>1018</v>
      </c>
    </row>
    <row r="58" spans="1:8" ht="24" x14ac:dyDescent="0.3">
      <c r="A58" s="47">
        <v>10</v>
      </c>
      <c r="B58" s="167" t="s">
        <v>1019</v>
      </c>
      <c r="C58" s="53" t="s">
        <v>95</v>
      </c>
      <c r="D58" s="50">
        <v>44119</v>
      </c>
      <c r="E58" s="51">
        <v>44134</v>
      </c>
      <c r="F58" s="76"/>
      <c r="G58" s="53" t="s">
        <v>1021</v>
      </c>
      <c r="H58" s="75" t="s">
        <v>1018</v>
      </c>
    </row>
    <row r="59" spans="1:8" ht="24" x14ac:dyDescent="0.3">
      <c r="A59" s="47">
        <v>10</v>
      </c>
      <c r="B59" s="167" t="s">
        <v>1019</v>
      </c>
      <c r="C59" s="53" t="s">
        <v>95</v>
      </c>
      <c r="D59" s="50">
        <v>44119</v>
      </c>
      <c r="E59" s="51">
        <v>44134</v>
      </c>
      <c r="F59" s="76"/>
      <c r="G59" s="53" t="s">
        <v>1022</v>
      </c>
      <c r="H59" s="75" t="s">
        <v>1018</v>
      </c>
    </row>
    <row r="60" spans="1:8" ht="24" x14ac:dyDescent="0.3">
      <c r="A60" s="47">
        <v>10</v>
      </c>
      <c r="B60" s="167" t="s">
        <v>1019</v>
      </c>
      <c r="C60" s="53" t="s">
        <v>95</v>
      </c>
      <c r="D60" s="50">
        <v>44119</v>
      </c>
      <c r="E60" s="51">
        <v>44134</v>
      </c>
      <c r="F60" s="76"/>
      <c r="G60" s="77" t="s">
        <v>1023</v>
      </c>
      <c r="H60" s="75" t="s">
        <v>1018</v>
      </c>
    </row>
    <row r="61" spans="1:8" x14ac:dyDescent="0.3">
      <c r="A61" s="47">
        <v>10</v>
      </c>
      <c r="B61" s="167" t="s">
        <v>1019</v>
      </c>
      <c r="C61" s="53" t="s">
        <v>95</v>
      </c>
      <c r="D61" s="50">
        <v>44119</v>
      </c>
      <c r="E61" s="51">
        <v>44135</v>
      </c>
      <c r="F61" s="76"/>
      <c r="G61" s="53" t="s">
        <v>1024</v>
      </c>
      <c r="H61" s="75"/>
    </row>
    <row r="62" spans="1:8" x14ac:dyDescent="0.3">
      <c r="A62" s="47">
        <v>11</v>
      </c>
      <c r="B62" s="167" t="s">
        <v>1019</v>
      </c>
      <c r="C62" s="53" t="s">
        <v>95</v>
      </c>
      <c r="D62" s="50">
        <v>44119</v>
      </c>
      <c r="E62" s="51">
        <v>44145</v>
      </c>
      <c r="F62" s="76"/>
      <c r="G62" s="53" t="s">
        <v>1398</v>
      </c>
      <c r="H62" s="157"/>
    </row>
    <row r="63" spans="1:8" x14ac:dyDescent="0.3">
      <c r="A63" s="47">
        <v>11</v>
      </c>
      <c r="B63" s="167" t="s">
        <v>1025</v>
      </c>
      <c r="C63" s="53" t="s">
        <v>98</v>
      </c>
      <c r="D63" s="50">
        <v>44134</v>
      </c>
      <c r="E63" s="51">
        <v>44139</v>
      </c>
      <c r="F63" s="52"/>
      <c r="G63" s="53" t="s">
        <v>1217</v>
      </c>
      <c r="H63" s="54"/>
    </row>
    <row r="64" spans="1:8" ht="26" x14ac:dyDescent="0.3">
      <c r="A64" s="78">
        <v>11</v>
      </c>
      <c r="B64" s="167" t="s">
        <v>1025</v>
      </c>
      <c r="C64" s="53" t="s">
        <v>98</v>
      </c>
      <c r="D64" s="50">
        <v>44134</v>
      </c>
      <c r="E64" s="51">
        <v>44143</v>
      </c>
      <c r="F64" s="52"/>
      <c r="G64" s="55" t="s">
        <v>1224</v>
      </c>
      <c r="H64" s="54"/>
    </row>
    <row r="65" spans="1:8" x14ac:dyDescent="0.3">
      <c r="A65" s="47">
        <v>11</v>
      </c>
      <c r="B65" s="167" t="s">
        <v>1025</v>
      </c>
      <c r="C65" s="53" t="s">
        <v>98</v>
      </c>
      <c r="D65" s="50">
        <v>44134</v>
      </c>
      <c r="E65" s="51">
        <v>44144</v>
      </c>
      <c r="F65" s="52"/>
      <c r="G65" s="55" t="s">
        <v>1222</v>
      </c>
      <c r="H65" s="54"/>
    </row>
    <row r="66" spans="1:8" ht="26" x14ac:dyDescent="0.3">
      <c r="A66" s="78">
        <v>11</v>
      </c>
      <c r="B66" s="167" t="s">
        <v>1025</v>
      </c>
      <c r="C66" s="53" t="s">
        <v>98</v>
      </c>
      <c r="D66" s="50">
        <v>44134</v>
      </c>
      <c r="E66" s="51">
        <v>44144</v>
      </c>
      <c r="F66" s="52"/>
      <c r="G66" s="55" t="s">
        <v>1223</v>
      </c>
      <c r="H66" s="75" t="s">
        <v>1018</v>
      </c>
    </row>
    <row r="67" spans="1:8" ht="65" x14ac:dyDescent="0.3">
      <c r="A67" s="47">
        <v>11</v>
      </c>
      <c r="B67" s="167" t="s">
        <v>1025</v>
      </c>
      <c r="C67" s="53" t="s">
        <v>98</v>
      </c>
      <c r="D67" s="50">
        <v>44134</v>
      </c>
      <c r="E67" s="51">
        <v>44148</v>
      </c>
      <c r="F67" s="52"/>
      <c r="G67" s="55" t="s">
        <v>1447</v>
      </c>
      <c r="H67" s="75"/>
    </row>
    <row r="68" spans="1:8" ht="26" x14ac:dyDescent="0.3">
      <c r="A68" s="47">
        <v>11</v>
      </c>
      <c r="B68" s="167" t="s">
        <v>1025</v>
      </c>
      <c r="C68" s="53" t="s">
        <v>98</v>
      </c>
      <c r="D68" s="50">
        <v>44134</v>
      </c>
      <c r="E68" s="51">
        <v>44148</v>
      </c>
      <c r="F68" s="52"/>
      <c r="G68" s="55" t="s">
        <v>1448</v>
      </c>
      <c r="H68" s="75"/>
    </row>
    <row r="69" spans="1:8" ht="39.5" customHeight="1" x14ac:dyDescent="0.3">
      <c r="A69" s="78">
        <v>12</v>
      </c>
      <c r="B69" s="167" t="s">
        <v>1026</v>
      </c>
      <c r="C69" s="53" t="s">
        <v>106</v>
      </c>
      <c r="D69" s="78"/>
      <c r="E69" s="80">
        <v>44119</v>
      </c>
      <c r="F69" s="81">
        <v>44121</v>
      </c>
      <c r="G69" s="71" t="s">
        <v>1027</v>
      </c>
      <c r="H69" s="54" t="s">
        <v>999</v>
      </c>
    </row>
    <row r="70" spans="1:8" x14ac:dyDescent="0.3">
      <c r="A70" s="47">
        <v>13</v>
      </c>
      <c r="B70" s="167" t="s">
        <v>1028</v>
      </c>
      <c r="C70" s="53" t="s">
        <v>106</v>
      </c>
      <c r="D70" s="50">
        <v>44121</v>
      </c>
      <c r="E70" s="62"/>
      <c r="F70" s="52"/>
      <c r="G70" s="53"/>
      <c r="H70" s="54"/>
    </row>
    <row r="71" spans="1:8" x14ac:dyDescent="0.3">
      <c r="A71" s="47">
        <v>14</v>
      </c>
      <c r="B71" s="167" t="s">
        <v>1029</v>
      </c>
      <c r="C71" s="53"/>
      <c r="E71" s="62"/>
      <c r="F71" s="52"/>
      <c r="G71" s="53"/>
      <c r="H71" s="54"/>
    </row>
    <row r="72" spans="1:8" ht="24" x14ac:dyDescent="0.3">
      <c r="A72" s="56">
        <v>15</v>
      </c>
      <c r="B72" s="167" t="s">
        <v>1030</v>
      </c>
      <c r="C72" s="53" t="s">
        <v>99</v>
      </c>
      <c r="D72" s="50">
        <v>44126</v>
      </c>
      <c r="E72" s="51">
        <v>44130</v>
      </c>
      <c r="F72" s="52"/>
      <c r="G72" s="53" t="s">
        <v>1031</v>
      </c>
      <c r="H72" s="75" t="s">
        <v>1018</v>
      </c>
    </row>
    <row r="73" spans="1:8" x14ac:dyDescent="0.3">
      <c r="A73" s="47">
        <v>15</v>
      </c>
      <c r="B73" s="167" t="s">
        <v>1030</v>
      </c>
      <c r="C73" s="53" t="s">
        <v>99</v>
      </c>
      <c r="D73" s="50">
        <v>44126</v>
      </c>
      <c r="E73" s="51">
        <v>44130</v>
      </c>
      <c r="F73" s="52"/>
      <c r="G73" s="53" t="s">
        <v>1032</v>
      </c>
      <c r="H73" s="54"/>
    </row>
    <row r="74" spans="1:8" ht="14.5" x14ac:dyDescent="0.35">
      <c r="A74" s="47">
        <v>15</v>
      </c>
      <c r="B74" s="167" t="s">
        <v>1030</v>
      </c>
      <c r="C74" s="53" t="s">
        <v>99</v>
      </c>
      <c r="D74" s="50">
        <v>44126</v>
      </c>
      <c r="E74" s="51">
        <v>44130</v>
      </c>
      <c r="F74" s="52"/>
      <c r="G74" s="165" t="s">
        <v>1033</v>
      </c>
      <c r="H74" s="83" t="s">
        <v>1001</v>
      </c>
    </row>
    <row r="75" spans="1:8" ht="26" x14ac:dyDescent="0.3">
      <c r="A75" s="47">
        <v>16</v>
      </c>
      <c r="B75" s="167" t="s">
        <v>1034</v>
      </c>
      <c r="C75" s="53" t="s">
        <v>98</v>
      </c>
      <c r="D75" s="50">
        <v>44127</v>
      </c>
      <c r="E75" s="62"/>
      <c r="F75" s="63">
        <v>44134</v>
      </c>
      <c r="G75" s="53" t="s">
        <v>1035</v>
      </c>
      <c r="H75" s="54"/>
    </row>
    <row r="76" spans="1:8" ht="26" x14ac:dyDescent="0.3">
      <c r="A76" s="47">
        <v>16</v>
      </c>
      <c r="B76" s="167" t="s">
        <v>1034</v>
      </c>
      <c r="C76" s="53" t="s">
        <v>1036</v>
      </c>
      <c r="D76" s="50">
        <v>44127</v>
      </c>
      <c r="E76" s="62"/>
      <c r="F76" s="63">
        <v>44134</v>
      </c>
      <c r="G76" s="53" t="s">
        <v>1037</v>
      </c>
      <c r="H76" s="54"/>
    </row>
    <row r="77" spans="1:8" ht="26" x14ac:dyDescent="0.3">
      <c r="A77" s="47">
        <v>17</v>
      </c>
      <c r="B77" s="167" t="s">
        <v>1034</v>
      </c>
      <c r="C77" s="53" t="s">
        <v>98</v>
      </c>
      <c r="D77" s="50">
        <v>44127</v>
      </c>
      <c r="E77" s="62"/>
      <c r="F77" s="63">
        <v>44134</v>
      </c>
      <c r="G77" s="55" t="s">
        <v>1038</v>
      </c>
      <c r="H77" s="83" t="s">
        <v>1001</v>
      </c>
    </row>
    <row r="78" spans="1:8" ht="26" x14ac:dyDescent="0.3">
      <c r="A78" s="47">
        <v>18</v>
      </c>
      <c r="B78" s="167" t="s">
        <v>1207</v>
      </c>
      <c r="C78" s="53" t="s">
        <v>104</v>
      </c>
      <c r="D78" s="50">
        <v>44147</v>
      </c>
      <c r="E78" s="50">
        <v>44149</v>
      </c>
      <c r="F78" s="52"/>
      <c r="G78" s="53" t="s">
        <v>1442</v>
      </c>
      <c r="H78" s="54"/>
    </row>
    <row r="79" spans="1:8" ht="26.5" x14ac:dyDescent="0.35">
      <c r="A79" s="47">
        <v>18</v>
      </c>
      <c r="B79" s="167" t="s">
        <v>1207</v>
      </c>
      <c r="C79" s="53" t="s">
        <v>104</v>
      </c>
      <c r="D79" s="50">
        <v>44147</v>
      </c>
      <c r="E79" s="50">
        <v>44149</v>
      </c>
      <c r="F79" s="52"/>
      <c r="G79" s="165" t="s">
        <v>1443</v>
      </c>
      <c r="H79" s="54"/>
    </row>
    <row r="80" spans="1:8" ht="26" x14ac:dyDescent="0.3">
      <c r="A80" s="47">
        <v>18</v>
      </c>
      <c r="B80" s="167" t="s">
        <v>1207</v>
      </c>
      <c r="C80" s="53" t="s">
        <v>104</v>
      </c>
      <c r="D80" s="50">
        <v>44147</v>
      </c>
      <c r="E80" s="50">
        <v>44149</v>
      </c>
      <c r="F80" s="52"/>
      <c r="G80" s="53" t="s">
        <v>1444</v>
      </c>
      <c r="H80" s="54"/>
    </row>
    <row r="81" spans="2:3" x14ac:dyDescent="0.3">
      <c r="B81" s="94"/>
      <c r="C81" s="95"/>
    </row>
    <row r="82" spans="2:3" x14ac:dyDescent="0.3">
      <c r="B82" s="94"/>
      <c r="C82" s="95"/>
    </row>
    <row r="83" spans="2:3" x14ac:dyDescent="0.3">
      <c r="B83" s="94"/>
      <c r="C83" s="95"/>
    </row>
    <row r="84" spans="2:3" x14ac:dyDescent="0.3">
      <c r="B84" s="94"/>
      <c r="C84" s="95"/>
    </row>
    <row r="85" spans="2:3" x14ac:dyDescent="0.3">
      <c r="B85" s="94"/>
      <c r="C85" s="95"/>
    </row>
  </sheetData>
  <phoneticPr fontId="2" type="noConversion"/>
  <hyperlinks>
    <hyperlink ref="G79" r:id="rId1" xr:uid="{DFB074CA-CC8F-41A9-8DF1-2639D1856184}"/>
    <hyperlink ref="G74" r:id="rId2" xr:uid="{05A2BA4A-338B-4D70-AC2B-871852F50142}"/>
  </hyperlinks>
  <pageMargins left="0.7" right="0.7" top="0.75" bottom="0.75" header="0.3" footer="0.3"/>
  <pageSetup orientation="portrait"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9A750-CD1D-4669-9A9D-018B9017F0D6}">
  <sheetPr>
    <tabColor rgb="FFFF0000"/>
  </sheetPr>
  <dimension ref="B8:L88"/>
  <sheetViews>
    <sheetView showGridLines="0" topLeftCell="A76" zoomScale="80" zoomScaleNormal="80" workbookViewId="0">
      <selection activeCell="E88" sqref="E88"/>
    </sheetView>
  </sheetViews>
  <sheetFormatPr baseColWidth="10" defaultRowHeight="14.5" x14ac:dyDescent="0.35"/>
  <cols>
    <col min="1" max="1" width="2.1796875" customWidth="1"/>
    <col min="2" max="2" width="14.90625" bestFit="1" customWidth="1"/>
    <col min="3" max="3" width="12.6328125" bestFit="1" customWidth="1"/>
    <col min="4" max="4" width="19.54296875" customWidth="1"/>
    <col min="5" max="5" width="27.453125" customWidth="1"/>
    <col min="6" max="6" width="19.54296875" customWidth="1"/>
    <col min="7" max="7" width="18.90625" customWidth="1"/>
    <col min="8" max="8" width="30.08984375" customWidth="1"/>
    <col min="9" max="9" width="17" customWidth="1"/>
    <col min="10" max="10" width="17.1796875" bestFit="1" customWidth="1"/>
    <col min="12" max="12" width="14.81640625" customWidth="1"/>
  </cols>
  <sheetData>
    <row r="8" spans="2:12" x14ac:dyDescent="0.35">
      <c r="B8" s="18" t="s">
        <v>31</v>
      </c>
      <c r="C8" s="18" t="s">
        <v>81</v>
      </c>
      <c r="D8" s="18" t="s">
        <v>672</v>
      </c>
      <c r="E8" s="18" t="s">
        <v>669</v>
      </c>
      <c r="F8" s="18" t="s">
        <v>673</v>
      </c>
      <c r="G8" s="18" t="s">
        <v>674</v>
      </c>
      <c r="H8" s="18" t="s">
        <v>242</v>
      </c>
      <c r="I8" s="18" t="s">
        <v>675</v>
      </c>
      <c r="J8" s="18" t="s">
        <v>739</v>
      </c>
      <c r="K8" s="18" t="s">
        <v>740</v>
      </c>
      <c r="L8" s="18" t="s">
        <v>206</v>
      </c>
    </row>
    <row r="9" spans="2:12" ht="26" x14ac:dyDescent="0.35">
      <c r="B9" s="1" t="s">
        <v>6</v>
      </c>
      <c r="C9" s="1" t="s">
        <v>737</v>
      </c>
      <c r="D9" s="1" t="s">
        <v>676</v>
      </c>
      <c r="E9" s="19" t="s">
        <v>234</v>
      </c>
      <c r="F9" s="19" t="s">
        <v>677</v>
      </c>
      <c r="G9" s="19"/>
      <c r="H9" s="19" t="s">
        <v>678</v>
      </c>
      <c r="I9" s="19" t="s">
        <v>735</v>
      </c>
      <c r="J9" s="19" t="s">
        <v>741</v>
      </c>
      <c r="K9" s="22">
        <v>44105</v>
      </c>
      <c r="L9" s="19"/>
    </row>
    <row r="10" spans="2:12" ht="26" x14ac:dyDescent="0.35">
      <c r="B10" s="1" t="s">
        <v>6</v>
      </c>
      <c r="C10" s="1" t="s">
        <v>737</v>
      </c>
      <c r="D10" s="1" t="s">
        <v>676</v>
      </c>
      <c r="E10" s="19" t="s">
        <v>234</v>
      </c>
      <c r="F10" s="19" t="s">
        <v>344</v>
      </c>
      <c r="G10" s="19"/>
      <c r="H10" s="19" t="s">
        <v>679</v>
      </c>
      <c r="I10" s="19" t="s">
        <v>735</v>
      </c>
      <c r="J10" s="19" t="s">
        <v>741</v>
      </c>
      <c r="K10" s="22">
        <v>44105</v>
      </c>
      <c r="L10" s="19"/>
    </row>
    <row r="11" spans="2:12" ht="52" x14ac:dyDescent="0.35">
      <c r="B11" s="1" t="s">
        <v>6</v>
      </c>
      <c r="C11" s="1" t="s">
        <v>737</v>
      </c>
      <c r="D11" s="1" t="s">
        <v>676</v>
      </c>
      <c r="E11" s="19" t="s">
        <v>234</v>
      </c>
      <c r="F11" s="19" t="s">
        <v>345</v>
      </c>
      <c r="G11" s="19"/>
      <c r="H11" s="19" t="s">
        <v>568</v>
      </c>
      <c r="I11" s="19" t="s">
        <v>735</v>
      </c>
      <c r="J11" s="19" t="s">
        <v>741</v>
      </c>
      <c r="K11" s="22">
        <v>44105</v>
      </c>
      <c r="L11" s="19"/>
    </row>
    <row r="12" spans="2:12" ht="39" x14ac:dyDescent="0.35">
      <c r="B12" s="1" t="s">
        <v>6</v>
      </c>
      <c r="C12" s="1" t="s">
        <v>737</v>
      </c>
      <c r="D12" s="1" t="s">
        <v>676</v>
      </c>
      <c r="E12" s="19" t="s">
        <v>234</v>
      </c>
      <c r="F12" s="19" t="s">
        <v>345</v>
      </c>
      <c r="G12" s="19"/>
      <c r="H12" s="19" t="s">
        <v>647</v>
      </c>
      <c r="I12" s="19" t="s">
        <v>735</v>
      </c>
      <c r="J12" s="19" t="s">
        <v>742</v>
      </c>
      <c r="K12" s="22">
        <v>44105</v>
      </c>
      <c r="L12" s="19"/>
    </row>
    <row r="13" spans="2:12" ht="26" x14ac:dyDescent="0.35">
      <c r="B13" s="1" t="s">
        <v>6</v>
      </c>
      <c r="C13" s="1" t="s">
        <v>737</v>
      </c>
      <c r="D13" s="1" t="s">
        <v>676</v>
      </c>
      <c r="E13" s="19" t="s">
        <v>234</v>
      </c>
      <c r="F13" s="19" t="s">
        <v>345</v>
      </c>
      <c r="G13" s="19"/>
      <c r="H13" s="19" t="s">
        <v>542</v>
      </c>
      <c r="I13" s="19" t="s">
        <v>735</v>
      </c>
      <c r="J13" s="19" t="s">
        <v>742</v>
      </c>
      <c r="K13" s="22">
        <v>44105</v>
      </c>
      <c r="L13" s="19"/>
    </row>
    <row r="14" spans="2:12" ht="26" x14ac:dyDescent="0.35">
      <c r="B14" s="1" t="s">
        <v>6</v>
      </c>
      <c r="C14" s="1" t="s">
        <v>737</v>
      </c>
      <c r="D14" s="1" t="s">
        <v>676</v>
      </c>
      <c r="E14" s="19" t="s">
        <v>234</v>
      </c>
      <c r="F14" s="19" t="s">
        <v>345</v>
      </c>
      <c r="G14" s="19"/>
      <c r="H14" s="19" t="s">
        <v>534</v>
      </c>
      <c r="I14" s="19" t="s">
        <v>735</v>
      </c>
      <c r="J14" s="19" t="s">
        <v>742</v>
      </c>
      <c r="K14" s="22">
        <v>44119</v>
      </c>
      <c r="L14" s="19"/>
    </row>
    <row r="15" spans="2:12" ht="26" x14ac:dyDescent="0.35">
      <c r="B15" s="1" t="s">
        <v>6</v>
      </c>
      <c r="C15" s="1" t="s">
        <v>737</v>
      </c>
      <c r="D15" s="1" t="s">
        <v>676</v>
      </c>
      <c r="E15" s="19" t="s">
        <v>234</v>
      </c>
      <c r="F15" s="19" t="s">
        <v>345</v>
      </c>
      <c r="G15" s="19"/>
      <c r="H15" s="19" t="s">
        <v>680</v>
      </c>
      <c r="I15" s="19" t="s">
        <v>735</v>
      </c>
      <c r="J15" s="19" t="s">
        <v>742</v>
      </c>
      <c r="K15" s="22">
        <v>44119</v>
      </c>
      <c r="L15" s="19"/>
    </row>
    <row r="16" spans="2:12" ht="26" x14ac:dyDescent="0.35">
      <c r="B16" s="1" t="s">
        <v>6</v>
      </c>
      <c r="C16" s="1" t="s">
        <v>737</v>
      </c>
      <c r="D16" s="1" t="s">
        <v>676</v>
      </c>
      <c r="E16" s="19" t="s">
        <v>234</v>
      </c>
      <c r="F16" s="19" t="s">
        <v>345</v>
      </c>
      <c r="G16" s="19"/>
      <c r="H16" s="19" t="s">
        <v>681</v>
      </c>
      <c r="I16" s="19" t="s">
        <v>735</v>
      </c>
      <c r="J16" s="19" t="s">
        <v>742</v>
      </c>
      <c r="K16" s="22">
        <v>44119</v>
      </c>
      <c r="L16" s="19"/>
    </row>
    <row r="17" spans="2:12" ht="26" x14ac:dyDescent="0.35">
      <c r="B17" s="1" t="s">
        <v>6</v>
      </c>
      <c r="C17" s="1" t="s">
        <v>737</v>
      </c>
      <c r="D17" s="1" t="s">
        <v>676</v>
      </c>
      <c r="E17" s="19" t="s">
        <v>234</v>
      </c>
      <c r="F17" s="19" t="s">
        <v>345</v>
      </c>
      <c r="G17" s="19"/>
      <c r="H17" s="19" t="s">
        <v>682</v>
      </c>
      <c r="I17" s="19" t="s">
        <v>735</v>
      </c>
      <c r="J17" s="19" t="s">
        <v>742</v>
      </c>
      <c r="K17" s="22">
        <v>44119</v>
      </c>
      <c r="L17" s="19"/>
    </row>
    <row r="18" spans="2:12" ht="26" x14ac:dyDescent="0.35">
      <c r="B18" s="1" t="s">
        <v>6</v>
      </c>
      <c r="C18" s="1" t="s">
        <v>737</v>
      </c>
      <c r="D18" s="1" t="s">
        <v>676</v>
      </c>
      <c r="E18" s="19" t="s">
        <v>234</v>
      </c>
      <c r="F18" s="19" t="s">
        <v>345</v>
      </c>
      <c r="G18" s="19"/>
      <c r="H18" s="19" t="s">
        <v>683</v>
      </c>
      <c r="I18" s="19" t="s">
        <v>735</v>
      </c>
      <c r="J18" s="19" t="s">
        <v>742</v>
      </c>
      <c r="K18" s="22">
        <v>44119</v>
      </c>
      <c r="L18" s="19"/>
    </row>
    <row r="19" spans="2:12" ht="26" x14ac:dyDescent="0.35">
      <c r="B19" s="1" t="s">
        <v>6</v>
      </c>
      <c r="C19" s="1" t="s">
        <v>737</v>
      </c>
      <c r="D19" s="1" t="s">
        <v>676</v>
      </c>
      <c r="E19" s="19" t="s">
        <v>234</v>
      </c>
      <c r="F19" s="19" t="s">
        <v>345</v>
      </c>
      <c r="G19" s="19"/>
      <c r="H19" s="19" t="s">
        <v>490</v>
      </c>
      <c r="I19" s="19" t="s">
        <v>735</v>
      </c>
      <c r="J19" s="19" t="s">
        <v>743</v>
      </c>
      <c r="K19" s="22">
        <v>44119</v>
      </c>
      <c r="L19" s="19"/>
    </row>
    <row r="20" spans="2:12" ht="26" x14ac:dyDescent="0.35">
      <c r="B20" s="1" t="s">
        <v>6</v>
      </c>
      <c r="C20" s="1" t="s">
        <v>737</v>
      </c>
      <c r="D20" s="1" t="s">
        <v>676</v>
      </c>
      <c r="E20" s="19" t="s">
        <v>234</v>
      </c>
      <c r="F20" s="19" t="s">
        <v>345</v>
      </c>
      <c r="G20" s="19"/>
      <c r="H20" s="19" t="s">
        <v>684</v>
      </c>
      <c r="I20" s="19" t="s">
        <v>735</v>
      </c>
      <c r="J20" s="19" t="s">
        <v>743</v>
      </c>
      <c r="K20" s="22">
        <v>44124</v>
      </c>
      <c r="L20" s="19"/>
    </row>
    <row r="21" spans="2:12" ht="26" x14ac:dyDescent="0.35">
      <c r="B21" s="1" t="s">
        <v>6</v>
      </c>
      <c r="C21" s="1" t="s">
        <v>737</v>
      </c>
      <c r="D21" s="1" t="s">
        <v>676</v>
      </c>
      <c r="E21" s="19" t="s">
        <v>234</v>
      </c>
      <c r="F21" s="19" t="s">
        <v>345</v>
      </c>
      <c r="G21" s="19"/>
      <c r="H21" s="19" t="s">
        <v>413</v>
      </c>
      <c r="I21" s="19" t="s">
        <v>735</v>
      </c>
      <c r="J21" s="19" t="s">
        <v>743</v>
      </c>
      <c r="K21" s="22">
        <v>44124</v>
      </c>
      <c r="L21" s="19"/>
    </row>
    <row r="22" spans="2:12" ht="26" x14ac:dyDescent="0.35">
      <c r="B22" s="1" t="s">
        <v>6</v>
      </c>
      <c r="C22" s="1" t="s">
        <v>737</v>
      </c>
      <c r="D22" s="1" t="s">
        <v>676</v>
      </c>
      <c r="E22" s="19" t="s">
        <v>234</v>
      </c>
      <c r="F22" s="19" t="s">
        <v>348</v>
      </c>
      <c r="G22" s="19" t="s">
        <v>685</v>
      </c>
      <c r="H22" s="19" t="s">
        <v>437</v>
      </c>
      <c r="I22" s="19" t="s">
        <v>686</v>
      </c>
      <c r="J22" s="19" t="s">
        <v>742</v>
      </c>
      <c r="K22" s="22">
        <v>44124</v>
      </c>
      <c r="L22" s="19"/>
    </row>
    <row r="23" spans="2:12" ht="26" x14ac:dyDescent="0.35">
      <c r="B23" s="1" t="s">
        <v>6</v>
      </c>
      <c r="C23" s="1" t="s">
        <v>737</v>
      </c>
      <c r="D23" s="1" t="s">
        <v>676</v>
      </c>
      <c r="E23" s="19" t="s">
        <v>234</v>
      </c>
      <c r="F23" s="19" t="s">
        <v>348</v>
      </c>
      <c r="G23" s="19" t="s">
        <v>685</v>
      </c>
      <c r="H23" s="19" t="s">
        <v>518</v>
      </c>
      <c r="I23" s="19" t="s">
        <v>686</v>
      </c>
      <c r="J23" s="19" t="s">
        <v>742</v>
      </c>
      <c r="K23" s="22">
        <v>44124</v>
      </c>
      <c r="L23" s="19"/>
    </row>
    <row r="24" spans="2:12" ht="26" x14ac:dyDescent="0.35">
      <c r="B24" s="1" t="s">
        <v>6</v>
      </c>
      <c r="C24" s="1" t="s">
        <v>737</v>
      </c>
      <c r="D24" s="1" t="s">
        <v>676</v>
      </c>
      <c r="E24" s="19" t="s">
        <v>234</v>
      </c>
      <c r="F24" s="19" t="s">
        <v>348</v>
      </c>
      <c r="G24" s="19" t="s">
        <v>685</v>
      </c>
      <c r="H24" s="19" t="s">
        <v>516</v>
      </c>
      <c r="I24" s="19" t="s">
        <v>686</v>
      </c>
      <c r="J24" s="19" t="s">
        <v>742</v>
      </c>
      <c r="K24" s="22">
        <v>44124</v>
      </c>
      <c r="L24" s="19"/>
    </row>
    <row r="25" spans="2:12" ht="26" x14ac:dyDescent="0.35">
      <c r="B25" s="1" t="s">
        <v>6</v>
      </c>
      <c r="C25" s="1" t="s">
        <v>737</v>
      </c>
      <c r="D25" s="1" t="s">
        <v>676</v>
      </c>
      <c r="E25" s="19" t="s">
        <v>234</v>
      </c>
      <c r="F25" s="19" t="s">
        <v>348</v>
      </c>
      <c r="G25" s="19" t="s">
        <v>685</v>
      </c>
      <c r="H25" s="19" t="s">
        <v>347</v>
      </c>
      <c r="I25" s="19" t="s">
        <v>686</v>
      </c>
      <c r="J25" s="19" t="s">
        <v>742</v>
      </c>
      <c r="K25" s="22">
        <v>44124</v>
      </c>
      <c r="L25" s="19"/>
    </row>
    <row r="26" spans="2:12" ht="26" x14ac:dyDescent="0.35">
      <c r="B26" s="1" t="s">
        <v>6</v>
      </c>
      <c r="C26" s="1" t="s">
        <v>737</v>
      </c>
      <c r="D26" s="1" t="s">
        <v>676</v>
      </c>
      <c r="E26" s="19" t="s">
        <v>234</v>
      </c>
      <c r="F26" s="19" t="s">
        <v>348</v>
      </c>
      <c r="G26" s="19" t="s">
        <v>685</v>
      </c>
      <c r="H26" s="19" t="s">
        <v>351</v>
      </c>
      <c r="I26" s="19" t="s">
        <v>686</v>
      </c>
      <c r="J26" s="19" t="s">
        <v>741</v>
      </c>
      <c r="K26" s="22">
        <v>44124</v>
      </c>
      <c r="L26" s="19"/>
    </row>
    <row r="27" spans="2:12" ht="26" x14ac:dyDescent="0.35">
      <c r="B27" s="1" t="s">
        <v>6</v>
      </c>
      <c r="C27" s="1" t="s">
        <v>737</v>
      </c>
      <c r="D27" s="1" t="s">
        <v>676</v>
      </c>
      <c r="E27" s="19" t="s">
        <v>234</v>
      </c>
      <c r="F27" s="19" t="s">
        <v>348</v>
      </c>
      <c r="G27" s="19" t="s">
        <v>685</v>
      </c>
      <c r="H27" s="19" t="s">
        <v>403</v>
      </c>
      <c r="I27" s="19" t="s">
        <v>686</v>
      </c>
      <c r="J27" s="19" t="s">
        <v>741</v>
      </c>
      <c r="K27" s="22">
        <v>44124</v>
      </c>
      <c r="L27" s="19"/>
    </row>
    <row r="28" spans="2:12" ht="26" x14ac:dyDescent="0.35">
      <c r="B28" s="1" t="s">
        <v>6</v>
      </c>
      <c r="C28" s="1" t="s">
        <v>737</v>
      </c>
      <c r="D28" s="1" t="s">
        <v>676</v>
      </c>
      <c r="E28" s="19" t="s">
        <v>234</v>
      </c>
      <c r="F28" s="19" t="s">
        <v>348</v>
      </c>
      <c r="G28" s="19" t="s">
        <v>685</v>
      </c>
      <c r="H28" s="19" t="s">
        <v>588</v>
      </c>
      <c r="I28" s="19" t="s">
        <v>686</v>
      </c>
      <c r="J28" s="19" t="s">
        <v>741</v>
      </c>
      <c r="K28" s="22">
        <v>44124</v>
      </c>
      <c r="L28" s="19"/>
    </row>
    <row r="29" spans="2:12" ht="26" x14ac:dyDescent="0.35">
      <c r="B29" s="1" t="s">
        <v>6</v>
      </c>
      <c r="C29" s="1" t="s">
        <v>737</v>
      </c>
      <c r="D29" s="1" t="s">
        <v>676</v>
      </c>
      <c r="E29" s="19" t="s">
        <v>234</v>
      </c>
      <c r="F29" s="19" t="s">
        <v>348</v>
      </c>
      <c r="G29" s="19" t="s">
        <v>685</v>
      </c>
      <c r="H29" s="19" t="s">
        <v>467</v>
      </c>
      <c r="I29" s="19" t="s">
        <v>686</v>
      </c>
      <c r="J29" s="19" t="s">
        <v>741</v>
      </c>
      <c r="K29" s="22">
        <v>44124</v>
      </c>
      <c r="L29" s="19"/>
    </row>
    <row r="30" spans="2:12" ht="26" x14ac:dyDescent="0.35">
      <c r="B30" s="1" t="s">
        <v>6</v>
      </c>
      <c r="C30" s="1" t="s">
        <v>737</v>
      </c>
      <c r="D30" s="1" t="s">
        <v>676</v>
      </c>
      <c r="E30" s="19" t="s">
        <v>234</v>
      </c>
      <c r="F30" s="19" t="s">
        <v>348</v>
      </c>
      <c r="G30" s="19" t="s">
        <v>687</v>
      </c>
      <c r="H30" s="19" t="s">
        <v>407</v>
      </c>
      <c r="I30" s="19" t="s">
        <v>686</v>
      </c>
      <c r="J30" s="19" t="s">
        <v>741</v>
      </c>
      <c r="K30" s="22">
        <v>44124</v>
      </c>
      <c r="L30" s="19"/>
    </row>
    <row r="31" spans="2:12" ht="26" x14ac:dyDescent="0.35">
      <c r="B31" s="1" t="s">
        <v>6</v>
      </c>
      <c r="C31" s="1" t="s">
        <v>737</v>
      </c>
      <c r="D31" s="1" t="s">
        <v>676</v>
      </c>
      <c r="E31" s="19" t="s">
        <v>234</v>
      </c>
      <c r="F31" s="19" t="s">
        <v>348</v>
      </c>
      <c r="G31" s="19" t="s">
        <v>687</v>
      </c>
      <c r="H31" s="19" t="s">
        <v>409</v>
      </c>
      <c r="I31" s="19" t="s">
        <v>686</v>
      </c>
      <c r="J31" s="19" t="s">
        <v>743</v>
      </c>
      <c r="K31" s="22">
        <v>44124</v>
      </c>
      <c r="L31" s="19"/>
    </row>
    <row r="32" spans="2:12" ht="26" x14ac:dyDescent="0.35">
      <c r="B32" s="1" t="s">
        <v>6</v>
      </c>
      <c r="C32" s="1" t="s">
        <v>737</v>
      </c>
      <c r="D32" s="1" t="s">
        <v>676</v>
      </c>
      <c r="E32" s="19" t="s">
        <v>234</v>
      </c>
      <c r="F32" s="19" t="s">
        <v>348</v>
      </c>
      <c r="G32" s="19" t="s">
        <v>687</v>
      </c>
      <c r="H32" s="19" t="s">
        <v>405</v>
      </c>
      <c r="I32" s="19" t="s">
        <v>686</v>
      </c>
      <c r="J32" s="19" t="s">
        <v>743</v>
      </c>
      <c r="K32" s="22">
        <v>44124</v>
      </c>
      <c r="L32" s="19"/>
    </row>
    <row r="33" spans="2:12" ht="26" x14ac:dyDescent="0.35">
      <c r="B33" s="1" t="s">
        <v>6</v>
      </c>
      <c r="C33" s="1" t="s">
        <v>737</v>
      </c>
      <c r="D33" s="1" t="s">
        <v>676</v>
      </c>
      <c r="E33" s="19" t="s">
        <v>234</v>
      </c>
      <c r="F33" s="19" t="s">
        <v>348</v>
      </c>
      <c r="G33" s="19" t="s">
        <v>687</v>
      </c>
      <c r="H33" s="20" t="s">
        <v>443</v>
      </c>
      <c r="I33" s="19" t="s">
        <v>686</v>
      </c>
      <c r="J33" s="19" t="s">
        <v>743</v>
      </c>
      <c r="K33" s="22">
        <v>44124</v>
      </c>
      <c r="L33" s="19"/>
    </row>
    <row r="34" spans="2:12" ht="26" x14ac:dyDescent="0.35">
      <c r="B34" s="1" t="s">
        <v>6</v>
      </c>
      <c r="C34" s="1" t="s">
        <v>738</v>
      </c>
      <c r="D34" s="1" t="s">
        <v>688</v>
      </c>
      <c r="E34" s="21" t="s">
        <v>689</v>
      </c>
      <c r="F34" s="19" t="s">
        <v>307</v>
      </c>
      <c r="G34" s="19"/>
      <c r="H34" s="19" t="s">
        <v>560</v>
      </c>
      <c r="I34" s="19" t="s">
        <v>690</v>
      </c>
      <c r="J34" s="19" t="s">
        <v>743</v>
      </c>
      <c r="K34" s="22">
        <v>44124</v>
      </c>
      <c r="L34" s="19"/>
    </row>
    <row r="35" spans="2:12" ht="26" x14ac:dyDescent="0.35">
      <c r="B35" s="1" t="s">
        <v>6</v>
      </c>
      <c r="C35" s="1" t="s">
        <v>738</v>
      </c>
      <c r="D35" s="1" t="s">
        <v>688</v>
      </c>
      <c r="E35" s="21" t="s">
        <v>689</v>
      </c>
      <c r="F35" s="19" t="s">
        <v>307</v>
      </c>
      <c r="G35" s="19"/>
      <c r="H35" s="19" t="s">
        <v>447</v>
      </c>
      <c r="I35" s="19" t="s">
        <v>690</v>
      </c>
      <c r="J35" s="19" t="s">
        <v>742</v>
      </c>
      <c r="K35" s="22">
        <v>44126</v>
      </c>
      <c r="L35" s="19"/>
    </row>
    <row r="36" spans="2:12" ht="26" x14ac:dyDescent="0.35">
      <c r="B36" s="1" t="s">
        <v>6</v>
      </c>
      <c r="C36" s="1" t="s">
        <v>738</v>
      </c>
      <c r="D36" s="1" t="s">
        <v>688</v>
      </c>
      <c r="E36" s="21" t="s">
        <v>689</v>
      </c>
      <c r="F36" s="19" t="s">
        <v>307</v>
      </c>
      <c r="G36" s="19"/>
      <c r="H36" s="19" t="s">
        <v>691</v>
      </c>
      <c r="I36" s="19" t="s">
        <v>690</v>
      </c>
      <c r="J36" s="19" t="s">
        <v>742</v>
      </c>
      <c r="K36" s="22">
        <v>44126</v>
      </c>
      <c r="L36" s="19"/>
    </row>
    <row r="37" spans="2:12" ht="26" x14ac:dyDescent="0.35">
      <c r="B37" s="1" t="s">
        <v>6</v>
      </c>
      <c r="C37" s="1" t="s">
        <v>738</v>
      </c>
      <c r="D37" s="1" t="s">
        <v>688</v>
      </c>
      <c r="E37" s="21" t="s">
        <v>689</v>
      </c>
      <c r="F37" s="19" t="s">
        <v>307</v>
      </c>
      <c r="G37" s="19"/>
      <c r="H37" s="19"/>
      <c r="I37" s="19"/>
      <c r="J37" s="19" t="s">
        <v>742</v>
      </c>
      <c r="K37" s="22">
        <v>44126</v>
      </c>
      <c r="L37" s="19"/>
    </row>
    <row r="38" spans="2:12" ht="26" x14ac:dyDescent="0.35">
      <c r="B38" s="1" t="s">
        <v>6</v>
      </c>
      <c r="C38" s="1" t="s">
        <v>738</v>
      </c>
      <c r="D38" s="1" t="s">
        <v>688</v>
      </c>
      <c r="E38" s="21" t="s">
        <v>689</v>
      </c>
      <c r="F38" s="19" t="s">
        <v>307</v>
      </c>
      <c r="G38" s="19"/>
      <c r="H38" s="19" t="s">
        <v>593</v>
      </c>
      <c r="I38" s="19" t="s">
        <v>692</v>
      </c>
      <c r="J38" s="19" t="s">
        <v>742</v>
      </c>
      <c r="K38" s="22">
        <v>44126</v>
      </c>
      <c r="L38" s="19"/>
    </row>
    <row r="39" spans="2:12" ht="26" x14ac:dyDescent="0.35">
      <c r="B39" s="1" t="s">
        <v>6</v>
      </c>
      <c r="C39" s="1" t="s">
        <v>738</v>
      </c>
      <c r="D39" s="1" t="s">
        <v>688</v>
      </c>
      <c r="E39" s="21" t="s">
        <v>689</v>
      </c>
      <c r="F39" s="19" t="s">
        <v>307</v>
      </c>
      <c r="G39" s="19"/>
      <c r="H39" s="19" t="s">
        <v>530</v>
      </c>
      <c r="I39" s="19" t="s">
        <v>690</v>
      </c>
      <c r="J39" s="19" t="s">
        <v>741</v>
      </c>
      <c r="K39" s="22">
        <v>44126</v>
      </c>
      <c r="L39" s="19"/>
    </row>
    <row r="40" spans="2:12" ht="39" x14ac:dyDescent="0.35">
      <c r="B40" s="1" t="s">
        <v>6</v>
      </c>
      <c r="C40" s="1" t="s">
        <v>738</v>
      </c>
      <c r="D40" s="1" t="s">
        <v>688</v>
      </c>
      <c r="E40" s="21" t="s">
        <v>689</v>
      </c>
      <c r="F40" s="19" t="s">
        <v>307</v>
      </c>
      <c r="G40" s="19"/>
      <c r="H40" s="19" t="s">
        <v>693</v>
      </c>
      <c r="I40" s="19" t="s">
        <v>694</v>
      </c>
      <c r="J40" s="19" t="s">
        <v>741</v>
      </c>
      <c r="K40" s="22">
        <v>44126</v>
      </c>
      <c r="L40" s="19"/>
    </row>
    <row r="41" spans="2:12" ht="26" x14ac:dyDescent="0.35">
      <c r="B41" s="1" t="s">
        <v>6</v>
      </c>
      <c r="C41" s="1" t="s">
        <v>738</v>
      </c>
      <c r="D41" s="1" t="s">
        <v>688</v>
      </c>
      <c r="E41" s="21" t="s">
        <v>689</v>
      </c>
      <c r="F41" s="19" t="s">
        <v>307</v>
      </c>
      <c r="G41" s="19"/>
      <c r="H41" s="19" t="s">
        <v>695</v>
      </c>
      <c r="I41" s="19" t="s">
        <v>694</v>
      </c>
      <c r="J41" s="19" t="s">
        <v>741</v>
      </c>
      <c r="K41" s="22">
        <v>44126</v>
      </c>
      <c r="L41" s="19"/>
    </row>
    <row r="42" spans="2:12" ht="26" x14ac:dyDescent="0.35">
      <c r="B42" s="1" t="s">
        <v>6</v>
      </c>
      <c r="C42" s="1" t="s">
        <v>738</v>
      </c>
      <c r="D42" s="1" t="s">
        <v>688</v>
      </c>
      <c r="E42" s="21" t="s">
        <v>689</v>
      </c>
      <c r="F42" s="19" t="s">
        <v>246</v>
      </c>
      <c r="G42" s="19"/>
      <c r="H42" s="19" t="s">
        <v>696</v>
      </c>
      <c r="I42" s="19" t="s">
        <v>697</v>
      </c>
      <c r="J42" s="19" t="s">
        <v>741</v>
      </c>
      <c r="K42" s="22">
        <v>44126</v>
      </c>
      <c r="L42" s="19"/>
    </row>
    <row r="43" spans="2:12" ht="26" x14ac:dyDescent="0.35">
      <c r="B43" s="1" t="s">
        <v>6</v>
      </c>
      <c r="C43" s="1" t="s">
        <v>738</v>
      </c>
      <c r="D43" s="1" t="s">
        <v>688</v>
      </c>
      <c r="E43" s="21" t="s">
        <v>689</v>
      </c>
      <c r="F43" s="19" t="s">
        <v>246</v>
      </c>
      <c r="G43" s="19"/>
      <c r="H43" s="19" t="s">
        <v>245</v>
      </c>
      <c r="I43" s="19"/>
      <c r="J43" s="19" t="s">
        <v>741</v>
      </c>
      <c r="K43" s="22">
        <v>44126</v>
      </c>
      <c r="L43" s="19"/>
    </row>
    <row r="44" spans="2:12" ht="26" x14ac:dyDescent="0.35">
      <c r="B44" s="1" t="s">
        <v>6</v>
      </c>
      <c r="C44" s="1" t="s">
        <v>738</v>
      </c>
      <c r="D44" s="1" t="s">
        <v>688</v>
      </c>
      <c r="E44" s="21" t="s">
        <v>689</v>
      </c>
      <c r="F44" s="19" t="s">
        <v>246</v>
      </c>
      <c r="G44" s="19"/>
      <c r="H44" s="19" t="s">
        <v>265</v>
      </c>
      <c r="I44" s="19"/>
      <c r="J44" s="19" t="s">
        <v>743</v>
      </c>
      <c r="K44" s="22">
        <v>44126</v>
      </c>
      <c r="L44" s="19"/>
    </row>
    <row r="45" spans="2:12" ht="26" x14ac:dyDescent="0.35">
      <c r="B45" s="1" t="s">
        <v>6</v>
      </c>
      <c r="C45" s="1" t="s">
        <v>738</v>
      </c>
      <c r="D45" s="1" t="s">
        <v>688</v>
      </c>
      <c r="E45" s="21" t="s">
        <v>689</v>
      </c>
      <c r="F45" s="19" t="s">
        <v>246</v>
      </c>
      <c r="G45" s="19"/>
      <c r="H45" s="19" t="s">
        <v>305</v>
      </c>
      <c r="I45" s="19"/>
      <c r="J45" s="19" t="s">
        <v>743</v>
      </c>
      <c r="K45" s="22">
        <v>44126</v>
      </c>
      <c r="L45" s="19"/>
    </row>
    <row r="46" spans="2:12" ht="26" x14ac:dyDescent="0.35">
      <c r="B46" s="1" t="s">
        <v>6</v>
      </c>
      <c r="C46" s="1" t="s">
        <v>738</v>
      </c>
      <c r="D46" s="1" t="s">
        <v>688</v>
      </c>
      <c r="E46" s="21" t="s">
        <v>689</v>
      </c>
      <c r="F46" s="19" t="s">
        <v>246</v>
      </c>
      <c r="G46" s="19"/>
      <c r="H46" s="19" t="s">
        <v>574</v>
      </c>
      <c r="I46" s="19"/>
      <c r="J46" s="19" t="s">
        <v>743</v>
      </c>
      <c r="K46" s="22">
        <v>44126</v>
      </c>
      <c r="L46" s="19"/>
    </row>
    <row r="47" spans="2:12" ht="26" x14ac:dyDescent="0.35">
      <c r="B47" s="1" t="s">
        <v>6</v>
      </c>
      <c r="C47" s="1" t="s">
        <v>738</v>
      </c>
      <c r="D47" s="1" t="s">
        <v>688</v>
      </c>
      <c r="E47" s="21" t="s">
        <v>689</v>
      </c>
      <c r="F47" s="19" t="s">
        <v>246</v>
      </c>
      <c r="G47" s="19"/>
      <c r="H47" s="19" t="s">
        <v>602</v>
      </c>
      <c r="I47" s="19"/>
      <c r="J47" s="19" t="s">
        <v>742</v>
      </c>
      <c r="K47" s="22">
        <v>44126</v>
      </c>
      <c r="L47" s="19"/>
    </row>
    <row r="48" spans="2:12" ht="26" x14ac:dyDescent="0.35">
      <c r="B48" s="1" t="s">
        <v>6</v>
      </c>
      <c r="C48" s="1" t="s">
        <v>738</v>
      </c>
      <c r="D48" s="1" t="s">
        <v>688</v>
      </c>
      <c r="E48" s="21" t="s">
        <v>689</v>
      </c>
      <c r="F48" s="19" t="s">
        <v>246</v>
      </c>
      <c r="G48" s="19"/>
      <c r="H48" s="19" t="s">
        <v>441</v>
      </c>
      <c r="I48" s="19"/>
      <c r="J48" s="19" t="s">
        <v>742</v>
      </c>
      <c r="K48" s="22">
        <v>44126</v>
      </c>
      <c r="L48" s="19"/>
    </row>
    <row r="49" spans="2:12" ht="26" x14ac:dyDescent="0.35">
      <c r="B49" s="1" t="s">
        <v>6</v>
      </c>
      <c r="C49" s="1" t="s">
        <v>738</v>
      </c>
      <c r="D49" s="1" t="s">
        <v>688</v>
      </c>
      <c r="E49" s="21" t="s">
        <v>689</v>
      </c>
      <c r="F49" s="19" t="s">
        <v>246</v>
      </c>
      <c r="G49" s="19"/>
      <c r="H49" s="19" t="s">
        <v>698</v>
      </c>
      <c r="I49" s="19"/>
      <c r="J49" s="19" t="s">
        <v>742</v>
      </c>
      <c r="K49" s="22">
        <v>44126</v>
      </c>
      <c r="L49" s="19"/>
    </row>
    <row r="50" spans="2:12" ht="26" x14ac:dyDescent="0.35">
      <c r="B50" s="1" t="s">
        <v>6</v>
      </c>
      <c r="C50" s="1" t="s">
        <v>738</v>
      </c>
      <c r="D50" s="1" t="s">
        <v>688</v>
      </c>
      <c r="E50" s="21" t="s">
        <v>689</v>
      </c>
      <c r="F50" s="19" t="s">
        <v>246</v>
      </c>
      <c r="G50" s="19"/>
      <c r="H50" s="19" t="s">
        <v>439</v>
      </c>
      <c r="I50" s="19"/>
      <c r="J50" s="19" t="s">
        <v>742</v>
      </c>
      <c r="K50" s="22">
        <v>44126</v>
      </c>
      <c r="L50" s="19"/>
    </row>
    <row r="51" spans="2:12" ht="26" x14ac:dyDescent="0.35">
      <c r="B51" s="1" t="s">
        <v>6</v>
      </c>
      <c r="C51" s="1" t="s">
        <v>738</v>
      </c>
      <c r="D51" s="1" t="s">
        <v>688</v>
      </c>
      <c r="E51" s="21" t="s">
        <v>689</v>
      </c>
      <c r="F51" s="19" t="s">
        <v>360</v>
      </c>
      <c r="G51" s="19"/>
      <c r="H51" s="19" t="s">
        <v>358</v>
      </c>
      <c r="I51" s="19" t="s">
        <v>690</v>
      </c>
      <c r="J51" s="19" t="s">
        <v>741</v>
      </c>
      <c r="K51" s="22">
        <v>44126</v>
      </c>
      <c r="L51" s="19"/>
    </row>
    <row r="52" spans="2:12" x14ac:dyDescent="0.35">
      <c r="B52" s="1" t="s">
        <v>6</v>
      </c>
      <c r="C52" s="1" t="s">
        <v>738</v>
      </c>
      <c r="D52" s="1" t="s">
        <v>688</v>
      </c>
      <c r="E52" s="21" t="s">
        <v>689</v>
      </c>
      <c r="F52" s="19" t="s">
        <v>360</v>
      </c>
      <c r="G52" s="19"/>
      <c r="H52" s="19" t="s">
        <v>460</v>
      </c>
      <c r="I52" s="19" t="s">
        <v>690</v>
      </c>
      <c r="J52" s="19" t="s">
        <v>741</v>
      </c>
      <c r="K52" s="22">
        <v>44126</v>
      </c>
      <c r="L52" s="19"/>
    </row>
    <row r="53" spans="2:12" ht="26" x14ac:dyDescent="0.35">
      <c r="B53" s="1" t="s">
        <v>6</v>
      </c>
      <c r="C53" s="1" t="s">
        <v>738</v>
      </c>
      <c r="D53" s="1" t="s">
        <v>688</v>
      </c>
      <c r="E53" s="21" t="s">
        <v>689</v>
      </c>
      <c r="F53" s="19" t="s">
        <v>636</v>
      </c>
      <c r="G53" s="19"/>
      <c r="H53" s="19" t="s">
        <v>699</v>
      </c>
      <c r="I53" s="19" t="s">
        <v>735</v>
      </c>
      <c r="J53" s="19" t="s">
        <v>741</v>
      </c>
      <c r="K53" s="22">
        <v>44126</v>
      </c>
      <c r="L53" s="19"/>
    </row>
    <row r="54" spans="2:12" ht="78" x14ac:dyDescent="0.35">
      <c r="B54" s="1" t="s">
        <v>6</v>
      </c>
      <c r="C54" s="1" t="s">
        <v>738</v>
      </c>
      <c r="D54" s="1" t="s">
        <v>688</v>
      </c>
      <c r="E54" s="21" t="s">
        <v>689</v>
      </c>
      <c r="F54" s="19" t="s">
        <v>250</v>
      </c>
      <c r="G54" s="19" t="s">
        <v>700</v>
      </c>
      <c r="H54" s="19" t="s">
        <v>701</v>
      </c>
      <c r="I54" s="19"/>
      <c r="J54" s="19" t="s">
        <v>741</v>
      </c>
      <c r="K54" s="22">
        <v>44126</v>
      </c>
      <c r="L54" s="19"/>
    </row>
    <row r="55" spans="2:12" ht="65" x14ac:dyDescent="0.35">
      <c r="B55" s="1" t="s">
        <v>6</v>
      </c>
      <c r="C55" s="1" t="s">
        <v>738</v>
      </c>
      <c r="D55" s="1" t="s">
        <v>688</v>
      </c>
      <c r="E55" s="21" t="s">
        <v>689</v>
      </c>
      <c r="F55" s="19" t="s">
        <v>250</v>
      </c>
      <c r="G55" s="19" t="s">
        <v>700</v>
      </c>
      <c r="H55" s="19" t="s">
        <v>702</v>
      </c>
      <c r="I55" s="19"/>
      <c r="J55" s="19" t="s">
        <v>741</v>
      </c>
      <c r="K55" s="22">
        <v>44126</v>
      </c>
      <c r="L55" s="19"/>
    </row>
    <row r="56" spans="2:12" ht="26" x14ac:dyDescent="0.35">
      <c r="B56" s="1" t="s">
        <v>6</v>
      </c>
      <c r="C56" s="1" t="s">
        <v>738</v>
      </c>
      <c r="D56" s="1" t="s">
        <v>688</v>
      </c>
      <c r="E56" s="21" t="s">
        <v>689</v>
      </c>
      <c r="F56" s="19" t="s">
        <v>250</v>
      </c>
      <c r="G56" s="19" t="s">
        <v>700</v>
      </c>
      <c r="H56" s="19" t="s">
        <v>368</v>
      </c>
      <c r="I56" s="19"/>
      <c r="J56" s="19" t="s">
        <v>743</v>
      </c>
      <c r="K56" s="22">
        <v>44126</v>
      </c>
      <c r="L56" s="19"/>
    </row>
    <row r="57" spans="2:12" ht="39" x14ac:dyDescent="0.35">
      <c r="B57" s="1" t="s">
        <v>6</v>
      </c>
      <c r="C57" s="1" t="s">
        <v>738</v>
      </c>
      <c r="D57" s="1" t="s">
        <v>688</v>
      </c>
      <c r="E57" s="21" t="s">
        <v>689</v>
      </c>
      <c r="F57" s="19" t="s">
        <v>250</v>
      </c>
      <c r="G57" s="19" t="s">
        <v>700</v>
      </c>
      <c r="H57" s="19" t="s">
        <v>703</v>
      </c>
      <c r="I57" s="19" t="s">
        <v>704</v>
      </c>
      <c r="J57" s="19" t="s">
        <v>743</v>
      </c>
      <c r="K57" s="22">
        <v>44126</v>
      </c>
      <c r="L57" s="19"/>
    </row>
    <row r="58" spans="2:12" ht="52" x14ac:dyDescent="0.35">
      <c r="B58" s="1" t="s">
        <v>6</v>
      </c>
      <c r="C58" s="1" t="s">
        <v>738</v>
      </c>
      <c r="D58" s="1" t="s">
        <v>688</v>
      </c>
      <c r="E58" s="21" t="s">
        <v>689</v>
      </c>
      <c r="F58" s="19" t="s">
        <v>250</v>
      </c>
      <c r="G58" s="19" t="s">
        <v>700</v>
      </c>
      <c r="H58" s="19" t="s">
        <v>570</v>
      </c>
      <c r="I58" s="19" t="s">
        <v>705</v>
      </c>
      <c r="J58" s="19" t="s">
        <v>743</v>
      </c>
      <c r="K58" s="22">
        <v>44126</v>
      </c>
      <c r="L58" s="19"/>
    </row>
    <row r="59" spans="2:12" ht="39" x14ac:dyDescent="0.35">
      <c r="B59" s="1" t="s">
        <v>6</v>
      </c>
      <c r="C59" s="1" t="s">
        <v>738</v>
      </c>
      <c r="D59" s="1" t="s">
        <v>688</v>
      </c>
      <c r="E59" s="21" t="s">
        <v>689</v>
      </c>
      <c r="F59" s="19" t="s">
        <v>250</v>
      </c>
      <c r="G59" s="19" t="s">
        <v>706</v>
      </c>
      <c r="H59" s="19" t="s">
        <v>707</v>
      </c>
      <c r="I59" s="19"/>
      <c r="J59" s="19" t="s">
        <v>742</v>
      </c>
      <c r="K59" s="22">
        <v>44126</v>
      </c>
      <c r="L59" s="19"/>
    </row>
    <row r="60" spans="2:12" ht="39" x14ac:dyDescent="0.35">
      <c r="B60" s="1" t="s">
        <v>6</v>
      </c>
      <c r="C60" s="1" t="s">
        <v>738</v>
      </c>
      <c r="D60" s="1" t="s">
        <v>688</v>
      </c>
      <c r="E60" s="21" t="s">
        <v>689</v>
      </c>
      <c r="F60" s="19" t="s">
        <v>250</v>
      </c>
      <c r="G60" s="19" t="s">
        <v>706</v>
      </c>
      <c r="H60" s="19" t="s">
        <v>708</v>
      </c>
      <c r="I60" s="19"/>
      <c r="J60" s="19" t="s">
        <v>742</v>
      </c>
      <c r="K60" s="22">
        <v>44126</v>
      </c>
      <c r="L60" s="19"/>
    </row>
    <row r="61" spans="2:12" ht="39" x14ac:dyDescent="0.35">
      <c r="B61" s="1" t="s">
        <v>6</v>
      </c>
      <c r="C61" s="1" t="s">
        <v>738</v>
      </c>
      <c r="D61" s="1" t="s">
        <v>688</v>
      </c>
      <c r="E61" s="21" t="s">
        <v>689</v>
      </c>
      <c r="F61" s="19" t="s">
        <v>250</v>
      </c>
      <c r="G61" s="19" t="s">
        <v>706</v>
      </c>
      <c r="H61" s="19" t="s">
        <v>361</v>
      </c>
      <c r="I61" s="19"/>
      <c r="J61" s="19" t="s">
        <v>742</v>
      </c>
      <c r="K61" s="22">
        <v>44126</v>
      </c>
      <c r="L61" s="19"/>
    </row>
    <row r="62" spans="2:12" ht="26" x14ac:dyDescent="0.35">
      <c r="B62" s="1" t="s">
        <v>6</v>
      </c>
      <c r="C62" s="1" t="s">
        <v>738</v>
      </c>
      <c r="D62" s="1" t="s">
        <v>688</v>
      </c>
      <c r="E62" s="21" t="s">
        <v>689</v>
      </c>
      <c r="F62" s="19" t="s">
        <v>250</v>
      </c>
      <c r="G62" s="19" t="s">
        <v>709</v>
      </c>
      <c r="H62" s="19" t="s">
        <v>338</v>
      </c>
      <c r="I62" s="19"/>
      <c r="J62" s="19" t="s">
        <v>742</v>
      </c>
      <c r="K62" s="22">
        <v>44126</v>
      </c>
      <c r="L62" s="19"/>
    </row>
    <row r="63" spans="2:12" ht="26" x14ac:dyDescent="0.35">
      <c r="B63" s="1" t="s">
        <v>6</v>
      </c>
      <c r="C63" s="1" t="s">
        <v>738</v>
      </c>
      <c r="D63" s="1" t="s">
        <v>688</v>
      </c>
      <c r="E63" s="21" t="s">
        <v>689</v>
      </c>
      <c r="F63" s="19" t="s">
        <v>250</v>
      </c>
      <c r="G63" s="19" t="s">
        <v>709</v>
      </c>
      <c r="H63" s="19" t="s">
        <v>606</v>
      </c>
      <c r="I63" s="19"/>
      <c r="J63" s="19" t="s">
        <v>741</v>
      </c>
      <c r="K63" s="22">
        <v>44126</v>
      </c>
      <c r="L63" s="19"/>
    </row>
    <row r="64" spans="2:12" ht="26" x14ac:dyDescent="0.35">
      <c r="B64" s="1" t="s">
        <v>6</v>
      </c>
      <c r="C64" s="1" t="s">
        <v>738</v>
      </c>
      <c r="D64" s="1" t="s">
        <v>688</v>
      </c>
      <c r="E64" s="21" t="s">
        <v>689</v>
      </c>
      <c r="F64" s="19" t="s">
        <v>250</v>
      </c>
      <c r="G64" s="19" t="s">
        <v>709</v>
      </c>
      <c r="H64" s="19" t="s">
        <v>370</v>
      </c>
      <c r="I64" s="19"/>
      <c r="J64" s="19" t="s">
        <v>741</v>
      </c>
      <c r="K64" s="22">
        <v>44126</v>
      </c>
      <c r="L64" s="19"/>
    </row>
    <row r="65" spans="2:12" ht="26" x14ac:dyDescent="0.35">
      <c r="B65" s="1" t="s">
        <v>6</v>
      </c>
      <c r="C65" s="1" t="s">
        <v>738</v>
      </c>
      <c r="D65" s="1" t="s">
        <v>688</v>
      </c>
      <c r="E65" s="21" t="s">
        <v>689</v>
      </c>
      <c r="F65" s="19" t="s">
        <v>250</v>
      </c>
      <c r="G65" s="19" t="s">
        <v>709</v>
      </c>
      <c r="H65" s="19" t="s">
        <v>643</v>
      </c>
      <c r="I65" s="19"/>
      <c r="J65" s="19" t="s">
        <v>741</v>
      </c>
      <c r="K65" s="22">
        <v>44126</v>
      </c>
      <c r="L65" s="19"/>
    </row>
    <row r="66" spans="2:12" ht="26" x14ac:dyDescent="0.35">
      <c r="B66" s="1" t="s">
        <v>6</v>
      </c>
      <c r="C66" s="1" t="s">
        <v>738</v>
      </c>
      <c r="D66" s="1" t="s">
        <v>688</v>
      </c>
      <c r="E66" s="21" t="s">
        <v>689</v>
      </c>
      <c r="F66" s="19" t="s">
        <v>250</v>
      </c>
      <c r="G66" s="19" t="s">
        <v>709</v>
      </c>
      <c r="H66" s="19" t="s">
        <v>279</v>
      </c>
      <c r="I66" s="19"/>
      <c r="J66" s="19" t="s">
        <v>741</v>
      </c>
      <c r="K66" s="22">
        <v>44126</v>
      </c>
      <c r="L66" s="19"/>
    </row>
    <row r="67" spans="2:12" ht="26" x14ac:dyDescent="0.35">
      <c r="B67" s="1" t="s">
        <v>6</v>
      </c>
      <c r="C67" s="1" t="s">
        <v>738</v>
      </c>
      <c r="D67" s="1" t="s">
        <v>688</v>
      </c>
      <c r="E67" s="21" t="s">
        <v>689</v>
      </c>
      <c r="F67" s="19" t="s">
        <v>250</v>
      </c>
      <c r="G67" s="19" t="s">
        <v>710</v>
      </c>
      <c r="H67" s="19" t="s">
        <v>711</v>
      </c>
      <c r="I67" s="19"/>
      <c r="J67" s="19" t="s">
        <v>741</v>
      </c>
      <c r="K67" s="22">
        <v>44126</v>
      </c>
      <c r="L67" s="19"/>
    </row>
    <row r="68" spans="2:12" ht="26" x14ac:dyDescent="0.35">
      <c r="B68" s="1" t="s">
        <v>6</v>
      </c>
      <c r="C68" s="1" t="s">
        <v>738</v>
      </c>
      <c r="D68" s="1" t="s">
        <v>688</v>
      </c>
      <c r="E68" s="21" t="s">
        <v>689</v>
      </c>
      <c r="F68" s="19" t="s">
        <v>250</v>
      </c>
      <c r="G68" s="19" t="s">
        <v>710</v>
      </c>
      <c r="H68" s="19" t="s">
        <v>712</v>
      </c>
      <c r="I68" s="19"/>
      <c r="J68" s="19" t="s">
        <v>743</v>
      </c>
      <c r="K68" s="22">
        <v>44126</v>
      </c>
      <c r="L68" s="19"/>
    </row>
    <row r="69" spans="2:12" ht="26" x14ac:dyDescent="0.35">
      <c r="B69" s="1" t="s">
        <v>6</v>
      </c>
      <c r="C69" s="1" t="s">
        <v>738</v>
      </c>
      <c r="D69" s="1" t="s">
        <v>688</v>
      </c>
      <c r="E69" s="21" t="s">
        <v>689</v>
      </c>
      <c r="F69" s="19" t="s">
        <v>328</v>
      </c>
      <c r="G69" s="19" t="s">
        <v>713</v>
      </c>
      <c r="H69" s="19" t="s">
        <v>714</v>
      </c>
      <c r="I69" s="19"/>
      <c r="J69" s="19" t="s">
        <v>743</v>
      </c>
      <c r="K69" s="22">
        <v>44126</v>
      </c>
      <c r="L69" s="19"/>
    </row>
    <row r="70" spans="2:12" ht="26" x14ac:dyDescent="0.35">
      <c r="B70" s="1" t="s">
        <v>6</v>
      </c>
      <c r="C70" s="1" t="s">
        <v>738</v>
      </c>
      <c r="D70" s="1" t="s">
        <v>688</v>
      </c>
      <c r="E70" s="21" t="s">
        <v>689</v>
      </c>
      <c r="F70" s="19" t="s">
        <v>328</v>
      </c>
      <c r="G70" s="19" t="s">
        <v>713</v>
      </c>
      <c r="H70" s="19" t="s">
        <v>715</v>
      </c>
      <c r="I70" s="19"/>
      <c r="J70" s="19" t="s">
        <v>743</v>
      </c>
      <c r="K70" s="22">
        <v>44126</v>
      </c>
      <c r="L70" s="19"/>
    </row>
    <row r="71" spans="2:12" ht="26" x14ac:dyDescent="0.35">
      <c r="B71" s="1" t="s">
        <v>6</v>
      </c>
      <c r="C71" s="1" t="s">
        <v>738</v>
      </c>
      <c r="D71" s="1" t="s">
        <v>688</v>
      </c>
      <c r="E71" s="21" t="s">
        <v>689</v>
      </c>
      <c r="F71" s="19" t="s">
        <v>328</v>
      </c>
      <c r="G71" s="19" t="s">
        <v>713</v>
      </c>
      <c r="H71" s="19" t="s">
        <v>464</v>
      </c>
      <c r="I71" s="19"/>
      <c r="J71" s="19" t="s">
        <v>742</v>
      </c>
      <c r="K71" s="22">
        <v>44126</v>
      </c>
      <c r="L71" s="19"/>
    </row>
    <row r="72" spans="2:12" ht="39" x14ac:dyDescent="0.35">
      <c r="B72" s="1" t="s">
        <v>6</v>
      </c>
      <c r="C72" s="1" t="s">
        <v>738</v>
      </c>
      <c r="D72" s="1" t="s">
        <v>688</v>
      </c>
      <c r="E72" s="21" t="s">
        <v>689</v>
      </c>
      <c r="F72" s="19" t="s">
        <v>328</v>
      </c>
      <c r="G72" s="19" t="s">
        <v>713</v>
      </c>
      <c r="H72" s="19" t="s">
        <v>716</v>
      </c>
      <c r="I72" s="19" t="s">
        <v>736</v>
      </c>
      <c r="J72" s="19" t="s">
        <v>742</v>
      </c>
      <c r="K72" s="22">
        <v>44129</v>
      </c>
      <c r="L72" s="19"/>
    </row>
    <row r="73" spans="2:12" ht="26" x14ac:dyDescent="0.35">
      <c r="B73" s="1" t="s">
        <v>6</v>
      </c>
      <c r="C73" s="1" t="s">
        <v>738</v>
      </c>
      <c r="D73" s="1" t="s">
        <v>688</v>
      </c>
      <c r="E73" s="21" t="s">
        <v>689</v>
      </c>
      <c r="F73" s="19" t="s">
        <v>328</v>
      </c>
      <c r="G73" s="19" t="s">
        <v>717</v>
      </c>
      <c r="H73" s="19" t="s">
        <v>462</v>
      </c>
      <c r="I73" s="19"/>
      <c r="J73" s="19" t="s">
        <v>742</v>
      </c>
      <c r="K73" s="22">
        <v>44129</v>
      </c>
      <c r="L73" s="19"/>
    </row>
    <row r="74" spans="2:12" ht="39" x14ac:dyDescent="0.35">
      <c r="B74" s="1" t="s">
        <v>6</v>
      </c>
      <c r="C74" s="1" t="s">
        <v>738</v>
      </c>
      <c r="D74" s="1" t="s">
        <v>688</v>
      </c>
      <c r="E74" s="21" t="s">
        <v>689</v>
      </c>
      <c r="F74" s="19" t="s">
        <v>328</v>
      </c>
      <c r="G74" s="19" t="s">
        <v>717</v>
      </c>
      <c r="H74" s="19" t="s">
        <v>478</v>
      </c>
      <c r="I74" s="19"/>
      <c r="J74" s="19" t="s">
        <v>742</v>
      </c>
      <c r="K74" s="22">
        <v>44129</v>
      </c>
      <c r="L74" s="19"/>
    </row>
    <row r="75" spans="2:12" ht="26" x14ac:dyDescent="0.35">
      <c r="B75" s="1" t="s">
        <v>6</v>
      </c>
      <c r="C75" s="1" t="s">
        <v>738</v>
      </c>
      <c r="D75" s="1" t="s">
        <v>688</v>
      </c>
      <c r="E75" s="21" t="s">
        <v>689</v>
      </c>
      <c r="F75" s="19" t="s">
        <v>328</v>
      </c>
      <c r="G75" s="19" t="s">
        <v>717</v>
      </c>
      <c r="H75" s="19" t="s">
        <v>327</v>
      </c>
      <c r="I75" s="19"/>
      <c r="J75" s="19" t="s">
        <v>741</v>
      </c>
      <c r="K75" s="22">
        <v>44129</v>
      </c>
      <c r="L75" s="19"/>
    </row>
    <row r="76" spans="2:12" ht="26" x14ac:dyDescent="0.35">
      <c r="B76" s="1" t="s">
        <v>6</v>
      </c>
      <c r="C76" s="1" t="s">
        <v>738</v>
      </c>
      <c r="D76" s="1" t="s">
        <v>688</v>
      </c>
      <c r="E76" s="21" t="s">
        <v>689</v>
      </c>
      <c r="F76" s="19" t="s">
        <v>328</v>
      </c>
      <c r="G76" s="19" t="s">
        <v>718</v>
      </c>
      <c r="H76" s="19" t="s">
        <v>719</v>
      </c>
      <c r="I76" s="19"/>
      <c r="J76" s="19" t="s">
        <v>741</v>
      </c>
      <c r="K76" s="22">
        <v>44129</v>
      </c>
      <c r="L76" s="19"/>
    </row>
    <row r="77" spans="2:12" ht="26" x14ac:dyDescent="0.35">
      <c r="B77" s="1" t="s">
        <v>6</v>
      </c>
      <c r="C77" s="1" t="s">
        <v>738</v>
      </c>
      <c r="D77" s="1" t="s">
        <v>688</v>
      </c>
      <c r="E77" s="21" t="s">
        <v>689</v>
      </c>
      <c r="F77" s="19" t="s">
        <v>328</v>
      </c>
      <c r="G77" s="19" t="s">
        <v>718</v>
      </c>
      <c r="H77" s="19" t="s">
        <v>720</v>
      </c>
      <c r="I77" s="19"/>
      <c r="J77" s="19" t="s">
        <v>741</v>
      </c>
      <c r="K77" s="22">
        <v>44129</v>
      </c>
      <c r="L77" s="19"/>
    </row>
    <row r="78" spans="2:12" ht="26" x14ac:dyDescent="0.35">
      <c r="B78" s="1" t="s">
        <v>6</v>
      </c>
      <c r="C78" s="1" t="s">
        <v>738</v>
      </c>
      <c r="D78" s="1" t="s">
        <v>688</v>
      </c>
      <c r="E78" s="21" t="s">
        <v>689</v>
      </c>
      <c r="F78" s="19" t="s">
        <v>328</v>
      </c>
      <c r="G78" s="19" t="s">
        <v>718</v>
      </c>
      <c r="H78" s="19" t="s">
        <v>721</v>
      </c>
      <c r="I78" s="19"/>
      <c r="J78" s="19" t="s">
        <v>741</v>
      </c>
      <c r="K78" s="22">
        <v>44129</v>
      </c>
      <c r="L78" s="19"/>
    </row>
    <row r="79" spans="2:12" ht="26" x14ac:dyDescent="0.35">
      <c r="B79" s="1" t="s">
        <v>6</v>
      </c>
      <c r="C79" s="1" t="s">
        <v>738</v>
      </c>
      <c r="D79" s="1" t="s">
        <v>688</v>
      </c>
      <c r="E79" s="21" t="s">
        <v>689</v>
      </c>
      <c r="F79" s="19" t="s">
        <v>328</v>
      </c>
      <c r="G79" s="19" t="s">
        <v>718</v>
      </c>
      <c r="H79" s="19" t="s">
        <v>722</v>
      </c>
      <c r="I79" s="19"/>
      <c r="J79" s="19" t="s">
        <v>741</v>
      </c>
      <c r="K79" s="22">
        <v>44129</v>
      </c>
      <c r="L79" s="19"/>
    </row>
    <row r="80" spans="2:12" ht="39" x14ac:dyDescent="0.35">
      <c r="B80" s="1" t="s">
        <v>6</v>
      </c>
      <c r="C80" s="1" t="s">
        <v>738</v>
      </c>
      <c r="D80" s="1" t="s">
        <v>688</v>
      </c>
      <c r="E80" s="21" t="s">
        <v>689</v>
      </c>
      <c r="F80" s="19" t="s">
        <v>328</v>
      </c>
      <c r="G80" s="19" t="s">
        <v>718</v>
      </c>
      <c r="H80" s="19" t="s">
        <v>723</v>
      </c>
      <c r="I80" s="19"/>
      <c r="J80" s="19" t="s">
        <v>743</v>
      </c>
      <c r="K80" s="22">
        <v>44129</v>
      </c>
      <c r="L80" s="19"/>
    </row>
    <row r="81" spans="2:12" ht="26" x14ac:dyDescent="0.35">
      <c r="B81" s="1" t="s">
        <v>6</v>
      </c>
      <c r="C81" s="1" t="s">
        <v>738</v>
      </c>
      <c r="D81" s="1" t="s">
        <v>688</v>
      </c>
      <c r="E81" s="21" t="s">
        <v>689</v>
      </c>
      <c r="F81" s="19" t="s">
        <v>328</v>
      </c>
      <c r="G81" s="19" t="s">
        <v>724</v>
      </c>
      <c r="H81" s="19" t="s">
        <v>725</v>
      </c>
      <c r="I81" s="19"/>
      <c r="J81" s="19" t="s">
        <v>743</v>
      </c>
      <c r="K81" s="22">
        <v>44129</v>
      </c>
      <c r="L81" s="19"/>
    </row>
    <row r="82" spans="2:12" ht="26" x14ac:dyDescent="0.35">
      <c r="B82" s="1" t="s">
        <v>6</v>
      </c>
      <c r="C82" s="1" t="s">
        <v>738</v>
      </c>
      <c r="D82" s="1" t="s">
        <v>688</v>
      </c>
      <c r="E82" s="21" t="s">
        <v>689</v>
      </c>
      <c r="F82" s="19" t="s">
        <v>328</v>
      </c>
      <c r="G82" s="19" t="s">
        <v>724</v>
      </c>
      <c r="H82" s="19" t="s">
        <v>726</v>
      </c>
      <c r="I82" s="19"/>
      <c r="J82" s="19" t="s">
        <v>743</v>
      </c>
      <c r="K82" s="22">
        <v>44129</v>
      </c>
      <c r="L82" s="19"/>
    </row>
    <row r="83" spans="2:12" ht="39" x14ac:dyDescent="0.35">
      <c r="B83" s="1" t="s">
        <v>6</v>
      </c>
      <c r="C83" s="1" t="s">
        <v>738</v>
      </c>
      <c r="D83" s="1" t="s">
        <v>688</v>
      </c>
      <c r="E83" s="21" t="s">
        <v>689</v>
      </c>
      <c r="F83" s="19" t="s">
        <v>328</v>
      </c>
      <c r="G83" s="19" t="s">
        <v>724</v>
      </c>
      <c r="H83" s="19" t="s">
        <v>556</v>
      </c>
      <c r="I83" s="19"/>
      <c r="J83" s="19" t="s">
        <v>742</v>
      </c>
      <c r="K83" s="22">
        <v>44129</v>
      </c>
      <c r="L83" s="19"/>
    </row>
    <row r="84" spans="2:12" ht="26" x14ac:dyDescent="0.35">
      <c r="B84" s="1" t="s">
        <v>6</v>
      </c>
      <c r="C84" s="1" t="s">
        <v>738</v>
      </c>
      <c r="D84" s="1" t="s">
        <v>688</v>
      </c>
      <c r="E84" s="21" t="s">
        <v>689</v>
      </c>
      <c r="F84" s="19" t="s">
        <v>328</v>
      </c>
      <c r="G84" s="19" t="s">
        <v>724</v>
      </c>
      <c r="H84" s="19" t="s">
        <v>624</v>
      </c>
      <c r="I84" s="19"/>
      <c r="J84" s="19" t="s">
        <v>742</v>
      </c>
      <c r="K84" s="22">
        <v>44129</v>
      </c>
      <c r="L84" s="19"/>
    </row>
    <row r="85" spans="2:12" ht="26" x14ac:dyDescent="0.35">
      <c r="B85" s="1" t="s">
        <v>6</v>
      </c>
      <c r="C85" s="1" t="s">
        <v>738</v>
      </c>
      <c r="D85" s="1" t="s">
        <v>688</v>
      </c>
      <c r="E85" s="21" t="s">
        <v>689</v>
      </c>
      <c r="F85" s="19" t="s">
        <v>328</v>
      </c>
      <c r="G85" s="19" t="s">
        <v>724</v>
      </c>
      <c r="H85" s="19" t="s">
        <v>727</v>
      </c>
      <c r="I85" s="19"/>
      <c r="J85" s="19" t="s">
        <v>742</v>
      </c>
      <c r="K85" s="22">
        <v>44129</v>
      </c>
      <c r="L85" s="19"/>
    </row>
    <row r="86" spans="2:12" ht="39" x14ac:dyDescent="0.35">
      <c r="B86" s="1" t="s">
        <v>6</v>
      </c>
      <c r="C86" s="1" t="s">
        <v>738</v>
      </c>
      <c r="D86" s="1" t="s">
        <v>688</v>
      </c>
      <c r="E86" s="21" t="s">
        <v>689</v>
      </c>
      <c r="F86" s="19" t="s">
        <v>328</v>
      </c>
      <c r="G86" s="19" t="s">
        <v>724</v>
      </c>
      <c r="H86" s="19" t="s">
        <v>728</v>
      </c>
      <c r="I86" s="19"/>
      <c r="J86" s="19" t="s">
        <v>742</v>
      </c>
      <c r="K86" s="22">
        <v>44129</v>
      </c>
      <c r="L86" s="19"/>
    </row>
    <row r="87" spans="2:12" ht="26" x14ac:dyDescent="0.35">
      <c r="B87" s="1" t="s">
        <v>6</v>
      </c>
      <c r="C87" s="1" t="s">
        <v>738</v>
      </c>
      <c r="D87" s="1" t="s">
        <v>688</v>
      </c>
      <c r="E87" s="21" t="s">
        <v>689</v>
      </c>
      <c r="F87" s="19" t="s">
        <v>729</v>
      </c>
      <c r="G87" s="19" t="s">
        <v>724</v>
      </c>
      <c r="H87" s="19" t="s">
        <v>730</v>
      </c>
      <c r="I87" s="19"/>
      <c r="J87" s="19" t="s">
        <v>742</v>
      </c>
      <c r="K87" s="22">
        <v>44129</v>
      </c>
      <c r="L87" s="19"/>
    </row>
    <row r="88" spans="2:12" ht="26" x14ac:dyDescent="0.35">
      <c r="B88" s="1" t="s">
        <v>6</v>
      </c>
      <c r="C88" s="1" t="s">
        <v>738</v>
      </c>
      <c r="D88" s="1" t="s">
        <v>688</v>
      </c>
      <c r="E88" s="21" t="s">
        <v>689</v>
      </c>
      <c r="F88" s="19" t="s">
        <v>729</v>
      </c>
      <c r="G88" s="19" t="s">
        <v>724</v>
      </c>
      <c r="H88" s="19" t="s">
        <v>731</v>
      </c>
      <c r="I88" s="19"/>
      <c r="J88" s="19" t="s">
        <v>741</v>
      </c>
      <c r="K88" s="22">
        <v>44129</v>
      </c>
      <c r="L88" s="19"/>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2BD8C-96C0-4065-A145-5EAE5CCCA78E}">
  <sheetPr>
    <tabColor rgb="FFFF0000"/>
  </sheetPr>
  <dimension ref="A7:AX82"/>
  <sheetViews>
    <sheetView zoomScale="70" zoomScaleNormal="70" workbookViewId="0">
      <pane xSplit="5" ySplit="7" topLeftCell="F45" activePane="bottomRight" state="frozen"/>
      <selection pane="topRight" activeCell="F1" sqref="F1"/>
      <selection pane="bottomLeft" activeCell="A8" sqref="A8"/>
      <selection pane="bottomRight" activeCell="AS54" sqref="AS54"/>
    </sheetView>
  </sheetViews>
  <sheetFormatPr baseColWidth="10" defaultRowHeight="14.5" x14ac:dyDescent="0.35"/>
  <cols>
    <col min="1" max="1" width="7.6328125" customWidth="1"/>
    <col min="2" max="2" width="10" customWidth="1"/>
    <col min="3" max="3" width="17.90625" customWidth="1"/>
    <col min="4" max="4" width="17.6328125" customWidth="1"/>
    <col min="5" max="9" width="31.81640625" customWidth="1"/>
    <col min="10" max="11" width="13.36328125" customWidth="1"/>
    <col min="12" max="12" width="13.90625" hidden="1" customWidth="1"/>
    <col min="13" max="13" width="12.90625" hidden="1" customWidth="1"/>
    <col min="14" max="14" width="12.90625" customWidth="1"/>
    <col min="15" max="15" width="33.81640625" customWidth="1"/>
    <col min="16" max="24" width="12.90625" customWidth="1"/>
    <col min="25" max="25" width="55.6328125" customWidth="1"/>
    <col min="26" max="26" width="22.81640625" customWidth="1"/>
    <col min="27" max="28" width="22.90625" customWidth="1"/>
    <col min="29" max="29" width="19" customWidth="1"/>
    <col min="30" max="30" width="55.6328125" customWidth="1"/>
    <col min="31" max="31" width="14.54296875" customWidth="1"/>
    <col min="32" max="32" width="7.08984375" customWidth="1"/>
    <col min="33" max="33" width="11.453125" customWidth="1"/>
    <col min="34" max="34" width="17.90625" customWidth="1"/>
    <col min="35" max="35" width="6.1796875" customWidth="1"/>
    <col min="36" max="36" width="9.36328125" customWidth="1"/>
    <col min="37" max="41" width="15" customWidth="1"/>
    <col min="42" max="42" width="17.08984375" customWidth="1"/>
    <col min="43" max="44" width="19.453125" customWidth="1"/>
    <col min="45" max="45" width="22" customWidth="1"/>
    <col min="46" max="46" width="25" customWidth="1"/>
    <col min="47" max="47" width="21.453125" hidden="1" customWidth="1"/>
    <col min="48" max="48" width="26.08984375" hidden="1" customWidth="1"/>
    <col min="49" max="49" width="19.453125" hidden="1" customWidth="1"/>
    <col min="50" max="50" width="32" hidden="1" customWidth="1"/>
  </cols>
  <sheetData>
    <row r="7" spans="1:50" s="14" customFormat="1" ht="28.75" customHeight="1" x14ac:dyDescent="0.35">
      <c r="A7" s="14" t="s">
        <v>80</v>
      </c>
      <c r="B7" s="14" t="s">
        <v>91</v>
      </c>
      <c r="C7" s="14" t="s">
        <v>31</v>
      </c>
      <c r="D7" s="14" t="s">
        <v>81</v>
      </c>
      <c r="E7" s="14" t="s">
        <v>34</v>
      </c>
      <c r="F7" s="14" t="s">
        <v>969</v>
      </c>
      <c r="G7" s="14" t="s">
        <v>1235</v>
      </c>
      <c r="H7" s="14" t="s">
        <v>1239</v>
      </c>
      <c r="I7" s="14" t="s">
        <v>1238</v>
      </c>
      <c r="J7" s="14" t="s">
        <v>92</v>
      </c>
      <c r="K7" s="14" t="s">
        <v>955</v>
      </c>
      <c r="L7" s="14" t="s">
        <v>202</v>
      </c>
      <c r="M7" s="14" t="s">
        <v>203</v>
      </c>
      <c r="N7" s="33" t="s">
        <v>1130</v>
      </c>
      <c r="O7" s="33" t="s">
        <v>856</v>
      </c>
      <c r="P7" s="33" t="s">
        <v>857</v>
      </c>
      <c r="Q7" s="33" t="s">
        <v>858</v>
      </c>
      <c r="R7" s="33" t="s">
        <v>859</v>
      </c>
      <c r="S7" s="33" t="s">
        <v>860</v>
      </c>
      <c r="T7" s="33" t="s">
        <v>861</v>
      </c>
      <c r="U7" s="33" t="s">
        <v>862</v>
      </c>
      <c r="V7" s="114" t="s">
        <v>1242</v>
      </c>
      <c r="W7" s="114" t="s">
        <v>1243</v>
      </c>
      <c r="X7" s="114" t="s">
        <v>1244</v>
      </c>
      <c r="Y7" s="14" t="s">
        <v>35</v>
      </c>
      <c r="Z7" s="34" t="s">
        <v>863</v>
      </c>
      <c r="AA7" s="33" t="s">
        <v>864</v>
      </c>
      <c r="AB7" s="33" t="s">
        <v>865</v>
      </c>
      <c r="AC7" s="33" t="s">
        <v>866</v>
      </c>
      <c r="AD7" s="33" t="s">
        <v>867</v>
      </c>
      <c r="AE7" s="35" t="s">
        <v>868</v>
      </c>
      <c r="AF7" s="35" t="s">
        <v>36</v>
      </c>
      <c r="AG7" s="35" t="s">
        <v>198</v>
      </c>
      <c r="AH7" s="35" t="s">
        <v>200</v>
      </c>
      <c r="AI7" s="35" t="s">
        <v>192</v>
      </c>
      <c r="AJ7" s="35" t="s">
        <v>190</v>
      </c>
      <c r="AK7" s="35" t="s">
        <v>869</v>
      </c>
      <c r="AL7" s="35" t="s">
        <v>870</v>
      </c>
      <c r="AM7" s="35" t="s">
        <v>871</v>
      </c>
      <c r="AN7" s="35" t="s">
        <v>872</v>
      </c>
      <c r="AO7" s="36" t="s">
        <v>873</v>
      </c>
      <c r="AP7" s="36" t="s">
        <v>874</v>
      </c>
      <c r="AQ7" s="36" t="s">
        <v>875</v>
      </c>
      <c r="AR7" s="36" t="s">
        <v>876</v>
      </c>
      <c r="AS7" s="37" t="s">
        <v>877</v>
      </c>
      <c r="AT7" s="14" t="s">
        <v>171</v>
      </c>
      <c r="AU7" s="14" t="s">
        <v>32</v>
      </c>
      <c r="AV7" s="14" t="s">
        <v>1</v>
      </c>
      <c r="AW7" s="15" t="s">
        <v>206</v>
      </c>
      <c r="AX7" s="15" t="s">
        <v>208</v>
      </c>
    </row>
    <row r="8" spans="1:50" ht="84" x14ac:dyDescent="0.35">
      <c r="A8" s="2" t="str">
        <f>PRODUCTOS[[#This Row],[id_data]]</f>
        <v>0012</v>
      </c>
      <c r="B8" s="2" t="str">
        <f>PRODUCTOS[[#This Row],[Corr_Producto]]</f>
        <v>00001</v>
      </c>
      <c r="C8" s="2" t="str">
        <f>PRODUCTOS[[#This Row],[Data]]</f>
        <v>DATARIESGO</v>
      </c>
      <c r="D8" s="2" t="str">
        <f>PRODUCTOS[[#This Row],[id_producto]]</f>
        <v>0012-01-00001</v>
      </c>
      <c r="E8" s="2" t="str">
        <f>PRODUCTOS[[#This Row],[Producto asociado ]]</f>
        <v>Mapa de Femicidios en Chile desde el año 2010 a 2020</v>
      </c>
      <c r="F8" s="7" t="str">
        <f>PRODUCTOS[[#This Row],[Nombre comercial]]</f>
        <v>Mapa de Femicidios en Chile (2010-2020)</v>
      </c>
      <c r="G8" s="7" t="e">
        <f>#REF!</f>
        <v>#REF!</v>
      </c>
      <c r="H8" s="7" t="e">
        <f>#REF!</f>
        <v>#REF!</v>
      </c>
      <c r="I8" s="7" t="e">
        <f>#REF!</f>
        <v>#REF!</v>
      </c>
      <c r="J8" s="7" t="str">
        <f>PRODUCTOS[[#This Row],[Estado]]</f>
        <v>Publicado</v>
      </c>
      <c r="K8" s="103">
        <f>PRODUCTOS[[#This Row],[Avance]]</f>
        <v>0.5</v>
      </c>
      <c r="L8" s="7" t="str">
        <f>PRODUCTOS[[#This Row],[Responsable Desarrollo]]</f>
        <v>Patricio</v>
      </c>
      <c r="M8" s="7" t="str">
        <f>PRODUCTOS[[#This Row],[Responsable Información]]</f>
        <v>Macarena</v>
      </c>
      <c r="N8" s="7" t="s">
        <v>1241</v>
      </c>
      <c r="O8" s="7"/>
      <c r="P8" s="7" t="s">
        <v>194</v>
      </c>
      <c r="Q8" s="7">
        <v>0</v>
      </c>
      <c r="R8" s="7"/>
      <c r="S8" s="7"/>
      <c r="T8" s="7"/>
      <c r="U8" s="7"/>
      <c r="V8" s="7"/>
      <c r="W8" s="7"/>
      <c r="X8" s="7"/>
      <c r="Y8" s="7" t="s">
        <v>41</v>
      </c>
      <c r="Z8" s="7" t="s">
        <v>959</v>
      </c>
      <c r="AA8" s="7" t="s">
        <v>193</v>
      </c>
      <c r="AB8" s="7" t="s">
        <v>195</v>
      </c>
      <c r="AC8" s="7" t="s">
        <v>878</v>
      </c>
      <c r="AD8" s="7" t="str">
        <f>SHOPIFY[[#This Row],[Data]]</f>
        <v>DATARIESGO</v>
      </c>
      <c r="AE8" s="7" t="str">
        <f>PRODUCTOS[[#This Row],[Tecnología]]</f>
        <v>POWER BI</v>
      </c>
      <c r="AF8" s="7" t="s">
        <v>42</v>
      </c>
      <c r="AG8" s="7" t="s">
        <v>199</v>
      </c>
      <c r="AH8" s="7"/>
      <c r="AI8" s="7" t="s">
        <v>193</v>
      </c>
      <c r="AJ8" s="7" t="s">
        <v>194</v>
      </c>
      <c r="AK8" s="7" t="s">
        <v>195</v>
      </c>
      <c r="AL8" s="7" t="s">
        <v>879</v>
      </c>
      <c r="AM8" s="7" t="s">
        <v>962</v>
      </c>
      <c r="AN8" s="7" t="s">
        <v>43</v>
      </c>
      <c r="AO8" s="7" t="s">
        <v>880</v>
      </c>
      <c r="AP8" s="7" t="s">
        <v>881</v>
      </c>
      <c r="AQ8" s="7" t="s">
        <v>207</v>
      </c>
      <c r="AR8" s="7">
        <v>1</v>
      </c>
      <c r="AS8" s="7" t="s">
        <v>882</v>
      </c>
      <c r="AT8" s="104" t="s">
        <v>173</v>
      </c>
      <c r="AU8" s="12" t="s">
        <v>143</v>
      </c>
      <c r="AV8" s="13" t="s">
        <v>25</v>
      </c>
      <c r="AW8" s="7"/>
      <c r="AX8" s="13" t="s">
        <v>209</v>
      </c>
    </row>
    <row r="9" spans="1:50" ht="72" x14ac:dyDescent="0.35">
      <c r="A9" s="2" t="str">
        <f>PRODUCTOS[[#This Row],[id_data]]</f>
        <v>0012</v>
      </c>
      <c r="B9" s="2" t="str">
        <f>PRODUCTOS[[#This Row],[Corr_Producto]]</f>
        <v>00002</v>
      </c>
      <c r="C9" s="2" t="str">
        <f>PRODUCTOS[[#This Row],[Data]]</f>
        <v>DATARIESGO</v>
      </c>
      <c r="D9" s="2" t="str">
        <f>PRODUCTOS[[#This Row],[id_producto]]</f>
        <v>0012-01-00002</v>
      </c>
      <c r="E9" s="2" t="str">
        <f>PRODUCTOS[[#This Row],[Producto asociado ]]</f>
        <v xml:space="preserve">Mapa de desempleo y crisis por sector económico. </v>
      </c>
      <c r="F9" s="7">
        <f>PRODUCTOS[[#This Row],[Nombre comercial]]</f>
        <v>0</v>
      </c>
      <c r="G9" s="7" t="e">
        <f>#REF!</f>
        <v>#REF!</v>
      </c>
      <c r="H9" s="7" t="e">
        <f>#REF!</f>
        <v>#REF!</v>
      </c>
      <c r="I9" s="7" t="e">
        <f>#REF!</f>
        <v>#REF!</v>
      </c>
      <c r="J9" s="7" t="str">
        <f>PRODUCTOS[[#This Row],[Estado]]</f>
        <v>Sin Información</v>
      </c>
      <c r="K9" s="103">
        <f>PRODUCTOS[[#This Row],[Avance]]</f>
        <v>0</v>
      </c>
      <c r="L9" s="7" t="str">
        <f>PRODUCTOS[[#This Row],[Responsable Desarrollo]]</f>
        <v>Abner-Patricio</v>
      </c>
      <c r="M9" s="7" t="str">
        <f>PRODUCTOS[[#This Row],[Responsable Información]]</f>
        <v>Reyes</v>
      </c>
      <c r="N9" s="7"/>
      <c r="O9" s="7"/>
      <c r="P9" s="7"/>
      <c r="Q9" s="7"/>
      <c r="R9" s="7"/>
      <c r="S9" s="7"/>
      <c r="T9" s="7"/>
      <c r="U9" s="7"/>
      <c r="V9" s="7"/>
      <c r="W9" s="7"/>
      <c r="X9" s="7"/>
      <c r="Y9" s="7" t="s">
        <v>1204</v>
      </c>
      <c r="Z9" s="7"/>
      <c r="AA9" s="7"/>
      <c r="AB9" s="7"/>
      <c r="AC9" s="7" t="s">
        <v>878</v>
      </c>
      <c r="AD9" s="7" t="str">
        <f>SHOPIFY[[#This Row],[Data]]</f>
        <v>DATARIESGO</v>
      </c>
      <c r="AE9" s="7" t="str">
        <f>PRODUCTOS[[#This Row],[Tecnología]]</f>
        <v>NO DEFINIDO</v>
      </c>
      <c r="AF9" s="7" t="s">
        <v>42</v>
      </c>
      <c r="AG9" s="7" t="s">
        <v>199</v>
      </c>
      <c r="AH9" s="7"/>
      <c r="AI9" s="7"/>
      <c r="AJ9" s="7"/>
      <c r="AK9" s="7"/>
      <c r="AL9" s="7"/>
      <c r="AM9" s="7" t="s">
        <v>962</v>
      </c>
      <c r="AN9" s="7"/>
      <c r="AO9" s="7" t="s">
        <v>880</v>
      </c>
      <c r="AP9" s="7" t="s">
        <v>881</v>
      </c>
      <c r="AQ9" s="7" t="s">
        <v>207</v>
      </c>
      <c r="AR9" s="7">
        <v>1</v>
      </c>
      <c r="AS9" s="7"/>
      <c r="AT9" s="105"/>
      <c r="AW9" s="7"/>
      <c r="AX9" s="13"/>
    </row>
    <row r="10" spans="1:50" ht="119" customHeight="1" x14ac:dyDescent="0.35">
      <c r="A10" s="2" t="str">
        <f>PRODUCTOS[[#This Row],[id_data]]</f>
        <v>0012</v>
      </c>
      <c r="B10" s="2" t="str">
        <f>PRODUCTOS[[#This Row],[Corr_Producto]]</f>
        <v>00003</v>
      </c>
      <c r="C10" s="2" t="str">
        <f>PRODUCTOS[[#This Row],[Data]]</f>
        <v>DATARIESGO</v>
      </c>
      <c r="D10" s="45" t="str">
        <f>PRODUCTOS[[#This Row],[id_producto]]</f>
        <v>0012-01-00003</v>
      </c>
      <c r="E10" s="45" t="str">
        <f>PRODUCTOS[[#This Row],[Producto asociado ]]</f>
        <v>Monitoreo de incendios forestales en Chile (2016-2020)</v>
      </c>
      <c r="F10" s="7" t="str">
        <f>PRODUCTOS[[#This Row],[Nombre comercial]]</f>
        <v>Monitoreo de incendios forestales en Chile (2016-2020)</v>
      </c>
      <c r="G10" s="7" t="e">
        <f>#REF!</f>
        <v>#REF!</v>
      </c>
      <c r="H10" s="7" t="e">
        <f>#REF!</f>
        <v>#REF!</v>
      </c>
      <c r="I10" s="7" t="e">
        <f>#REF!</f>
        <v>#REF!</v>
      </c>
      <c r="J10" s="7" t="str">
        <f>PRODUCTOS[[#This Row],[Estado]]</f>
        <v>En Desarrollo</v>
      </c>
      <c r="K10" s="103">
        <f>PRODUCTOS[[#This Row],[Avance]]</f>
        <v>0.9</v>
      </c>
      <c r="L10" s="7" t="str">
        <f>PRODUCTOS[[#This Row],[Responsable Desarrollo]]</f>
        <v>Efraín</v>
      </c>
      <c r="M10" s="7" t="str">
        <f>PRODUCTOS[[#This Row],[Responsable Información]]</f>
        <v>Efraín</v>
      </c>
      <c r="N10" s="7"/>
      <c r="O10" s="7" t="s">
        <v>47</v>
      </c>
      <c r="P10" s="7" t="s">
        <v>194</v>
      </c>
      <c r="Q10" s="7"/>
      <c r="R10" s="7" t="s">
        <v>1155</v>
      </c>
      <c r="S10" s="7"/>
      <c r="T10" s="7" t="s">
        <v>1156</v>
      </c>
      <c r="U10" s="7"/>
      <c r="V10" s="7"/>
      <c r="W10" s="7"/>
      <c r="X10" s="7"/>
      <c r="Y10" s="7" t="s">
        <v>1240</v>
      </c>
      <c r="Z10" s="7" t="s">
        <v>1152</v>
      </c>
      <c r="AA10" s="7" t="s">
        <v>193</v>
      </c>
      <c r="AB10" s="7" t="s">
        <v>1157</v>
      </c>
      <c r="AC10" s="7" t="s">
        <v>878</v>
      </c>
      <c r="AD10" s="7" t="str">
        <f>SHOPIFY[[#This Row],[Data]]</f>
        <v>DATARIESGO</v>
      </c>
      <c r="AE10" s="7" t="str">
        <f>PRODUCTOS[[#This Row],[Tecnología]]</f>
        <v>GEE</v>
      </c>
      <c r="AF10" s="7" t="s">
        <v>42</v>
      </c>
      <c r="AG10" s="7" t="s">
        <v>199</v>
      </c>
      <c r="AH10" s="7"/>
      <c r="AI10" s="7"/>
      <c r="AJ10" s="7"/>
      <c r="AK10" s="7"/>
      <c r="AL10" s="7" t="s">
        <v>1158</v>
      </c>
      <c r="AM10" s="7" t="s">
        <v>962</v>
      </c>
      <c r="AN10" s="7"/>
      <c r="AO10" s="7" t="s">
        <v>880</v>
      </c>
      <c r="AP10" s="7" t="s">
        <v>881</v>
      </c>
      <c r="AQ10" s="7" t="s">
        <v>207</v>
      </c>
      <c r="AR10" s="7">
        <v>1</v>
      </c>
      <c r="AS10" s="7"/>
      <c r="AT10" s="105"/>
      <c r="AW10" s="7"/>
      <c r="AX10" s="13"/>
    </row>
    <row r="11" spans="1:50" ht="24" x14ac:dyDescent="0.35">
      <c r="A11" s="2" t="str">
        <f>PRODUCTOS[[#This Row],[id_data]]</f>
        <v>0012</v>
      </c>
      <c r="B11" s="2" t="str">
        <f>PRODUCTOS[[#This Row],[Corr_Producto]]</f>
        <v>00004</v>
      </c>
      <c r="C11" s="2" t="str">
        <f>PRODUCTOS[[#This Row],[Data]]</f>
        <v>DATARIESGO</v>
      </c>
      <c r="D11" s="2" t="str">
        <f>PRODUCTOS[[#This Row],[id_producto]]</f>
        <v>0012-01-00004</v>
      </c>
      <c r="E11" s="2" t="str">
        <f>PRODUCTOS[[#This Row],[Producto asociado ]]</f>
        <v xml:space="preserve">Tenencia de armas en Chile </v>
      </c>
      <c r="F11" s="7">
        <f>PRODUCTOS[[#This Row],[Nombre comercial]]</f>
        <v>0</v>
      </c>
      <c r="G11" s="7" t="e">
        <f>#REF!</f>
        <v>#REF!</v>
      </c>
      <c r="H11" s="7" t="e">
        <f>#REF!</f>
        <v>#REF!</v>
      </c>
      <c r="I11" s="7" t="e">
        <f>#REF!</f>
        <v>#REF!</v>
      </c>
      <c r="J11" s="7" t="str">
        <f>PRODUCTOS[[#This Row],[Estado]]</f>
        <v>Sin Información</v>
      </c>
      <c r="K11" s="103">
        <f>PRODUCTOS[[#This Row],[Avance]]</f>
        <v>0</v>
      </c>
      <c r="L11" s="7" t="str">
        <f>PRODUCTOS[[#This Row],[Responsable Desarrollo]]</f>
        <v>No Asignado</v>
      </c>
      <c r="M11" s="7" t="str">
        <f>PRODUCTOS[[#This Row],[Responsable Información]]</f>
        <v>Macarena</v>
      </c>
      <c r="N11" s="7"/>
      <c r="O11" s="7"/>
      <c r="P11" s="7"/>
      <c r="Q11" s="7"/>
      <c r="R11" s="7"/>
      <c r="S11" s="7"/>
      <c r="T11" s="7"/>
      <c r="U11" s="7"/>
      <c r="V11" s="7"/>
      <c r="W11" s="7"/>
      <c r="X11" s="7"/>
      <c r="Y11" s="7" t="s">
        <v>51</v>
      </c>
      <c r="Z11" s="7"/>
      <c r="AA11" s="7"/>
      <c r="AB11" s="7"/>
      <c r="AC11" s="7" t="s">
        <v>878</v>
      </c>
      <c r="AD11" s="7" t="str">
        <f>SHOPIFY[[#This Row],[Data]]</f>
        <v>DATARIESGO</v>
      </c>
      <c r="AE11" s="7" t="str">
        <f>PRODUCTOS[[#This Row],[Tecnología]]</f>
        <v>NO DEFINIDO</v>
      </c>
      <c r="AF11" s="7" t="s">
        <v>42</v>
      </c>
      <c r="AG11" s="7" t="s">
        <v>199</v>
      </c>
      <c r="AH11" s="7"/>
      <c r="AI11" s="7"/>
      <c r="AJ11" s="7"/>
      <c r="AK11" s="7"/>
      <c r="AL11" s="7"/>
      <c r="AM11" s="7" t="s">
        <v>962</v>
      </c>
      <c r="AN11" s="7"/>
      <c r="AO11" s="7" t="s">
        <v>880</v>
      </c>
      <c r="AP11" s="7" t="s">
        <v>881</v>
      </c>
      <c r="AQ11" s="7" t="s">
        <v>207</v>
      </c>
      <c r="AR11" s="7">
        <v>1</v>
      </c>
      <c r="AS11" s="7"/>
      <c r="AT11" s="105"/>
      <c r="AW11" s="7"/>
      <c r="AX11" s="13"/>
    </row>
    <row r="12" spans="1:50" ht="36" x14ac:dyDescent="0.35">
      <c r="A12" s="2" t="str">
        <f>PRODUCTOS[[#This Row],[id_data]]</f>
        <v>0012</v>
      </c>
      <c r="B12" s="2" t="str">
        <f>PRODUCTOS[[#This Row],[Corr_Producto]]</f>
        <v>00005</v>
      </c>
      <c r="C12" s="2" t="str">
        <f>PRODUCTOS[[#This Row],[Data]]</f>
        <v>DATARIESGO</v>
      </c>
      <c r="D12" s="2" t="str">
        <f>PRODUCTOS[[#This Row],[id_producto]]</f>
        <v>0012-01-00005</v>
      </c>
      <c r="E12" s="2" t="str">
        <f>PRODUCTOS[[#This Row],[Producto asociado ]]</f>
        <v xml:space="preserve">Mapa de cobertura de profesionales de la salud a nivel Nacional </v>
      </c>
      <c r="F12" s="7">
        <f>PRODUCTOS[[#This Row],[Nombre comercial]]</f>
        <v>0</v>
      </c>
      <c r="G12" s="7" t="e">
        <f>#REF!</f>
        <v>#REF!</v>
      </c>
      <c r="H12" s="7" t="e">
        <f>#REF!</f>
        <v>#REF!</v>
      </c>
      <c r="I12" s="7" t="e">
        <f>#REF!</f>
        <v>#REF!</v>
      </c>
      <c r="J12" s="7" t="str">
        <f>PRODUCTOS[[#This Row],[Estado]]</f>
        <v>Sin Información</v>
      </c>
      <c r="K12" s="103">
        <f>PRODUCTOS[[#This Row],[Avance]]</f>
        <v>0</v>
      </c>
      <c r="L12" s="7" t="str">
        <f>PRODUCTOS[[#This Row],[Responsable Desarrollo]]</f>
        <v>No Asignado</v>
      </c>
      <c r="M12" s="7" t="str">
        <f>PRODUCTOS[[#This Row],[Responsable Información]]</f>
        <v>Macarena</v>
      </c>
      <c r="N12" s="7"/>
      <c r="O12" s="7"/>
      <c r="P12" s="7"/>
      <c r="Q12" s="7"/>
      <c r="R12" s="7"/>
      <c r="S12" s="7"/>
      <c r="T12" s="7"/>
      <c r="U12" s="7"/>
      <c r="V12" s="7"/>
      <c r="W12" s="7"/>
      <c r="X12" s="7"/>
      <c r="Y12" s="7" t="s">
        <v>55</v>
      </c>
      <c r="Z12" s="7"/>
      <c r="AA12" s="7"/>
      <c r="AB12" s="7"/>
      <c r="AC12" s="7" t="s">
        <v>878</v>
      </c>
      <c r="AD12" s="7" t="str">
        <f>SHOPIFY[[#This Row],[Data]]</f>
        <v>DATARIESGO</v>
      </c>
      <c r="AE12" s="7" t="str">
        <f>PRODUCTOS[[#This Row],[Tecnología]]</f>
        <v>NO DEFINIDO</v>
      </c>
      <c r="AF12" s="7" t="s">
        <v>42</v>
      </c>
      <c r="AG12" s="7" t="s">
        <v>199</v>
      </c>
      <c r="AH12" s="7"/>
      <c r="AI12" s="7"/>
      <c r="AJ12" s="7"/>
      <c r="AK12" s="7"/>
      <c r="AL12" s="7"/>
      <c r="AM12" s="7"/>
      <c r="AN12" s="7"/>
      <c r="AO12" s="7"/>
      <c r="AP12" s="7"/>
      <c r="AQ12" s="7"/>
      <c r="AR12" s="7"/>
      <c r="AS12" s="7"/>
      <c r="AT12" s="105"/>
      <c r="AW12" s="7"/>
      <c r="AX12" s="13"/>
    </row>
    <row r="13" spans="1:50" ht="36" x14ac:dyDescent="0.35">
      <c r="A13" s="2" t="str">
        <f>PRODUCTOS[[#This Row],[id_data]]</f>
        <v>0012</v>
      </c>
      <c r="B13" s="2" t="str">
        <f>PRODUCTOS[[#This Row],[Corr_Producto]]</f>
        <v>00006</v>
      </c>
      <c r="C13" s="2" t="str">
        <f>PRODUCTOS[[#This Row],[Data]]</f>
        <v>DATARIESGO</v>
      </c>
      <c r="D13" s="2" t="str">
        <f>PRODUCTOS[[#This Row],[id_producto]]</f>
        <v>0012-01-00006</v>
      </c>
      <c r="E13" s="2" t="str">
        <f>PRODUCTOS[[#This Row],[Producto asociado ]]</f>
        <v>Vulnerabilidades socio - ambientales (identificación de zonas prioritarias)</v>
      </c>
      <c r="F13" s="7">
        <f>PRODUCTOS[[#This Row],[Nombre comercial]]</f>
        <v>0</v>
      </c>
      <c r="G13" s="7" t="e">
        <f>#REF!</f>
        <v>#REF!</v>
      </c>
      <c r="H13" s="7" t="e">
        <f>#REF!</f>
        <v>#REF!</v>
      </c>
      <c r="I13" s="7" t="e">
        <f>#REF!</f>
        <v>#REF!</v>
      </c>
      <c r="J13" s="7" t="str">
        <f>PRODUCTOS[[#This Row],[Estado]]</f>
        <v>Sin Información</v>
      </c>
      <c r="K13" s="103">
        <f>PRODUCTOS[[#This Row],[Avance]]</f>
        <v>0</v>
      </c>
      <c r="L13" s="7" t="str">
        <f>PRODUCTOS[[#This Row],[Responsable Desarrollo]]</f>
        <v>No Asignado</v>
      </c>
      <c r="M13" s="7" t="str">
        <f>PRODUCTOS[[#This Row],[Responsable Información]]</f>
        <v>Natalia</v>
      </c>
      <c r="N13" s="7"/>
      <c r="O13" s="7"/>
      <c r="P13" s="7"/>
      <c r="Q13" s="7"/>
      <c r="R13" s="7"/>
      <c r="S13" s="7"/>
      <c r="T13" s="7"/>
      <c r="U13" s="7"/>
      <c r="V13" s="7"/>
      <c r="W13" s="7"/>
      <c r="X13" s="7"/>
      <c r="Y13" s="7" t="s">
        <v>57</v>
      </c>
      <c r="Z13" s="7"/>
      <c r="AA13" s="7"/>
      <c r="AB13" s="7"/>
      <c r="AC13" s="7" t="s">
        <v>878</v>
      </c>
      <c r="AD13" s="7" t="str">
        <f>SHOPIFY[[#This Row],[Data]]</f>
        <v>DATARIESGO</v>
      </c>
      <c r="AE13" s="7" t="str">
        <f>PRODUCTOS[[#This Row],[Tecnología]]</f>
        <v>NO DEFINIDO</v>
      </c>
      <c r="AF13" s="7" t="s">
        <v>42</v>
      </c>
      <c r="AG13" s="7" t="s">
        <v>199</v>
      </c>
      <c r="AH13" s="7"/>
      <c r="AI13" s="7"/>
      <c r="AJ13" s="7"/>
      <c r="AK13" s="7"/>
      <c r="AL13" s="7"/>
      <c r="AM13" s="7"/>
      <c r="AN13" s="7"/>
      <c r="AO13" s="7"/>
      <c r="AP13" s="7"/>
      <c r="AQ13" s="7"/>
      <c r="AR13" s="7"/>
      <c r="AS13" s="7"/>
      <c r="AT13" s="105"/>
      <c r="AW13" s="7"/>
      <c r="AX13" s="13"/>
    </row>
    <row r="14" spans="1:50" ht="67" customHeight="1" x14ac:dyDescent="0.35">
      <c r="A14" s="2" t="str">
        <f>PRODUCTOS[[#This Row],[id_data]]</f>
        <v>0008</v>
      </c>
      <c r="B14" s="2" t="str">
        <f>PRODUCTOS[[#This Row],[Corr_Producto]]</f>
        <v>00007</v>
      </c>
      <c r="C14" s="2" t="str">
        <f>PRODUCTOS[[#This Row],[Data]]</f>
        <v>DATAGÉNERO</v>
      </c>
      <c r="D14" s="45" t="str">
        <f>PRODUCTOS[[#This Row],[id_producto]]</f>
        <v>0008-01-00007</v>
      </c>
      <c r="E14" s="45" t="str">
        <f>PRODUCTOS[[#This Row],[Producto asociado ]]</f>
        <v xml:space="preserve">Mapa de Participación de Mujeres en la Gestión Local </v>
      </c>
      <c r="F14" s="7">
        <f>PRODUCTOS[[#This Row],[Nombre comercial]]</f>
        <v>0</v>
      </c>
      <c r="G14" s="7" t="e">
        <f>#REF!</f>
        <v>#REF!</v>
      </c>
      <c r="H14" s="7" t="e">
        <f>#REF!</f>
        <v>#REF!</v>
      </c>
      <c r="I14" s="7" t="e">
        <f>#REF!</f>
        <v>#REF!</v>
      </c>
      <c r="J14" s="7" t="str">
        <f>PRODUCTOS[[#This Row],[Estado]]</f>
        <v>Versión Prueba</v>
      </c>
      <c r="K14" s="103">
        <f>PRODUCTOS[[#This Row],[Avance]]</f>
        <v>0.5</v>
      </c>
      <c r="L14" s="7" t="str">
        <f>PRODUCTOS[[#This Row],[Responsable Desarrollo]]</f>
        <v>Patricio</v>
      </c>
      <c r="M14" s="7" t="str">
        <f>PRODUCTOS[[#This Row],[Responsable Información]]</f>
        <v>Natalia</v>
      </c>
      <c r="N14" s="7"/>
      <c r="O14" s="7" t="s">
        <v>960</v>
      </c>
      <c r="P14" s="7" t="s">
        <v>194</v>
      </c>
      <c r="Q14" s="100"/>
      <c r="R14" s="7" t="s">
        <v>1155</v>
      </c>
      <c r="S14" s="100"/>
      <c r="T14" s="7" t="s">
        <v>1156</v>
      </c>
      <c r="U14" s="100"/>
      <c r="V14" s="100"/>
      <c r="W14" s="100"/>
      <c r="X14" s="100"/>
      <c r="Y14" s="7" t="s">
        <v>1174</v>
      </c>
      <c r="Z14" s="7" t="s">
        <v>1152</v>
      </c>
      <c r="AA14" s="7" t="s">
        <v>193</v>
      </c>
      <c r="AB14" s="7"/>
      <c r="AC14" s="7" t="s">
        <v>878</v>
      </c>
      <c r="AD14" s="7" t="str">
        <f>SHOPIFY[[#This Row],[Data]]</f>
        <v>DATAGÉNERO</v>
      </c>
      <c r="AE14" s="7" t="str">
        <f>PRODUCTOS[[#This Row],[Tecnología]]</f>
        <v>INFOGRAM</v>
      </c>
      <c r="AF14" s="7" t="s">
        <v>42</v>
      </c>
      <c r="AG14" s="7" t="s">
        <v>199</v>
      </c>
      <c r="AH14" s="7"/>
      <c r="AI14" s="7"/>
      <c r="AJ14" s="7"/>
      <c r="AK14" s="7"/>
      <c r="AL14" s="7"/>
      <c r="AM14" s="7"/>
      <c r="AN14" s="7"/>
      <c r="AO14" s="7"/>
      <c r="AP14" s="7"/>
      <c r="AQ14" s="7"/>
      <c r="AR14" s="7"/>
      <c r="AS14" s="7"/>
      <c r="AT14" s="7" t="s">
        <v>210</v>
      </c>
      <c r="AU14" s="3" t="s">
        <v>147</v>
      </c>
      <c r="AV14" s="3" t="s">
        <v>20</v>
      </c>
      <c r="AW14" s="7"/>
      <c r="AX14" s="13" t="s">
        <v>213</v>
      </c>
    </row>
    <row r="15" spans="1:50" ht="55" customHeight="1" x14ac:dyDescent="0.35">
      <c r="A15" s="2" t="str">
        <f>PRODUCTOS[[#This Row],[id_data]]</f>
        <v>0022</v>
      </c>
      <c r="B15" s="2" t="str">
        <f>PRODUCTOS[[#This Row],[Corr_Producto]]</f>
        <v>00008</v>
      </c>
      <c r="C15" s="98" t="str">
        <f>PRODUCTOS[[#This Row],[Data]]</f>
        <v>DATASOCIAL</v>
      </c>
      <c r="D15" s="45" t="str">
        <f>PRODUCTOS[[#This Row],[id_producto]]</f>
        <v>0022-01-00008</v>
      </c>
      <c r="E15" s="45" t="str">
        <f>PRODUCTOS[[#This Row],[Producto asociado ]]</f>
        <v xml:space="preserve">Geografía de la Tercera Edad en Chile </v>
      </c>
      <c r="F15" s="7">
        <f>PRODUCTOS[[#This Row],[Nombre comercial]]</f>
        <v>0</v>
      </c>
      <c r="G15" s="7" t="e">
        <f>#REF!</f>
        <v>#REF!</v>
      </c>
      <c r="H15" s="7" t="e">
        <f>#REF!</f>
        <v>#REF!</v>
      </c>
      <c r="I15" s="7" t="e">
        <f>#REF!</f>
        <v>#REF!</v>
      </c>
      <c r="J15" s="7" t="str">
        <f>PRODUCTOS[[#This Row],[Estado]]</f>
        <v>Versión Prueba</v>
      </c>
      <c r="K15" s="103">
        <f>PRODUCTOS[[#This Row],[Avance]]</f>
        <v>0.5</v>
      </c>
      <c r="L15" s="7" t="str">
        <f>PRODUCTOS[[#This Row],[Responsable Desarrollo]]</f>
        <v>Patricio</v>
      </c>
      <c r="M15" s="7" t="str">
        <f>PRODUCTOS[[#This Row],[Responsable Información]]</f>
        <v>Silvia</v>
      </c>
      <c r="N15" s="7"/>
      <c r="O15" s="7" t="s">
        <v>960</v>
      </c>
      <c r="P15" s="7" t="s">
        <v>194</v>
      </c>
      <c r="Q15" s="100"/>
      <c r="R15" s="7" t="s">
        <v>1155</v>
      </c>
      <c r="S15" s="100"/>
      <c r="T15" s="7"/>
      <c r="U15" s="7"/>
      <c r="V15" s="7"/>
      <c r="W15" s="7"/>
      <c r="X15" s="7"/>
      <c r="Y15" s="7" t="s">
        <v>1173</v>
      </c>
      <c r="Z15" s="7" t="s">
        <v>1152</v>
      </c>
      <c r="AA15" s="7" t="s">
        <v>193</v>
      </c>
      <c r="AB15" s="7"/>
      <c r="AC15" s="7" t="s">
        <v>878</v>
      </c>
      <c r="AD15" s="7" t="str">
        <f>SHOPIFY[[#This Row],[Data]]</f>
        <v>DATASOCIAL</v>
      </c>
      <c r="AE15" s="7" t="str">
        <f>PRODUCTOS[[#This Row],[Tecnología]]</f>
        <v>INFOGRAM</v>
      </c>
      <c r="AF15" s="7" t="s">
        <v>42</v>
      </c>
      <c r="AG15" s="7" t="s">
        <v>199</v>
      </c>
      <c r="AH15" s="7"/>
      <c r="AI15" s="7"/>
      <c r="AJ15" s="7"/>
      <c r="AK15" s="7"/>
      <c r="AL15" s="7"/>
      <c r="AM15" s="7"/>
      <c r="AN15" s="7"/>
      <c r="AO15" s="7"/>
      <c r="AP15" s="7"/>
      <c r="AQ15" s="7"/>
      <c r="AR15" s="7"/>
      <c r="AS15" s="7"/>
      <c r="AT15" s="7" t="s">
        <v>211</v>
      </c>
      <c r="AU15" s="3" t="s">
        <v>147</v>
      </c>
      <c r="AV15" s="3" t="s">
        <v>20</v>
      </c>
      <c r="AW15" s="7"/>
      <c r="AX15" s="13" t="s">
        <v>212</v>
      </c>
    </row>
    <row r="16" spans="1:50" ht="36" x14ac:dyDescent="0.35">
      <c r="A16" s="2" t="str">
        <f>PRODUCTOS[[#This Row],[id_data]]</f>
        <v>0012</v>
      </c>
      <c r="B16" s="2" t="str">
        <f>PRODUCTOS[[#This Row],[Corr_Producto]]</f>
        <v>00009</v>
      </c>
      <c r="C16" s="2" t="str">
        <f>PRODUCTOS[[#This Row],[Data]]</f>
        <v>DATARIESGO</v>
      </c>
      <c r="D16" s="2" t="str">
        <f>PRODUCTOS[[#This Row],[id_producto]]</f>
        <v>0012-01-00009</v>
      </c>
      <c r="E16" s="2" t="str">
        <f>PRODUCTOS[[#This Row],[Producto asociado ]]</f>
        <v xml:space="preserve">Recursos Hídricos: Crecimiento de la población y el agua disponible </v>
      </c>
      <c r="F16" s="7">
        <f>PRODUCTOS[[#This Row],[Nombre comercial]]</f>
        <v>0</v>
      </c>
      <c r="G16" s="7" t="e">
        <f>#REF!</f>
        <v>#REF!</v>
      </c>
      <c r="H16" s="7" t="e">
        <f>#REF!</f>
        <v>#REF!</v>
      </c>
      <c r="I16" s="7" t="e">
        <f>#REF!</f>
        <v>#REF!</v>
      </c>
      <c r="J16" s="7" t="str">
        <f>PRODUCTOS[[#This Row],[Estado]]</f>
        <v>Sin Información</v>
      </c>
      <c r="K16" s="103">
        <f>PRODUCTOS[[#This Row],[Avance]]</f>
        <v>0.15</v>
      </c>
      <c r="L16" s="7" t="str">
        <f>PRODUCTOS[[#This Row],[Responsable Desarrollo]]</f>
        <v>Efraín</v>
      </c>
      <c r="M16" s="7" t="str">
        <f>PRODUCTOS[[#This Row],[Responsable Información]]</f>
        <v>No Asignado</v>
      </c>
      <c r="N16" s="7"/>
      <c r="O16" s="7"/>
      <c r="P16" s="7"/>
      <c r="Q16" s="7"/>
      <c r="R16" s="7"/>
      <c r="S16" s="7"/>
      <c r="T16" s="7"/>
      <c r="U16" s="7"/>
      <c r="V16" s="7"/>
      <c r="W16" s="7"/>
      <c r="X16" s="7"/>
      <c r="Y16" s="7" t="s">
        <v>61</v>
      </c>
      <c r="Z16" s="7"/>
      <c r="AA16" s="7"/>
      <c r="AB16" s="7"/>
      <c r="AC16" s="7" t="s">
        <v>878</v>
      </c>
      <c r="AD16" s="7" t="str">
        <f>SHOPIFY[[#This Row],[Data]]</f>
        <v>DATARIESGO</v>
      </c>
      <c r="AE16" s="7" t="str">
        <f>PRODUCTOS[[#This Row],[Tecnología]]</f>
        <v>NO DEFINIDO</v>
      </c>
      <c r="AF16" s="7" t="s">
        <v>42</v>
      </c>
      <c r="AG16" s="7" t="s">
        <v>199</v>
      </c>
      <c r="AH16" s="7"/>
      <c r="AI16" s="7"/>
      <c r="AJ16" s="7"/>
      <c r="AK16" s="7"/>
      <c r="AL16" s="7"/>
      <c r="AM16" s="7"/>
      <c r="AN16" s="7"/>
      <c r="AO16" s="7"/>
      <c r="AP16" s="7"/>
      <c r="AQ16" s="7"/>
      <c r="AR16" s="7"/>
      <c r="AS16" s="7"/>
      <c r="AT16" s="105"/>
      <c r="AW16" s="7"/>
      <c r="AX16" s="13"/>
    </row>
    <row r="17" spans="1:50" ht="42" x14ac:dyDescent="0.35">
      <c r="A17" s="2" t="str">
        <f>PRODUCTOS[[#This Row],[id_data]]</f>
        <v>0004</v>
      </c>
      <c r="B17" s="2" t="str">
        <f>PRODUCTOS[[#This Row],[Corr_Producto]]</f>
        <v>00010</v>
      </c>
      <c r="C17" s="2" t="str">
        <f>PRODUCTOS[[#This Row],[Data]]</f>
        <v>DATAMUNICIPIO</v>
      </c>
      <c r="D17" s="45" t="str">
        <f>PRODUCTOS[[#This Row],[id_producto]]</f>
        <v>0004-01-00010</v>
      </c>
      <c r="E17" s="45" t="str">
        <f>PRODUCTOS[[#This Row],[Producto asociado ]]</f>
        <v>Censo</v>
      </c>
      <c r="F17" s="7" t="str">
        <f>PRODUCTOS[[#This Row],[Nombre comercial]]</f>
        <v xml:space="preserve">Índices y métricas ciudadanas </v>
      </c>
      <c r="G17" s="7" t="e">
        <f>#REF!</f>
        <v>#REF!</v>
      </c>
      <c r="H17" s="7" t="e">
        <f>#REF!</f>
        <v>#REF!</v>
      </c>
      <c r="I17" s="7" t="e">
        <f>#REF!</f>
        <v>#REF!</v>
      </c>
      <c r="J17" s="7" t="str">
        <f>PRODUCTOS[[#This Row],[Estado]]</f>
        <v>En Desarrollo</v>
      </c>
      <c r="K17" s="103">
        <f>PRODUCTOS[[#This Row],[Avance]]</f>
        <v>0.7</v>
      </c>
      <c r="L17" s="7" t="str">
        <f>PRODUCTOS[[#This Row],[Responsable Desarrollo]]</f>
        <v>Abner-Patricio</v>
      </c>
      <c r="M17" s="7" t="str">
        <f>PRODUCTOS[[#This Row],[Responsable Información]]</f>
        <v>Astrid</v>
      </c>
      <c r="N17" s="7"/>
      <c r="O17" s="7" t="s">
        <v>961</v>
      </c>
      <c r="P17" s="7" t="s">
        <v>966</v>
      </c>
      <c r="Q17" s="7"/>
      <c r="R17" s="7"/>
      <c r="S17" s="7"/>
      <c r="T17" s="7"/>
      <c r="U17" s="7"/>
      <c r="V17" s="7"/>
      <c r="W17" s="7"/>
      <c r="X17" s="7"/>
      <c r="Y17" s="100"/>
      <c r="Z17" s="7"/>
      <c r="AA17" s="7"/>
      <c r="AB17" s="7">
        <v>2017</v>
      </c>
      <c r="AC17" s="7" t="s">
        <v>878</v>
      </c>
      <c r="AD17" s="7" t="str">
        <f>SHOPIFY[[#This Row],[Data]]</f>
        <v>DATAMUNICIPIO</v>
      </c>
      <c r="AE17" s="7" t="str">
        <f>PRODUCTOS[[#This Row],[Tecnología]]</f>
        <v>ARCGIS-POWER BI</v>
      </c>
      <c r="AF17" s="7"/>
      <c r="AG17" s="7"/>
      <c r="AH17" s="7"/>
      <c r="AI17" s="7"/>
      <c r="AJ17" s="7"/>
      <c r="AK17" s="7"/>
      <c r="AL17" s="7"/>
      <c r="AM17" s="7"/>
      <c r="AN17" s="7"/>
      <c r="AO17" s="7"/>
      <c r="AP17" s="7"/>
      <c r="AQ17" s="7"/>
      <c r="AR17" s="7"/>
      <c r="AS17" s="7"/>
      <c r="AT17" s="7"/>
      <c r="AU17" s="3" t="s">
        <v>153</v>
      </c>
      <c r="AV17" s="3" t="s">
        <v>21</v>
      </c>
      <c r="AW17" s="7"/>
      <c r="AX17" s="13" t="s">
        <v>734</v>
      </c>
    </row>
    <row r="18" spans="1:50" ht="58" customHeight="1" x14ac:dyDescent="0.35">
      <c r="A18" s="2" t="str">
        <f>PRODUCTOS[[#This Row],[id_data]]</f>
        <v>0004</v>
      </c>
      <c r="B18" s="2" t="str">
        <f>PRODUCTOS[[#This Row],[Corr_Producto]]</f>
        <v>00011</v>
      </c>
      <c r="C18" s="2" t="str">
        <f>PRODUCTOS[[#This Row],[Data]]</f>
        <v>DATAMUNICIPIO</v>
      </c>
      <c r="D18" s="98" t="str">
        <f>PRODUCTOS[[#This Row],[id_producto]]</f>
        <v>0004-01-00011</v>
      </c>
      <c r="E18" s="98" t="str">
        <f>PRODUCTOS[[#This Row],[Producto asociado ]]</f>
        <v xml:space="preserve">Cálculo de indices y su visualización </v>
      </c>
      <c r="F18" s="7">
        <f>PRODUCTOS[[#This Row],[Nombre comercial]]</f>
        <v>0</v>
      </c>
      <c r="G18" s="7" t="e">
        <f>#REF!</f>
        <v>#REF!</v>
      </c>
      <c r="H18" s="7" t="e">
        <f>#REF!</f>
        <v>#REF!</v>
      </c>
      <c r="I18" s="7" t="e">
        <f>#REF!</f>
        <v>#REF!</v>
      </c>
      <c r="J18" s="7" t="str">
        <f>PRODUCTOS[[#This Row],[Estado]]</f>
        <v>En Desarrollo</v>
      </c>
      <c r="K18" s="103">
        <f>PRODUCTOS[[#This Row],[Avance]]</f>
        <v>0.6</v>
      </c>
      <c r="L18" s="7" t="str">
        <f>PRODUCTOS[[#This Row],[Responsable Desarrollo]]</f>
        <v>Abner-Patricio</v>
      </c>
      <c r="M18" s="7" t="str">
        <f>PRODUCTOS[[#This Row],[Responsable Información]]</f>
        <v>Astrid</v>
      </c>
      <c r="N18" s="7"/>
      <c r="O18" s="7"/>
      <c r="P18" s="7"/>
      <c r="Q18" s="7"/>
      <c r="R18" s="7"/>
      <c r="S18" s="7"/>
      <c r="T18" s="7"/>
      <c r="U18" s="7"/>
      <c r="V18" s="7"/>
      <c r="W18" s="7"/>
      <c r="X18" s="7"/>
      <c r="Y18" s="7"/>
      <c r="Z18" s="7"/>
      <c r="AA18" s="7"/>
      <c r="AB18" s="7"/>
      <c r="AC18" s="7" t="s">
        <v>878</v>
      </c>
      <c r="AD18" s="7" t="str">
        <f>SHOPIFY[[#This Row],[Data]]</f>
        <v>DATAMUNICIPIO</v>
      </c>
      <c r="AE18" s="7" t="str">
        <f>PRODUCTOS[[#This Row],[Tecnología]]</f>
        <v>ARCGIS-POWER BI</v>
      </c>
      <c r="AF18" s="7"/>
      <c r="AG18" s="7"/>
      <c r="AH18" s="7"/>
      <c r="AI18" s="7"/>
      <c r="AJ18" s="7"/>
      <c r="AK18" s="7"/>
      <c r="AL18" s="7"/>
      <c r="AM18" s="7"/>
      <c r="AN18" s="7"/>
      <c r="AO18" s="7"/>
      <c r="AP18" s="7"/>
      <c r="AQ18" s="7"/>
      <c r="AR18" s="7"/>
      <c r="AS18" s="7"/>
      <c r="AT18" s="105"/>
      <c r="AU18" s="3" t="s">
        <v>153</v>
      </c>
      <c r="AV18" s="3" t="s">
        <v>21</v>
      </c>
      <c r="AW18" s="7"/>
      <c r="AX18" s="13" t="s">
        <v>734</v>
      </c>
    </row>
    <row r="19" spans="1:50" ht="87" customHeight="1" x14ac:dyDescent="0.35">
      <c r="A19" s="2" t="str">
        <f>PRODUCTOS[[#This Row],[id_data]]</f>
        <v>0011</v>
      </c>
      <c r="B19" s="2" t="str">
        <f>PRODUCTOS[[#This Row],[Corr_Producto]]</f>
        <v>00012</v>
      </c>
      <c r="C19" s="2" t="str">
        <f>PRODUCTOS[[#This Row],[Data]]</f>
        <v>DATATERRITORIO</v>
      </c>
      <c r="D19" s="45" t="str">
        <f>PRODUCTOS[[#This Row],[id_producto]]</f>
        <v>0011-01-00012</v>
      </c>
      <c r="E19" s="45" t="str">
        <f>PRODUCTOS[[#This Row],[Producto asociado ]]</f>
        <v>Instrumentos de Planificación Territorial</v>
      </c>
      <c r="F19" s="7" t="str">
        <f>PRODUCTOS[[#This Row],[Nombre comercial]]</f>
        <v>Instrumentos de Planificación Territorial (IPT)</v>
      </c>
      <c r="G19" s="7" t="e">
        <f>#REF!</f>
        <v>#REF!</v>
      </c>
      <c r="H19" s="7" t="e">
        <f>#REF!</f>
        <v>#REF!</v>
      </c>
      <c r="I19" s="7" t="e">
        <f>#REF!</f>
        <v>#REF!</v>
      </c>
      <c r="J19" s="7">
        <f>PRODUCTOS[[#This Row],[Estado]]</f>
        <v>0</v>
      </c>
      <c r="K19" s="103">
        <f>PRODUCTOS[[#This Row],[Avance]]</f>
        <v>1</v>
      </c>
      <c r="L19" s="7">
        <f>PRODUCTOS[[#This Row],[Responsable Desarrollo]]</f>
        <v>0</v>
      </c>
      <c r="M19" s="7">
        <f>PRODUCTOS[[#This Row],[Responsable Información]]</f>
        <v>0</v>
      </c>
      <c r="N19" s="7" t="s">
        <v>1133</v>
      </c>
      <c r="O19" s="7" t="s">
        <v>960</v>
      </c>
      <c r="P19" s="7" t="s">
        <v>194</v>
      </c>
      <c r="Q19" s="7"/>
      <c r="R19" s="7" t="s">
        <v>1155</v>
      </c>
      <c r="S19" s="7"/>
      <c r="T19" s="7" t="s">
        <v>1156</v>
      </c>
      <c r="U19" s="7"/>
      <c r="V19" s="7"/>
      <c r="W19" s="7"/>
      <c r="X19" s="7"/>
      <c r="Y19" s="7" t="s">
        <v>1172</v>
      </c>
      <c r="Z19" s="7" t="s">
        <v>1159</v>
      </c>
      <c r="AA19" s="7" t="s">
        <v>193</v>
      </c>
      <c r="AB19" s="100"/>
      <c r="AC19" s="7" t="s">
        <v>878</v>
      </c>
      <c r="AD19" s="7" t="str">
        <f>SHOPIFY[[#This Row],[Data]]</f>
        <v>DATATERRITORIO</v>
      </c>
      <c r="AE19" s="100">
        <f>PRODUCTOS[[#This Row],[Tecnología]]</f>
        <v>0</v>
      </c>
      <c r="AF19" s="7"/>
      <c r="AG19" s="7"/>
      <c r="AH19" s="7"/>
      <c r="AI19" s="7"/>
      <c r="AJ19" s="7"/>
      <c r="AK19" s="7"/>
      <c r="AL19" s="7" t="s">
        <v>879</v>
      </c>
      <c r="AM19" s="7" t="s">
        <v>962</v>
      </c>
      <c r="AN19" s="7" t="s">
        <v>1160</v>
      </c>
      <c r="AO19" s="7" t="s">
        <v>880</v>
      </c>
      <c r="AP19" s="7" t="s">
        <v>881</v>
      </c>
      <c r="AQ19" s="100" t="s">
        <v>1161</v>
      </c>
      <c r="AR19" s="7">
        <v>1</v>
      </c>
      <c r="AS19" s="7" t="s">
        <v>1162</v>
      </c>
      <c r="AT19" s="105"/>
      <c r="AW19" s="7"/>
      <c r="AX19" s="13"/>
    </row>
    <row r="20" spans="1:50" ht="29" x14ac:dyDescent="0.35">
      <c r="A20" s="2" t="str">
        <f>PRODUCTOS[[#This Row],[id_data]]</f>
        <v>0010</v>
      </c>
      <c r="B20" s="2" t="str">
        <f>PRODUCTOS[[#This Row],[Corr_Producto]]</f>
        <v>00013</v>
      </c>
      <c r="C20" s="2" t="str">
        <f>PRODUCTOS[[#This Row],[Data]]</f>
        <v>DATAEDUCACIÓN</v>
      </c>
      <c r="D20" s="2" t="str">
        <f>PRODUCTOS[[#This Row],[id_producto]]</f>
        <v>0010-01-00013</v>
      </c>
      <c r="E20" s="2" t="str">
        <f>PRODUCTOS[[#This Row],[Producto asociado ]]</f>
        <v>Mapa de localización de establecimientos a nivel comunal</v>
      </c>
      <c r="F20" s="7" t="str">
        <f>PRODUCTOS[[#This Row],[Nombre comercial]]</f>
        <v>Cobertura de Centros de Educación</v>
      </c>
      <c r="G20" s="7" t="e">
        <f>#REF!</f>
        <v>#REF!</v>
      </c>
      <c r="H20" s="7" t="e">
        <f>#REF!</f>
        <v>#REF!</v>
      </c>
      <c r="I20" s="7" t="e">
        <f>#REF!</f>
        <v>#REF!</v>
      </c>
      <c r="J20" s="7">
        <f>PRODUCTOS[[#This Row],[Estado]]</f>
        <v>0</v>
      </c>
      <c r="K20" s="103">
        <f>PRODUCTOS[[#This Row],[Avance]]</f>
        <v>0.5</v>
      </c>
      <c r="L20" s="7" t="str">
        <f>PRODUCTOS[[#This Row],[Responsable Desarrollo]]</f>
        <v>Abner</v>
      </c>
      <c r="M20" s="7" t="str">
        <f>PRODUCTOS[[#This Row],[Responsable Información]]</f>
        <v>Silvia</v>
      </c>
      <c r="N20" s="7"/>
      <c r="O20" s="7"/>
      <c r="P20" s="7"/>
      <c r="Q20" s="7"/>
      <c r="R20" s="7"/>
      <c r="S20" s="7"/>
      <c r="T20" s="7"/>
      <c r="U20" s="7"/>
      <c r="V20" s="7"/>
      <c r="W20" s="7"/>
      <c r="X20" s="7"/>
      <c r="Y20" s="7"/>
      <c r="Z20" s="7"/>
      <c r="AA20" s="7"/>
      <c r="AB20" s="7"/>
      <c r="AC20" s="7" t="s">
        <v>878</v>
      </c>
      <c r="AD20" s="7" t="str">
        <f>SHOPIFY[[#This Row],[Data]]</f>
        <v>DATAEDUCACIÓN</v>
      </c>
      <c r="AE20" s="7" t="str">
        <f>PRODUCTOS[[#This Row],[Tecnología]]</f>
        <v>ARCGISONLINE</v>
      </c>
      <c r="AF20" s="7"/>
      <c r="AG20" s="7"/>
      <c r="AH20" s="7"/>
      <c r="AI20" s="7"/>
      <c r="AJ20" s="7"/>
      <c r="AK20" s="7"/>
      <c r="AL20" s="7"/>
      <c r="AM20" s="7"/>
      <c r="AN20" s="7"/>
      <c r="AO20" s="7"/>
      <c r="AP20" s="7"/>
      <c r="AQ20" s="7"/>
      <c r="AR20" s="7"/>
      <c r="AS20" s="7"/>
      <c r="AT20" s="105"/>
      <c r="AW20" s="7"/>
      <c r="AX20" s="13"/>
    </row>
    <row r="21" spans="1:50" ht="74" customHeight="1" x14ac:dyDescent="0.35">
      <c r="A21" s="2" t="str">
        <f>PRODUCTOS[[#This Row],[id_data]]</f>
        <v>0010</v>
      </c>
      <c r="B21" s="2" t="str">
        <f>PRODUCTOS[[#This Row],[Corr_Producto]]</f>
        <v>00014</v>
      </c>
      <c r="C21" s="2" t="str">
        <f>PRODUCTOS[[#This Row],[Data]]</f>
        <v>DATAEDUCACIÓN</v>
      </c>
      <c r="D21" s="45" t="str">
        <f>PRODUCTOS[[#This Row],[id_producto]]</f>
        <v>0010-01-00014</v>
      </c>
      <c r="E21" s="45" t="str">
        <f>PRODUCTOS[[#This Row],[Producto asociado ]]</f>
        <v xml:space="preserve">Georeferenciación y Ranking de Colegios </v>
      </c>
      <c r="F21" s="7" t="str">
        <f>PRODUCTOS[[#This Row],[Nombre comercial]]</f>
        <v>Ranking Comunal de Educación</v>
      </c>
      <c r="G21" s="7" t="e">
        <f>#REF!</f>
        <v>#REF!</v>
      </c>
      <c r="H21" s="7" t="e">
        <f>#REF!</f>
        <v>#REF!</v>
      </c>
      <c r="I21" s="7" t="e">
        <f>#REF!</f>
        <v>#REF!</v>
      </c>
      <c r="J21" s="7">
        <f>PRODUCTOS[[#This Row],[Estado]]</f>
        <v>0</v>
      </c>
      <c r="K21" s="103">
        <f>PRODUCTOS[[#This Row],[Avance]]</f>
        <v>0.9</v>
      </c>
      <c r="L21" s="7" t="str">
        <f>PRODUCTOS[[#This Row],[Responsable Desarrollo]]</f>
        <v>Patricio</v>
      </c>
      <c r="M21" s="7" t="str">
        <f>PRODUCTOS[[#This Row],[Responsable Información]]</f>
        <v>Silvia</v>
      </c>
      <c r="N21" s="7" t="s">
        <v>1138</v>
      </c>
      <c r="O21" s="7" t="s">
        <v>960</v>
      </c>
      <c r="P21" s="7" t="s">
        <v>194</v>
      </c>
      <c r="Q21" s="7"/>
      <c r="R21" s="7" t="s">
        <v>1155</v>
      </c>
      <c r="S21" s="7"/>
      <c r="T21" s="7" t="s">
        <v>1156</v>
      </c>
      <c r="U21" s="7"/>
      <c r="V21" s="7"/>
      <c r="W21" s="7"/>
      <c r="X21" s="7"/>
      <c r="Y21" s="7" t="s">
        <v>1163</v>
      </c>
      <c r="Z21" s="7" t="s">
        <v>1159</v>
      </c>
      <c r="AA21" s="7" t="s">
        <v>193</v>
      </c>
      <c r="AB21" s="100"/>
      <c r="AC21" s="7" t="s">
        <v>878</v>
      </c>
      <c r="AD21" s="7" t="str">
        <f>SHOPIFY[[#This Row],[Data]]</f>
        <v>DATAEDUCACIÓN</v>
      </c>
      <c r="AE21" s="7" t="str">
        <f>PRODUCTOS[[#This Row],[Tecnología]]</f>
        <v>POWER BI</v>
      </c>
      <c r="AF21" s="7"/>
      <c r="AG21" s="7"/>
      <c r="AH21" s="7"/>
      <c r="AI21" s="7"/>
      <c r="AJ21" s="7"/>
      <c r="AK21" s="7"/>
      <c r="AL21" s="7" t="s">
        <v>879</v>
      </c>
      <c r="AM21" s="7" t="s">
        <v>962</v>
      </c>
      <c r="AN21" s="7" t="s">
        <v>1164</v>
      </c>
      <c r="AO21" s="7" t="s">
        <v>880</v>
      </c>
      <c r="AP21" s="7" t="s">
        <v>881</v>
      </c>
      <c r="AQ21" s="100" t="s">
        <v>1161</v>
      </c>
      <c r="AR21" s="7">
        <v>1</v>
      </c>
      <c r="AS21" s="7" t="s">
        <v>1165</v>
      </c>
      <c r="AT21" s="105"/>
      <c r="AW21" s="7"/>
      <c r="AX21" s="13"/>
    </row>
    <row r="22" spans="1:50" ht="29" x14ac:dyDescent="0.35">
      <c r="A22" s="2" t="str">
        <f>PRODUCTOS[[#This Row],[id_data]]</f>
        <v>0010</v>
      </c>
      <c r="B22" s="2" t="str">
        <f>PRODUCTOS[[#This Row],[Corr_Producto]]</f>
        <v>00015</v>
      </c>
      <c r="C22" s="2" t="str">
        <f>PRODUCTOS[[#This Row],[Data]]</f>
        <v>DATAEDUCACIÓN</v>
      </c>
      <c r="D22" s="45" t="str">
        <f>PRODUCTOS[[#This Row],[id_producto]]</f>
        <v>0010-01-00015</v>
      </c>
      <c r="E22" s="45" t="str">
        <f>PRODUCTOS[[#This Row],[Producto asociado ]]</f>
        <v>Evolución de la calidad de la educación: datos, análisis y mapeo.</v>
      </c>
      <c r="F22" s="7" t="str">
        <f>PRODUCTOS[[#This Row],[Nombre comercial]]</f>
        <v>Calidad de la Educación</v>
      </c>
      <c r="G22" s="7" t="e">
        <f>#REF!</f>
        <v>#REF!</v>
      </c>
      <c r="H22" s="7" t="e">
        <f>#REF!</f>
        <v>#REF!</v>
      </c>
      <c r="I22" s="7" t="e">
        <f>#REF!</f>
        <v>#REF!</v>
      </c>
      <c r="J22" s="7">
        <f>PRODUCTOS[[#This Row],[Estado]]</f>
        <v>0</v>
      </c>
      <c r="K22" s="103">
        <f>PRODUCTOS[[#This Row],[Avance]]</f>
        <v>0.7</v>
      </c>
      <c r="L22" s="7" t="str">
        <f>PRODUCTOS[[#This Row],[Responsable Desarrollo]]</f>
        <v>Patricio</v>
      </c>
      <c r="M22" s="7" t="str">
        <f>PRODUCTOS[[#This Row],[Responsable Información]]</f>
        <v>Silvia</v>
      </c>
      <c r="N22" s="7"/>
      <c r="O22" s="7" t="s">
        <v>960</v>
      </c>
      <c r="P22" s="7"/>
      <c r="Q22" s="7"/>
      <c r="R22" s="7"/>
      <c r="S22" s="7"/>
      <c r="T22" s="7"/>
      <c r="U22" s="7"/>
      <c r="V22" s="7"/>
      <c r="W22" s="7"/>
      <c r="X22" s="7"/>
      <c r="Y22" s="100"/>
      <c r="Z22" s="7"/>
      <c r="AA22" s="7"/>
      <c r="AB22" s="7"/>
      <c r="AC22" s="7" t="s">
        <v>878</v>
      </c>
      <c r="AD22" s="7" t="str">
        <f>SHOPIFY[[#This Row],[Data]]</f>
        <v>DATAEDUCACIÓN</v>
      </c>
      <c r="AE22" s="7" t="str">
        <f>PRODUCTOS[[#This Row],[Tecnología]]</f>
        <v>POWER BI</v>
      </c>
      <c r="AF22" s="7"/>
      <c r="AG22" s="7"/>
      <c r="AH22" s="7"/>
      <c r="AI22" s="7"/>
      <c r="AJ22" s="7"/>
      <c r="AK22" s="7"/>
      <c r="AL22" s="7"/>
      <c r="AM22" s="7"/>
      <c r="AN22" s="7"/>
      <c r="AO22" s="7"/>
      <c r="AP22" s="7"/>
      <c r="AQ22" s="7"/>
      <c r="AR22" s="7"/>
      <c r="AS22" s="7"/>
      <c r="AT22" s="105"/>
      <c r="AW22" s="7"/>
      <c r="AX22" s="38"/>
    </row>
    <row r="23" spans="1:50" ht="108" x14ac:dyDescent="0.35">
      <c r="A23" s="2" t="str">
        <f>PRODUCTOS[[#This Row],[id_data]]</f>
        <v>0018</v>
      </c>
      <c r="B23" s="2" t="str">
        <f>PRODUCTOS[[#This Row],[Corr_Producto]]</f>
        <v>00016</v>
      </c>
      <c r="C23" s="2" t="str">
        <f>PRODUCTOS[[#This Row],[Data]]</f>
        <v>DATAEVALUACIÓN</v>
      </c>
      <c r="D23" s="45" t="str">
        <f>PRODUCTOS[[#This Row],[id_producto]]</f>
        <v>0018-01-00016</v>
      </c>
      <c r="E23" s="45" t="str">
        <f>PRODUCTOS[[#This Row],[Producto asociado ]]</f>
        <v>Evaluación de Programas/Instituciones 1997-2020</v>
      </c>
      <c r="F23" s="7" t="str">
        <f>PRODUCTOS[[#This Row],[Nombre comercial]]</f>
        <v>Evaluación de Programas e Instituciones del servicio público (1997-2000).</v>
      </c>
      <c r="G23" s="7" t="e">
        <f>#REF!</f>
        <v>#REF!</v>
      </c>
      <c r="H23" s="7" t="e">
        <f>#REF!</f>
        <v>#REF!</v>
      </c>
      <c r="I23" s="7" t="e">
        <f>#REF!</f>
        <v>#REF!</v>
      </c>
      <c r="J23" s="7">
        <f>PRODUCTOS[[#This Row],[Estado]]</f>
        <v>0</v>
      </c>
      <c r="K23" s="103">
        <f>PRODUCTOS[[#This Row],[Avance]]</f>
        <v>1</v>
      </c>
      <c r="L23" s="7" t="str">
        <f>PRODUCTOS[[#This Row],[Responsable Desarrollo]]</f>
        <v>Patricio</v>
      </c>
      <c r="M23" s="7" t="str">
        <f>PRODUCTOS[[#This Row],[Responsable Información]]</f>
        <v>Reyes-Monse</v>
      </c>
      <c r="N23" s="7" t="s">
        <v>1134</v>
      </c>
      <c r="O23" s="7" t="s">
        <v>960</v>
      </c>
      <c r="P23" s="7"/>
      <c r="Q23" s="7"/>
      <c r="R23" s="7"/>
      <c r="S23" s="7"/>
      <c r="T23" s="7"/>
      <c r="U23" s="7"/>
      <c r="V23" s="7"/>
      <c r="W23" s="7"/>
      <c r="X23" s="7"/>
      <c r="Y23" s="7" t="s">
        <v>1168</v>
      </c>
      <c r="Z23" s="7" t="s">
        <v>1159</v>
      </c>
      <c r="AA23" s="7" t="s">
        <v>193</v>
      </c>
      <c r="AB23" s="7" t="s">
        <v>1169</v>
      </c>
      <c r="AC23" s="7" t="s">
        <v>878</v>
      </c>
      <c r="AD23" s="7" t="str">
        <f>SHOPIFY[[#This Row],[Data]]</f>
        <v>DATAEVALUACIÓN</v>
      </c>
      <c r="AE23" s="7" t="str">
        <f>PRODUCTOS[[#This Row],[Tecnología]]</f>
        <v>POWER BI</v>
      </c>
      <c r="AF23" s="7"/>
      <c r="AG23" s="7"/>
      <c r="AH23" s="7"/>
      <c r="AI23" s="7"/>
      <c r="AJ23" s="7"/>
      <c r="AK23" s="7"/>
      <c r="AL23" s="7" t="s">
        <v>1170</v>
      </c>
      <c r="AM23" s="7" t="s">
        <v>962</v>
      </c>
      <c r="AN23" s="100"/>
      <c r="AO23" s="7" t="s">
        <v>880</v>
      </c>
      <c r="AP23" s="7" t="s">
        <v>881</v>
      </c>
      <c r="AQ23" s="7" t="s">
        <v>1161</v>
      </c>
      <c r="AR23" s="7">
        <v>1</v>
      </c>
      <c r="AS23" s="7" t="s">
        <v>1171</v>
      </c>
      <c r="AT23" s="106" t="s">
        <v>181</v>
      </c>
      <c r="AW23" s="7"/>
      <c r="AX23" s="38"/>
    </row>
    <row r="24" spans="1:50" ht="36" x14ac:dyDescent="0.35">
      <c r="A24" s="2" t="str">
        <f>PRODUCTOS[[#This Row],[id_data]]</f>
        <v>0002</v>
      </c>
      <c r="B24" s="2" t="str">
        <f>PRODUCTOS[[#This Row],[Corr_Producto]]</f>
        <v>00017</v>
      </c>
      <c r="C24" s="2" t="str">
        <f>PRODUCTOS[[#This Row],[Data]]</f>
        <v>DATACLIMÁTICO</v>
      </c>
      <c r="D24" s="2" t="str">
        <f>PRODUCTOS[[#This Row],[id_producto]]</f>
        <v>0002-01-00017</v>
      </c>
      <c r="E24" s="2" t="str">
        <f>PRODUCTOS[[#This Row],[Producto asociado ]]</f>
        <v>Emisiones de GEI en Chile 1990 - 2016</v>
      </c>
      <c r="F24" s="7" t="str">
        <f>PRODUCTOS[[#This Row],[Nombre comercial]]</f>
        <v>Emisiones de GEI (1990-2016)</v>
      </c>
      <c r="G24" s="7" t="e">
        <f>#REF!</f>
        <v>#REF!</v>
      </c>
      <c r="H24" s="7" t="e">
        <f>#REF!</f>
        <v>#REF!</v>
      </c>
      <c r="I24" s="7" t="e">
        <f>#REF!</f>
        <v>#REF!</v>
      </c>
      <c r="J24" s="7">
        <f>PRODUCTOS[[#This Row],[Estado]]</f>
        <v>0</v>
      </c>
      <c r="K24" s="103">
        <f>PRODUCTOS[[#This Row],[Avance]]</f>
        <v>0.4</v>
      </c>
      <c r="L24" s="7" t="str">
        <f>PRODUCTOS[[#This Row],[Responsable Desarrollo]]</f>
        <v>Patricio</v>
      </c>
      <c r="M24" s="7" t="str">
        <f>PRODUCTOS[[#This Row],[Responsable Información]]</f>
        <v>Natalia</v>
      </c>
      <c r="N24" s="7" t="s">
        <v>1135</v>
      </c>
      <c r="O24" s="7"/>
      <c r="P24" s="7"/>
      <c r="Q24" s="7"/>
      <c r="R24" s="7"/>
      <c r="S24" s="7"/>
      <c r="T24" s="7"/>
      <c r="U24" s="7"/>
      <c r="V24" s="7"/>
      <c r="W24" s="7"/>
      <c r="X24" s="7"/>
      <c r="Y24" s="7"/>
      <c r="Z24" s="7"/>
      <c r="AA24" s="7"/>
      <c r="AB24" s="7"/>
      <c r="AC24" s="7" t="s">
        <v>878</v>
      </c>
      <c r="AD24" s="7" t="str">
        <f>SHOPIFY[[#This Row],[Data]]</f>
        <v>DATACLIMÁTICO</v>
      </c>
      <c r="AE24" s="7" t="str">
        <f>PRODUCTOS[[#This Row],[Tecnología]]</f>
        <v>POWER BI</v>
      </c>
      <c r="AF24" s="7"/>
      <c r="AG24" s="7"/>
      <c r="AH24" s="7"/>
      <c r="AI24" s="7"/>
      <c r="AJ24" s="7"/>
      <c r="AK24" s="7"/>
      <c r="AL24" s="7"/>
      <c r="AM24" s="7"/>
      <c r="AN24" s="7"/>
      <c r="AO24" s="7"/>
      <c r="AP24" s="7"/>
      <c r="AQ24" s="7"/>
      <c r="AR24" s="7"/>
      <c r="AS24" s="7"/>
      <c r="AT24" s="105"/>
      <c r="AW24" s="7"/>
      <c r="AX24" s="38"/>
    </row>
    <row r="25" spans="1:50" ht="29" x14ac:dyDescent="0.35">
      <c r="A25" s="2" t="str">
        <f>PRODUCTOS[[#This Row],[id_data]]</f>
        <v>0002</v>
      </c>
      <c r="B25" s="2" t="str">
        <f>PRODUCTOS[[#This Row],[Corr_Producto]]</f>
        <v>00018</v>
      </c>
      <c r="C25" s="2" t="str">
        <f>PRODUCTOS[[#This Row],[Data]]</f>
        <v>DATACLIMÁTICO</v>
      </c>
      <c r="D25" s="2" t="str">
        <f>PRODUCTOS[[#This Row],[id_producto]]</f>
        <v>0002-01-00018</v>
      </c>
      <c r="E25" s="2" t="str">
        <f>PRODUCTOS[[#This Row],[Producto asociado ]]</f>
        <v>Evolución de temperatura, precipitación y aridez</v>
      </c>
      <c r="F25" s="7">
        <f>PRODUCTOS[[#This Row],[Nombre comercial]]</f>
        <v>0</v>
      </c>
      <c r="G25" s="7" t="e">
        <f>#REF!</f>
        <v>#REF!</v>
      </c>
      <c r="H25" s="7" t="e">
        <f>#REF!</f>
        <v>#REF!</v>
      </c>
      <c r="I25" s="7" t="e">
        <f>#REF!</f>
        <v>#REF!</v>
      </c>
      <c r="J25" s="7">
        <f>PRODUCTOS[[#This Row],[Estado]]</f>
        <v>0</v>
      </c>
      <c r="K25" s="103">
        <f>PRODUCTOS[[#This Row],[Avance]]</f>
        <v>0</v>
      </c>
      <c r="L25" s="7">
        <f>PRODUCTOS[[#This Row],[Responsable Desarrollo]]</f>
        <v>0</v>
      </c>
      <c r="M25" s="7" t="str">
        <f>PRODUCTOS[[#This Row],[Responsable Información]]</f>
        <v>Natalia</v>
      </c>
      <c r="N25" s="7"/>
      <c r="O25" s="7"/>
      <c r="P25" s="7"/>
      <c r="Q25" s="7"/>
      <c r="R25" s="7"/>
      <c r="S25" s="7"/>
      <c r="T25" s="7"/>
      <c r="U25" s="7"/>
      <c r="V25" s="7"/>
      <c r="W25" s="7"/>
      <c r="X25" s="7"/>
      <c r="Y25" s="7"/>
      <c r="Z25" s="7"/>
      <c r="AA25" s="7"/>
      <c r="AB25" s="7"/>
      <c r="AC25" s="7" t="s">
        <v>878</v>
      </c>
      <c r="AD25" s="7" t="str">
        <f>SHOPIFY[[#This Row],[Data]]</f>
        <v>DATACLIMÁTICO</v>
      </c>
      <c r="AE25" s="7">
        <f>PRODUCTOS[[#This Row],[Tecnología]]</f>
        <v>0</v>
      </c>
      <c r="AF25" s="7"/>
      <c r="AG25" s="7"/>
      <c r="AH25" s="7"/>
      <c r="AI25" s="7"/>
      <c r="AJ25" s="7"/>
      <c r="AK25" s="7"/>
      <c r="AL25" s="7"/>
      <c r="AM25" s="7"/>
      <c r="AN25" s="7"/>
      <c r="AO25" s="7"/>
      <c r="AP25" s="7"/>
      <c r="AQ25" s="7"/>
      <c r="AR25" s="7"/>
      <c r="AS25" s="7"/>
      <c r="AT25" s="105"/>
      <c r="AW25" s="7"/>
      <c r="AX25" s="38"/>
    </row>
    <row r="26" spans="1:50" ht="29" x14ac:dyDescent="0.35">
      <c r="A26" s="2" t="str">
        <f>PRODUCTOS[[#This Row],[id_data]]</f>
        <v>0002</v>
      </c>
      <c r="B26" s="2" t="str">
        <f>PRODUCTOS[[#This Row],[Corr_Producto]]</f>
        <v>00019</v>
      </c>
      <c r="C26" s="2" t="str">
        <f>PRODUCTOS[[#This Row],[Data]]</f>
        <v>DATACLIMÁTICO</v>
      </c>
      <c r="D26" s="2" t="str">
        <f>PRODUCTOS[[#This Row],[id_producto]]</f>
        <v>0002-01-00019</v>
      </c>
      <c r="E26" s="2" t="str">
        <f>PRODUCTOS[[#This Row],[Producto asociado ]]</f>
        <v>Impacto/Amenaza de los Desastres Naturales en Chile 1900-2019</v>
      </c>
      <c r="F26" s="7">
        <f>PRODUCTOS[[#This Row],[Nombre comercial]]</f>
        <v>0</v>
      </c>
      <c r="G26" s="7" t="e">
        <f>#REF!</f>
        <v>#REF!</v>
      </c>
      <c r="H26" s="7" t="e">
        <f>#REF!</f>
        <v>#REF!</v>
      </c>
      <c r="I26" s="7" t="e">
        <f>#REF!</f>
        <v>#REF!</v>
      </c>
      <c r="J26" s="7">
        <f>PRODUCTOS[[#This Row],[Estado]]</f>
        <v>0</v>
      </c>
      <c r="K26" s="103">
        <f>PRODUCTOS[[#This Row],[Avance]]</f>
        <v>0</v>
      </c>
      <c r="L26" s="7">
        <f>PRODUCTOS[[#This Row],[Responsable Desarrollo]]</f>
        <v>0</v>
      </c>
      <c r="M26" s="7" t="str">
        <f>PRODUCTOS[[#This Row],[Responsable Información]]</f>
        <v>Natalia</v>
      </c>
      <c r="N26" s="7"/>
      <c r="O26" s="7"/>
      <c r="P26" s="7"/>
      <c r="Q26" s="7"/>
      <c r="R26" s="7"/>
      <c r="S26" s="7"/>
      <c r="T26" s="7"/>
      <c r="U26" s="7"/>
      <c r="V26" s="7"/>
      <c r="W26" s="7"/>
      <c r="X26" s="7"/>
      <c r="Y26" s="7"/>
      <c r="Z26" s="7"/>
      <c r="AA26" s="7"/>
      <c r="AB26" s="7"/>
      <c r="AC26" s="7" t="s">
        <v>878</v>
      </c>
      <c r="AD26" s="7" t="str">
        <f>SHOPIFY[[#This Row],[Data]]</f>
        <v>DATACLIMÁTICO</v>
      </c>
      <c r="AE26" s="7">
        <f>PRODUCTOS[[#This Row],[Tecnología]]</f>
        <v>0</v>
      </c>
      <c r="AF26" s="7"/>
      <c r="AG26" s="7"/>
      <c r="AH26" s="7"/>
      <c r="AI26" s="7"/>
      <c r="AJ26" s="7"/>
      <c r="AK26" s="7"/>
      <c r="AL26" s="7"/>
      <c r="AM26" s="7"/>
      <c r="AN26" s="7"/>
      <c r="AO26" s="7"/>
      <c r="AP26" s="7"/>
      <c r="AQ26" s="7"/>
      <c r="AR26" s="7"/>
      <c r="AS26" s="7"/>
      <c r="AT26" s="105"/>
      <c r="AW26" s="7"/>
      <c r="AX26" s="38"/>
    </row>
    <row r="27" spans="1:50" ht="29" x14ac:dyDescent="0.35">
      <c r="A27" s="2" t="str">
        <f>PRODUCTOS[[#This Row],[id_data]]</f>
        <v>0002</v>
      </c>
      <c r="B27" s="2" t="str">
        <f>PRODUCTOS[[#This Row],[Corr_Producto]]</f>
        <v>00020</v>
      </c>
      <c r="C27" s="2" t="str">
        <f>PRODUCTOS[[#This Row],[Data]]</f>
        <v>DATACLIMÁTICO</v>
      </c>
      <c r="D27" s="2" t="str">
        <f>PRODUCTOS[[#This Row],[id_producto]]</f>
        <v>0002-01-00020</v>
      </c>
      <c r="E27" s="2" t="str">
        <f>PRODUCTOS[[#This Row],[Producto asociado ]]</f>
        <v>Sección Conceptos del Cambio Climático Global</v>
      </c>
      <c r="F27" s="7">
        <f>PRODUCTOS[[#This Row],[Nombre comercial]]</f>
        <v>0</v>
      </c>
      <c r="G27" s="7" t="e">
        <f>#REF!</f>
        <v>#REF!</v>
      </c>
      <c r="H27" s="7" t="e">
        <f>#REF!</f>
        <v>#REF!</v>
      </c>
      <c r="I27" s="7" t="e">
        <f>#REF!</f>
        <v>#REF!</v>
      </c>
      <c r="J27" s="7">
        <f>PRODUCTOS[[#This Row],[Estado]]</f>
        <v>0</v>
      </c>
      <c r="K27" s="103">
        <f>PRODUCTOS[[#This Row],[Avance]]</f>
        <v>0</v>
      </c>
      <c r="L27" s="7">
        <f>PRODUCTOS[[#This Row],[Responsable Desarrollo]]</f>
        <v>0</v>
      </c>
      <c r="M27" s="7" t="str">
        <f>PRODUCTOS[[#This Row],[Responsable Información]]</f>
        <v>Natalia</v>
      </c>
      <c r="N27" s="7"/>
      <c r="O27" s="7"/>
      <c r="P27" s="7"/>
      <c r="Q27" s="7"/>
      <c r="R27" s="7"/>
      <c r="S27" s="7"/>
      <c r="T27" s="7"/>
      <c r="U27" s="7"/>
      <c r="V27" s="7"/>
      <c r="W27" s="7"/>
      <c r="X27" s="7"/>
      <c r="Y27" s="7"/>
      <c r="Z27" s="7"/>
      <c r="AA27" s="7"/>
      <c r="AB27" s="7"/>
      <c r="AC27" s="7" t="s">
        <v>878</v>
      </c>
      <c r="AD27" s="7" t="str">
        <f>SHOPIFY[[#This Row],[Data]]</f>
        <v>DATACLIMÁTICO</v>
      </c>
      <c r="AE27" s="7">
        <f>PRODUCTOS[[#This Row],[Tecnología]]</f>
        <v>0</v>
      </c>
      <c r="AF27" s="7"/>
      <c r="AG27" s="7"/>
      <c r="AH27" s="7"/>
      <c r="AI27" s="7"/>
      <c r="AJ27" s="7"/>
      <c r="AK27" s="7"/>
      <c r="AL27" s="7"/>
      <c r="AM27" s="7"/>
      <c r="AN27" s="7"/>
      <c r="AO27" s="7"/>
      <c r="AP27" s="7"/>
      <c r="AQ27" s="7"/>
      <c r="AR27" s="7"/>
      <c r="AS27" s="7"/>
      <c r="AT27" s="105"/>
      <c r="AW27" s="7"/>
      <c r="AX27" s="38"/>
    </row>
    <row r="28" spans="1:50" ht="43.5" x14ac:dyDescent="0.35">
      <c r="A28" s="2" t="str">
        <f>PRODUCTOS[[#This Row],[id_data]]</f>
        <v>0002</v>
      </c>
      <c r="B28" s="2" t="str">
        <f>PRODUCTOS[[#This Row],[Corr_Producto]]</f>
        <v>00021</v>
      </c>
      <c r="C28" s="2" t="str">
        <f>PRODUCTOS[[#This Row],[Data]]</f>
        <v>DATACLIMÁTICO</v>
      </c>
      <c r="D28" s="2" t="str">
        <f>PRODUCTOS[[#This Row],[id_producto]]</f>
        <v>0002-01-00021</v>
      </c>
      <c r="E28" s="2" t="str">
        <f>PRODUCTOS[[#This Row],[Producto asociado ]]</f>
        <v xml:space="preserve">Sección Planes de Acción, Reportes y literatura asociada a CC Global y en Chile </v>
      </c>
      <c r="F28" s="7">
        <f>PRODUCTOS[[#This Row],[Nombre comercial]]</f>
        <v>0</v>
      </c>
      <c r="G28" s="7" t="e">
        <f>#REF!</f>
        <v>#REF!</v>
      </c>
      <c r="H28" s="7" t="e">
        <f>#REF!</f>
        <v>#REF!</v>
      </c>
      <c r="I28" s="7" t="e">
        <f>#REF!</f>
        <v>#REF!</v>
      </c>
      <c r="J28" s="7">
        <f>PRODUCTOS[[#This Row],[Estado]]</f>
        <v>0</v>
      </c>
      <c r="K28" s="103">
        <f>PRODUCTOS[[#This Row],[Avance]]</f>
        <v>0</v>
      </c>
      <c r="L28" s="7">
        <f>PRODUCTOS[[#This Row],[Responsable Desarrollo]]</f>
        <v>0</v>
      </c>
      <c r="M28" s="7" t="str">
        <f>PRODUCTOS[[#This Row],[Responsable Información]]</f>
        <v>Natalia</v>
      </c>
      <c r="N28" s="7"/>
      <c r="O28" s="7"/>
      <c r="P28" s="7"/>
      <c r="Q28" s="7"/>
      <c r="R28" s="7"/>
      <c r="S28" s="7"/>
      <c r="T28" s="7"/>
      <c r="U28" s="7"/>
      <c r="V28" s="7"/>
      <c r="W28" s="7"/>
      <c r="X28" s="7"/>
      <c r="Y28" s="7"/>
      <c r="Z28" s="7"/>
      <c r="AA28" s="7"/>
      <c r="AB28" s="7"/>
      <c r="AC28" s="7" t="s">
        <v>878</v>
      </c>
      <c r="AD28" s="7" t="str">
        <f>SHOPIFY[[#This Row],[Data]]</f>
        <v>DATACLIMÁTICO</v>
      </c>
      <c r="AE28" s="7">
        <f>PRODUCTOS[[#This Row],[Tecnología]]</f>
        <v>0</v>
      </c>
      <c r="AF28" s="7"/>
      <c r="AG28" s="7"/>
      <c r="AH28" s="7"/>
      <c r="AI28" s="7"/>
      <c r="AJ28" s="7"/>
      <c r="AK28" s="7"/>
      <c r="AL28" s="7"/>
      <c r="AM28" s="7"/>
      <c r="AN28" s="7"/>
      <c r="AO28" s="7"/>
      <c r="AP28" s="7"/>
      <c r="AQ28" s="7"/>
      <c r="AR28" s="7"/>
      <c r="AS28" s="7"/>
      <c r="AT28" s="105"/>
      <c r="AW28" s="7"/>
      <c r="AX28" s="38"/>
    </row>
    <row r="29" spans="1:50" x14ac:dyDescent="0.35">
      <c r="A29" s="2" t="str">
        <f>PRODUCTOS[[#This Row],[id_data]]</f>
        <v>0002</v>
      </c>
      <c r="B29" s="2" t="str">
        <f>PRODUCTOS[[#This Row],[Corr_Producto]]</f>
        <v>00022</v>
      </c>
      <c r="C29" s="2" t="str">
        <f>PRODUCTOS[[#This Row],[Data]]</f>
        <v>DATACLIMÁTICO</v>
      </c>
      <c r="D29" s="2" t="str">
        <f>PRODUCTOS[[#This Row],[id_producto]]</f>
        <v>0002-01-00022</v>
      </c>
      <c r="E29" s="2" t="str">
        <f>PRODUCTOS[[#This Row],[Producto asociado ]]</f>
        <v>Emisiones en tiempo real (GEE)</v>
      </c>
      <c r="F29" s="7" t="str">
        <f>PRODUCTOS[[#This Row],[Nombre comercial]]</f>
        <v>Emisiones de GEI en tiempo real</v>
      </c>
      <c r="G29" s="7" t="e">
        <f>#REF!</f>
        <v>#REF!</v>
      </c>
      <c r="H29" s="7" t="e">
        <f>#REF!</f>
        <v>#REF!</v>
      </c>
      <c r="I29" s="7" t="e">
        <f>#REF!</f>
        <v>#REF!</v>
      </c>
      <c r="J29" s="7">
        <f>PRODUCTOS[[#This Row],[Estado]]</f>
        <v>0</v>
      </c>
      <c r="K29" s="103">
        <f>PRODUCTOS[[#This Row],[Avance]]</f>
        <v>0.5</v>
      </c>
      <c r="L29" s="7" t="str">
        <f>PRODUCTOS[[#This Row],[Responsable Desarrollo]]</f>
        <v>Efraín</v>
      </c>
      <c r="M29" s="7" t="str">
        <f>PRODUCTOS[[#This Row],[Responsable Información]]</f>
        <v>Efraín</v>
      </c>
      <c r="N29" s="7"/>
      <c r="O29" s="7"/>
      <c r="P29" s="7"/>
      <c r="Q29" s="7"/>
      <c r="R29" s="7"/>
      <c r="S29" s="7"/>
      <c r="T29" s="7"/>
      <c r="U29" s="7"/>
      <c r="V29" s="7"/>
      <c r="W29" s="7"/>
      <c r="X29" s="7"/>
      <c r="Y29" s="7"/>
      <c r="Z29" s="7"/>
      <c r="AA29" s="7"/>
      <c r="AB29" s="7"/>
      <c r="AC29" s="7" t="s">
        <v>878</v>
      </c>
      <c r="AD29" s="7" t="str">
        <f>SHOPIFY[[#This Row],[Data]]</f>
        <v>DATACLIMÁTICO</v>
      </c>
      <c r="AE29" s="7" t="str">
        <f>PRODUCTOS[[#This Row],[Tecnología]]</f>
        <v>GEE</v>
      </c>
      <c r="AF29" s="7"/>
      <c r="AG29" s="7"/>
      <c r="AH29" s="7"/>
      <c r="AI29" s="7"/>
      <c r="AJ29" s="7"/>
      <c r="AK29" s="7"/>
      <c r="AL29" s="7"/>
      <c r="AM29" s="7"/>
      <c r="AN29" s="7"/>
      <c r="AO29" s="7"/>
      <c r="AP29" s="7"/>
      <c r="AQ29" s="7"/>
      <c r="AR29" s="7"/>
      <c r="AS29" s="7"/>
      <c r="AT29" s="105"/>
      <c r="AW29" s="7"/>
      <c r="AX29" s="38"/>
    </row>
    <row r="30" spans="1:50" ht="29" x14ac:dyDescent="0.35">
      <c r="A30" s="2" t="str">
        <f>PRODUCTOS[[#This Row],[id_data]]</f>
        <v>0001</v>
      </c>
      <c r="B30" s="2" t="str">
        <f>PRODUCTOS[[#This Row],[Corr_Producto]]</f>
        <v>00023</v>
      </c>
      <c r="C30" s="2" t="str">
        <f>PRODUCTOS[[#This Row],[Data]]</f>
        <v>DATASALUD</v>
      </c>
      <c r="D30" s="2" t="str">
        <f>PRODUCTOS[[#This Row],[id_producto]]</f>
        <v>0001-01-00023</v>
      </c>
      <c r="E30" s="2" t="str">
        <f>PRODUCTOS[[#This Row],[Producto asociado ]]</f>
        <v>Enfremedades: HPV Cáncer Cervicouterino</v>
      </c>
      <c r="F30" s="7">
        <f>PRODUCTOS[[#This Row],[Nombre comercial]]</f>
        <v>0</v>
      </c>
      <c r="G30" s="7" t="e">
        <f>#REF!</f>
        <v>#REF!</v>
      </c>
      <c r="H30" s="7" t="e">
        <f>#REF!</f>
        <v>#REF!</v>
      </c>
      <c r="I30" s="7" t="e">
        <f>#REF!</f>
        <v>#REF!</v>
      </c>
      <c r="J30" s="7">
        <f>PRODUCTOS[[#This Row],[Estado]]</f>
        <v>0</v>
      </c>
      <c r="K30" s="103">
        <f>PRODUCTOS[[#This Row],[Avance]]</f>
        <v>0.3</v>
      </c>
      <c r="L30" s="7" t="str">
        <f>PRODUCTOS[[#This Row],[Responsable Desarrollo]]</f>
        <v>Patricio</v>
      </c>
      <c r="M30" s="7" t="str">
        <f>PRODUCTOS[[#This Row],[Responsable Información]]</f>
        <v>Carolina</v>
      </c>
      <c r="N30" s="7"/>
      <c r="O30" s="7"/>
      <c r="P30" s="7"/>
      <c r="Q30" s="7"/>
      <c r="R30" s="7"/>
      <c r="S30" s="7"/>
      <c r="T30" s="7"/>
      <c r="U30" s="7"/>
      <c r="V30" s="7"/>
      <c r="W30" s="7"/>
      <c r="X30" s="7"/>
      <c r="Y30" s="7"/>
      <c r="Z30" s="7"/>
      <c r="AA30" s="7"/>
      <c r="AB30" s="7"/>
      <c r="AC30" s="7" t="s">
        <v>878</v>
      </c>
      <c r="AD30" s="7" t="str">
        <f>SHOPIFY[[#This Row],[Data]]</f>
        <v>DATASALUD</v>
      </c>
      <c r="AE30" s="7" t="str">
        <f>PRODUCTOS[[#This Row],[Tecnología]]</f>
        <v>POWER BI</v>
      </c>
      <c r="AF30" s="7"/>
      <c r="AG30" s="7"/>
      <c r="AH30" s="7"/>
      <c r="AI30" s="7"/>
      <c r="AJ30" s="7"/>
      <c r="AK30" s="7"/>
      <c r="AL30" s="7"/>
      <c r="AM30" s="7"/>
      <c r="AN30" s="7"/>
      <c r="AO30" s="7"/>
      <c r="AP30" s="7"/>
      <c r="AQ30" s="7"/>
      <c r="AR30" s="7"/>
      <c r="AS30" s="7"/>
      <c r="AT30" s="105"/>
      <c r="AW30" s="7"/>
      <c r="AX30" s="38"/>
    </row>
    <row r="31" spans="1:50" x14ac:dyDescent="0.35">
      <c r="A31" s="2" t="str">
        <f>PRODUCTOS[[#This Row],[id_data]]</f>
        <v>0001</v>
      </c>
      <c r="B31" s="2" t="str">
        <f>PRODUCTOS[[#This Row],[Corr_Producto]]</f>
        <v>00024</v>
      </c>
      <c r="C31" s="2" t="str">
        <f>PRODUCTOS[[#This Row],[Data]]</f>
        <v>DATASALUD</v>
      </c>
      <c r="D31" s="2" t="str">
        <f>PRODUCTOS[[#This Row],[id_producto]]</f>
        <v>0001-01-00024</v>
      </c>
      <c r="E31" s="2" t="str">
        <f>PRODUCTOS[[#This Row],[Producto asociado ]]</f>
        <v>Estadísticas vitales</v>
      </c>
      <c r="F31" s="7">
        <f>PRODUCTOS[[#This Row],[Nombre comercial]]</f>
        <v>0</v>
      </c>
      <c r="G31" s="7" t="e">
        <f>#REF!</f>
        <v>#REF!</v>
      </c>
      <c r="H31" s="7" t="e">
        <f>#REF!</f>
        <v>#REF!</v>
      </c>
      <c r="I31" s="7" t="e">
        <f>#REF!</f>
        <v>#REF!</v>
      </c>
      <c r="J31" s="7">
        <f>PRODUCTOS[[#This Row],[Estado]]</f>
        <v>0</v>
      </c>
      <c r="K31" s="103">
        <f>PRODUCTOS[[#This Row],[Avance]]</f>
        <v>0.3</v>
      </c>
      <c r="L31" s="7" t="str">
        <f>PRODUCTOS[[#This Row],[Responsable Desarrollo]]</f>
        <v>Patricio</v>
      </c>
      <c r="M31" s="7" t="str">
        <f>PRODUCTOS[[#This Row],[Responsable Información]]</f>
        <v>Carolina</v>
      </c>
      <c r="N31" s="7"/>
      <c r="O31" s="7"/>
      <c r="P31" s="7"/>
      <c r="Q31" s="7"/>
      <c r="R31" s="7"/>
      <c r="S31" s="7"/>
      <c r="T31" s="7"/>
      <c r="U31" s="7"/>
      <c r="V31" s="7"/>
      <c r="W31" s="7"/>
      <c r="X31" s="7"/>
      <c r="Y31" s="7"/>
      <c r="Z31" s="7"/>
      <c r="AA31" s="7"/>
      <c r="AB31" s="7"/>
      <c r="AC31" s="7" t="s">
        <v>878</v>
      </c>
      <c r="AD31" s="7" t="str">
        <f>SHOPIFY[[#This Row],[Data]]</f>
        <v>DATASALUD</v>
      </c>
      <c r="AE31" s="7" t="str">
        <f>PRODUCTOS[[#This Row],[Tecnología]]</f>
        <v>POWER BI</v>
      </c>
      <c r="AF31" s="7"/>
      <c r="AG31" s="7"/>
      <c r="AH31" s="7"/>
      <c r="AI31" s="7"/>
      <c r="AJ31" s="7"/>
      <c r="AK31" s="7"/>
      <c r="AL31" s="7"/>
      <c r="AM31" s="7"/>
      <c r="AN31" s="7"/>
      <c r="AO31" s="7"/>
      <c r="AP31" s="7"/>
      <c r="AQ31" s="7"/>
      <c r="AR31" s="7"/>
      <c r="AS31" s="7"/>
      <c r="AT31" s="105"/>
      <c r="AW31" s="7"/>
      <c r="AX31" s="38"/>
    </row>
    <row r="32" spans="1:50" ht="36" x14ac:dyDescent="0.35">
      <c r="A32" s="2" t="str">
        <f>PRODUCTOS[[#This Row],[id_data]]</f>
        <v>0001</v>
      </c>
      <c r="B32" s="2" t="str">
        <f>PRODUCTOS[[#This Row],[Corr_Producto]]</f>
        <v>00025</v>
      </c>
      <c r="C32" s="2" t="str">
        <f>PRODUCTOS[[#This Row],[Data]]</f>
        <v>DATASALUD</v>
      </c>
      <c r="D32" s="99" t="str">
        <f>PRODUCTOS[[#This Row],[id_producto]]</f>
        <v>0001-01-00025</v>
      </c>
      <c r="E32" s="99" t="str">
        <f>PRODUCTOS[[#This Row],[Producto asociado ]]</f>
        <v>Emergency web</v>
      </c>
      <c r="F32" s="7" t="str">
        <f>PRODUCTOS[[#This Row],[Nombre comercial]]</f>
        <v>Emergencias de salud</v>
      </c>
      <c r="G32" s="7" t="e">
        <f>#REF!</f>
        <v>#REF!</v>
      </c>
      <c r="H32" s="7" t="e">
        <f>#REF!</f>
        <v>#REF!</v>
      </c>
      <c r="I32" s="7" t="e">
        <f>#REF!</f>
        <v>#REF!</v>
      </c>
      <c r="J32" s="7">
        <f>PRODUCTOS[[#This Row],[Estado]]</f>
        <v>0</v>
      </c>
      <c r="K32" s="103">
        <f>PRODUCTOS[[#This Row],[Avance]]</f>
        <v>0.5</v>
      </c>
      <c r="L32" s="7" t="str">
        <f>PRODUCTOS[[#This Row],[Responsable Desarrollo]]</f>
        <v>Abner-Patricio</v>
      </c>
      <c r="M32" s="7" t="str">
        <f>PRODUCTOS[[#This Row],[Responsable Información]]</f>
        <v>Carolina</v>
      </c>
      <c r="N32" s="7"/>
      <c r="O32" s="7" t="s">
        <v>965</v>
      </c>
      <c r="P32" s="7" t="s">
        <v>966</v>
      </c>
      <c r="Q32" s="7"/>
      <c r="R32" s="7"/>
      <c r="S32" s="7"/>
      <c r="T32" s="7"/>
      <c r="U32" s="7"/>
      <c r="V32" s="7"/>
      <c r="W32" s="7"/>
      <c r="X32" s="7"/>
      <c r="Y32" s="7" t="s">
        <v>968</v>
      </c>
      <c r="Z32" s="7"/>
      <c r="AA32" s="7"/>
      <c r="AB32" s="7"/>
      <c r="AC32" s="7" t="s">
        <v>878</v>
      </c>
      <c r="AD32" s="7" t="str">
        <f>SHOPIFY[[#This Row],[Data]]</f>
        <v>DATASALUD</v>
      </c>
      <c r="AE32" s="7" t="str">
        <f>PRODUCTOS[[#This Row],[Tecnología]]</f>
        <v>ARCGIS-POWER BI</v>
      </c>
      <c r="AF32" s="7"/>
      <c r="AG32" s="7"/>
      <c r="AH32" s="7"/>
      <c r="AI32" s="7"/>
      <c r="AJ32" s="7"/>
      <c r="AK32" s="7"/>
      <c r="AL32" s="7"/>
      <c r="AM32" s="7" t="s">
        <v>963</v>
      </c>
      <c r="AN32" s="7"/>
      <c r="AO32" s="7"/>
      <c r="AP32" s="7"/>
      <c r="AQ32" s="7"/>
      <c r="AR32" s="7"/>
      <c r="AS32" s="7"/>
      <c r="AT32" s="105"/>
      <c r="AW32" s="7"/>
      <c r="AX32" s="13"/>
    </row>
    <row r="33" spans="1:50" ht="29" x14ac:dyDescent="0.35">
      <c r="A33" s="2" t="str">
        <f>PRODUCTOS[[#This Row],[id_data]]</f>
        <v>0019</v>
      </c>
      <c r="B33" s="2" t="str">
        <f>PRODUCTOS[[#This Row],[Corr_Producto]]</f>
        <v>00026</v>
      </c>
      <c r="C33" s="2" t="str">
        <f>PRODUCTOS[[#This Row],[Data]]</f>
        <v>DATAPUEBLOS</v>
      </c>
      <c r="D33" s="2" t="str">
        <f>PRODUCTOS[[#This Row],[id_producto]]</f>
        <v>0019-02-00026</v>
      </c>
      <c r="E33" s="2" t="str">
        <f>PRODUCTOS[[#This Row],[Producto asociado ]]</f>
        <v>Mapa Pueblos y  Comunidades Linguisticas  - GT</v>
      </c>
      <c r="F33" s="7">
        <f>PRODUCTOS[[#This Row],[Nombre comercial]]</f>
        <v>0</v>
      </c>
      <c r="G33" s="7" t="e">
        <f>#REF!</f>
        <v>#REF!</v>
      </c>
      <c r="H33" s="7" t="e">
        <f>#REF!</f>
        <v>#REF!</v>
      </c>
      <c r="I33" s="7" t="e">
        <f>#REF!</f>
        <v>#REF!</v>
      </c>
      <c r="J33" s="7">
        <f>PRODUCTOS[[#This Row],[Estado]]</f>
        <v>0</v>
      </c>
      <c r="K33" s="103">
        <f>PRODUCTOS[[#This Row],[Avance]]</f>
        <v>0</v>
      </c>
      <c r="L33" s="7">
        <f>PRODUCTOS[[#This Row],[Responsable Desarrollo]]</f>
        <v>0</v>
      </c>
      <c r="M33" s="7">
        <f>PRODUCTOS[[#This Row],[Responsable Información]]</f>
        <v>0</v>
      </c>
      <c r="N33" s="7"/>
      <c r="O33" s="7"/>
      <c r="P33" s="7"/>
      <c r="Q33" s="7"/>
      <c r="R33" s="7"/>
      <c r="S33" s="7"/>
      <c r="T33" s="7"/>
      <c r="U33" s="7"/>
      <c r="V33" s="7"/>
      <c r="W33" s="7"/>
      <c r="X33" s="7"/>
      <c r="Y33" s="7"/>
      <c r="Z33" s="7"/>
      <c r="AA33" s="7"/>
      <c r="AB33" s="7"/>
      <c r="AC33" s="7" t="s">
        <v>878</v>
      </c>
      <c r="AD33" s="7" t="str">
        <f>SHOPIFY[[#This Row],[Data]]</f>
        <v>DATAPUEBLOS</v>
      </c>
      <c r="AE33" s="7">
        <f>PRODUCTOS[[#This Row],[Tecnología]]</f>
        <v>0</v>
      </c>
      <c r="AF33" s="7"/>
      <c r="AG33" s="7"/>
      <c r="AH33" s="7"/>
      <c r="AI33" s="7"/>
      <c r="AJ33" s="7"/>
      <c r="AK33" s="7"/>
      <c r="AL33" s="7"/>
      <c r="AM33" s="7"/>
      <c r="AN33" s="7"/>
      <c r="AO33" s="7"/>
      <c r="AP33" s="7"/>
      <c r="AQ33" s="7"/>
      <c r="AR33" s="7"/>
      <c r="AS33" s="7"/>
      <c r="AT33" s="105"/>
      <c r="AW33" s="7"/>
      <c r="AX33" s="38"/>
    </row>
    <row r="34" spans="1:50" ht="29" x14ac:dyDescent="0.35">
      <c r="A34" s="2" t="str">
        <f>PRODUCTOS[[#This Row],[id_data]]</f>
        <v>0019</v>
      </c>
      <c r="B34" s="2" t="str">
        <f>PRODUCTOS[[#This Row],[Corr_Producto]]</f>
        <v>00027</v>
      </c>
      <c r="C34" s="2" t="str">
        <f>PRODUCTOS[[#This Row],[Data]]</f>
        <v>DATAPUEBLOS</v>
      </c>
      <c r="D34" s="2" t="str">
        <f>PRODUCTOS[[#This Row],[id_producto]]</f>
        <v>0019-04-00027</v>
      </c>
      <c r="E34" s="2" t="str">
        <f>PRODUCTOS[[#This Row],[Producto asociado ]]</f>
        <v>Mapa Pueblos y  Comunidades Linguisticas  - HN</v>
      </c>
      <c r="F34" s="7">
        <f>PRODUCTOS[[#This Row],[Nombre comercial]]</f>
        <v>0</v>
      </c>
      <c r="G34" s="7" t="e">
        <f>#REF!</f>
        <v>#REF!</v>
      </c>
      <c r="H34" s="7" t="e">
        <f>#REF!</f>
        <v>#REF!</v>
      </c>
      <c r="I34" s="7" t="e">
        <f>#REF!</f>
        <v>#REF!</v>
      </c>
      <c r="J34" s="7">
        <f>PRODUCTOS[[#This Row],[Estado]]</f>
        <v>0</v>
      </c>
      <c r="K34" s="103">
        <f>PRODUCTOS[[#This Row],[Avance]]</f>
        <v>0</v>
      </c>
      <c r="L34" s="7">
        <f>PRODUCTOS[[#This Row],[Responsable Desarrollo]]</f>
        <v>0</v>
      </c>
      <c r="M34" s="7">
        <f>PRODUCTOS[[#This Row],[Responsable Información]]</f>
        <v>0</v>
      </c>
      <c r="N34" s="7"/>
      <c r="O34" s="7"/>
      <c r="P34" s="7"/>
      <c r="Q34" s="7"/>
      <c r="R34" s="7"/>
      <c r="S34" s="7"/>
      <c r="T34" s="7"/>
      <c r="U34" s="7"/>
      <c r="V34" s="7"/>
      <c r="W34" s="7"/>
      <c r="X34" s="7"/>
      <c r="Y34" s="7"/>
      <c r="Z34" s="7"/>
      <c r="AA34" s="7"/>
      <c r="AB34" s="7"/>
      <c r="AC34" s="7" t="s">
        <v>878</v>
      </c>
      <c r="AD34" s="7" t="str">
        <f>SHOPIFY[[#This Row],[Data]]</f>
        <v>DATAPUEBLOS</v>
      </c>
      <c r="AE34" s="7">
        <f>PRODUCTOS[[#This Row],[Tecnología]]</f>
        <v>0</v>
      </c>
      <c r="AF34" s="7"/>
      <c r="AG34" s="7"/>
      <c r="AH34" s="7"/>
      <c r="AI34" s="7"/>
      <c r="AJ34" s="7"/>
      <c r="AK34" s="7"/>
      <c r="AL34" s="7"/>
      <c r="AM34" s="7"/>
      <c r="AN34" s="7"/>
      <c r="AO34" s="7"/>
      <c r="AP34" s="7"/>
      <c r="AQ34" s="7"/>
      <c r="AR34" s="7"/>
      <c r="AS34" s="7"/>
      <c r="AT34" s="105"/>
      <c r="AW34" s="7"/>
      <c r="AX34" s="38"/>
    </row>
    <row r="35" spans="1:50" x14ac:dyDescent="0.35">
      <c r="A35" s="2" t="str">
        <f>PRODUCTOS[[#This Row],[id_data]]</f>
        <v>0004</v>
      </c>
      <c r="B35" s="2" t="str">
        <f>PRODUCTOS[[#This Row],[Corr_Producto]]</f>
        <v>00028</v>
      </c>
      <c r="C35" s="2" t="str">
        <f>PRODUCTOS[[#This Row],[Data]]</f>
        <v>DATAMUNICIPIO</v>
      </c>
      <c r="D35" s="45" t="str">
        <f>PRODUCTOS[[#This Row],[id_producto]]</f>
        <v>0004-02-00028</v>
      </c>
      <c r="E35" s="45" t="str">
        <f>PRODUCTOS[[#This Row],[Producto asociado ]]</f>
        <v>Censo - GT</v>
      </c>
      <c r="F35" s="7">
        <f>PRODUCTOS[[#This Row],[Nombre comercial]]</f>
        <v>0</v>
      </c>
      <c r="G35" s="7" t="e">
        <f>#REF!</f>
        <v>#REF!</v>
      </c>
      <c r="H35" s="7" t="e">
        <f>#REF!</f>
        <v>#REF!</v>
      </c>
      <c r="I35" s="7" t="e">
        <f>#REF!</f>
        <v>#REF!</v>
      </c>
      <c r="J35" s="7">
        <f>PRODUCTOS[[#This Row],[Estado]]</f>
        <v>0</v>
      </c>
      <c r="K35" s="103">
        <f>PRODUCTOS[[#This Row],[Avance]]</f>
        <v>0.5</v>
      </c>
      <c r="L35" s="7" t="str">
        <f>PRODUCTOS[[#This Row],[Responsable Desarrollo]]</f>
        <v>Abner-Patricio</v>
      </c>
      <c r="M35" s="7" t="str">
        <f>PRODUCTOS[[#This Row],[Responsable Información]]</f>
        <v>Astrid</v>
      </c>
      <c r="N35" s="7"/>
      <c r="O35" s="7" t="s">
        <v>961</v>
      </c>
      <c r="P35" s="7" t="s">
        <v>966</v>
      </c>
      <c r="Q35" s="7"/>
      <c r="R35" s="7"/>
      <c r="S35" s="7"/>
      <c r="T35" s="7"/>
      <c r="U35" s="7"/>
      <c r="V35" s="7"/>
      <c r="W35" s="7"/>
      <c r="X35" s="7"/>
      <c r="Y35" s="100"/>
      <c r="Z35" s="7"/>
      <c r="AA35" s="7"/>
      <c r="AB35" s="7"/>
      <c r="AC35" s="7" t="s">
        <v>878</v>
      </c>
      <c r="AD35" s="7" t="str">
        <f>SHOPIFY[[#This Row],[Data]]</f>
        <v>DATAMUNICIPIO</v>
      </c>
      <c r="AE35" s="7" t="str">
        <f>PRODUCTOS[[#This Row],[Tecnología]]</f>
        <v>ARCGIS-POWER BI</v>
      </c>
      <c r="AF35" s="7"/>
      <c r="AG35" s="7"/>
      <c r="AH35" s="7"/>
      <c r="AI35" s="7"/>
      <c r="AJ35" s="7"/>
      <c r="AK35" s="7"/>
      <c r="AL35" s="7"/>
      <c r="AM35" s="7"/>
      <c r="AN35" s="7"/>
      <c r="AO35" s="7"/>
      <c r="AP35" s="7"/>
      <c r="AQ35" s="7"/>
      <c r="AR35" s="7"/>
      <c r="AS35" s="7"/>
      <c r="AT35" s="105"/>
      <c r="AW35" s="7"/>
      <c r="AX35" s="38"/>
    </row>
    <row r="36" spans="1:50" ht="83.5" customHeight="1" x14ac:dyDescent="0.35">
      <c r="A36" s="2" t="str">
        <f>PRODUCTOS[[#This Row],[id_data]]</f>
        <v>0007</v>
      </c>
      <c r="B36" s="2" t="str">
        <f>PRODUCTOS[[#This Row],[Corr_Producto]]</f>
        <v>00029</v>
      </c>
      <c r="C36" s="2" t="str">
        <f>PRODUCTOS[[#This Row],[Data]]</f>
        <v>DATAEMPRESA</v>
      </c>
      <c r="D36" s="45" t="str">
        <f>PRODUCTOS[[#This Row],[id_producto]]</f>
        <v>0007-01-00029</v>
      </c>
      <c r="E36" s="45" t="str">
        <f>PRODUCTOS[[#This Row],[Producto asociado ]]</f>
        <v>Información de Empresas Según categoría</v>
      </c>
      <c r="F36" s="7" t="str">
        <f>PRODUCTOS[[#This Row],[Nombre comercial]]</f>
        <v>Empresas Registradas en el SII</v>
      </c>
      <c r="G36" s="7" t="e">
        <f>#REF!</f>
        <v>#REF!</v>
      </c>
      <c r="H36" s="7" t="e">
        <f>#REF!</f>
        <v>#REF!</v>
      </c>
      <c r="I36" s="7" t="e">
        <f>#REF!</f>
        <v>#REF!</v>
      </c>
      <c r="J36" s="7">
        <f>PRODUCTOS[[#This Row],[Estado]]</f>
        <v>0</v>
      </c>
      <c r="K36" s="103">
        <f>PRODUCTOS[[#This Row],[Avance]]</f>
        <v>0.9</v>
      </c>
      <c r="L36" s="7" t="str">
        <f>PRODUCTOS[[#This Row],[Responsable Desarrollo]]</f>
        <v>Patricio</v>
      </c>
      <c r="M36" s="7" t="str">
        <f>PRODUCTOS[[#This Row],[Responsable Información]]</f>
        <v>Fernanda</v>
      </c>
      <c r="N36" s="7" t="s">
        <v>1136</v>
      </c>
      <c r="O36" s="7" t="s">
        <v>960</v>
      </c>
      <c r="P36" s="7" t="s">
        <v>194</v>
      </c>
      <c r="Q36" s="7"/>
      <c r="R36" s="7" t="s">
        <v>1155</v>
      </c>
      <c r="S36" s="7"/>
      <c r="T36" s="7" t="s">
        <v>1156</v>
      </c>
      <c r="U36" s="7"/>
      <c r="V36" s="7"/>
      <c r="W36" s="7"/>
      <c r="X36" s="7"/>
      <c r="Y36" s="7" t="s">
        <v>1166</v>
      </c>
      <c r="Z36" s="7" t="s">
        <v>1159</v>
      </c>
      <c r="AA36" s="7" t="s">
        <v>193</v>
      </c>
      <c r="AB36" s="7"/>
      <c r="AC36" s="7" t="s">
        <v>878</v>
      </c>
      <c r="AD36" s="7" t="str">
        <f>SHOPIFY[[#This Row],[Data]]</f>
        <v>DATAEMPRESA</v>
      </c>
      <c r="AE36" s="7" t="str">
        <f>PRODUCTOS[[#This Row],[Tecnología]]</f>
        <v>POWER BI</v>
      </c>
      <c r="AF36" s="7"/>
      <c r="AG36" s="7"/>
      <c r="AH36" s="7"/>
      <c r="AI36" s="7"/>
      <c r="AJ36" s="7"/>
      <c r="AK36" s="7"/>
      <c r="AL36" s="7" t="s">
        <v>879</v>
      </c>
      <c r="AM36" s="7" t="s">
        <v>962</v>
      </c>
      <c r="AN36" s="7"/>
      <c r="AO36" s="7" t="s">
        <v>880</v>
      </c>
      <c r="AP36" s="7" t="s">
        <v>881</v>
      </c>
      <c r="AQ36" s="100" t="s">
        <v>1161</v>
      </c>
      <c r="AR36" s="7">
        <v>1</v>
      </c>
      <c r="AS36" s="7" t="s">
        <v>1167</v>
      </c>
      <c r="AT36" s="105"/>
      <c r="AW36" s="7"/>
      <c r="AX36" s="38"/>
    </row>
    <row r="37" spans="1:50" ht="36" x14ac:dyDescent="0.35">
      <c r="A37" s="2" t="str">
        <f>PRODUCTOS[[#This Row],[id_data]]</f>
        <v>0004</v>
      </c>
      <c r="B37" s="2" t="str">
        <f>PRODUCTOS[[#This Row],[Corr_Producto]]</f>
        <v>00030</v>
      </c>
      <c r="C37" s="2" t="str">
        <f>PRODUCTOS[[#This Row],[Data]]</f>
        <v>DATAMUNICIPIO</v>
      </c>
      <c r="D37" s="45" t="str">
        <f>PRODUCTOS[[#This Row],[id_producto]]</f>
        <v>0004-02-00030</v>
      </c>
      <c r="E37" s="45" t="str">
        <f>PRODUCTOS[[#This Row],[Producto asociado ]]</f>
        <v>Ranking Gestión Municipal 2018 - GT</v>
      </c>
      <c r="F37" s="7" t="str">
        <f>PRODUCTOS[[#This Row],[Nombre comercial]]</f>
        <v>Métricas e índices para la gestión municipal</v>
      </c>
      <c r="G37" s="7" t="e">
        <f>#REF!</f>
        <v>#REF!</v>
      </c>
      <c r="H37" s="7" t="e">
        <f>#REF!</f>
        <v>#REF!</v>
      </c>
      <c r="I37" s="7" t="e">
        <f>#REF!</f>
        <v>#REF!</v>
      </c>
      <c r="J37" s="7">
        <f>PRODUCTOS[[#This Row],[Estado]]</f>
        <v>0</v>
      </c>
      <c r="K37" s="103">
        <f>PRODUCTOS[[#This Row],[Avance]]</f>
        <v>1</v>
      </c>
      <c r="L37" s="7" t="str">
        <f>PRODUCTOS[[#This Row],[Responsable Desarrollo]]</f>
        <v>Patricio</v>
      </c>
      <c r="M37" s="7" t="str">
        <f>PRODUCTOS[[#This Row],[Responsable Información]]</f>
        <v>Astrid</v>
      </c>
      <c r="N37" s="7" t="s">
        <v>1139</v>
      </c>
      <c r="O37" s="7" t="s">
        <v>961</v>
      </c>
      <c r="P37" s="7" t="s">
        <v>966</v>
      </c>
      <c r="Q37" s="7"/>
      <c r="R37" s="7"/>
      <c r="S37" s="7"/>
      <c r="T37" s="7"/>
      <c r="U37" s="7"/>
      <c r="V37" s="7"/>
      <c r="W37" s="7"/>
      <c r="X37" s="7"/>
      <c r="Y37" s="100"/>
      <c r="Z37" s="7"/>
      <c r="AA37" s="7"/>
      <c r="AB37" s="7">
        <v>2018</v>
      </c>
      <c r="AC37" s="7" t="s">
        <v>878</v>
      </c>
      <c r="AD37" s="7" t="str">
        <f>SHOPIFY[[#This Row],[Data]]</f>
        <v>DATAMUNICIPIO</v>
      </c>
      <c r="AE37" s="7" t="str">
        <f>PRODUCTOS[[#This Row],[Tecnología]]</f>
        <v>POWER BI</v>
      </c>
      <c r="AF37" s="7"/>
      <c r="AG37" s="7"/>
      <c r="AH37" s="7"/>
      <c r="AI37" s="7"/>
      <c r="AJ37" s="7"/>
      <c r="AK37" s="7"/>
      <c r="AL37" s="7"/>
      <c r="AM37" s="7"/>
      <c r="AN37" s="7"/>
      <c r="AO37" s="7"/>
      <c r="AP37" s="7"/>
      <c r="AQ37" s="7"/>
      <c r="AR37" s="7"/>
      <c r="AS37" s="7"/>
      <c r="AT37" s="105"/>
      <c r="AW37" s="7"/>
      <c r="AX37" s="38"/>
    </row>
    <row r="38" spans="1:50" x14ac:dyDescent="0.35">
      <c r="A38" s="2" t="str">
        <f>PRODUCTOS[[#This Row],[id_data]]</f>
        <v>0021</v>
      </c>
      <c r="B38" s="2" t="str">
        <f>PRODUCTOS[[#This Row],[Corr_Producto]]</f>
        <v>00031</v>
      </c>
      <c r="C38" s="2" t="str">
        <f>PRODUCTOS[[#This Row],[Data]]</f>
        <v>DATAODS</v>
      </c>
      <c r="D38" s="2" t="str">
        <f>PRODUCTOS[[#This Row],[id_producto]]</f>
        <v>0021-01-00031</v>
      </c>
      <c r="E38" s="2" t="str">
        <f>PRODUCTOS[[#This Row],[Producto asociado ]]</f>
        <v>ODS1</v>
      </c>
      <c r="F38" s="7">
        <f>PRODUCTOS[[#This Row],[Nombre comercial]]</f>
        <v>0</v>
      </c>
      <c r="G38" s="7" t="e">
        <f>#REF!</f>
        <v>#REF!</v>
      </c>
      <c r="H38" s="7" t="e">
        <f>#REF!</f>
        <v>#REF!</v>
      </c>
      <c r="I38" s="7" t="e">
        <f>#REF!</f>
        <v>#REF!</v>
      </c>
      <c r="J38" s="7">
        <f>PRODUCTOS[[#This Row],[Estado]]</f>
        <v>0</v>
      </c>
      <c r="K38" s="103">
        <f>PRODUCTOS[[#This Row],[Avance]]</f>
        <v>0</v>
      </c>
      <c r="L38" s="7">
        <f>PRODUCTOS[[#This Row],[Responsable Desarrollo]]</f>
        <v>0</v>
      </c>
      <c r="M38" s="7" t="str">
        <f>PRODUCTOS[[#This Row],[Responsable Información]]</f>
        <v>Karen</v>
      </c>
      <c r="N38" s="7"/>
      <c r="O38" s="7"/>
      <c r="P38" s="7"/>
      <c r="Q38" s="7"/>
      <c r="R38" s="7"/>
      <c r="S38" s="7"/>
      <c r="T38" s="7"/>
      <c r="U38" s="7"/>
      <c r="V38" s="7"/>
      <c r="W38" s="7"/>
      <c r="X38" s="7"/>
      <c r="Y38" s="7"/>
      <c r="Z38" s="7"/>
      <c r="AA38" s="7"/>
      <c r="AB38" s="7"/>
      <c r="AC38" s="7" t="s">
        <v>878</v>
      </c>
      <c r="AD38" s="7" t="str">
        <f>SHOPIFY[[#This Row],[Data]]</f>
        <v>DATAODS</v>
      </c>
      <c r="AE38" s="7">
        <f>PRODUCTOS[[#This Row],[Tecnología]]</f>
        <v>0</v>
      </c>
      <c r="AF38" s="7"/>
      <c r="AG38" s="7"/>
      <c r="AH38" s="7"/>
      <c r="AI38" s="7"/>
      <c r="AJ38" s="7"/>
      <c r="AK38" s="7"/>
      <c r="AL38" s="7"/>
      <c r="AM38" s="7"/>
      <c r="AN38" s="7"/>
      <c r="AO38" s="7"/>
      <c r="AP38" s="7"/>
      <c r="AQ38" s="7"/>
      <c r="AR38" s="7"/>
      <c r="AS38" s="7"/>
      <c r="AT38" s="105"/>
      <c r="AW38" s="7"/>
      <c r="AX38" s="38"/>
    </row>
    <row r="39" spans="1:50" ht="60" x14ac:dyDescent="0.35">
      <c r="A39" s="2" t="str">
        <f>PRODUCTOS[[#This Row],[id_data]]</f>
        <v>0012</v>
      </c>
      <c r="B39" s="2" t="str">
        <f>PRODUCTOS[[#This Row],[Corr_Producto]]</f>
        <v>00032</v>
      </c>
      <c r="C39" s="2" t="str">
        <f>PRODUCTOS[[#This Row],[Data]]</f>
        <v>DATARIESGO</v>
      </c>
      <c r="D39" s="45" t="str">
        <f>PRODUCTOS[[#This Row],[id_producto]]</f>
        <v>0012-01-00032</v>
      </c>
      <c r="E39" s="45" t="str">
        <f>PRODUCTOS[[#This Row],[Producto asociado ]]</f>
        <v>Mapa Femicidios 2020</v>
      </c>
      <c r="F39" s="7" t="str">
        <f>PRODUCTOS[[#This Row],[Nombre comercial]]</f>
        <v>Mapa de Femicidios en Chile (2020)</v>
      </c>
      <c r="G39" s="7" t="e">
        <f>#REF!</f>
        <v>#REF!</v>
      </c>
      <c r="H39" s="7" t="e">
        <f>#REF!</f>
        <v>#REF!</v>
      </c>
      <c r="I39" s="7" t="e">
        <f>#REF!</f>
        <v>#REF!</v>
      </c>
      <c r="J39" s="7">
        <f>PRODUCTOS[[#This Row],[Estado]]</f>
        <v>0</v>
      </c>
      <c r="K39" s="103">
        <f>PRODUCTOS[[#This Row],[Avance]]</f>
        <v>1</v>
      </c>
      <c r="L39" s="7" t="str">
        <f>PRODUCTOS[[#This Row],[Responsable Desarrollo]]</f>
        <v>Patricio</v>
      </c>
      <c r="M39" s="7" t="str">
        <f>PRODUCTOS[[#This Row],[Responsable Información]]</f>
        <v>Macarena</v>
      </c>
      <c r="N39" s="7" t="s">
        <v>1140</v>
      </c>
      <c r="O39" s="7" t="s">
        <v>960</v>
      </c>
      <c r="P39" s="7" t="s">
        <v>194</v>
      </c>
      <c r="Q39" s="100"/>
      <c r="R39" s="7"/>
      <c r="S39" s="7"/>
      <c r="T39" s="7"/>
      <c r="U39" s="7"/>
      <c r="V39" s="7"/>
      <c r="W39" s="7"/>
      <c r="X39" s="7"/>
      <c r="Y39" s="7" t="s">
        <v>1151</v>
      </c>
      <c r="Z39" s="7" t="s">
        <v>1152</v>
      </c>
      <c r="AA39" s="7" t="s">
        <v>193</v>
      </c>
      <c r="AB39" s="7" t="s">
        <v>1153</v>
      </c>
      <c r="AC39" s="7" t="s">
        <v>878</v>
      </c>
      <c r="AD39" s="7" t="str">
        <f>SHOPIFY[[#This Row],[Data]]</f>
        <v>DATARIESGO</v>
      </c>
      <c r="AE39" s="7" t="str">
        <f>PRODUCTOS[[#This Row],[Tecnología]]</f>
        <v>POWER BI</v>
      </c>
      <c r="AF39" s="7"/>
      <c r="AG39" s="7"/>
      <c r="AH39" s="7"/>
      <c r="AI39" s="7"/>
      <c r="AJ39" s="7"/>
      <c r="AK39" s="7"/>
      <c r="AL39" s="7" t="s">
        <v>879</v>
      </c>
      <c r="AM39" s="7" t="s">
        <v>962</v>
      </c>
      <c r="AN39" s="7" t="s">
        <v>43</v>
      </c>
      <c r="AO39" s="7" t="s">
        <v>880</v>
      </c>
      <c r="AP39" s="7" t="s">
        <v>881</v>
      </c>
      <c r="AQ39" s="7" t="s">
        <v>1154</v>
      </c>
      <c r="AR39" s="7">
        <v>1</v>
      </c>
      <c r="AS39" s="7" t="s">
        <v>882</v>
      </c>
      <c r="AT39" s="105"/>
      <c r="AW39" s="7"/>
      <c r="AX39" s="38"/>
    </row>
    <row r="40" spans="1:50" ht="58.5" customHeight="1" x14ac:dyDescent="0.35">
      <c r="A40" s="2" t="str">
        <f>PRODUCTOS[[#This Row],[id_data]]</f>
        <v>0003</v>
      </c>
      <c r="B40" s="2" t="str">
        <f>PRODUCTOS[[#This Row],[Corr_Producto]]</f>
        <v>00033</v>
      </c>
      <c r="C40" s="2" t="str">
        <f>PRODUCTOS[[#This Row],[Data]]</f>
        <v>DATAAGRO</v>
      </c>
      <c r="D40" s="45" t="str">
        <f>PRODUCTOS[[#This Row],[id_producto]]</f>
        <v>0003-01-00033</v>
      </c>
      <c r="E40" s="45" t="str">
        <f>PRODUCTOS[[#This Row],[Producto asociado ]]</f>
        <v>AGROSTAT - Estadísticas Productivas Agrícolas</v>
      </c>
      <c r="F40" s="7" t="str">
        <f>PRODUCTOS[[#This Row],[Nombre comercial]]</f>
        <v>AGROSTAT - Producción Agrícola</v>
      </c>
      <c r="G40" s="7" t="e">
        <f>#REF!</f>
        <v>#REF!</v>
      </c>
      <c r="H40" s="7" t="e">
        <f>#REF!</f>
        <v>#REF!</v>
      </c>
      <c r="I40" s="7" t="e">
        <f>#REF!</f>
        <v>#REF!</v>
      </c>
      <c r="J40" s="7">
        <f>PRODUCTOS[[#This Row],[Estado]]</f>
        <v>0</v>
      </c>
      <c r="K40" s="103">
        <f>PRODUCTOS[[#This Row],[Avance]]</f>
        <v>0.6</v>
      </c>
      <c r="L40" s="7" t="str">
        <f>PRODUCTOS[[#This Row],[Responsable Desarrollo]]</f>
        <v>Patricio</v>
      </c>
      <c r="M40" s="7" t="str">
        <f>PRODUCTOS[[#This Row],[Responsable Información]]</f>
        <v>Claudia</v>
      </c>
      <c r="N40" s="7"/>
      <c r="O40" s="7" t="s">
        <v>1103</v>
      </c>
      <c r="P40" s="7" t="s">
        <v>966</v>
      </c>
      <c r="Q40" s="100"/>
      <c r="R40" s="7" t="s">
        <v>967</v>
      </c>
      <c r="S40" s="100"/>
      <c r="T40" s="7" t="s">
        <v>194</v>
      </c>
      <c r="U40" s="100"/>
      <c r="V40" s="100"/>
      <c r="W40" s="100"/>
      <c r="X40" s="100"/>
      <c r="Y40" s="7" t="s">
        <v>1111</v>
      </c>
      <c r="Z40" s="7"/>
      <c r="AA40" s="7"/>
      <c r="AB40" s="7"/>
      <c r="AC40" s="7" t="s">
        <v>878</v>
      </c>
      <c r="AD40" s="7" t="str">
        <f>SHOPIFY[[#This Row],[Data]]</f>
        <v>DATAAGRO</v>
      </c>
      <c r="AE40" s="7" t="str">
        <f>PRODUCTOS[[#This Row],[Tecnología]]</f>
        <v>POWER BI</v>
      </c>
      <c r="AF40" s="7"/>
      <c r="AG40" s="7"/>
      <c r="AH40" s="7"/>
      <c r="AI40" s="7"/>
      <c r="AJ40" s="7"/>
      <c r="AK40" s="7"/>
      <c r="AL40" s="7" t="s">
        <v>879</v>
      </c>
      <c r="AM40" s="7" t="s">
        <v>962</v>
      </c>
      <c r="AN40" s="100"/>
      <c r="AO40" s="7" t="s">
        <v>880</v>
      </c>
      <c r="AP40" s="7" t="s">
        <v>881</v>
      </c>
      <c r="AQ40" s="7" t="s">
        <v>207</v>
      </c>
      <c r="AR40" s="7">
        <v>1</v>
      </c>
      <c r="AS40" s="7"/>
      <c r="AT40" s="105"/>
      <c r="AW40" s="7"/>
      <c r="AX40" s="38"/>
    </row>
    <row r="41" spans="1:50" ht="29" x14ac:dyDescent="0.35">
      <c r="A41" s="2" t="str">
        <f>PRODUCTOS[[#This Row],[id_data]]</f>
        <v>0003</v>
      </c>
      <c r="B41" s="2" t="str">
        <f>PRODUCTOS[[#This Row],[Corr_Producto]]</f>
        <v>00034</v>
      </c>
      <c r="C41" s="2" t="str">
        <f>PRODUCTOS[[#This Row],[Data]]</f>
        <v>DATAAGRO</v>
      </c>
      <c r="D41" s="2" t="str">
        <f>PRODUCTOS[[#This Row],[id_producto]]</f>
        <v>0003-01-00034</v>
      </c>
      <c r="E41" s="2" t="str">
        <f>PRODUCTOS[[#This Row],[Producto asociado ]]</f>
        <v>AGROGEOMÁTICA -Monitoreo Suelo-Vegetación-Agua</v>
      </c>
      <c r="F41" s="7" t="str">
        <f>PRODUCTOS[[#This Row],[Nombre comercial]]</f>
        <v>AGROGEOMÁTICA -Monitoreo Suelo-Vegetación-Agua</v>
      </c>
      <c r="G41" s="7" t="e">
        <f>#REF!</f>
        <v>#REF!</v>
      </c>
      <c r="H41" s="7" t="e">
        <f>#REF!</f>
        <v>#REF!</v>
      </c>
      <c r="I41" s="7" t="e">
        <f>#REF!</f>
        <v>#REF!</v>
      </c>
      <c r="J41" s="7">
        <f>PRODUCTOS[[#This Row],[Estado]]</f>
        <v>0</v>
      </c>
      <c r="K41" s="103">
        <f>PRODUCTOS[[#This Row],[Avance]]</f>
        <v>0</v>
      </c>
      <c r="L41" s="7">
        <f>PRODUCTOS[[#This Row],[Responsable Desarrollo]]</f>
        <v>0</v>
      </c>
      <c r="M41" s="7" t="str">
        <f>PRODUCTOS[[#This Row],[Responsable Información]]</f>
        <v>Claudia</v>
      </c>
      <c r="N41" s="7"/>
      <c r="O41" s="7"/>
      <c r="P41" s="7"/>
      <c r="Q41" s="7"/>
      <c r="R41" s="7"/>
      <c r="S41" s="7"/>
      <c r="T41" s="7"/>
      <c r="U41" s="7"/>
      <c r="V41" s="7"/>
      <c r="W41" s="7"/>
      <c r="X41" s="7"/>
      <c r="Y41" s="7"/>
      <c r="Z41" s="7"/>
      <c r="AA41" s="7"/>
      <c r="AB41" s="7"/>
      <c r="AC41" s="7" t="s">
        <v>878</v>
      </c>
      <c r="AD41" s="7" t="str">
        <f>SHOPIFY[[#This Row],[Data]]</f>
        <v>DATAAGRO</v>
      </c>
      <c r="AE41" s="7" t="str">
        <f>PRODUCTOS[[#This Row],[Tecnología]]</f>
        <v>GEE</v>
      </c>
      <c r="AF41" s="7"/>
      <c r="AG41" s="7"/>
      <c r="AH41" s="7"/>
      <c r="AI41" s="7"/>
      <c r="AJ41" s="7"/>
      <c r="AK41" s="7"/>
      <c r="AL41" s="7"/>
      <c r="AM41" s="7"/>
      <c r="AN41" s="7"/>
      <c r="AO41" s="7"/>
      <c r="AP41" s="7"/>
      <c r="AQ41" s="7"/>
      <c r="AR41" s="7"/>
      <c r="AS41" s="7"/>
      <c r="AT41" s="105"/>
      <c r="AW41" s="7"/>
      <c r="AX41" s="38"/>
    </row>
    <row r="42" spans="1:50" x14ac:dyDescent="0.35">
      <c r="A42" s="2" t="str">
        <f>PRODUCTOS[[#This Row],[id_data]]</f>
        <v>0003</v>
      </c>
      <c r="B42" s="2" t="str">
        <f>PRODUCTOS[[#This Row],[Corr_Producto]]</f>
        <v>00035</v>
      </c>
      <c r="C42" s="2" t="str">
        <f>PRODUCTOS[[#This Row],[Data]]</f>
        <v>DATAAGRO</v>
      </c>
      <c r="D42" s="98" t="str">
        <f>PRODUCTOS[[#This Row],[id_producto]]</f>
        <v>0003-02-00035</v>
      </c>
      <c r="E42" s="98" t="str">
        <f>PRODUCTOS[[#This Row],[Producto asociado ]]</f>
        <v>AGROSTAT</v>
      </c>
      <c r="F42" s="7" t="str">
        <f>PRODUCTOS[[#This Row],[Nombre comercial]]</f>
        <v>AGROSTAT - GT</v>
      </c>
      <c r="G42" s="7" t="e">
        <f>#REF!</f>
        <v>#REF!</v>
      </c>
      <c r="H42" s="7" t="e">
        <f>#REF!</f>
        <v>#REF!</v>
      </c>
      <c r="I42" s="7" t="e">
        <f>#REF!</f>
        <v>#REF!</v>
      </c>
      <c r="J42" s="7">
        <f>PRODUCTOS[[#This Row],[Estado]]</f>
        <v>0</v>
      </c>
      <c r="K42" s="103">
        <f>PRODUCTOS[[#This Row],[Avance]]</f>
        <v>0.5</v>
      </c>
      <c r="L42" s="7" t="str">
        <f>PRODUCTOS[[#This Row],[Responsable Desarrollo]]</f>
        <v>Patricio</v>
      </c>
      <c r="M42" s="7" t="str">
        <f>PRODUCTOS[[#This Row],[Responsable Información]]</f>
        <v>Claudia</v>
      </c>
      <c r="N42" s="7"/>
      <c r="O42" s="7" t="s">
        <v>961</v>
      </c>
      <c r="P42" s="7" t="s">
        <v>966</v>
      </c>
      <c r="Q42" s="7"/>
      <c r="R42" s="7" t="s">
        <v>967</v>
      </c>
      <c r="S42" s="7"/>
      <c r="T42" s="7" t="s">
        <v>194</v>
      </c>
      <c r="U42" s="7"/>
      <c r="V42" s="7"/>
      <c r="W42" s="7"/>
      <c r="X42" s="7"/>
      <c r="Y42" s="7"/>
      <c r="Z42" s="7"/>
      <c r="AA42" s="7"/>
      <c r="AB42" s="7"/>
      <c r="AC42" s="7" t="s">
        <v>878</v>
      </c>
      <c r="AD42" s="7" t="str">
        <f>SHOPIFY[[#This Row],[Data]]</f>
        <v>DATAAGRO</v>
      </c>
      <c r="AE42" s="7" t="str">
        <f>PRODUCTOS[[#This Row],[Tecnología]]</f>
        <v>POWER BI</v>
      </c>
      <c r="AF42" s="7"/>
      <c r="AG42" s="7"/>
      <c r="AH42" s="7"/>
      <c r="AI42" s="7"/>
      <c r="AJ42" s="7"/>
      <c r="AK42" s="7"/>
      <c r="AL42" s="7"/>
      <c r="AM42" s="7"/>
      <c r="AN42" s="7"/>
      <c r="AO42" s="7"/>
      <c r="AP42" s="7"/>
      <c r="AQ42" s="7"/>
      <c r="AR42" s="7"/>
      <c r="AS42" s="7"/>
      <c r="AT42" s="105"/>
      <c r="AW42" s="7"/>
      <c r="AX42" s="38"/>
    </row>
    <row r="43" spans="1:50" ht="29" x14ac:dyDescent="0.35">
      <c r="A43" s="2" t="str">
        <f>PRODUCTOS[[#This Row],[id_data]]</f>
        <v>0014</v>
      </c>
      <c r="B43" s="2" t="str">
        <f>PRODUCTOS[[#This Row],[Corr_Producto]]</f>
        <v>00036</v>
      </c>
      <c r="C43" s="2" t="str">
        <f>PRODUCTOS[[#This Row],[Data]]</f>
        <v>DATATRANSPARENCIA</v>
      </c>
      <c r="D43" s="2" t="str">
        <f>PRODUCTOS[[#This Row],[id_producto]]</f>
        <v>0014-01-00036</v>
      </c>
      <c r="E43" s="2" t="str">
        <f>PRODUCTOS[[#This Row],[Producto asociado ]]</f>
        <v>Información Consejo Transparencia</v>
      </c>
      <c r="F43" s="7">
        <f>PRODUCTOS[[#This Row],[Nombre comercial]]</f>
        <v>0</v>
      </c>
      <c r="G43" s="7" t="e">
        <f>#REF!</f>
        <v>#REF!</v>
      </c>
      <c r="H43" s="7" t="e">
        <f>#REF!</f>
        <v>#REF!</v>
      </c>
      <c r="I43" s="7" t="e">
        <f>#REF!</f>
        <v>#REF!</v>
      </c>
      <c r="J43" s="7">
        <f>PRODUCTOS[[#This Row],[Estado]]</f>
        <v>0</v>
      </c>
      <c r="K43" s="103">
        <f>PRODUCTOS[[#This Row],[Avance]]</f>
        <v>0</v>
      </c>
      <c r="L43" s="7">
        <f>PRODUCTOS[[#This Row],[Responsable Desarrollo]]</f>
        <v>0</v>
      </c>
      <c r="M43" s="7">
        <f>PRODUCTOS[[#This Row],[Responsable Información]]</f>
        <v>0</v>
      </c>
      <c r="N43" s="7"/>
      <c r="O43" s="7"/>
      <c r="P43" s="7"/>
      <c r="Q43" s="7"/>
      <c r="R43" s="7"/>
      <c r="S43" s="7"/>
      <c r="T43" s="7"/>
      <c r="U43" s="7"/>
      <c r="V43" s="7"/>
      <c r="W43" s="7"/>
      <c r="X43" s="7"/>
      <c r="Y43" s="7"/>
      <c r="Z43" s="7"/>
      <c r="AA43" s="7"/>
      <c r="AB43" s="7"/>
      <c r="AC43" s="7" t="s">
        <v>878</v>
      </c>
      <c r="AD43" s="7" t="str">
        <f>SHOPIFY[[#This Row],[Data]]</f>
        <v>DATATRANSPARENCIA</v>
      </c>
      <c r="AE43" s="7">
        <f>PRODUCTOS[[#This Row],[Tecnología]]</f>
        <v>0</v>
      </c>
      <c r="AF43" s="7"/>
      <c r="AG43" s="7"/>
      <c r="AH43" s="7"/>
      <c r="AI43" s="7"/>
      <c r="AJ43" s="7"/>
      <c r="AK43" s="7"/>
      <c r="AL43" s="7"/>
      <c r="AM43" s="7"/>
      <c r="AN43" s="7"/>
      <c r="AO43" s="7"/>
      <c r="AP43" s="7"/>
      <c r="AQ43" s="7"/>
      <c r="AR43" s="7"/>
      <c r="AS43" s="7"/>
      <c r="AT43" s="105"/>
      <c r="AW43" s="7"/>
      <c r="AX43" s="38"/>
    </row>
    <row r="44" spans="1:50" ht="29" x14ac:dyDescent="0.35">
      <c r="A44" s="2" t="str">
        <f>PRODUCTOS[[#This Row],[id_data]]</f>
        <v>0014</v>
      </c>
      <c r="B44" s="2" t="str">
        <f>PRODUCTOS[[#This Row],[Corr_Producto]]</f>
        <v>00037</v>
      </c>
      <c r="C44" s="2" t="str">
        <f>PRODUCTOS[[#This Row],[Data]]</f>
        <v>DATATRANSPARENCIA</v>
      </c>
      <c r="D44" s="2" t="str">
        <f>PRODUCTOS[[#This Row],[id_producto]]</f>
        <v>0014-01-00037</v>
      </c>
      <c r="E44" s="2" t="str">
        <f>PRODUCTOS[[#This Row],[Producto asociado ]]</f>
        <v>Información SERNAC</v>
      </c>
      <c r="F44" s="7">
        <f>PRODUCTOS[[#This Row],[Nombre comercial]]</f>
        <v>0</v>
      </c>
      <c r="G44" s="7" t="e">
        <f>#REF!</f>
        <v>#REF!</v>
      </c>
      <c r="H44" s="7" t="e">
        <f>#REF!</f>
        <v>#REF!</v>
      </c>
      <c r="I44" s="7" t="e">
        <f>#REF!</f>
        <v>#REF!</v>
      </c>
      <c r="J44" s="7">
        <f>PRODUCTOS[[#This Row],[Estado]]</f>
        <v>0</v>
      </c>
      <c r="K44" s="103">
        <f>PRODUCTOS[[#This Row],[Avance]]</f>
        <v>0</v>
      </c>
      <c r="L44" s="7">
        <f>PRODUCTOS[[#This Row],[Responsable Desarrollo]]</f>
        <v>0</v>
      </c>
      <c r="M44" s="7">
        <f>PRODUCTOS[[#This Row],[Responsable Información]]</f>
        <v>0</v>
      </c>
      <c r="N44" s="7"/>
      <c r="O44" s="7"/>
      <c r="P44" s="7"/>
      <c r="Q44" s="7"/>
      <c r="R44" s="7"/>
      <c r="S44" s="7"/>
      <c r="T44" s="7"/>
      <c r="U44" s="7"/>
      <c r="V44" s="7"/>
      <c r="W44" s="7"/>
      <c r="X44" s="7"/>
      <c r="Y44" s="7"/>
      <c r="Z44" s="7"/>
      <c r="AA44" s="7"/>
      <c r="AB44" s="7"/>
      <c r="AC44" s="7" t="s">
        <v>878</v>
      </c>
      <c r="AD44" s="7" t="str">
        <f>SHOPIFY[[#This Row],[Data]]</f>
        <v>DATATRANSPARENCIA</v>
      </c>
      <c r="AE44" s="7">
        <f>PRODUCTOS[[#This Row],[Tecnología]]</f>
        <v>0</v>
      </c>
      <c r="AF44" s="7"/>
      <c r="AG44" s="7"/>
      <c r="AH44" s="7"/>
      <c r="AI44" s="7"/>
      <c r="AJ44" s="7"/>
      <c r="AK44" s="7"/>
      <c r="AL44" s="7"/>
      <c r="AM44" s="7"/>
      <c r="AN44" s="7"/>
      <c r="AO44" s="7"/>
      <c r="AP44" s="7"/>
      <c r="AQ44" s="7"/>
      <c r="AR44" s="7"/>
      <c r="AS44" s="7"/>
      <c r="AT44" s="105"/>
      <c r="AW44" s="7"/>
      <c r="AX44" s="38"/>
    </row>
    <row r="45" spans="1:50" ht="84" x14ac:dyDescent="0.35">
      <c r="A45" s="2" t="str">
        <f>PRODUCTOS[[#This Row],[id_data]]</f>
        <v>0009</v>
      </c>
      <c r="B45" s="2" t="str">
        <f>PRODUCTOS[[#This Row],[Corr_Producto]]</f>
        <v>00038</v>
      </c>
      <c r="C45" s="2" t="str">
        <f>PRODUCTOS[[#This Row],[Data]]</f>
        <v>DATAVIVIENDA</v>
      </c>
      <c r="D45" s="45" t="str">
        <f>PRODUCTOS[[#This Row],[id_producto]]</f>
        <v>0009-01-00038</v>
      </c>
      <c r="E45" s="45" t="str">
        <f>PRODUCTOS[[#This Row],[Producto asociado ]]</f>
        <v>ICVU 2017-2018-2019</v>
      </c>
      <c r="F45" s="7" t="str">
        <f>PRODUCTOS[[#This Row],[Nombre comercial]]</f>
        <v>Índice de Calidad de Vida Urbana - Comparación 2017-2018-2019</v>
      </c>
      <c r="G45" s="7" t="e">
        <f>#REF!</f>
        <v>#REF!</v>
      </c>
      <c r="H45" s="7" t="e">
        <f>#REF!</f>
        <v>#REF!</v>
      </c>
      <c r="I45" s="7" t="e">
        <f>#REF!</f>
        <v>#REF!</v>
      </c>
      <c r="J45" s="7">
        <f>PRODUCTOS[[#This Row],[Estado]]</f>
        <v>0</v>
      </c>
      <c r="K45" s="103">
        <f>PRODUCTOS[[#This Row],[Avance]]</f>
        <v>1</v>
      </c>
      <c r="L45" s="7" t="str">
        <f>PRODUCTOS[[#This Row],[Responsable Desarrollo]]</f>
        <v>Abner</v>
      </c>
      <c r="M45" s="7" t="str">
        <f>PRODUCTOS[[#This Row],[Responsable Información]]</f>
        <v>Reyes-Monse</v>
      </c>
      <c r="N45" s="100" t="s">
        <v>1141</v>
      </c>
      <c r="O45" s="7" t="s">
        <v>961</v>
      </c>
      <c r="P45" s="7" t="s">
        <v>966</v>
      </c>
      <c r="Q45" s="100"/>
      <c r="R45" s="7"/>
      <c r="S45" s="7"/>
      <c r="T45" s="7"/>
      <c r="U45" s="7"/>
      <c r="V45" s="7"/>
      <c r="W45" s="7"/>
      <c r="X45" s="7"/>
      <c r="Y45" s="7" t="s">
        <v>964</v>
      </c>
      <c r="Z45" s="7"/>
      <c r="AA45" s="7" t="s">
        <v>1124</v>
      </c>
      <c r="AB45" s="7" t="s">
        <v>1125</v>
      </c>
      <c r="AC45" s="7" t="s">
        <v>878</v>
      </c>
      <c r="AD45" s="7" t="str">
        <f>SHOPIFY[[#This Row],[Data]]</f>
        <v>DATAVIVIENDA</v>
      </c>
      <c r="AE45" s="7" t="str">
        <f>PRODUCTOS[[#This Row],[Tecnología]]</f>
        <v>ARCGISONLINE</v>
      </c>
      <c r="AF45" s="7"/>
      <c r="AG45" s="7"/>
      <c r="AH45" s="7"/>
      <c r="AI45" s="7"/>
      <c r="AJ45" s="7"/>
      <c r="AK45" s="7"/>
      <c r="AL45" s="7" t="s">
        <v>1126</v>
      </c>
      <c r="AM45" s="7" t="s">
        <v>962</v>
      </c>
      <c r="AN45" s="100"/>
      <c r="AO45" s="7" t="s">
        <v>880</v>
      </c>
      <c r="AP45" s="100"/>
      <c r="AQ45" s="7" t="s">
        <v>207</v>
      </c>
      <c r="AR45" s="7">
        <v>1</v>
      </c>
      <c r="AS45" s="7" t="s">
        <v>1127</v>
      </c>
      <c r="AT45" s="105"/>
      <c r="AW45" s="7"/>
      <c r="AX45" s="38"/>
    </row>
    <row r="46" spans="1:50" ht="29" x14ac:dyDescent="0.35">
      <c r="A46" s="2" t="str">
        <f>PRODUCTOS[[#This Row],[id_data]]</f>
        <v>0013</v>
      </c>
      <c r="B46" s="2" t="str">
        <f>PRODUCTOS[[#This Row],[Corr_Producto]]</f>
        <v>00039</v>
      </c>
      <c r="C46" s="2" t="str">
        <f>PRODUCTOS[[#This Row],[Data]]</f>
        <v>DATACLIMA</v>
      </c>
      <c r="D46" s="2" t="str">
        <f>PRODUCTOS[[#This Row],[id_producto]]</f>
        <v>0013-01-00039</v>
      </c>
      <c r="E46" s="2" t="str">
        <f>PRODUCTOS[[#This Row],[Producto asociado ]]</f>
        <v>Datos climáticos en tiempo real e históricos</v>
      </c>
      <c r="F46" s="7">
        <f>PRODUCTOS[[#This Row],[Nombre comercial]]</f>
        <v>0</v>
      </c>
      <c r="G46" s="7" t="e">
        <f>#REF!</f>
        <v>#REF!</v>
      </c>
      <c r="H46" s="7" t="e">
        <f>#REF!</f>
        <v>#REF!</v>
      </c>
      <c r="I46" s="7" t="e">
        <f>#REF!</f>
        <v>#REF!</v>
      </c>
      <c r="J46" s="7">
        <f>PRODUCTOS[[#This Row],[Estado]]</f>
        <v>0</v>
      </c>
      <c r="K46" s="103">
        <f>PRODUCTOS[[#This Row],[Avance]]</f>
        <v>0</v>
      </c>
      <c r="L46" s="7">
        <f>PRODUCTOS[[#This Row],[Responsable Desarrollo]]</f>
        <v>0</v>
      </c>
      <c r="M46" s="7">
        <f>PRODUCTOS[[#This Row],[Responsable Información]]</f>
        <v>0</v>
      </c>
      <c r="N46" s="7"/>
      <c r="O46" s="7"/>
      <c r="P46" s="7"/>
      <c r="Q46" s="7"/>
      <c r="R46" s="7"/>
      <c r="S46" s="7"/>
      <c r="T46" s="7"/>
      <c r="U46" s="7"/>
      <c r="V46" s="7"/>
      <c r="W46" s="7"/>
      <c r="X46" s="7"/>
      <c r="Y46" s="7"/>
      <c r="Z46" s="7"/>
      <c r="AA46" s="7"/>
      <c r="AB46" s="7"/>
      <c r="AC46" s="7" t="s">
        <v>878</v>
      </c>
      <c r="AD46" s="7" t="str">
        <f>SHOPIFY[[#This Row],[Data]]</f>
        <v>DATACLIMA</v>
      </c>
      <c r="AE46" s="7">
        <f>PRODUCTOS[[#This Row],[Tecnología]]</f>
        <v>0</v>
      </c>
      <c r="AF46" s="7"/>
      <c r="AG46" s="7"/>
      <c r="AH46" s="7"/>
      <c r="AI46" s="7"/>
      <c r="AJ46" s="7"/>
      <c r="AK46" s="7"/>
      <c r="AL46" s="7"/>
      <c r="AM46" s="7"/>
      <c r="AN46" s="7"/>
      <c r="AO46" s="7"/>
      <c r="AP46" s="7"/>
      <c r="AQ46" s="7"/>
      <c r="AR46" s="7"/>
      <c r="AS46" s="7"/>
      <c r="AT46" s="105"/>
      <c r="AW46" s="7"/>
      <c r="AX46" s="38"/>
    </row>
    <row r="47" spans="1:50" ht="48" x14ac:dyDescent="0.35">
      <c r="A47" s="2" t="str">
        <f>PRODUCTOS[[#This Row],[id_data]]</f>
        <v>0005</v>
      </c>
      <c r="B47" s="2" t="str">
        <f>PRODUCTOS[[#This Row],[Corr_Producto]]</f>
        <v>00040</v>
      </c>
      <c r="C47" s="2" t="str">
        <f>PRODUCTOS[[#This Row],[Data]]</f>
        <v>DATASALVAGUARDAS</v>
      </c>
      <c r="D47" s="2" t="str">
        <f>PRODUCTOS[[#This Row],[id_producto]]</f>
        <v>0005-01-00040</v>
      </c>
      <c r="E47" s="2" t="str">
        <f>PRODUCTOS[[#This Row],[Producto asociado ]]</f>
        <v>Salvaguardas de la Cooperación Internacional</v>
      </c>
      <c r="F47" s="7" t="str">
        <f>PRODUCTOS[[#This Row],[Nombre comercial]]</f>
        <v>Salvaguardas de la Cooperación Internacional</v>
      </c>
      <c r="G47" s="7" t="e">
        <f>#REF!</f>
        <v>#REF!</v>
      </c>
      <c r="H47" s="7" t="e">
        <f>#REF!</f>
        <v>#REF!</v>
      </c>
      <c r="I47" s="7" t="e">
        <f>#REF!</f>
        <v>#REF!</v>
      </c>
      <c r="J47" s="7">
        <f>PRODUCTOS[[#This Row],[Estado]]</f>
        <v>0</v>
      </c>
      <c r="K47" s="103">
        <f>PRODUCTOS[[#This Row],[Avance]]</f>
        <v>0</v>
      </c>
      <c r="L47" s="7">
        <f>PRODUCTOS[[#This Row],[Responsable Desarrollo]]</f>
        <v>0</v>
      </c>
      <c r="M47" s="7">
        <f>PRODUCTOS[[#This Row],[Responsable Información]]</f>
        <v>0</v>
      </c>
      <c r="N47" s="7" t="s">
        <v>1131</v>
      </c>
      <c r="O47" s="7"/>
      <c r="P47" s="7"/>
      <c r="Q47" s="7"/>
      <c r="R47" s="7"/>
      <c r="S47" s="7"/>
      <c r="T47" s="7"/>
      <c r="U47" s="7"/>
      <c r="V47" s="7"/>
      <c r="W47" s="7"/>
      <c r="X47" s="7"/>
      <c r="Y47" s="7"/>
      <c r="Z47" s="7"/>
      <c r="AA47" s="7"/>
      <c r="AB47" s="7"/>
      <c r="AC47" s="7" t="s">
        <v>878</v>
      </c>
      <c r="AD47" s="7" t="str">
        <f>SHOPIFY[[#This Row],[Data]]</f>
        <v>DATASALVAGUARDAS</v>
      </c>
      <c r="AE47" s="7">
        <f>PRODUCTOS[[#This Row],[Tecnología]]</f>
        <v>0</v>
      </c>
      <c r="AF47" s="7"/>
      <c r="AG47" s="7"/>
      <c r="AH47" s="7"/>
      <c r="AI47" s="7"/>
      <c r="AJ47" s="7"/>
      <c r="AK47" s="7"/>
      <c r="AL47" s="7"/>
      <c r="AM47" s="7"/>
      <c r="AN47" s="7"/>
      <c r="AO47" s="7"/>
      <c r="AP47" s="7"/>
      <c r="AQ47" s="7"/>
      <c r="AR47" s="7"/>
      <c r="AS47" s="7"/>
      <c r="AT47" s="105"/>
      <c r="AW47" s="7"/>
      <c r="AX47" s="38"/>
    </row>
    <row r="48" spans="1:50" ht="24" x14ac:dyDescent="0.35">
      <c r="A48" s="2" t="str">
        <f>PRODUCTOS[[#This Row],[id_data]]</f>
        <v>0009</v>
      </c>
      <c r="B48" s="2" t="str">
        <f>PRODUCTOS[[#This Row],[Corr_Producto]]</f>
        <v>00041</v>
      </c>
      <c r="C48" s="2" t="str">
        <f>PRODUCTOS[[#This Row],[Data]]</f>
        <v>DATAVIVIENDA</v>
      </c>
      <c r="D48" s="2" t="str">
        <f>PRODUCTOS[[#This Row],[id_producto]]</f>
        <v>0009-01-00041</v>
      </c>
      <c r="E48" s="2" t="str">
        <f>PRODUCTOS[[#This Row],[Producto asociado ]]</f>
        <v>Detalle ICVU - 2018</v>
      </c>
      <c r="F48" s="7" t="str">
        <f>PRODUCTOS[[#This Row],[Nombre comercial]]</f>
        <v>Índice de Calidad de Vida Urbana - Detalle 2018</v>
      </c>
      <c r="G48" s="7" t="e">
        <f>#REF!</f>
        <v>#REF!</v>
      </c>
      <c r="H48" s="7" t="e">
        <f>#REF!</f>
        <v>#REF!</v>
      </c>
      <c r="I48" s="7" t="e">
        <f>#REF!</f>
        <v>#REF!</v>
      </c>
      <c r="J48" s="7">
        <f>PRODUCTOS[[#This Row],[Estado]]</f>
        <v>0</v>
      </c>
      <c r="K48" s="103">
        <f>PRODUCTOS[[#This Row],[Avance]]</f>
        <v>1</v>
      </c>
      <c r="L48" s="7" t="str">
        <f>PRODUCTOS[[#This Row],[Responsable Desarrollo]]</f>
        <v>Abner</v>
      </c>
      <c r="M48" s="7" t="str">
        <f>PRODUCTOS[[#This Row],[Responsable Información]]</f>
        <v>Reyes-Monse</v>
      </c>
      <c r="N48" s="7"/>
      <c r="O48" s="7"/>
      <c r="P48" s="7"/>
      <c r="Q48" s="7"/>
      <c r="R48" s="7"/>
      <c r="S48" s="7"/>
      <c r="T48" s="7"/>
      <c r="U48" s="7"/>
      <c r="V48" s="7"/>
      <c r="W48" s="7"/>
      <c r="X48" s="7"/>
      <c r="Y48" s="7"/>
      <c r="Z48" s="7"/>
      <c r="AA48" s="7"/>
      <c r="AB48" s="7"/>
      <c r="AC48" s="7" t="s">
        <v>878</v>
      </c>
      <c r="AD48" s="7" t="str">
        <f>SHOPIFY[[#This Row],[Data]]</f>
        <v>DATAVIVIENDA</v>
      </c>
      <c r="AE48" s="7" t="str">
        <f>PRODUCTOS[[#This Row],[Tecnología]]</f>
        <v>ARCGISONLINE</v>
      </c>
      <c r="AF48" s="7"/>
      <c r="AG48" s="7"/>
      <c r="AH48" s="7"/>
      <c r="AI48" s="7"/>
      <c r="AJ48" s="7"/>
      <c r="AK48" s="7"/>
      <c r="AL48" s="7"/>
      <c r="AM48" s="7"/>
      <c r="AN48" s="7"/>
      <c r="AO48" s="7"/>
      <c r="AP48" s="7"/>
      <c r="AQ48" s="7"/>
      <c r="AR48" s="7"/>
      <c r="AS48" s="7"/>
      <c r="AT48" s="105"/>
      <c r="AW48" s="7"/>
      <c r="AX48" s="38"/>
    </row>
    <row r="49" spans="1:50" ht="24" x14ac:dyDescent="0.35">
      <c r="A49" s="2" t="str">
        <f>PRODUCTOS[[#This Row],[id_data]]</f>
        <v>0009</v>
      </c>
      <c r="B49" s="2" t="str">
        <f>PRODUCTOS[[#This Row],[Corr_Producto]]</f>
        <v>00042</v>
      </c>
      <c r="C49" s="2" t="str">
        <f>PRODUCTOS[[#This Row],[Data]]</f>
        <v>DATAVIVIENDA</v>
      </c>
      <c r="D49" s="2" t="str">
        <f>PRODUCTOS[[#This Row],[id_producto]]</f>
        <v>0009-01-00042</v>
      </c>
      <c r="E49" s="2" t="str">
        <f>PRODUCTOS[[#This Row],[Producto asociado ]]</f>
        <v>Detalle ICVU - 2019</v>
      </c>
      <c r="F49" s="7" t="str">
        <f>PRODUCTOS[[#This Row],[Nombre comercial]]</f>
        <v>Índice de Calidad de Vida Urbana - Detalle 2019</v>
      </c>
      <c r="G49" s="7" t="e">
        <f>#REF!</f>
        <v>#REF!</v>
      </c>
      <c r="H49" s="7" t="e">
        <f>#REF!</f>
        <v>#REF!</v>
      </c>
      <c r="I49" s="7" t="e">
        <f>#REF!</f>
        <v>#REF!</v>
      </c>
      <c r="J49" s="7">
        <f>PRODUCTOS[[#This Row],[Estado]]</f>
        <v>0</v>
      </c>
      <c r="K49" s="103">
        <f>PRODUCTOS[[#This Row],[Avance]]</f>
        <v>1</v>
      </c>
      <c r="L49" s="7" t="str">
        <f>PRODUCTOS[[#This Row],[Responsable Desarrollo]]</f>
        <v>Abner</v>
      </c>
      <c r="M49" s="7" t="str">
        <f>PRODUCTOS[[#This Row],[Responsable Información]]</f>
        <v>Reyes-Monse</v>
      </c>
      <c r="N49" s="7"/>
      <c r="O49" s="7"/>
      <c r="P49" s="7"/>
      <c r="Q49" s="7"/>
      <c r="R49" s="7"/>
      <c r="S49" s="7"/>
      <c r="T49" s="7"/>
      <c r="U49" s="7"/>
      <c r="V49" s="7"/>
      <c r="W49" s="7"/>
      <c r="X49" s="7"/>
      <c r="Y49" s="7"/>
      <c r="Z49" s="7"/>
      <c r="AA49" s="7"/>
      <c r="AB49" s="7"/>
      <c r="AC49" s="7" t="s">
        <v>878</v>
      </c>
      <c r="AD49" s="7" t="str">
        <f>SHOPIFY[[#This Row],[Data]]</f>
        <v>DATAVIVIENDA</v>
      </c>
      <c r="AE49" s="7" t="str">
        <f>PRODUCTOS[[#This Row],[Tecnología]]</f>
        <v>ARCGISONLINE</v>
      </c>
      <c r="AF49" s="7"/>
      <c r="AG49" s="7"/>
      <c r="AH49" s="7"/>
      <c r="AI49" s="7"/>
      <c r="AJ49" s="7"/>
      <c r="AK49" s="7"/>
      <c r="AL49" s="7"/>
      <c r="AM49" s="7"/>
      <c r="AN49" s="7"/>
      <c r="AO49" s="7"/>
      <c r="AP49" s="7"/>
      <c r="AQ49" s="7"/>
      <c r="AR49" s="7"/>
      <c r="AS49" s="7"/>
      <c r="AT49" s="105"/>
      <c r="AW49" s="7"/>
      <c r="AX49" s="38"/>
    </row>
    <row r="50" spans="1:50" x14ac:dyDescent="0.35">
      <c r="A50" s="2" t="str">
        <f>PRODUCTOS[[#This Row],[id_data]]</f>
        <v>0001</v>
      </c>
      <c r="B50" s="2" t="str">
        <f>PRODUCTOS[[#This Row],[Corr_Producto]]</f>
        <v>00043</v>
      </c>
      <c r="C50" s="2" t="str">
        <f>PRODUCTOS[[#This Row],[Data]]</f>
        <v>DATASALUD</v>
      </c>
      <c r="D50" s="2" t="str">
        <f>PRODUCTOS[[#This Row],[id_producto]]</f>
        <v>0001-05-00043</v>
      </c>
      <c r="E50" s="2" t="str">
        <f>PRODUCTOS[[#This Row],[Producto asociado ]]</f>
        <v>COVID-19</v>
      </c>
      <c r="F50" s="7" t="str">
        <f>PRODUCTOS[[#This Row],[Nombre comercial]]</f>
        <v>Avance del COVID-19</v>
      </c>
      <c r="G50" s="7" t="e">
        <f>#REF!</f>
        <v>#REF!</v>
      </c>
      <c r="H50" s="7" t="e">
        <f>#REF!</f>
        <v>#REF!</v>
      </c>
      <c r="I50" s="7" t="e">
        <f>#REF!</f>
        <v>#REF!</v>
      </c>
      <c r="J50" s="7">
        <f>PRODUCTOS[[#This Row],[Estado]]</f>
        <v>0</v>
      </c>
      <c r="K50" s="103">
        <f>PRODUCTOS[[#This Row],[Avance]]</f>
        <v>1</v>
      </c>
      <c r="L50" s="7">
        <f>PRODUCTOS[[#This Row],[Responsable Desarrollo]]</f>
        <v>0</v>
      </c>
      <c r="M50" s="7">
        <f>PRODUCTOS[[#This Row],[Responsable Información]]</f>
        <v>0</v>
      </c>
      <c r="N50" s="7"/>
      <c r="O50" s="7"/>
      <c r="P50" s="7"/>
      <c r="Q50" s="7"/>
      <c r="R50" s="7"/>
      <c r="S50" s="7"/>
      <c r="T50" s="7"/>
      <c r="U50" s="7"/>
      <c r="V50" s="7"/>
      <c r="W50" s="7"/>
      <c r="X50" s="7"/>
      <c r="Y50" s="7"/>
      <c r="Z50" s="7"/>
      <c r="AA50" s="7"/>
      <c r="AB50" s="7"/>
      <c r="AC50" s="7" t="s">
        <v>878</v>
      </c>
      <c r="AD50" s="7" t="str">
        <f>SHOPIFY[[#This Row],[Data]]</f>
        <v>DATASALUD</v>
      </c>
      <c r="AE50" s="7">
        <f>PRODUCTOS[[#This Row],[Tecnología]]</f>
        <v>0</v>
      </c>
      <c r="AF50" s="7"/>
      <c r="AG50" s="7"/>
      <c r="AH50" s="7"/>
      <c r="AI50" s="7"/>
      <c r="AJ50" s="7"/>
      <c r="AK50" s="7"/>
      <c r="AL50" s="7"/>
      <c r="AM50" s="7"/>
      <c r="AN50" s="7"/>
      <c r="AO50" s="7"/>
      <c r="AP50" s="7"/>
      <c r="AQ50" s="7"/>
      <c r="AR50" s="7"/>
      <c r="AS50" s="7"/>
      <c r="AT50" s="105"/>
      <c r="AW50" s="7"/>
      <c r="AX50" s="38"/>
    </row>
    <row r="51" spans="1:50" x14ac:dyDescent="0.35">
      <c r="A51" s="2" t="str">
        <f>PRODUCTOS[[#This Row],[id_data]]</f>
        <v>0001</v>
      </c>
      <c r="B51" s="2" t="str">
        <f>PRODUCTOS[[#This Row],[Corr_Producto]]</f>
        <v>00044</v>
      </c>
      <c r="C51" s="2" t="str">
        <f>PRODUCTOS[[#This Row],[Data]]</f>
        <v>DATASALUD</v>
      </c>
      <c r="D51" s="2" t="str">
        <f>PRODUCTOS[[#This Row],[id_producto]]</f>
        <v>0001-04-00044</v>
      </c>
      <c r="E51" s="2" t="str">
        <f>PRODUCTOS[[#This Row],[Producto asociado ]]</f>
        <v>COVID-19</v>
      </c>
      <c r="F51" s="7" t="str">
        <f>PRODUCTOS[[#This Row],[Nombre comercial]]</f>
        <v>Avance del COVID-19</v>
      </c>
      <c r="G51" s="7" t="e">
        <f>#REF!</f>
        <v>#REF!</v>
      </c>
      <c r="H51" s="7" t="e">
        <f>#REF!</f>
        <v>#REF!</v>
      </c>
      <c r="I51" s="7" t="e">
        <f>#REF!</f>
        <v>#REF!</v>
      </c>
      <c r="J51" s="7">
        <f>PRODUCTOS[[#This Row],[Estado]]</f>
        <v>0</v>
      </c>
      <c r="K51" s="103">
        <f>PRODUCTOS[[#This Row],[Avance]]</f>
        <v>1</v>
      </c>
      <c r="L51" s="7">
        <f>PRODUCTOS[[#This Row],[Responsable Desarrollo]]</f>
        <v>0</v>
      </c>
      <c r="M51" s="7">
        <f>PRODUCTOS[[#This Row],[Responsable Información]]</f>
        <v>0</v>
      </c>
      <c r="N51" s="7"/>
      <c r="O51" s="7"/>
      <c r="P51" s="7"/>
      <c r="Q51" s="7"/>
      <c r="R51" s="7"/>
      <c r="S51" s="7"/>
      <c r="T51" s="7"/>
      <c r="U51" s="7"/>
      <c r="V51" s="7"/>
      <c r="W51" s="7"/>
      <c r="X51" s="7"/>
      <c r="Y51" s="7"/>
      <c r="Z51" s="7"/>
      <c r="AA51" s="7"/>
      <c r="AB51" s="7"/>
      <c r="AC51" s="7" t="s">
        <v>878</v>
      </c>
      <c r="AD51" s="7" t="str">
        <f>SHOPIFY[[#This Row],[Data]]</f>
        <v>DATASALUD</v>
      </c>
      <c r="AE51" s="7">
        <f>PRODUCTOS[[#This Row],[Tecnología]]</f>
        <v>0</v>
      </c>
      <c r="AF51" s="7"/>
      <c r="AG51" s="7"/>
      <c r="AH51" s="7"/>
      <c r="AI51" s="7"/>
      <c r="AJ51" s="7"/>
      <c r="AK51" s="7"/>
      <c r="AL51" s="7"/>
      <c r="AM51" s="7"/>
      <c r="AN51" s="7"/>
      <c r="AO51" s="7"/>
      <c r="AP51" s="7"/>
      <c r="AQ51" s="7"/>
      <c r="AR51" s="7"/>
      <c r="AS51" s="7"/>
      <c r="AT51" s="105"/>
      <c r="AW51" s="7"/>
      <c r="AX51" s="38"/>
    </row>
    <row r="52" spans="1:50" x14ac:dyDescent="0.35">
      <c r="A52" s="2" t="str">
        <f>PRODUCTOS[[#This Row],[id_data]]</f>
        <v>0019</v>
      </c>
      <c r="B52" s="2" t="str">
        <f>PRODUCTOS[[#This Row],[Corr_Producto]]</f>
        <v>00045</v>
      </c>
      <c r="C52" s="2" t="str">
        <f>PRODUCTOS[[#This Row],[Data]]</f>
        <v>DATAPUEBLOS</v>
      </c>
      <c r="D52" s="2" t="str">
        <f>PRODUCTOS[[#This Row],[id_producto]]</f>
        <v>0019-02-00045</v>
      </c>
      <c r="E52" s="2" t="str">
        <f>PRODUCTOS[[#This Row],[Producto asociado ]]</f>
        <v>Perfil socioeconómico</v>
      </c>
      <c r="F52" s="7">
        <f>PRODUCTOS[[#This Row],[Nombre comercial]]</f>
        <v>0</v>
      </c>
      <c r="G52" s="7" t="e">
        <f>#REF!</f>
        <v>#REF!</v>
      </c>
      <c r="H52" s="7" t="e">
        <f>#REF!</f>
        <v>#REF!</v>
      </c>
      <c r="I52" s="7" t="e">
        <f>#REF!</f>
        <v>#REF!</v>
      </c>
      <c r="J52" s="7">
        <f>PRODUCTOS[[#This Row],[Estado]]</f>
        <v>0</v>
      </c>
      <c r="K52" s="103">
        <f>PRODUCTOS[[#This Row],[Avance]]</f>
        <v>0</v>
      </c>
      <c r="L52" s="7" t="str">
        <f>PRODUCTOS[[#This Row],[Responsable Desarrollo]]</f>
        <v>Patricio</v>
      </c>
      <c r="M52" s="7" t="str">
        <f>PRODUCTOS[[#This Row],[Responsable Información]]</f>
        <v>Ma. Victoria</v>
      </c>
      <c r="N52" s="7"/>
      <c r="O52" s="7"/>
      <c r="P52" s="7"/>
      <c r="Q52" s="7"/>
      <c r="R52" s="7"/>
      <c r="S52" s="7"/>
      <c r="T52" s="7"/>
      <c r="U52" s="7"/>
      <c r="V52" s="7"/>
      <c r="W52" s="7"/>
      <c r="X52" s="7"/>
      <c r="Y52" s="7"/>
      <c r="Z52" s="7"/>
      <c r="AA52" s="7"/>
      <c r="AB52" s="7"/>
      <c r="AC52" s="7" t="s">
        <v>878</v>
      </c>
      <c r="AD52" s="7" t="str">
        <f>SHOPIFY[[#This Row],[Data]]</f>
        <v>DATAPUEBLOS</v>
      </c>
      <c r="AE52" s="7">
        <f>PRODUCTOS[[#This Row],[Tecnología]]</f>
        <v>0</v>
      </c>
      <c r="AF52" s="7"/>
      <c r="AG52" s="7"/>
      <c r="AH52" s="7"/>
      <c r="AI52" s="7"/>
      <c r="AJ52" s="7"/>
      <c r="AK52" s="7"/>
      <c r="AL52" s="7"/>
      <c r="AM52" s="7"/>
      <c r="AN52" s="7"/>
      <c r="AO52" s="7"/>
      <c r="AP52" s="7"/>
      <c r="AQ52" s="7"/>
      <c r="AR52" s="7"/>
      <c r="AS52" s="7"/>
      <c r="AT52" s="105"/>
      <c r="AW52" s="7"/>
      <c r="AX52" s="38"/>
    </row>
    <row r="53" spans="1:50" x14ac:dyDescent="0.35">
      <c r="A53" s="2" t="str">
        <f>PRODUCTOS[[#This Row],[id_data]]</f>
        <v>0017</v>
      </c>
      <c r="B53" s="2" t="str">
        <f>PRODUCTOS[[#This Row],[Corr_Producto]]</f>
        <v>00046</v>
      </c>
      <c r="C53" s="2" t="str">
        <f>PRODUCTOS[[#This Row],[Data]]</f>
        <v>DATAELECCIONES</v>
      </c>
      <c r="D53" s="2" t="str">
        <f>PRODUCTOS[[#This Row],[id_producto]]</f>
        <v>0017-01-00046</v>
      </c>
      <c r="E53" s="2" t="str">
        <f>PRODUCTOS[[#This Row],[Producto asociado ]]</f>
        <v>Estadísticas de elecciones</v>
      </c>
      <c r="F53" s="7" t="str">
        <f>PRODUCTOS[[#This Row],[Nombre comercial]]</f>
        <v>Estadísticas de elecciones</v>
      </c>
      <c r="G53" s="7" t="e">
        <f>#REF!</f>
        <v>#REF!</v>
      </c>
      <c r="H53" s="7" t="e">
        <f>#REF!</f>
        <v>#REF!</v>
      </c>
      <c r="I53" s="7" t="e">
        <f>#REF!</f>
        <v>#REF!</v>
      </c>
      <c r="J53" s="7">
        <f>PRODUCTOS[[#This Row],[Estado]]</f>
        <v>0</v>
      </c>
      <c r="K53" s="103" t="e">
        <f>PRODUCTOS[[#This Row],[Avance]]</f>
        <v>#N/A</v>
      </c>
      <c r="L53" s="7" t="e">
        <f>PRODUCTOS[[#This Row],[Responsable Desarrollo]]</f>
        <v>#N/A</v>
      </c>
      <c r="M53" s="7" t="e">
        <f>PRODUCTOS[[#This Row],[Responsable Información]]</f>
        <v>#N/A</v>
      </c>
      <c r="N53" s="7"/>
      <c r="O53" s="7"/>
      <c r="P53" s="7"/>
      <c r="Q53" s="7"/>
      <c r="R53" s="7"/>
      <c r="S53" s="7"/>
      <c r="T53" s="7"/>
      <c r="U53" s="7"/>
      <c r="V53" s="7"/>
      <c r="W53" s="7"/>
      <c r="X53" s="7"/>
      <c r="Y53" s="7"/>
      <c r="Z53" s="7"/>
      <c r="AA53" s="7"/>
      <c r="AB53" s="7"/>
      <c r="AC53" s="7" t="s">
        <v>878</v>
      </c>
      <c r="AD53" s="7" t="str">
        <f>SHOPIFY[[#This Row],[Data]]</f>
        <v>DATAELECCIONES</v>
      </c>
      <c r="AE53" s="7" t="e">
        <f>PRODUCTOS[[#This Row],[Tecnología]]</f>
        <v>#N/A</v>
      </c>
      <c r="AF53" s="7"/>
      <c r="AG53" s="7"/>
      <c r="AH53" s="7"/>
      <c r="AI53" s="7"/>
      <c r="AJ53" s="7"/>
      <c r="AK53" s="7"/>
      <c r="AL53" s="7"/>
      <c r="AM53" s="7"/>
      <c r="AN53" s="7"/>
      <c r="AO53" s="7"/>
      <c r="AP53" s="7"/>
      <c r="AQ53" s="7"/>
      <c r="AR53" s="7"/>
      <c r="AS53" s="7"/>
      <c r="AT53" s="105"/>
      <c r="AW53" s="7"/>
      <c r="AX53" s="38"/>
    </row>
    <row r="54" spans="1:50" ht="84" x14ac:dyDescent="0.35">
      <c r="A54" s="2" t="str">
        <f>PRODUCTOS[[#This Row],[id_data]]</f>
        <v>0012</v>
      </c>
      <c r="B54" s="2" t="str">
        <f>PRODUCTOS[[#This Row],[Corr_Producto]]</f>
        <v>00047</v>
      </c>
      <c r="C54" s="2" t="str">
        <f>PRODUCTOS[[#This Row],[Data]]</f>
        <v>DATARIESGO</v>
      </c>
      <c r="D54" s="45" t="str">
        <f>PRODUCTOS[[#This Row],[id_producto]]</f>
        <v>0012-02-00047</v>
      </c>
      <c r="E54" s="45" t="str">
        <f>PRODUCTOS[[#This Row],[Producto asociado ]]</f>
        <v>Mapa de Femicidios Guatemala</v>
      </c>
      <c r="F54" s="7">
        <f>PRODUCTOS[[#This Row],[Nombre comercial]]</f>
        <v>0</v>
      </c>
      <c r="G54" s="7" t="e">
        <f>#REF!</f>
        <v>#REF!</v>
      </c>
      <c r="H54" s="7" t="e">
        <f>#REF!</f>
        <v>#REF!</v>
      </c>
      <c r="I54" s="7" t="e">
        <f>#REF!</f>
        <v>#REF!</v>
      </c>
      <c r="J54" s="7">
        <f>PRODUCTOS[[#This Row],[Estado]]</f>
        <v>0</v>
      </c>
      <c r="K54" s="103">
        <f>PRODUCTOS[[#This Row],[Avance]]</f>
        <v>0</v>
      </c>
      <c r="L54" s="7" t="str">
        <f>PRODUCTOS[[#This Row],[Responsable Desarrollo]]</f>
        <v>Patricio</v>
      </c>
      <c r="M54" s="7" t="str">
        <f>PRODUCTOS[[#This Row],[Responsable Información]]</f>
        <v>No Asignado</v>
      </c>
      <c r="N54" s="100" t="s">
        <v>1141</v>
      </c>
      <c r="O54" s="7" t="s">
        <v>961</v>
      </c>
      <c r="P54" s="7" t="s">
        <v>966</v>
      </c>
      <c r="Q54" s="100"/>
      <c r="R54" s="7"/>
      <c r="S54" s="7"/>
      <c r="T54" s="7"/>
      <c r="U54" s="7"/>
      <c r="V54" s="7"/>
      <c r="W54" s="7"/>
      <c r="X54" s="7"/>
      <c r="Y54" s="100"/>
      <c r="Z54" s="7"/>
      <c r="AA54" s="7" t="s">
        <v>1124</v>
      </c>
      <c r="AB54" s="7" t="s">
        <v>1125</v>
      </c>
      <c r="AC54" s="7" t="s">
        <v>878</v>
      </c>
      <c r="AD54" s="7" t="str">
        <f>SHOPIFY[[#This Row],[Data]]</f>
        <v>DATARIESGO</v>
      </c>
      <c r="AE54" s="7" t="str">
        <f>PRODUCTOS[[#This Row],[Tecnología]]</f>
        <v>POWER BI</v>
      </c>
      <c r="AF54" s="7"/>
      <c r="AG54" s="7"/>
      <c r="AH54" s="7"/>
      <c r="AI54" s="7"/>
      <c r="AJ54" s="7"/>
      <c r="AK54" s="7"/>
      <c r="AL54" s="7" t="s">
        <v>1126</v>
      </c>
      <c r="AM54" s="7" t="s">
        <v>962</v>
      </c>
      <c r="AN54" s="100"/>
      <c r="AO54" s="7" t="s">
        <v>880</v>
      </c>
      <c r="AP54" s="100"/>
      <c r="AQ54" s="7" t="s">
        <v>207</v>
      </c>
      <c r="AR54" s="7">
        <v>1</v>
      </c>
      <c r="AS54" s="7" t="s">
        <v>1127</v>
      </c>
      <c r="AT54" s="105"/>
      <c r="AW54" s="7"/>
      <c r="AX54" s="38"/>
    </row>
    <row r="55" spans="1:50" ht="60" x14ac:dyDescent="0.35">
      <c r="A55" s="2" t="str">
        <f>PRODUCTOS[[#This Row],[id_data]]</f>
        <v>0022</v>
      </c>
      <c r="B55" s="2" t="str">
        <f>PRODUCTOS[[#This Row],[Corr_Producto]]</f>
        <v>00048</v>
      </c>
      <c r="C55" s="2" t="str">
        <f>PRODUCTOS[[#This Row],[Data]]</f>
        <v>DATASOCIAL</v>
      </c>
      <c r="D55" s="45" t="str">
        <f>PRODUCTOS[[#This Row],[id_producto]]</f>
        <v>0022-01-00048</v>
      </c>
      <c r="E55" s="45" t="str">
        <f>PRODUCTOS[[#This Row],[Producto asociado ]]</f>
        <v>SENAME</v>
      </c>
      <c r="F55" s="7">
        <f>PRODUCTOS[[#This Row],[Nombre comercial]]</f>
        <v>0</v>
      </c>
      <c r="G55" s="7" t="e">
        <f>#REF!</f>
        <v>#REF!</v>
      </c>
      <c r="H55" s="7" t="e">
        <f>#REF!</f>
        <v>#REF!</v>
      </c>
      <c r="I55" s="7" t="e">
        <f>#REF!</f>
        <v>#REF!</v>
      </c>
      <c r="J55" s="7">
        <f>PRODUCTOS[[#This Row],[Estado]]</f>
        <v>0</v>
      </c>
      <c r="K55" s="103">
        <f>PRODUCTOS[[#This Row],[Avance]]</f>
        <v>0</v>
      </c>
      <c r="L55" s="7">
        <f>PRODUCTOS[[#This Row],[Responsable Desarrollo]]</f>
        <v>0</v>
      </c>
      <c r="M55" s="7" t="str">
        <f>PRODUCTOS[[#This Row],[Responsable Información]]</f>
        <v>Silvia</v>
      </c>
      <c r="N55" s="7"/>
      <c r="O55" s="7" t="s">
        <v>961</v>
      </c>
      <c r="P55" s="7" t="s">
        <v>966</v>
      </c>
      <c r="Q55" s="100"/>
      <c r="R55" s="7"/>
      <c r="S55" s="7"/>
      <c r="T55" s="7"/>
      <c r="U55" s="7"/>
      <c r="V55" s="7"/>
      <c r="W55" s="7"/>
      <c r="X55" s="7"/>
      <c r="Y55" s="7" t="s">
        <v>1123</v>
      </c>
      <c r="Z55" s="7"/>
      <c r="AA55" s="7" t="s">
        <v>1124</v>
      </c>
      <c r="AB55" s="7"/>
      <c r="AC55" s="7" t="s">
        <v>878</v>
      </c>
      <c r="AD55" s="7" t="str">
        <f>SHOPIFY[[#This Row],[Data]]</f>
        <v>DATASOCIAL</v>
      </c>
      <c r="AE55" s="7">
        <f>PRODUCTOS[[#This Row],[Tecnología]]</f>
        <v>0</v>
      </c>
      <c r="AF55" s="7"/>
      <c r="AG55" s="7"/>
      <c r="AH55" s="7"/>
      <c r="AI55" s="7"/>
      <c r="AJ55" s="7"/>
      <c r="AK55" s="7"/>
      <c r="AL55" s="7" t="s">
        <v>1126</v>
      </c>
      <c r="AM55" s="7" t="s">
        <v>962</v>
      </c>
      <c r="AN55" s="100"/>
      <c r="AO55" s="7" t="s">
        <v>880</v>
      </c>
      <c r="AP55" s="101" t="s">
        <v>881</v>
      </c>
      <c r="AQ55" s="7" t="s">
        <v>207</v>
      </c>
      <c r="AR55" s="7">
        <v>1</v>
      </c>
      <c r="AS55" s="7" t="s">
        <v>1128</v>
      </c>
      <c r="AT55" s="105"/>
      <c r="AW55" s="7"/>
      <c r="AX55" s="38"/>
    </row>
    <row r="56" spans="1:50" ht="72" x14ac:dyDescent="0.35">
      <c r="A56" s="2" t="str">
        <f>PRODUCTOS[[#This Row],[id_data]]</f>
        <v>0023</v>
      </c>
      <c r="B56" s="2" t="str">
        <f>PRODUCTOS[[#This Row],[Corr_Producto]]</f>
        <v>00049</v>
      </c>
      <c r="C56" s="2" t="str">
        <f>PRODUCTOS[[#This Row],[Data]]</f>
        <v>DATATAX</v>
      </c>
      <c r="D56" s="45" t="str">
        <f>PRODUCTOS[[#This Row],[id_producto]]</f>
        <v>0023-01-00049</v>
      </c>
      <c r="E56" s="45" t="str">
        <f>PRODUCTOS[[#This Row],[Producto asociado ]]</f>
        <v>Balance de Impuestos por Tipo</v>
      </c>
      <c r="F56" s="7">
        <f>PRODUCTOS[[#This Row],[Nombre comercial]]</f>
        <v>0</v>
      </c>
      <c r="G56" s="7" t="e">
        <f>#REF!</f>
        <v>#REF!</v>
      </c>
      <c r="H56" s="7" t="e">
        <f>#REF!</f>
        <v>#REF!</v>
      </c>
      <c r="I56" s="7" t="e">
        <f>#REF!</f>
        <v>#REF!</v>
      </c>
      <c r="J56" s="7">
        <f>PRODUCTOS[[#This Row],[Estado]]</f>
        <v>0</v>
      </c>
      <c r="K56" s="103">
        <f>PRODUCTOS[[#This Row],[Avance]]</f>
        <v>0.2</v>
      </c>
      <c r="L56" s="7" t="str">
        <f>PRODUCTOS[[#This Row],[Responsable Desarrollo]]</f>
        <v>Patricio</v>
      </c>
      <c r="M56" s="7" t="str">
        <f>PRODUCTOS[[#This Row],[Responsable Información]]</f>
        <v>Fernanda</v>
      </c>
      <c r="N56" s="7" t="s">
        <v>1137</v>
      </c>
      <c r="O56" s="7" t="s">
        <v>961</v>
      </c>
      <c r="P56" s="7" t="s">
        <v>966</v>
      </c>
      <c r="Q56" s="7"/>
      <c r="R56" s="7" t="s">
        <v>967</v>
      </c>
      <c r="S56" s="7"/>
      <c r="T56" s="7" t="s">
        <v>194</v>
      </c>
      <c r="U56" s="7"/>
      <c r="V56" s="7"/>
      <c r="W56" s="7"/>
      <c r="X56" s="7"/>
      <c r="Y56" s="7"/>
      <c r="Z56" s="7"/>
      <c r="AA56" s="7"/>
      <c r="AB56" s="7"/>
      <c r="AC56" s="7" t="s">
        <v>878</v>
      </c>
      <c r="AD56" s="7" t="str">
        <f>SHOPIFY[[#This Row],[Data]]</f>
        <v>DATATAX</v>
      </c>
      <c r="AE56" s="7" t="str">
        <f>PRODUCTOS[[#This Row],[Tecnología]]</f>
        <v>POWER BI</v>
      </c>
      <c r="AF56" s="7"/>
      <c r="AG56" s="7"/>
      <c r="AH56" s="7"/>
      <c r="AI56" s="7"/>
      <c r="AJ56" s="7"/>
      <c r="AK56" s="7"/>
      <c r="AL56" s="7"/>
      <c r="AM56" s="7"/>
      <c r="AN56" s="7"/>
      <c r="AO56" s="7"/>
      <c r="AP56" s="7"/>
      <c r="AQ56" s="7"/>
      <c r="AR56" s="7"/>
      <c r="AS56" s="7"/>
      <c r="AT56" s="105"/>
      <c r="AW56" s="7"/>
      <c r="AX56" s="38"/>
    </row>
    <row r="57" spans="1:50" x14ac:dyDescent="0.35">
      <c r="A57" s="2" t="str">
        <f>PRODUCTOS[[#This Row],[id_data]]</f>
        <v>0024</v>
      </c>
      <c r="B57" s="2" t="str">
        <f>PRODUCTOS[[#This Row],[Corr_Producto]]</f>
        <v>00050</v>
      </c>
      <c r="C57" s="2" t="str">
        <f>PRODUCTOS[[#This Row],[Data]]</f>
        <v>DATATRABAJO</v>
      </c>
      <c r="D57" s="2" t="str">
        <f>PRODUCTOS[[#This Row],[id_producto]]</f>
        <v>0024-01-00050</v>
      </c>
      <c r="E57" s="2" t="str">
        <f>PRODUCTOS[[#This Row],[Producto asociado ]]</f>
        <v>Trabajadores, Sueldos, Accidentes</v>
      </c>
      <c r="F57" s="7">
        <f>PRODUCTOS[[#This Row],[Nombre comercial]]</f>
        <v>0</v>
      </c>
      <c r="G57" s="7" t="e">
        <f>#REF!</f>
        <v>#REF!</v>
      </c>
      <c r="H57" s="7" t="e">
        <f>#REF!</f>
        <v>#REF!</v>
      </c>
      <c r="I57" s="7" t="e">
        <f>#REF!</f>
        <v>#REF!</v>
      </c>
      <c r="J57" s="7">
        <f>PRODUCTOS[[#This Row],[Estado]]</f>
        <v>0</v>
      </c>
      <c r="K57" s="103">
        <f>PRODUCTOS[[#This Row],[Avance]]</f>
        <v>0</v>
      </c>
      <c r="L57" s="7">
        <f>PRODUCTOS[[#This Row],[Responsable Desarrollo]]</f>
        <v>0</v>
      </c>
      <c r="M57" s="7">
        <f>PRODUCTOS[[#This Row],[Responsable Información]]</f>
        <v>0</v>
      </c>
      <c r="N57" s="7"/>
      <c r="O57" s="7"/>
      <c r="P57" s="7"/>
      <c r="Q57" s="7"/>
      <c r="R57" s="7"/>
      <c r="S57" s="7"/>
      <c r="T57" s="7"/>
      <c r="U57" s="7"/>
      <c r="V57" s="7"/>
      <c r="W57" s="7"/>
      <c r="X57" s="7"/>
      <c r="Y57" s="7"/>
      <c r="Z57" s="7"/>
      <c r="AA57" s="7"/>
      <c r="AB57" s="7"/>
      <c r="AC57" s="7" t="s">
        <v>878</v>
      </c>
      <c r="AD57" s="7" t="str">
        <f>SHOPIFY[[#This Row],[Data]]</f>
        <v>DATATRABAJO</v>
      </c>
      <c r="AE57" s="7">
        <f>PRODUCTOS[[#This Row],[Tecnología]]</f>
        <v>0</v>
      </c>
      <c r="AF57" s="7"/>
      <c r="AG57" s="7"/>
      <c r="AH57" s="7"/>
      <c r="AI57" s="7"/>
      <c r="AJ57" s="7"/>
      <c r="AK57" s="7"/>
      <c r="AL57" s="7"/>
      <c r="AM57" s="7"/>
      <c r="AN57" s="7"/>
      <c r="AO57" s="7"/>
      <c r="AP57" s="7"/>
      <c r="AQ57" s="7"/>
      <c r="AR57" s="7"/>
      <c r="AS57" s="7"/>
      <c r="AT57" s="105"/>
      <c r="AW57" s="7"/>
      <c r="AX57" s="38"/>
    </row>
    <row r="58" spans="1:50" ht="24" x14ac:dyDescent="0.35">
      <c r="A58" s="2" t="str">
        <f>PRODUCTOS[[#This Row],[id_data]]</f>
        <v>0009</v>
      </c>
      <c r="B58" s="2" t="str">
        <f>PRODUCTOS[[#This Row],[Corr_Producto]]</f>
        <v>00051</v>
      </c>
      <c r="C58" s="2" t="str">
        <f>PRODUCTOS[[#This Row],[Data]]</f>
        <v>DATAVIVIENDA</v>
      </c>
      <c r="D58" s="2" t="str">
        <f>PRODUCTOS[[#This Row],[id_producto]]</f>
        <v>0009-01-00051</v>
      </c>
      <c r="E58" s="2" t="str">
        <f>PRODUCTOS[[#This Row],[Producto asociado ]]</f>
        <v>Detalle ICVU - 2017</v>
      </c>
      <c r="F58" s="7" t="str">
        <f>PRODUCTOS[[#This Row],[Nombre comercial]]</f>
        <v>Índice de Calidad de Vida Urbana - Detalle 2017</v>
      </c>
      <c r="G58" s="7" t="e">
        <f>#REF!</f>
        <v>#REF!</v>
      </c>
      <c r="H58" s="7" t="e">
        <f>#REF!</f>
        <v>#REF!</v>
      </c>
      <c r="I58" s="7" t="e">
        <f>#REF!</f>
        <v>#REF!</v>
      </c>
      <c r="J58" s="7">
        <f>PRODUCTOS[[#This Row],[Estado]]</f>
        <v>0</v>
      </c>
      <c r="K58" s="103">
        <f>PRODUCTOS[[#This Row],[Avance]]</f>
        <v>1</v>
      </c>
      <c r="L58" s="7" t="str">
        <f>PRODUCTOS[[#This Row],[Responsable Desarrollo]]</f>
        <v>Abner</v>
      </c>
      <c r="M58" s="7" t="str">
        <f>PRODUCTOS[[#This Row],[Responsable Información]]</f>
        <v>Reyes-Monse</v>
      </c>
      <c r="N58" s="7"/>
      <c r="O58" s="7"/>
      <c r="P58" s="7"/>
      <c r="Q58" s="7"/>
      <c r="R58" s="7"/>
      <c r="S58" s="7"/>
      <c r="T58" s="7"/>
      <c r="U58" s="7"/>
      <c r="V58" s="7"/>
      <c r="W58" s="7"/>
      <c r="X58" s="7"/>
      <c r="Y58" s="7"/>
      <c r="Z58" s="7"/>
      <c r="AA58" s="7"/>
      <c r="AB58" s="7"/>
      <c r="AC58" s="7" t="s">
        <v>878</v>
      </c>
      <c r="AD58" s="7" t="str">
        <f>SHOPIFY[[#This Row],[Data]]</f>
        <v>DATAVIVIENDA</v>
      </c>
      <c r="AE58" s="7" t="str">
        <f>PRODUCTOS[[#This Row],[Tecnología]]</f>
        <v>ARCGISONLINE</v>
      </c>
      <c r="AF58" s="7"/>
      <c r="AG58" s="7"/>
      <c r="AH58" s="7"/>
      <c r="AI58" s="7"/>
      <c r="AJ58" s="7"/>
      <c r="AK58" s="7"/>
      <c r="AL58" s="7"/>
      <c r="AM58" s="7"/>
      <c r="AN58" s="7"/>
      <c r="AO58" s="7"/>
      <c r="AP58" s="7"/>
      <c r="AQ58" s="7"/>
      <c r="AR58" s="7"/>
      <c r="AS58" s="7"/>
      <c r="AT58" s="105"/>
      <c r="AW58" s="7"/>
      <c r="AX58" s="38"/>
    </row>
    <row r="59" spans="1:50" ht="29" x14ac:dyDescent="0.35">
      <c r="A59" s="2" t="str">
        <f>PRODUCTOS[[#This Row],[id_data]]</f>
        <v>0009</v>
      </c>
      <c r="B59" s="2" t="str">
        <f>PRODUCTOS[[#This Row],[Corr_Producto]]</f>
        <v>00052</v>
      </c>
      <c r="C59" s="2" t="str">
        <f>PRODUCTOS[[#This Row],[Data]]</f>
        <v>DATAVIVIENDA</v>
      </c>
      <c r="D59" s="2" t="str">
        <f>PRODUCTOS[[#This Row],[id_producto]]</f>
        <v>0009-01-00052</v>
      </c>
      <c r="E59" s="2" t="str">
        <f>PRODUCTOS[[#This Row],[Producto asociado ]]</f>
        <v>Herramienta Evaluación Areas Urbanas</v>
      </c>
      <c r="F59" s="7" t="str">
        <f>PRODUCTOS[[#This Row],[Nombre comercial]]</f>
        <v>Calidad de Viviendas Urbanas</v>
      </c>
      <c r="G59" s="7" t="e">
        <f>#REF!</f>
        <v>#REF!</v>
      </c>
      <c r="H59" s="7" t="e">
        <f>#REF!</f>
        <v>#REF!</v>
      </c>
      <c r="I59" s="7" t="e">
        <f>#REF!</f>
        <v>#REF!</v>
      </c>
      <c r="J59" s="7">
        <f>PRODUCTOS[[#This Row],[Estado]]</f>
        <v>0</v>
      </c>
      <c r="K59" s="103">
        <f>PRODUCTOS[[#This Row],[Avance]]</f>
        <v>0.8</v>
      </c>
      <c r="L59" s="7" t="str">
        <f>PRODUCTOS[[#This Row],[Responsable Desarrollo]]</f>
        <v>Abner</v>
      </c>
      <c r="M59" s="7" t="str">
        <f>PRODUCTOS[[#This Row],[Responsable Información]]</f>
        <v>Reyes-Monse</v>
      </c>
      <c r="N59" s="7"/>
      <c r="O59" s="7"/>
      <c r="P59" s="7"/>
      <c r="Q59" s="7"/>
      <c r="R59" s="7"/>
      <c r="S59" s="7"/>
      <c r="T59" s="7"/>
      <c r="U59" s="7"/>
      <c r="V59" s="7"/>
      <c r="W59" s="7"/>
      <c r="X59" s="7"/>
      <c r="Y59" s="7"/>
      <c r="Z59" s="7"/>
      <c r="AA59" s="7"/>
      <c r="AB59" s="7"/>
      <c r="AC59" s="7" t="s">
        <v>878</v>
      </c>
      <c r="AD59" s="7" t="str">
        <f>SHOPIFY[[#This Row],[Data]]</f>
        <v>DATAVIVIENDA</v>
      </c>
      <c r="AE59" s="7" t="str">
        <f>PRODUCTOS[[#This Row],[Tecnología]]</f>
        <v>ARCGISONLINE</v>
      </c>
      <c r="AF59" s="7"/>
      <c r="AG59" s="7"/>
      <c r="AH59" s="7"/>
      <c r="AI59" s="7"/>
      <c r="AJ59" s="7"/>
      <c r="AK59" s="7"/>
      <c r="AL59" s="7"/>
      <c r="AM59" s="7"/>
      <c r="AN59" s="7"/>
      <c r="AO59" s="7"/>
      <c r="AP59" s="7"/>
      <c r="AQ59" s="7"/>
      <c r="AR59" s="7"/>
      <c r="AS59" s="7"/>
      <c r="AT59" s="105"/>
      <c r="AW59" s="7"/>
      <c r="AX59" s="38"/>
    </row>
    <row r="60" spans="1:50" ht="24" x14ac:dyDescent="0.35">
      <c r="A60" s="2" t="str">
        <f>PRODUCTOS[[#This Row],[id_data]]</f>
        <v>0016</v>
      </c>
      <c r="B60" s="2" t="str">
        <f>PRODUCTOS[[#This Row],[Corr_Producto]]</f>
        <v>00053</v>
      </c>
      <c r="C60" s="2" t="str">
        <f>PRODUCTOS[[#This Row],[Data]]</f>
        <v>DATADELITO</v>
      </c>
      <c r="D60" s="2" t="str">
        <f>PRODUCTOS[[#This Row],[id_producto]]</f>
        <v>0016-01-00053</v>
      </c>
      <c r="E60" s="2" t="str">
        <f>PRODUCTOS[[#This Row],[Producto asociado ]]</f>
        <v>DMCS 2008-2020</v>
      </c>
      <c r="F60" s="7" t="str">
        <f>PRODUCTOS[[#This Row],[Nombre comercial]]</f>
        <v>Evolución Delitos de Mayor Connotación Social (2008-2020)</v>
      </c>
      <c r="G60" s="7" t="e">
        <f>#REF!</f>
        <v>#REF!</v>
      </c>
      <c r="H60" s="7" t="e">
        <f>#REF!</f>
        <v>#REF!</v>
      </c>
      <c r="I60" s="7" t="e">
        <f>#REF!</f>
        <v>#REF!</v>
      </c>
      <c r="J60" s="7">
        <f>PRODUCTOS[[#This Row],[Estado]]</f>
        <v>0</v>
      </c>
      <c r="K60" s="103">
        <f>PRODUCTOS[[#This Row],[Avance]]</f>
        <v>1</v>
      </c>
      <c r="L60" s="7" t="str">
        <f>PRODUCTOS[[#This Row],[Responsable Desarrollo]]</f>
        <v>Patricio</v>
      </c>
      <c r="M60" s="7" t="str">
        <f>PRODUCTOS[[#This Row],[Responsable Información]]</f>
        <v xml:space="preserve">Paula </v>
      </c>
      <c r="N60" s="7"/>
      <c r="O60" s="7"/>
      <c r="P60" s="7"/>
      <c r="Q60" s="7"/>
      <c r="R60" s="7"/>
      <c r="S60" s="7"/>
      <c r="T60" s="7"/>
      <c r="U60" s="7"/>
      <c r="V60" s="7"/>
      <c r="W60" s="7"/>
      <c r="X60" s="7"/>
      <c r="Y60" s="7"/>
      <c r="Z60" s="7"/>
      <c r="AA60" s="7"/>
      <c r="AB60" s="7"/>
      <c r="AC60" s="7" t="s">
        <v>878</v>
      </c>
      <c r="AD60" s="7" t="str">
        <f>SHOPIFY[[#This Row],[Data]]</f>
        <v>DATADELITO</v>
      </c>
      <c r="AE60" s="7" t="str">
        <f>PRODUCTOS[[#This Row],[Tecnología]]</f>
        <v>POWER BI</v>
      </c>
      <c r="AF60" s="7"/>
      <c r="AG60" s="7"/>
      <c r="AH60" s="7"/>
      <c r="AI60" s="7"/>
      <c r="AJ60" s="7"/>
      <c r="AK60" s="7"/>
      <c r="AL60" s="7"/>
      <c r="AM60" s="7"/>
      <c r="AN60" s="7"/>
      <c r="AO60" s="7"/>
      <c r="AP60" s="7"/>
      <c r="AQ60" s="7"/>
      <c r="AR60" s="7"/>
      <c r="AS60" s="7"/>
      <c r="AT60" s="105"/>
      <c r="AW60" s="7"/>
      <c r="AX60" s="38"/>
    </row>
    <row r="61" spans="1:50" x14ac:dyDescent="0.35">
      <c r="A61" s="2" t="str">
        <f>PRODUCTOS[[#This Row],[id_data]]</f>
        <v>0020</v>
      </c>
      <c r="B61" s="2" t="str">
        <f>PRODUCTOS[[#This Row],[Corr_Producto]]</f>
        <v>00054</v>
      </c>
      <c r="C61" s="2" t="str">
        <f>PRODUCTOS[[#This Row],[Data]]</f>
        <v>DATAEIACC</v>
      </c>
      <c r="D61" s="2" t="str">
        <f>PRODUCTOS[[#This Row],[id_producto]]</f>
        <v>0020-01-00054</v>
      </c>
      <c r="E61" s="2" t="str">
        <f>PRODUCTOS[[#This Row],[Producto asociado ]]</f>
        <v>Riesgo DDTS por comuna</v>
      </c>
      <c r="F61" s="7">
        <f>PRODUCTOS[[#This Row],[Nombre comercial]]</f>
        <v>0</v>
      </c>
      <c r="G61" s="7" t="e">
        <f>#REF!</f>
        <v>#REF!</v>
      </c>
      <c r="H61" s="7" t="e">
        <f>#REF!</f>
        <v>#REF!</v>
      </c>
      <c r="I61" s="7" t="e">
        <f>#REF!</f>
        <v>#REF!</v>
      </c>
      <c r="J61" s="7">
        <f>PRODUCTOS[[#This Row],[Estado]]</f>
        <v>0</v>
      </c>
      <c r="K61" s="103">
        <f>PRODUCTOS[[#This Row],[Avance]]</f>
        <v>0</v>
      </c>
      <c r="L61" s="7">
        <f>PRODUCTOS[[#This Row],[Responsable Desarrollo]]</f>
        <v>0</v>
      </c>
      <c r="M61" s="7" t="str">
        <f>PRODUCTOS[[#This Row],[Responsable Información]]</f>
        <v>Karen</v>
      </c>
      <c r="N61" s="7"/>
      <c r="O61" s="7"/>
      <c r="P61" s="7"/>
      <c r="Q61" s="7"/>
      <c r="R61" s="7"/>
      <c r="S61" s="7"/>
      <c r="T61" s="7"/>
      <c r="U61" s="7"/>
      <c r="V61" s="7"/>
      <c r="W61" s="7"/>
      <c r="X61" s="7"/>
      <c r="Y61" s="7"/>
      <c r="Z61" s="7"/>
      <c r="AA61" s="7"/>
      <c r="AB61" s="7"/>
      <c r="AC61" s="7" t="s">
        <v>878</v>
      </c>
      <c r="AD61" s="7" t="str">
        <f>SHOPIFY[[#This Row],[Data]]</f>
        <v>DATAEIACC</v>
      </c>
      <c r="AE61" s="7" t="str">
        <f>PRODUCTOS[[#This Row],[Tecnología]]</f>
        <v>POWER BI</v>
      </c>
      <c r="AF61" s="7"/>
      <c r="AG61" s="7"/>
      <c r="AH61" s="7"/>
      <c r="AI61" s="7"/>
      <c r="AJ61" s="7"/>
      <c r="AK61" s="7"/>
      <c r="AL61" s="7"/>
      <c r="AM61" s="7"/>
      <c r="AN61" s="7"/>
      <c r="AO61" s="7"/>
      <c r="AP61" s="7"/>
      <c r="AQ61" s="7"/>
      <c r="AR61" s="7"/>
      <c r="AS61" s="7"/>
      <c r="AT61" s="105"/>
      <c r="AW61" s="7"/>
      <c r="AX61" s="38"/>
    </row>
    <row r="62" spans="1:50" ht="29" x14ac:dyDescent="0.35">
      <c r="A62" s="2" t="str">
        <f>PRODUCTOS[[#This Row],[id_data]]</f>
        <v>0020</v>
      </c>
      <c r="B62" s="2" t="str">
        <f>PRODUCTOS[[#This Row],[Corr_Producto]]</f>
        <v>00055</v>
      </c>
      <c r="C62" s="2" t="str">
        <f>PRODUCTOS[[#This Row],[Data]]</f>
        <v>DATAEIACC</v>
      </c>
      <c r="D62" s="2" t="str">
        <f>PRODUCTOS[[#This Row],[id_producto]]</f>
        <v>0020-01-00055</v>
      </c>
      <c r="E62" s="2" t="str">
        <f>PRODUCTOS[[#This Row],[Producto asociado ]]</f>
        <v>Presencia de Objetos de Protección (OP)</v>
      </c>
      <c r="F62" s="7">
        <f>PRODUCTOS[[#This Row],[Nombre comercial]]</f>
        <v>0</v>
      </c>
      <c r="G62" s="7" t="e">
        <f>#REF!</f>
        <v>#REF!</v>
      </c>
      <c r="H62" s="7" t="e">
        <f>#REF!</f>
        <v>#REF!</v>
      </c>
      <c r="I62" s="7" t="e">
        <f>#REF!</f>
        <v>#REF!</v>
      </c>
      <c r="J62" s="7">
        <f>PRODUCTOS[[#This Row],[Estado]]</f>
        <v>0</v>
      </c>
      <c r="K62" s="103">
        <f>PRODUCTOS[[#This Row],[Avance]]</f>
        <v>0</v>
      </c>
      <c r="L62" s="7">
        <f>PRODUCTOS[[#This Row],[Responsable Desarrollo]]</f>
        <v>0</v>
      </c>
      <c r="M62" s="7" t="str">
        <f>PRODUCTOS[[#This Row],[Responsable Información]]</f>
        <v>Karen</v>
      </c>
      <c r="N62" s="7"/>
      <c r="O62" s="7"/>
      <c r="P62" s="7"/>
      <c r="Q62" s="7"/>
      <c r="R62" s="7"/>
      <c r="S62" s="7"/>
      <c r="T62" s="7"/>
      <c r="U62" s="7"/>
      <c r="V62" s="7"/>
      <c r="W62" s="7"/>
      <c r="X62" s="7"/>
      <c r="Y62" s="7"/>
      <c r="Z62" s="7"/>
      <c r="AA62" s="7"/>
      <c r="AB62" s="7"/>
      <c r="AC62" s="7" t="s">
        <v>878</v>
      </c>
      <c r="AD62" s="7" t="str">
        <f>SHOPIFY[[#This Row],[Data]]</f>
        <v>DATAEIACC</v>
      </c>
      <c r="AE62" s="7" t="str">
        <f>PRODUCTOS[[#This Row],[Tecnología]]</f>
        <v>POWER BI</v>
      </c>
      <c r="AF62" s="7"/>
      <c r="AG62" s="7"/>
      <c r="AH62" s="7"/>
      <c r="AI62" s="7"/>
      <c r="AJ62" s="7"/>
      <c r="AK62" s="7"/>
      <c r="AL62" s="7"/>
      <c r="AM62" s="7"/>
      <c r="AN62" s="7"/>
      <c r="AO62" s="7"/>
      <c r="AP62" s="7"/>
      <c r="AQ62" s="7"/>
      <c r="AR62" s="7"/>
      <c r="AS62" s="7"/>
      <c r="AT62" s="105"/>
      <c r="AW62" s="7"/>
      <c r="AX62" s="38"/>
    </row>
    <row r="63" spans="1:50" ht="29" x14ac:dyDescent="0.35">
      <c r="A63" s="2" t="str">
        <f>PRODUCTOS[[#This Row],[id_data]]</f>
        <v>0020</v>
      </c>
      <c r="B63" s="2" t="str">
        <f>PRODUCTOS[[#This Row],[Corr_Producto]]</f>
        <v>00056</v>
      </c>
      <c r="C63" s="2" t="str">
        <f>PRODUCTOS[[#This Row],[Data]]</f>
        <v>DATAEIACC</v>
      </c>
      <c r="D63" s="2" t="str">
        <f>PRODUCTOS[[#This Row],[id_producto]]</f>
        <v>0020-01-00056</v>
      </c>
      <c r="E63" s="2" t="str">
        <f>PRODUCTOS[[#This Row],[Producto asociado ]]</f>
        <v>Presencia OP en comunas según riesgo DDTS</v>
      </c>
      <c r="F63" s="7">
        <f>PRODUCTOS[[#This Row],[Nombre comercial]]</f>
        <v>0</v>
      </c>
      <c r="G63" s="7" t="e">
        <f>#REF!</f>
        <v>#REF!</v>
      </c>
      <c r="H63" s="7" t="e">
        <f>#REF!</f>
        <v>#REF!</v>
      </c>
      <c r="I63" s="7" t="e">
        <f>#REF!</f>
        <v>#REF!</v>
      </c>
      <c r="J63" s="7">
        <f>PRODUCTOS[[#This Row],[Estado]]</f>
        <v>0</v>
      </c>
      <c r="K63" s="103">
        <f>PRODUCTOS[[#This Row],[Avance]]</f>
        <v>0</v>
      </c>
      <c r="L63" s="7">
        <f>PRODUCTOS[[#This Row],[Responsable Desarrollo]]</f>
        <v>0</v>
      </c>
      <c r="M63" s="7" t="str">
        <f>PRODUCTOS[[#This Row],[Responsable Información]]</f>
        <v>Karen</v>
      </c>
      <c r="N63" s="7"/>
      <c r="O63" s="7"/>
      <c r="P63" s="7"/>
      <c r="Q63" s="7"/>
      <c r="R63" s="7"/>
      <c r="S63" s="7"/>
      <c r="T63" s="7"/>
      <c r="U63" s="7"/>
      <c r="V63" s="7"/>
      <c r="W63" s="7"/>
      <c r="X63" s="7"/>
      <c r="Y63" s="7"/>
      <c r="Z63" s="7"/>
      <c r="AA63" s="7"/>
      <c r="AB63" s="7"/>
      <c r="AC63" s="7" t="s">
        <v>878</v>
      </c>
      <c r="AD63" s="7" t="str">
        <f>SHOPIFY[[#This Row],[Data]]</f>
        <v>DATAEIACC</v>
      </c>
      <c r="AE63" s="7" t="str">
        <f>PRODUCTOS[[#This Row],[Tecnología]]</f>
        <v>POWER BI</v>
      </c>
      <c r="AF63" s="7"/>
      <c r="AG63" s="7"/>
      <c r="AH63" s="7"/>
      <c r="AI63" s="7"/>
      <c r="AJ63" s="7"/>
      <c r="AK63" s="7"/>
      <c r="AL63" s="7"/>
      <c r="AM63" s="7"/>
      <c r="AN63" s="7"/>
      <c r="AO63" s="7"/>
      <c r="AP63" s="7"/>
      <c r="AQ63" s="7"/>
      <c r="AR63" s="7"/>
      <c r="AS63" s="7"/>
      <c r="AT63" s="105"/>
      <c r="AW63" s="7"/>
      <c r="AX63" s="38"/>
    </row>
    <row r="64" spans="1:50" x14ac:dyDescent="0.35">
      <c r="A64" s="2" t="str">
        <f>PRODUCTOS[[#This Row],[id_data]]</f>
        <v>0020</v>
      </c>
      <c r="B64" s="2" t="str">
        <f>PRODUCTOS[[#This Row],[Corr_Producto]]</f>
        <v>00057</v>
      </c>
      <c r="C64" s="2" t="str">
        <f>PRODUCTOS[[#This Row],[Data]]</f>
        <v>DATAEIACC</v>
      </c>
      <c r="D64" s="99" t="str">
        <f>PRODUCTOS[[#This Row],[id_producto]]</f>
        <v>0020-01-00057</v>
      </c>
      <c r="E64" s="99" t="str">
        <f>PRODUCTOS[[#This Row],[Producto asociado ]]</f>
        <v>Análisis área de proyecto</v>
      </c>
      <c r="F64" s="7">
        <f>PRODUCTOS[[#This Row],[Nombre comercial]]</f>
        <v>0</v>
      </c>
      <c r="G64" s="7" t="e">
        <f>#REF!</f>
        <v>#REF!</v>
      </c>
      <c r="H64" s="7" t="e">
        <f>#REF!</f>
        <v>#REF!</v>
      </c>
      <c r="I64" s="7" t="e">
        <f>#REF!</f>
        <v>#REF!</v>
      </c>
      <c r="J64" s="7">
        <f>PRODUCTOS[[#This Row],[Estado]]</f>
        <v>0</v>
      </c>
      <c r="K64" s="103">
        <f>PRODUCTOS[[#This Row],[Avance]]</f>
        <v>0</v>
      </c>
      <c r="L64" s="7">
        <f>PRODUCTOS[[#This Row],[Responsable Desarrollo]]</f>
        <v>0</v>
      </c>
      <c r="M64" s="7" t="str">
        <f>PRODUCTOS[[#This Row],[Responsable Información]]</f>
        <v>Karen</v>
      </c>
      <c r="N64" s="7"/>
      <c r="O64" s="7" t="s">
        <v>961</v>
      </c>
      <c r="P64" s="7"/>
      <c r="Q64" s="7"/>
      <c r="R64" s="7"/>
      <c r="S64" s="7"/>
      <c r="T64" s="7"/>
      <c r="U64" s="7"/>
      <c r="V64" s="7"/>
      <c r="W64" s="7"/>
      <c r="X64" s="7"/>
      <c r="Y64" s="7"/>
      <c r="Z64" s="7"/>
      <c r="AA64" s="7"/>
      <c r="AB64" s="7"/>
      <c r="AC64" s="7" t="s">
        <v>878</v>
      </c>
      <c r="AD64" s="7" t="str">
        <f>SHOPIFY[[#This Row],[Data]]</f>
        <v>DATAEIACC</v>
      </c>
      <c r="AE64" s="7" t="str">
        <f>PRODUCTOS[[#This Row],[Tecnología]]</f>
        <v>ARCGISONLINE</v>
      </c>
      <c r="AF64" s="7"/>
      <c r="AG64" s="7"/>
      <c r="AH64" s="7"/>
      <c r="AI64" s="7"/>
      <c r="AJ64" s="7"/>
      <c r="AK64" s="7"/>
      <c r="AL64" s="7"/>
      <c r="AM64" s="7"/>
      <c r="AN64" s="7"/>
      <c r="AO64" s="7"/>
      <c r="AP64" s="7"/>
      <c r="AQ64" s="7"/>
      <c r="AR64" s="7"/>
      <c r="AS64" s="7"/>
      <c r="AT64" s="105"/>
      <c r="AW64" s="7"/>
      <c r="AX64" s="38"/>
    </row>
    <row r="65" spans="1:50" ht="60" x14ac:dyDescent="0.35">
      <c r="A65" s="2" t="str">
        <f>PRODUCTOS[[#This Row],[id_data]]</f>
        <v>0006</v>
      </c>
      <c r="B65" s="2" t="str">
        <f>PRODUCTOS[[#This Row],[Corr_Producto]]</f>
        <v>00058</v>
      </c>
      <c r="C65" s="2" t="str">
        <f>PRODUCTOS[[#This Row],[Data]]</f>
        <v>DATAGLOBAL</v>
      </c>
      <c r="D65" s="45" t="str">
        <f>PRODUCTOS[[#This Row],[id_producto]]</f>
        <v>0006-00-00058</v>
      </c>
      <c r="E65" s="45" t="str">
        <f>PRODUCTOS[[#This Row],[Producto asociado ]]</f>
        <v>Perfil de las OIG</v>
      </c>
      <c r="F65" s="7" t="str">
        <f>PRODUCTOS[[#This Row],[Nombre comercial]]</f>
        <v>Organismos Intergubernamentales (OIG)</v>
      </c>
      <c r="G65" s="7" t="e">
        <f>#REF!</f>
        <v>#REF!</v>
      </c>
      <c r="H65" s="7" t="e">
        <f>#REF!</f>
        <v>#REF!</v>
      </c>
      <c r="I65" s="7" t="e">
        <f>#REF!</f>
        <v>#REF!</v>
      </c>
      <c r="J65" s="7">
        <f>PRODUCTOS[[#This Row],[Estado]]</f>
        <v>0</v>
      </c>
      <c r="K65" s="103">
        <f>PRODUCTOS[[#This Row],[Avance]]</f>
        <v>0</v>
      </c>
      <c r="L65" s="7">
        <f>PRODUCTOS[[#This Row],[Responsable Desarrollo]]</f>
        <v>0</v>
      </c>
      <c r="M65" s="7" t="str">
        <f>PRODUCTOS[[#This Row],[Responsable Información]]</f>
        <v>Karen-MVC</v>
      </c>
      <c r="N65" s="7"/>
      <c r="O65" s="7" t="s">
        <v>1112</v>
      </c>
      <c r="P65" s="7" t="s">
        <v>966</v>
      </c>
      <c r="Q65" s="100"/>
      <c r="R65" s="7" t="s">
        <v>967</v>
      </c>
      <c r="S65" s="100"/>
      <c r="T65" s="7" t="s">
        <v>194</v>
      </c>
      <c r="U65" s="100"/>
      <c r="V65" s="100"/>
      <c r="W65" s="100"/>
      <c r="X65" s="100"/>
      <c r="Y65" s="7" t="s">
        <v>1117</v>
      </c>
      <c r="Z65" s="7"/>
      <c r="AA65" s="7"/>
      <c r="AB65" s="7"/>
      <c r="AC65" s="7" t="s">
        <v>878</v>
      </c>
      <c r="AD65" s="7" t="str">
        <f>SHOPIFY[[#This Row],[Data]]</f>
        <v>DATAGLOBAL</v>
      </c>
      <c r="AE65" s="7">
        <f>PRODUCTOS[[#This Row],[Tecnología]]</f>
        <v>0</v>
      </c>
      <c r="AF65" s="7"/>
      <c r="AG65" s="7"/>
      <c r="AH65" s="7"/>
      <c r="AI65" s="7"/>
      <c r="AJ65" s="7"/>
      <c r="AK65" s="7"/>
      <c r="AL65" s="7" t="s">
        <v>879</v>
      </c>
      <c r="AM65" s="7" t="s">
        <v>962</v>
      </c>
      <c r="AN65" s="100"/>
      <c r="AO65" s="7" t="s">
        <v>880</v>
      </c>
      <c r="AP65" s="7" t="s">
        <v>881</v>
      </c>
      <c r="AQ65" s="7" t="s">
        <v>207</v>
      </c>
      <c r="AR65" s="7">
        <v>1</v>
      </c>
      <c r="AS65" s="7" t="s">
        <v>1129</v>
      </c>
      <c r="AT65" s="105"/>
      <c r="AW65" s="7"/>
      <c r="AX65" s="13"/>
    </row>
    <row r="66" spans="1:50" ht="48" x14ac:dyDescent="0.35">
      <c r="A66" s="2" t="str">
        <f>PRODUCTOS[[#This Row],[id_data]]</f>
        <v>0006</v>
      </c>
      <c r="B66" s="2" t="str">
        <f>PRODUCTOS[[#This Row],[Corr_Producto]]</f>
        <v>00059</v>
      </c>
      <c r="C66" s="2" t="str">
        <f>PRODUCTOS[[#This Row],[Data]]</f>
        <v>DATAGLOBAL</v>
      </c>
      <c r="D66" s="45" t="str">
        <f>PRODUCTOS[[#This Row],[id_producto]]</f>
        <v>0006-00-00059</v>
      </c>
      <c r="E66" s="45" t="str">
        <f>PRODUCTOS[[#This Row],[Producto asociado ]]</f>
        <v>Cooperación internacional</v>
      </c>
      <c r="F66" s="7">
        <f>PRODUCTOS[[#This Row],[Nombre comercial]]</f>
        <v>0</v>
      </c>
      <c r="G66" s="7" t="e">
        <f>#REF!</f>
        <v>#REF!</v>
      </c>
      <c r="H66" s="7" t="e">
        <f>#REF!</f>
        <v>#REF!</v>
      </c>
      <c r="I66" s="7" t="e">
        <f>#REF!</f>
        <v>#REF!</v>
      </c>
      <c r="J66" s="7">
        <f>PRODUCTOS[[#This Row],[Estado]]</f>
        <v>0</v>
      </c>
      <c r="K66" s="103">
        <f>PRODUCTOS[[#This Row],[Avance]]</f>
        <v>0</v>
      </c>
      <c r="L66" s="7">
        <f>PRODUCTOS[[#This Row],[Responsable Desarrollo]]</f>
        <v>0</v>
      </c>
      <c r="M66" s="7" t="str">
        <f>PRODUCTOS[[#This Row],[Responsable Información]]</f>
        <v>Karen-MVC</v>
      </c>
      <c r="N66" s="7"/>
      <c r="O66" s="7" t="s">
        <v>1182</v>
      </c>
      <c r="P66" s="7" t="s">
        <v>966</v>
      </c>
      <c r="Q66" s="100"/>
      <c r="R66" s="7" t="s">
        <v>967</v>
      </c>
      <c r="S66" s="100"/>
      <c r="T66" s="7" t="s">
        <v>194</v>
      </c>
      <c r="U66" s="100"/>
      <c r="V66" s="100"/>
      <c r="W66" s="100"/>
      <c r="X66" s="100"/>
      <c r="Y66" s="7" t="s">
        <v>1118</v>
      </c>
      <c r="Z66" s="7"/>
      <c r="AA66" s="7"/>
      <c r="AB66" s="7"/>
      <c r="AC66" s="7" t="s">
        <v>878</v>
      </c>
      <c r="AD66" s="7" t="str">
        <f>SHOPIFY[[#This Row],[Data]]</f>
        <v>DATAGLOBAL</v>
      </c>
      <c r="AE66" s="7">
        <f>PRODUCTOS[[#This Row],[Tecnología]]</f>
        <v>0</v>
      </c>
      <c r="AF66" s="7"/>
      <c r="AG66" s="7"/>
      <c r="AH66" s="7"/>
      <c r="AI66" s="7"/>
      <c r="AJ66" s="7"/>
      <c r="AK66" s="7"/>
      <c r="AL66" s="7" t="s">
        <v>879</v>
      </c>
      <c r="AM66" s="7" t="s">
        <v>962</v>
      </c>
      <c r="AN66" s="100"/>
      <c r="AO66" s="7" t="s">
        <v>880</v>
      </c>
      <c r="AP66" s="7" t="s">
        <v>881</v>
      </c>
      <c r="AQ66" s="7" t="s">
        <v>207</v>
      </c>
      <c r="AR66" s="7">
        <v>1</v>
      </c>
      <c r="AS66" s="7"/>
      <c r="AT66" s="105"/>
      <c r="AW66" s="7"/>
      <c r="AX66" s="38"/>
    </row>
    <row r="67" spans="1:50" ht="48" x14ac:dyDescent="0.35">
      <c r="A67" s="2" t="str">
        <f>PRODUCTOS[[#This Row],[id_data]]</f>
        <v>0003</v>
      </c>
      <c r="B67" s="2" t="str">
        <f>PRODUCTOS[[#This Row],[Corr_Producto]]</f>
        <v>00060</v>
      </c>
      <c r="C67" s="2" t="str">
        <f>PRODUCTOS[[#This Row],[Data]]</f>
        <v>DATAAGRO</v>
      </c>
      <c r="D67" s="45" t="str">
        <f>PRODUCTOS[[#This Row],[id_producto]]</f>
        <v>0003-01-00060</v>
      </c>
      <c r="E67" s="45" t="str">
        <f>PRODUCTOS[[#This Row],[Producto asociado ]]</f>
        <v>AGROGESTIÓN - Gestión agrícola</v>
      </c>
      <c r="F67" s="7" t="str">
        <f>PRODUCTOS[[#This Row],[Nombre comercial]]</f>
        <v>AGROGESTIÓN - Gestión agrícola</v>
      </c>
      <c r="G67" s="7" t="e">
        <f>#REF!</f>
        <v>#REF!</v>
      </c>
      <c r="H67" s="7" t="e">
        <f>#REF!</f>
        <v>#REF!</v>
      </c>
      <c r="I67" s="7" t="e">
        <f>#REF!</f>
        <v>#REF!</v>
      </c>
      <c r="J67" s="7">
        <f>PRODUCTOS[[#This Row],[Estado]]</f>
        <v>0</v>
      </c>
      <c r="K67" s="103">
        <f>PRODUCTOS[[#This Row],[Avance]]</f>
        <v>0</v>
      </c>
      <c r="L67" s="7">
        <f>PRODUCTOS[[#This Row],[Responsable Desarrollo]]</f>
        <v>0</v>
      </c>
      <c r="M67" s="7" t="str">
        <f>PRODUCTOS[[#This Row],[Responsable Información]]</f>
        <v>Claudia</v>
      </c>
      <c r="N67" s="7"/>
      <c r="O67" s="7" t="s">
        <v>1113</v>
      </c>
      <c r="P67" s="7" t="s">
        <v>966</v>
      </c>
      <c r="Q67" s="100"/>
      <c r="R67" s="7" t="s">
        <v>967</v>
      </c>
      <c r="S67" s="100"/>
      <c r="T67" s="7" t="s">
        <v>194</v>
      </c>
      <c r="U67" s="100"/>
      <c r="V67" s="100"/>
      <c r="W67" s="100"/>
      <c r="X67" s="100"/>
      <c r="Y67" s="7" t="s">
        <v>1119</v>
      </c>
      <c r="Z67" s="7"/>
      <c r="AA67" s="7"/>
      <c r="AB67" s="7"/>
      <c r="AC67" s="7" t="s">
        <v>878</v>
      </c>
      <c r="AD67" s="7" t="str">
        <f>SHOPIFY[[#This Row],[Data]]</f>
        <v>DATAAGRO</v>
      </c>
      <c r="AE67" s="7">
        <f>PRODUCTOS[[#This Row],[Tecnología]]</f>
        <v>0</v>
      </c>
      <c r="AF67" s="7"/>
      <c r="AG67" s="7"/>
      <c r="AH67" s="7"/>
      <c r="AI67" s="7"/>
      <c r="AJ67" s="7"/>
      <c r="AK67" s="7"/>
      <c r="AL67" s="7" t="s">
        <v>879</v>
      </c>
      <c r="AM67" s="7" t="s">
        <v>962</v>
      </c>
      <c r="AN67" s="100"/>
      <c r="AO67" s="7" t="s">
        <v>880</v>
      </c>
      <c r="AP67" s="7" t="s">
        <v>881</v>
      </c>
      <c r="AQ67" s="7" t="s">
        <v>207</v>
      </c>
      <c r="AR67" s="7">
        <v>1</v>
      </c>
      <c r="AS67" s="7"/>
      <c r="AT67" s="105"/>
      <c r="AW67" s="7"/>
      <c r="AX67" s="38"/>
    </row>
    <row r="68" spans="1:50" ht="48" x14ac:dyDescent="0.35">
      <c r="A68" s="2" t="str">
        <f>PRODUCTOS[[#This Row],[id_data]]</f>
        <v>0003</v>
      </c>
      <c r="B68" s="2" t="str">
        <f>PRODUCTOS[[#This Row],[Corr_Producto]]</f>
        <v>00061</v>
      </c>
      <c r="C68" s="2" t="str">
        <f>PRODUCTOS[[#This Row],[Data]]</f>
        <v>DATAAGRO</v>
      </c>
      <c r="D68" s="45" t="str">
        <f>PRODUCTOS[[#This Row],[id_producto]]</f>
        <v>0003-01-00061</v>
      </c>
      <c r="E68" s="45" t="str">
        <f>PRODUCTOS[[#This Row],[Producto asociado ]]</f>
        <v>AGROGEOMÁTICA - Monitoreo Humedad</v>
      </c>
      <c r="F68" s="7" t="str">
        <f>PRODUCTOS[[#This Row],[Nombre comercial]]</f>
        <v>AGROGEOMÁTICA - Monitoreo Humedad</v>
      </c>
      <c r="G68" s="7" t="e">
        <f>#REF!</f>
        <v>#REF!</v>
      </c>
      <c r="H68" s="7" t="e">
        <f>#REF!</f>
        <v>#REF!</v>
      </c>
      <c r="I68" s="7" t="e">
        <f>#REF!</f>
        <v>#REF!</v>
      </c>
      <c r="J68" s="7">
        <f>PRODUCTOS[[#This Row],[Estado]]</f>
        <v>0</v>
      </c>
      <c r="K68" s="103">
        <f>PRODUCTOS[[#This Row],[Avance]]</f>
        <v>0.8</v>
      </c>
      <c r="L68" s="7">
        <f>PRODUCTOS[[#This Row],[Responsable Desarrollo]]</f>
        <v>0</v>
      </c>
      <c r="M68" s="7" t="str">
        <f>PRODUCTOS[[#This Row],[Responsable Información]]</f>
        <v>Claudia</v>
      </c>
      <c r="N68" s="7"/>
      <c r="O68" s="7" t="s">
        <v>1114</v>
      </c>
      <c r="P68" s="7" t="s">
        <v>966</v>
      </c>
      <c r="Q68" s="100"/>
      <c r="R68" s="7" t="s">
        <v>967</v>
      </c>
      <c r="S68" s="100"/>
      <c r="T68" s="7" t="s">
        <v>194</v>
      </c>
      <c r="U68" s="100"/>
      <c r="V68" s="100"/>
      <c r="W68" s="100"/>
      <c r="X68" s="100"/>
      <c r="Y68" s="7" t="s">
        <v>1120</v>
      </c>
      <c r="Z68" s="7"/>
      <c r="AA68" s="7"/>
      <c r="AB68" s="7"/>
      <c r="AC68" s="7" t="s">
        <v>878</v>
      </c>
      <c r="AD68" s="7" t="str">
        <f>SHOPIFY[[#This Row],[Data]]</f>
        <v>DATAAGRO</v>
      </c>
      <c r="AE68" s="7" t="str">
        <f>PRODUCTOS[[#This Row],[Tecnología]]</f>
        <v>GEE</v>
      </c>
      <c r="AF68" s="7"/>
      <c r="AG68" s="7"/>
      <c r="AH68" s="7"/>
      <c r="AI68" s="7"/>
      <c r="AJ68" s="7"/>
      <c r="AK68" s="7"/>
      <c r="AL68" s="7" t="s">
        <v>879</v>
      </c>
      <c r="AM68" s="7" t="s">
        <v>962</v>
      </c>
      <c r="AN68" s="100"/>
      <c r="AO68" s="7" t="s">
        <v>880</v>
      </c>
      <c r="AP68" s="7" t="s">
        <v>881</v>
      </c>
      <c r="AQ68" s="7" t="s">
        <v>207</v>
      </c>
      <c r="AR68" s="7">
        <v>1</v>
      </c>
      <c r="AS68" s="7"/>
      <c r="AT68" s="105"/>
      <c r="AW68" s="7"/>
      <c r="AX68" s="38"/>
    </row>
    <row r="69" spans="1:50" ht="48" x14ac:dyDescent="0.35">
      <c r="A69" s="2" t="str">
        <f>PRODUCTOS[[#This Row],[id_data]]</f>
        <v>0003</v>
      </c>
      <c r="B69" s="2" t="str">
        <f>PRODUCTOS[[#This Row],[Corr_Producto]]</f>
        <v>00062</v>
      </c>
      <c r="C69" s="2" t="str">
        <f>PRODUCTOS[[#This Row],[Data]]</f>
        <v>DATAAGRO</v>
      </c>
      <c r="D69" s="45" t="str">
        <f>PRODUCTOS[[#This Row],[id_producto]]</f>
        <v>0003-01-00062</v>
      </c>
      <c r="E69" s="45" t="str">
        <f>PRODUCTOS[[#This Row],[Producto asociado ]]</f>
        <v>AGROSTAT - Estadísticas Productivas Pecuarias</v>
      </c>
      <c r="F69" s="7" t="str">
        <f>PRODUCTOS[[#This Row],[Nombre comercial]]</f>
        <v>AGROSTAT - Producción Pecuaria</v>
      </c>
      <c r="G69" s="7" t="e">
        <f>#REF!</f>
        <v>#REF!</v>
      </c>
      <c r="H69" s="7" t="e">
        <f>#REF!</f>
        <v>#REF!</v>
      </c>
      <c r="I69" s="7" t="e">
        <f>#REF!</f>
        <v>#REF!</v>
      </c>
      <c r="J69" s="7">
        <f>PRODUCTOS[[#This Row],[Estado]]</f>
        <v>0</v>
      </c>
      <c r="K69" s="103">
        <f>PRODUCTOS[[#This Row],[Avance]]</f>
        <v>0.4</v>
      </c>
      <c r="L69" s="7" t="str">
        <f>PRODUCTOS[[#This Row],[Responsable Desarrollo]]</f>
        <v>Patricio</v>
      </c>
      <c r="M69" s="7" t="str">
        <f>PRODUCTOS[[#This Row],[Responsable Información]]</f>
        <v>Claudia</v>
      </c>
      <c r="N69" s="7"/>
      <c r="O69" s="7" t="s">
        <v>1115</v>
      </c>
      <c r="P69" s="7" t="s">
        <v>966</v>
      </c>
      <c r="Q69" s="100"/>
      <c r="R69" s="7" t="s">
        <v>967</v>
      </c>
      <c r="S69" s="100"/>
      <c r="T69" s="7" t="s">
        <v>194</v>
      </c>
      <c r="U69" s="100"/>
      <c r="V69" s="100"/>
      <c r="W69" s="100"/>
      <c r="X69" s="100"/>
      <c r="Y69" s="7" t="s">
        <v>1121</v>
      </c>
      <c r="Z69" s="7"/>
      <c r="AA69" s="7"/>
      <c r="AB69" s="7"/>
      <c r="AC69" s="7" t="s">
        <v>878</v>
      </c>
      <c r="AD69" s="7" t="str">
        <f>SHOPIFY[[#This Row],[Data]]</f>
        <v>DATAAGRO</v>
      </c>
      <c r="AE69" s="7" t="str">
        <f>PRODUCTOS[[#This Row],[Tecnología]]</f>
        <v>POWER BI</v>
      </c>
      <c r="AF69" s="7"/>
      <c r="AG69" s="7"/>
      <c r="AH69" s="7"/>
      <c r="AI69" s="7"/>
      <c r="AJ69" s="7"/>
      <c r="AK69" s="7"/>
      <c r="AL69" s="7" t="s">
        <v>879</v>
      </c>
      <c r="AM69" s="7" t="s">
        <v>962</v>
      </c>
      <c r="AN69" s="100"/>
      <c r="AO69" s="7" t="s">
        <v>880</v>
      </c>
      <c r="AP69" s="7" t="s">
        <v>881</v>
      </c>
      <c r="AQ69" s="7" t="s">
        <v>207</v>
      </c>
      <c r="AR69" s="7">
        <v>1</v>
      </c>
      <c r="AS69" s="7"/>
      <c r="AT69" s="105"/>
      <c r="AW69" s="7"/>
      <c r="AX69" s="38"/>
    </row>
    <row r="70" spans="1:50" ht="60" customHeight="1" x14ac:dyDescent="0.35">
      <c r="A70" s="2" t="str">
        <f>PRODUCTOS[[#This Row],[id_data]]</f>
        <v>0003</v>
      </c>
      <c r="B70" s="2" t="str">
        <f>PRODUCTOS[[#This Row],[Corr_Producto]]</f>
        <v>00063</v>
      </c>
      <c r="C70" s="2" t="str">
        <f>PRODUCTOS[[#This Row],[Data]]</f>
        <v>DATAAGRO</v>
      </c>
      <c r="D70" s="45" t="str">
        <f>PRODUCTOS[[#This Row],[id_producto]]</f>
        <v>0003-01-00063</v>
      </c>
      <c r="E70" s="45" t="str">
        <f>PRODUCTOS[[#This Row],[Producto asociado ]]</f>
        <v>AGROSTAT - Estadisticas Productivas Forestales</v>
      </c>
      <c r="F70" s="7" t="str">
        <f>PRODUCTOS[[#This Row],[Nombre comercial]]</f>
        <v>AGROSTAT - Producción Forestal</v>
      </c>
      <c r="G70" s="7" t="e">
        <f>#REF!</f>
        <v>#REF!</v>
      </c>
      <c r="H70" s="7" t="e">
        <f>#REF!</f>
        <v>#REF!</v>
      </c>
      <c r="I70" s="7" t="e">
        <f>#REF!</f>
        <v>#REF!</v>
      </c>
      <c r="J70" s="7">
        <f>PRODUCTOS[[#This Row],[Estado]]</f>
        <v>0</v>
      </c>
      <c r="K70" s="103">
        <f>PRODUCTOS[[#This Row],[Avance]]</f>
        <v>0.3</v>
      </c>
      <c r="L70" s="7" t="str">
        <f>PRODUCTOS[[#This Row],[Responsable Desarrollo]]</f>
        <v>Patricio</v>
      </c>
      <c r="M70" s="7" t="str">
        <f>PRODUCTOS[[#This Row],[Responsable Información]]</f>
        <v>Claudia</v>
      </c>
      <c r="N70" s="7"/>
      <c r="O70" s="7" t="s">
        <v>1116</v>
      </c>
      <c r="P70" s="7" t="s">
        <v>966</v>
      </c>
      <c r="Q70" s="100"/>
      <c r="R70" s="7" t="s">
        <v>967</v>
      </c>
      <c r="S70" s="100"/>
      <c r="T70" s="7" t="s">
        <v>194</v>
      </c>
      <c r="U70" s="100"/>
      <c r="V70" s="100"/>
      <c r="W70" s="100"/>
      <c r="X70" s="100"/>
      <c r="Y70" s="7" t="s">
        <v>1122</v>
      </c>
      <c r="Z70" s="7"/>
      <c r="AA70" s="7"/>
      <c r="AB70" s="7"/>
      <c r="AC70" s="7" t="s">
        <v>878</v>
      </c>
      <c r="AD70" s="7" t="str">
        <f>SHOPIFY[[#This Row],[Data]]</f>
        <v>DATAAGRO</v>
      </c>
      <c r="AE70" s="7" t="str">
        <f>PRODUCTOS[[#This Row],[Tecnología]]</f>
        <v>POWER BI</v>
      </c>
      <c r="AF70" s="7"/>
      <c r="AG70" s="7"/>
      <c r="AH70" s="7"/>
      <c r="AI70" s="7"/>
      <c r="AJ70" s="7"/>
      <c r="AK70" s="7"/>
      <c r="AL70" s="7" t="s">
        <v>879</v>
      </c>
      <c r="AM70" s="7" t="s">
        <v>962</v>
      </c>
      <c r="AN70" s="100"/>
      <c r="AO70" s="7" t="s">
        <v>880</v>
      </c>
      <c r="AP70" s="7" t="s">
        <v>881</v>
      </c>
      <c r="AQ70" s="7" t="s">
        <v>207</v>
      </c>
      <c r="AR70" s="7">
        <v>1</v>
      </c>
      <c r="AS70" s="7"/>
      <c r="AT70" s="105"/>
      <c r="AW70" s="7"/>
      <c r="AX70" s="38"/>
    </row>
    <row r="71" spans="1:50" ht="36" x14ac:dyDescent="0.35">
      <c r="A71" s="42" t="str">
        <f>PRODUCTOS[[#This Row],[id_data]]</f>
        <v>0003</v>
      </c>
      <c r="B71" s="2" t="str">
        <f>PRODUCTOS[[#This Row],[Corr_Producto]]</f>
        <v>00064</v>
      </c>
      <c r="C71" s="2" t="str">
        <f>PRODUCTOS[[#This Row],[Data]]</f>
        <v>DATAAGRO</v>
      </c>
      <c r="D71" s="45" t="str">
        <f>PRODUCTOS[[#This Row],[id_producto]]</f>
        <v>0003-01-00064</v>
      </c>
      <c r="E71" s="45" t="str">
        <f>PRODUCTOS[[#This Row],[Producto asociado ]]</f>
        <v>AGROSTAT - Estadísticas ambientales</v>
      </c>
      <c r="F71" s="7" t="str">
        <f>PRODUCTOS[[#This Row],[Nombre comercial]]</f>
        <v>AGROSTAT - Ambiental</v>
      </c>
      <c r="G71" s="7" t="e">
        <f>#REF!</f>
        <v>#REF!</v>
      </c>
      <c r="H71" s="7" t="e">
        <f>#REF!</f>
        <v>#REF!</v>
      </c>
      <c r="I71" s="7" t="e">
        <f>#REF!</f>
        <v>#REF!</v>
      </c>
      <c r="J71" s="7">
        <f>PRODUCTOS[[#This Row],[Estado]]</f>
        <v>0</v>
      </c>
      <c r="K71" s="103">
        <f>PRODUCTOS[[#This Row],[Avance]]</f>
        <v>0</v>
      </c>
      <c r="L71" s="7">
        <f>PRODUCTOS[[#This Row],[Responsable Desarrollo]]</f>
        <v>0</v>
      </c>
      <c r="M71" s="7" t="str">
        <f>PRODUCTOS[[#This Row],[Responsable Información]]</f>
        <v>Claudia</v>
      </c>
      <c r="N71" s="7" t="s">
        <v>1143</v>
      </c>
      <c r="O71" s="7"/>
      <c r="P71" s="7"/>
      <c r="Q71" s="7"/>
      <c r="R71" s="7"/>
      <c r="S71" s="7"/>
      <c r="T71" s="7"/>
      <c r="U71" s="7"/>
      <c r="V71" s="7"/>
      <c r="W71" s="7"/>
      <c r="X71" s="7"/>
      <c r="Y71" s="100"/>
      <c r="Z71" s="7"/>
      <c r="AA71" s="7"/>
      <c r="AB71" s="7"/>
      <c r="AC71" s="7" t="s">
        <v>878</v>
      </c>
      <c r="AD71" s="102" t="str">
        <f>SHOPIFY[[#This Row],[Data]]</f>
        <v>DATAAGRO</v>
      </c>
      <c r="AE71" s="7" t="str">
        <f>PRODUCTOS[[#This Row],[Tecnología]]</f>
        <v>POWER BI</v>
      </c>
      <c r="AF71" s="7"/>
      <c r="AG71" s="7"/>
      <c r="AH71" s="7"/>
      <c r="AI71" s="7"/>
      <c r="AJ71" s="7"/>
      <c r="AK71" s="7"/>
      <c r="AL71" s="7"/>
      <c r="AM71" s="7"/>
      <c r="AN71" s="7"/>
      <c r="AO71" s="7"/>
      <c r="AP71" s="7"/>
      <c r="AQ71" s="7"/>
      <c r="AR71" s="7"/>
      <c r="AS71" s="7"/>
      <c r="AT71" s="105"/>
      <c r="AW71" s="7"/>
      <c r="AX71" s="13"/>
    </row>
    <row r="72" spans="1:50" ht="36" x14ac:dyDescent="0.35">
      <c r="A72" s="42" t="str">
        <f>PRODUCTOS[[#This Row],[id_data]]</f>
        <v>0003</v>
      </c>
      <c r="B72" s="2" t="str">
        <f>PRODUCTOS[[#This Row],[Corr_Producto]]</f>
        <v>00065</v>
      </c>
      <c r="C72" s="2" t="str">
        <f>PRODUCTOS[[#This Row],[Data]]</f>
        <v>DATAAGRO</v>
      </c>
      <c r="D72" s="45" t="str">
        <f>PRODUCTOS[[#This Row],[id_producto]]</f>
        <v>0003-01-00065</v>
      </c>
      <c r="E72" s="45" t="str">
        <f>PRODUCTOS[[#This Row],[Producto asociado ]]</f>
        <v>AGROSTAT - Estadísticas Económicas Agrícolas</v>
      </c>
      <c r="F72" s="7" t="str">
        <f>PRODUCTOS[[#This Row],[Nombre comercial]]</f>
        <v>AGROSTAT - Economía Agrícola</v>
      </c>
      <c r="G72" s="7" t="e">
        <f>#REF!</f>
        <v>#REF!</v>
      </c>
      <c r="H72" s="7" t="e">
        <f>#REF!</f>
        <v>#REF!</v>
      </c>
      <c r="I72" s="7" t="e">
        <f>#REF!</f>
        <v>#REF!</v>
      </c>
      <c r="J72" s="7">
        <f>PRODUCTOS[[#This Row],[Estado]]</f>
        <v>0</v>
      </c>
      <c r="K72" s="103">
        <f>PRODUCTOS[[#This Row],[Avance]]</f>
        <v>0</v>
      </c>
      <c r="L72" s="7">
        <f>PRODUCTOS[[#This Row],[Responsable Desarrollo]]</f>
        <v>0</v>
      </c>
      <c r="M72" s="7" t="str">
        <f>PRODUCTOS[[#This Row],[Responsable Información]]</f>
        <v>Claudia</v>
      </c>
      <c r="N72" s="7" t="s">
        <v>1145</v>
      </c>
      <c r="O72" s="7" t="s">
        <v>965</v>
      </c>
      <c r="P72" s="7"/>
      <c r="Q72" s="7"/>
      <c r="R72" s="7"/>
      <c r="S72" s="7"/>
      <c r="T72" s="7"/>
      <c r="U72" s="7"/>
      <c r="V72" s="7"/>
      <c r="W72" s="7"/>
      <c r="X72" s="7"/>
      <c r="Y72" s="7" t="s">
        <v>1149</v>
      </c>
      <c r="Z72" s="7"/>
      <c r="AA72" s="7"/>
      <c r="AB72" s="7"/>
      <c r="AC72" s="7" t="s">
        <v>878</v>
      </c>
      <c r="AD72" s="102" t="str">
        <f>SHOPIFY[[#This Row],[Data]]</f>
        <v>DATAAGRO</v>
      </c>
      <c r="AE72" s="7" t="str">
        <f>PRODUCTOS[[#This Row],[Tecnología]]</f>
        <v>POWER BI</v>
      </c>
      <c r="AF72" s="7"/>
      <c r="AG72" s="7"/>
      <c r="AH72" s="7"/>
      <c r="AI72" s="7"/>
      <c r="AJ72" s="7"/>
      <c r="AK72" s="7"/>
      <c r="AL72" s="7"/>
      <c r="AM72" s="7"/>
      <c r="AN72" s="7"/>
      <c r="AO72" s="7"/>
      <c r="AP72" s="7"/>
      <c r="AQ72" s="7"/>
      <c r="AR72" s="7"/>
      <c r="AS72" s="7"/>
      <c r="AT72" s="105"/>
      <c r="AW72" s="7"/>
      <c r="AX72" s="13"/>
    </row>
    <row r="73" spans="1:50" ht="50" customHeight="1" x14ac:dyDescent="0.35">
      <c r="A73" s="42" t="str">
        <f>PRODUCTOS[[#This Row],[id_data]]</f>
        <v>0003</v>
      </c>
      <c r="B73" s="2" t="str">
        <f>PRODUCTOS[[#This Row],[Corr_Producto]]</f>
        <v>00066</v>
      </c>
      <c r="C73" s="2" t="str">
        <f>PRODUCTOS[[#This Row],[Data]]</f>
        <v>DATAAGRO</v>
      </c>
      <c r="D73" s="45" t="str">
        <f>PRODUCTOS[[#This Row],[id_producto]]</f>
        <v>0003-01-00066</v>
      </c>
      <c r="E73" s="45" t="str">
        <f>PRODUCTOS[[#This Row],[Producto asociado ]]</f>
        <v>AGROSTAT - Estadísticas Económicas Pecuarias</v>
      </c>
      <c r="F73" s="7" t="str">
        <f>PRODUCTOS[[#This Row],[Nombre comercial]]</f>
        <v>AGROSTAT - Economía Pecuaria</v>
      </c>
      <c r="G73" s="7" t="e">
        <f>#REF!</f>
        <v>#REF!</v>
      </c>
      <c r="H73" s="7" t="e">
        <f>#REF!</f>
        <v>#REF!</v>
      </c>
      <c r="I73" s="7" t="e">
        <f>#REF!</f>
        <v>#REF!</v>
      </c>
      <c r="J73" s="7">
        <f>PRODUCTOS[[#This Row],[Estado]]</f>
        <v>0</v>
      </c>
      <c r="K73" s="103">
        <f>PRODUCTOS[[#This Row],[Avance]]</f>
        <v>0</v>
      </c>
      <c r="L73" s="7">
        <f>PRODUCTOS[[#This Row],[Responsable Desarrollo]]</f>
        <v>0</v>
      </c>
      <c r="M73" s="7" t="str">
        <f>PRODUCTOS[[#This Row],[Responsable Información]]</f>
        <v>Claudia</v>
      </c>
      <c r="N73" s="7" t="s">
        <v>1150</v>
      </c>
      <c r="O73" s="7" t="s">
        <v>961</v>
      </c>
      <c r="P73" s="7"/>
      <c r="Q73" s="7"/>
      <c r="R73" s="7"/>
      <c r="S73" s="7"/>
      <c r="T73" s="7"/>
      <c r="U73" s="7"/>
      <c r="V73" s="7"/>
      <c r="W73" s="7"/>
      <c r="X73" s="7"/>
      <c r="Y73" s="100"/>
      <c r="Z73" s="7"/>
      <c r="AA73" s="7"/>
      <c r="AB73" s="100" t="s">
        <v>1197</v>
      </c>
      <c r="AC73" s="7" t="s">
        <v>878</v>
      </c>
      <c r="AD73" s="102" t="str">
        <f>SHOPIFY[[#This Row],[Data]]</f>
        <v>DATAAGRO</v>
      </c>
      <c r="AE73" s="7" t="str">
        <f>PRODUCTOS[[#This Row],[Tecnología]]</f>
        <v>POWER BI</v>
      </c>
      <c r="AF73" s="7"/>
      <c r="AG73" s="7"/>
      <c r="AH73" s="7"/>
      <c r="AI73" s="7"/>
      <c r="AJ73" s="7"/>
      <c r="AK73" s="7"/>
      <c r="AL73" s="7"/>
      <c r="AM73" s="7"/>
      <c r="AN73" s="7"/>
      <c r="AO73" s="7"/>
      <c r="AP73" s="7"/>
      <c r="AQ73" s="7"/>
      <c r="AR73" s="7"/>
      <c r="AS73" s="7"/>
      <c r="AT73" s="105"/>
      <c r="AW73" s="7"/>
      <c r="AX73" s="13"/>
    </row>
    <row r="74" spans="1:50" ht="29" x14ac:dyDescent="0.35">
      <c r="A74" s="42" t="str">
        <f>PRODUCTOS[[#This Row],[id_data]]</f>
        <v>0003</v>
      </c>
      <c r="B74" s="2" t="str">
        <f>PRODUCTOS[[#This Row],[Corr_Producto]]</f>
        <v>00067</v>
      </c>
      <c r="C74" s="2" t="str">
        <f>PRODUCTOS[[#This Row],[Data]]</f>
        <v>DATAAGRO</v>
      </c>
      <c r="D74" s="99" t="str">
        <f>PRODUCTOS[[#This Row],[id_producto]]</f>
        <v>0003-01-00067</v>
      </c>
      <c r="E74" s="99" t="str">
        <f>PRODUCTOS[[#This Row],[Producto asociado ]]</f>
        <v>AGROSTAT - Estadísticas Económicas Forestales</v>
      </c>
      <c r="F74" s="7" t="str">
        <f>PRODUCTOS[[#This Row],[Nombre comercial]]</f>
        <v>AGROSTAT - Economía Forestal</v>
      </c>
      <c r="G74" s="7" t="e">
        <f>#REF!</f>
        <v>#REF!</v>
      </c>
      <c r="H74" s="7" t="e">
        <f>#REF!</f>
        <v>#REF!</v>
      </c>
      <c r="I74" s="7" t="e">
        <f>#REF!</f>
        <v>#REF!</v>
      </c>
      <c r="J74" s="7">
        <f>PRODUCTOS[[#This Row],[Estado]]</f>
        <v>0</v>
      </c>
      <c r="K74" s="103">
        <f>PRODUCTOS[[#This Row],[Avance]]</f>
        <v>0</v>
      </c>
      <c r="L74" s="7">
        <f>PRODUCTOS[[#This Row],[Responsable Desarrollo]]</f>
        <v>0</v>
      </c>
      <c r="M74" s="7" t="str">
        <f>PRODUCTOS[[#This Row],[Responsable Información]]</f>
        <v>Claudia</v>
      </c>
      <c r="N74" s="7"/>
      <c r="O74" s="7"/>
      <c r="P74" s="7"/>
      <c r="Q74" s="7"/>
      <c r="R74" s="7"/>
      <c r="S74" s="7"/>
      <c r="T74" s="7"/>
      <c r="U74" s="7"/>
      <c r="V74" s="7"/>
      <c r="W74" s="7"/>
      <c r="X74" s="7"/>
      <c r="Y74" s="7"/>
      <c r="Z74" s="7"/>
      <c r="AA74" s="7"/>
      <c r="AB74" s="7"/>
      <c r="AC74" s="7" t="s">
        <v>878</v>
      </c>
      <c r="AD74" s="102" t="str">
        <f>SHOPIFY[[#This Row],[Data]]</f>
        <v>DATAAGRO</v>
      </c>
      <c r="AE74" s="7" t="str">
        <f>PRODUCTOS[[#This Row],[Tecnología]]</f>
        <v>POWER BI</v>
      </c>
      <c r="AF74" s="7"/>
      <c r="AG74" s="7"/>
      <c r="AH74" s="7"/>
      <c r="AI74" s="7"/>
      <c r="AJ74" s="7"/>
      <c r="AK74" s="7"/>
      <c r="AL74" s="7"/>
      <c r="AM74" s="7"/>
      <c r="AN74" s="7"/>
      <c r="AO74" s="7"/>
      <c r="AP74" s="7"/>
      <c r="AQ74" s="7"/>
      <c r="AR74" s="7"/>
      <c r="AS74" s="7"/>
      <c r="AT74" s="105"/>
      <c r="AW74" s="7"/>
      <c r="AX74" s="38"/>
    </row>
    <row r="75" spans="1:50" x14ac:dyDescent="0.35">
      <c r="A75" s="42" t="str">
        <f>PRODUCTOS[[#This Row],[id_data]]</f>
        <v>0001</v>
      </c>
      <c r="B75" s="2" t="str">
        <f>PRODUCTOS[[#This Row],[Corr_Producto]]</f>
        <v>00068</v>
      </c>
      <c r="C75" s="2" t="str">
        <f>PRODUCTOS[[#This Row],[Data]]</f>
        <v>DATASALUD</v>
      </c>
      <c r="D75" s="99" t="str">
        <f>PRODUCTOS[[#This Row],[id_producto]]</f>
        <v>0001-01-00068</v>
      </c>
      <c r="E75" s="99" t="str">
        <f>PRODUCTOS[[#This Row],[Producto asociado ]]</f>
        <v>COVID-19</v>
      </c>
      <c r="F75" s="7" t="str">
        <f>PRODUCTOS[[#This Row],[Nombre comercial]]</f>
        <v>Avance del COVID-19</v>
      </c>
      <c r="G75" s="7" t="e">
        <f>#REF!</f>
        <v>#REF!</v>
      </c>
      <c r="H75" s="7" t="e">
        <f>#REF!</f>
        <v>#REF!</v>
      </c>
      <c r="I75" s="7" t="e">
        <f>#REF!</f>
        <v>#REF!</v>
      </c>
      <c r="J75" s="7">
        <f>PRODUCTOS[[#This Row],[Estado]]</f>
        <v>0</v>
      </c>
      <c r="K75" s="103">
        <f>PRODUCTOS[[#This Row],[Avance]]</f>
        <v>1</v>
      </c>
      <c r="L75" s="7">
        <f>PRODUCTOS[[#This Row],[Responsable Desarrollo]]</f>
        <v>0</v>
      </c>
      <c r="M75" s="7">
        <f>PRODUCTOS[[#This Row],[Responsable Información]]</f>
        <v>0</v>
      </c>
      <c r="N75" s="7"/>
      <c r="O75" s="7"/>
      <c r="P75" s="7"/>
      <c r="Q75" s="7"/>
      <c r="R75" s="7"/>
      <c r="S75" s="7"/>
      <c r="T75" s="7"/>
      <c r="U75" s="7"/>
      <c r="V75" s="7"/>
      <c r="W75" s="7"/>
      <c r="X75" s="7"/>
      <c r="Y75" s="7"/>
      <c r="Z75" s="7"/>
      <c r="AA75" s="7"/>
      <c r="AB75" s="7"/>
      <c r="AC75" s="7" t="s">
        <v>878</v>
      </c>
      <c r="AD75" s="102" t="str">
        <f>SHOPIFY[[#This Row],[Data]]</f>
        <v>DATASALUD</v>
      </c>
      <c r="AE75" s="7">
        <f>PRODUCTOS[[#This Row],[Tecnología]]</f>
        <v>0</v>
      </c>
      <c r="AF75" s="7"/>
      <c r="AG75" s="7"/>
      <c r="AH75" s="7"/>
      <c r="AI75" s="7"/>
      <c r="AJ75" s="7"/>
      <c r="AK75" s="7"/>
      <c r="AL75" s="7"/>
      <c r="AM75" s="7"/>
      <c r="AN75" s="7"/>
      <c r="AO75" s="7"/>
      <c r="AP75" s="7"/>
      <c r="AQ75" s="7"/>
      <c r="AR75" s="7"/>
      <c r="AS75" s="7"/>
      <c r="AT75" s="105"/>
      <c r="AW75" s="7"/>
      <c r="AX75" s="13"/>
    </row>
    <row r="76" spans="1:50" x14ac:dyDescent="0.35">
      <c r="A76" s="42" t="str">
        <f>PRODUCTOS[[#This Row],[id_data]]</f>
        <v>0001</v>
      </c>
      <c r="B76" s="2" t="str">
        <f>PRODUCTOS[[#This Row],[Corr_Producto]]</f>
        <v>00069</v>
      </c>
      <c r="C76" s="2" t="str">
        <f>PRODUCTOS[[#This Row],[Data]]</f>
        <v>DATASALUD</v>
      </c>
      <c r="D76" s="99" t="str">
        <f t="shared" ref="D76:D82" si="0">+A76&amp;"-"&amp;B76</f>
        <v>0001-00069</v>
      </c>
      <c r="E76" s="99" t="str">
        <f>PRODUCTOS[[#This Row],[Producto asociado ]]</f>
        <v>Estadísticas Salud CENSO 2018</v>
      </c>
      <c r="F76" s="7">
        <f>PRODUCTOS[[#This Row],[Nombre comercial]]</f>
        <v>0</v>
      </c>
      <c r="G76" s="7" t="e">
        <f>#REF!</f>
        <v>#REF!</v>
      </c>
      <c r="H76" s="7" t="e">
        <f>#REF!</f>
        <v>#REF!</v>
      </c>
      <c r="I76" s="7" t="e">
        <f>#REF!</f>
        <v>#REF!</v>
      </c>
      <c r="J76" s="7">
        <f>PRODUCTOS[[#This Row],[Estado]]</f>
        <v>0</v>
      </c>
      <c r="K76" s="103">
        <f>PRODUCTOS[[#This Row],[Avance]]</f>
        <v>0.3</v>
      </c>
      <c r="L76" s="7" t="str">
        <f>PRODUCTOS[[#This Row],[Responsable Desarrollo]]</f>
        <v>Abner-Patricio</v>
      </c>
      <c r="M76" s="7" t="str">
        <f>PRODUCTOS[[#This Row],[Responsable Información]]</f>
        <v>Patricio</v>
      </c>
      <c r="N76" s="7"/>
      <c r="O76" s="7"/>
      <c r="P76" s="7"/>
      <c r="Q76" s="7"/>
      <c r="R76" s="7"/>
      <c r="S76" s="7"/>
      <c r="T76" s="7"/>
      <c r="U76" s="7"/>
      <c r="V76" s="7"/>
      <c r="W76" s="7"/>
      <c r="X76" s="7"/>
      <c r="Y76" s="100"/>
      <c r="Z76" s="7"/>
      <c r="AA76" s="7"/>
      <c r="AB76" s="7">
        <v>2020</v>
      </c>
      <c r="AC76" s="7" t="s">
        <v>878</v>
      </c>
      <c r="AD76" s="102" t="str">
        <f>SHOPIFY[[#This Row],[Data]]</f>
        <v>DATASALUD</v>
      </c>
      <c r="AE76" s="7" t="str">
        <f>PRODUCTOS[[#This Row],[Tecnología]]</f>
        <v>NO DEFINIDO</v>
      </c>
      <c r="AF76" s="7"/>
      <c r="AG76" s="7"/>
      <c r="AH76" s="7"/>
      <c r="AI76" s="7"/>
      <c r="AJ76" s="7"/>
      <c r="AK76" s="7"/>
      <c r="AL76" s="7"/>
      <c r="AM76" s="7"/>
      <c r="AN76" s="7"/>
      <c r="AO76" s="7"/>
      <c r="AP76" s="7"/>
      <c r="AQ76" s="7"/>
      <c r="AR76" s="7"/>
      <c r="AS76" s="7"/>
      <c r="AT76" s="105"/>
      <c r="AW76" s="7"/>
      <c r="AX76" s="13"/>
    </row>
    <row r="77" spans="1:50" ht="29" x14ac:dyDescent="0.35">
      <c r="A77" s="42" t="str">
        <f>PRODUCTOS[[#This Row],[id_data]]</f>
        <v>0004</v>
      </c>
      <c r="B77" s="2" t="str">
        <f>PRODUCTOS[[#This Row],[Corr_Producto]]</f>
        <v>00070</v>
      </c>
      <c r="C77" s="2" t="str">
        <f>PRODUCTOS[[#This Row],[Data]]</f>
        <v>DATAMUNICIPIO</v>
      </c>
      <c r="D77" s="99" t="str">
        <f t="shared" si="0"/>
        <v>0004-00070</v>
      </c>
      <c r="E77" s="99" t="str">
        <f>PRODUCTOS[[#This Row],[Producto asociado ]]</f>
        <v>Índice Socio Material Territorial - ISMT</v>
      </c>
      <c r="F77" s="7" t="str">
        <f>PRODUCTOS[[#This Row],[Nombre comercial]]</f>
        <v>Hogar y Vivienda - Índice Socio Material Territorial</v>
      </c>
      <c r="G77" s="7" t="e">
        <f>#REF!</f>
        <v>#REF!</v>
      </c>
      <c r="H77" s="7" t="e">
        <f>#REF!</f>
        <v>#REF!</v>
      </c>
      <c r="I77" s="7" t="e">
        <f>#REF!</f>
        <v>#REF!</v>
      </c>
      <c r="J77" s="7">
        <f>PRODUCTOS[[#This Row],[Estado]]</f>
        <v>0</v>
      </c>
      <c r="K77" s="103">
        <f>PRODUCTOS[[#This Row],[Avance]]</f>
        <v>1</v>
      </c>
      <c r="L77" s="7" t="str">
        <f>PRODUCTOS[[#This Row],[Responsable Desarrollo]]</f>
        <v>Abner</v>
      </c>
      <c r="M77" s="7">
        <f>PRODUCTOS[[#This Row],[Responsable Información]]</f>
        <v>0</v>
      </c>
      <c r="N77" s="7"/>
      <c r="O77" s="7"/>
      <c r="P77" s="7"/>
      <c r="Q77" s="7"/>
      <c r="R77" s="7"/>
      <c r="S77" s="7"/>
      <c r="T77" s="7"/>
      <c r="U77" s="7"/>
      <c r="V77" s="7"/>
      <c r="W77" s="7"/>
      <c r="X77" s="7"/>
      <c r="Y77" s="100"/>
      <c r="Z77" s="7"/>
      <c r="AA77" s="7"/>
      <c r="AB77" s="100"/>
      <c r="AC77" s="7" t="s">
        <v>878</v>
      </c>
      <c r="AD77" s="102" t="str">
        <f>SHOPIFY[[#This Row],[Data]]</f>
        <v>DATAMUNICIPIO</v>
      </c>
      <c r="AE77" s="7">
        <f>PRODUCTOS[[#This Row],[Tecnología]]</f>
        <v>0</v>
      </c>
      <c r="AF77" s="7"/>
      <c r="AG77" s="7"/>
      <c r="AH77" s="7"/>
      <c r="AI77" s="7"/>
      <c r="AJ77" s="7"/>
      <c r="AK77" s="7"/>
      <c r="AL77" s="7"/>
      <c r="AM77" s="7"/>
      <c r="AN77" s="7"/>
      <c r="AO77" s="7"/>
      <c r="AP77" s="7"/>
      <c r="AQ77" s="7"/>
      <c r="AR77" s="7"/>
      <c r="AS77" s="7"/>
      <c r="AT77" s="105"/>
      <c r="AW77" s="7"/>
      <c r="AX77" s="38"/>
    </row>
    <row r="78" spans="1:50" ht="29" x14ac:dyDescent="0.35">
      <c r="A78" s="42" t="str">
        <f>PRODUCTOS[[#This Row],[id_data]]</f>
        <v>0003</v>
      </c>
      <c r="B78" s="2" t="str">
        <f>PRODUCTOS[[#This Row],[Corr_Producto]]</f>
        <v>00071</v>
      </c>
      <c r="C78" s="2" t="str">
        <f>PRODUCTOS[[#This Row],[Data]]</f>
        <v>DATAAGRO</v>
      </c>
      <c r="D78" s="99" t="str">
        <f t="shared" si="0"/>
        <v>0003-00071</v>
      </c>
      <c r="E78" s="99" t="str">
        <f>PRODUCTOS[[#This Row],[Producto asociado ]]</f>
        <v>AGROGEOMÁTICA - Monitoreo Viento</v>
      </c>
      <c r="F78" s="7" t="str">
        <f>PRODUCTOS[[#This Row],[Nombre comercial]]</f>
        <v>AGROGEOMÁTICA - Monitoreo Viento</v>
      </c>
      <c r="G78" s="7" t="e">
        <f>#REF!</f>
        <v>#REF!</v>
      </c>
      <c r="H78" s="7" t="e">
        <f>#REF!</f>
        <v>#REF!</v>
      </c>
      <c r="I78" s="7" t="e">
        <f>#REF!</f>
        <v>#REF!</v>
      </c>
      <c r="J78" s="7">
        <f>PRODUCTOS[[#This Row],[Estado]]</f>
        <v>0</v>
      </c>
      <c r="K78" s="103">
        <f>PRODUCTOS[[#This Row],[Avance]]</f>
        <v>0</v>
      </c>
      <c r="L78" s="7">
        <f>PRODUCTOS[[#This Row],[Responsable Desarrollo]]</f>
        <v>0</v>
      </c>
      <c r="M78" s="7" t="str">
        <f>PRODUCTOS[[#This Row],[Responsable Información]]</f>
        <v>Claudia</v>
      </c>
      <c r="N78" s="7"/>
      <c r="O78" s="7"/>
      <c r="P78" s="7"/>
      <c r="Q78" s="7"/>
      <c r="R78" s="7"/>
      <c r="S78" s="7"/>
      <c r="T78" s="7"/>
      <c r="U78" s="7"/>
      <c r="V78" s="7"/>
      <c r="W78" s="7"/>
      <c r="X78" s="7"/>
      <c r="Y78" s="100"/>
      <c r="Z78" s="7"/>
      <c r="AA78" s="7"/>
      <c r="AB78" s="100"/>
      <c r="AC78" s="7" t="s">
        <v>878</v>
      </c>
      <c r="AD78" s="102" t="str">
        <f>SHOPIFY[[#This Row],[Data]]</f>
        <v>DATAAGRO</v>
      </c>
      <c r="AE78" s="7" t="str">
        <f>PRODUCTOS[[#This Row],[Tecnología]]</f>
        <v>GEE</v>
      </c>
      <c r="AF78" s="7"/>
      <c r="AG78" s="7"/>
      <c r="AH78" s="7"/>
      <c r="AI78" s="7"/>
      <c r="AJ78" s="7"/>
      <c r="AK78" s="7"/>
      <c r="AL78" s="7"/>
      <c r="AM78" s="7"/>
      <c r="AN78" s="7"/>
      <c r="AO78" s="7"/>
      <c r="AP78" s="7"/>
      <c r="AQ78" s="7"/>
      <c r="AR78" s="7"/>
      <c r="AS78" s="7"/>
      <c r="AT78" s="105"/>
      <c r="AW78" s="7"/>
      <c r="AX78" s="38"/>
    </row>
    <row r="79" spans="1:50" x14ac:dyDescent="0.35">
      <c r="A79" s="42" t="str">
        <f>PRODUCTOS[[#This Row],[id_data]]</f>
        <v>0003</v>
      </c>
      <c r="B79" s="2" t="str">
        <f>PRODUCTOS[[#This Row],[Corr_Producto]]</f>
        <v>00072</v>
      </c>
      <c r="C79" s="2" t="str">
        <f>PRODUCTOS[[#This Row],[Data]]</f>
        <v>DATAAGRO</v>
      </c>
      <c r="D79" s="99" t="str">
        <f t="shared" si="0"/>
        <v>0003-00072</v>
      </c>
      <c r="E79" s="99" t="str">
        <f>PRODUCTOS[[#This Row],[Producto asociado ]]</f>
        <v>AGROGEOMÁTICA - Riego Inteligente</v>
      </c>
      <c r="F79" s="7" t="str">
        <f>PRODUCTOS[[#This Row],[Nombre comercial]]</f>
        <v>AGROGEOMÁTICA - Riego Inteligente</v>
      </c>
      <c r="G79" s="7" t="e">
        <f>#REF!</f>
        <v>#REF!</v>
      </c>
      <c r="H79" s="7" t="e">
        <f>#REF!</f>
        <v>#REF!</v>
      </c>
      <c r="I79" s="7" t="e">
        <f>#REF!</f>
        <v>#REF!</v>
      </c>
      <c r="J79" s="7">
        <f>PRODUCTOS[[#This Row],[Estado]]</f>
        <v>0</v>
      </c>
      <c r="K79" s="103">
        <f>PRODUCTOS[[#This Row],[Avance]]</f>
        <v>0</v>
      </c>
      <c r="L79" s="7">
        <f>PRODUCTOS[[#This Row],[Responsable Desarrollo]]</f>
        <v>0</v>
      </c>
      <c r="M79" s="7" t="str">
        <f>PRODUCTOS[[#This Row],[Responsable Información]]</f>
        <v>Claudia</v>
      </c>
      <c r="N79" s="7"/>
      <c r="O79" s="7"/>
      <c r="P79" s="7"/>
      <c r="Q79" s="7"/>
      <c r="R79" s="7"/>
      <c r="S79" s="7"/>
      <c r="T79" s="7"/>
      <c r="U79" s="7"/>
      <c r="V79" s="7"/>
      <c r="W79" s="7"/>
      <c r="X79" s="7"/>
      <c r="Y79" s="100"/>
      <c r="Z79" s="7"/>
      <c r="AA79" s="7"/>
      <c r="AB79" s="7">
        <v>2019</v>
      </c>
      <c r="AC79" s="7" t="s">
        <v>878</v>
      </c>
      <c r="AD79" s="102" t="str">
        <f>SHOPIFY[[#This Row],[Data]]</f>
        <v>DATAAGRO</v>
      </c>
      <c r="AE79" s="7" t="str">
        <f>PRODUCTOS[[#This Row],[Tecnología]]</f>
        <v>GEE</v>
      </c>
      <c r="AF79" s="7"/>
      <c r="AG79" s="7"/>
      <c r="AH79" s="7"/>
      <c r="AI79" s="7"/>
      <c r="AJ79" s="7"/>
      <c r="AK79" s="7"/>
      <c r="AL79" s="7"/>
      <c r="AM79" s="7"/>
      <c r="AN79" s="7"/>
      <c r="AO79" s="7"/>
      <c r="AP79" s="7"/>
      <c r="AQ79" s="7"/>
      <c r="AR79" s="7"/>
      <c r="AS79" s="7"/>
      <c r="AT79" s="105"/>
      <c r="AW79" s="7"/>
      <c r="AX79" s="38"/>
    </row>
    <row r="80" spans="1:50" x14ac:dyDescent="0.35">
      <c r="A80" s="42" t="str">
        <f>PRODUCTOS[[#This Row],[id_data]]</f>
        <v>0004</v>
      </c>
      <c r="B80" s="2" t="str">
        <f>PRODUCTOS[[#This Row],[Corr_Producto]]</f>
        <v>00073</v>
      </c>
      <c r="C80" s="2" t="str">
        <f>PRODUCTOS[[#This Row],[Data]]</f>
        <v>DATAMUNICIPIO</v>
      </c>
      <c r="D80" s="99" t="str">
        <f t="shared" si="0"/>
        <v>0004-00073</v>
      </c>
      <c r="E80" s="99" t="str">
        <f>PRODUCTOS[[#This Row],[Producto asociado ]]</f>
        <v>Comuna</v>
      </c>
      <c r="F80" s="7" t="str">
        <f>PRODUCTOS[[#This Row],[Nombre comercial]]</f>
        <v>Comuna</v>
      </c>
      <c r="G80" s="7" t="e">
        <f>#REF!</f>
        <v>#REF!</v>
      </c>
      <c r="H80" s="7" t="e">
        <f>#REF!</f>
        <v>#REF!</v>
      </c>
      <c r="I80" s="7" t="e">
        <f>#REF!</f>
        <v>#REF!</v>
      </c>
      <c r="J80" s="7">
        <f>PRODUCTOS[[#This Row],[Estado]]</f>
        <v>0</v>
      </c>
      <c r="K80" s="103">
        <f>PRODUCTOS[[#This Row],[Avance]]</f>
        <v>0</v>
      </c>
      <c r="L80" s="7">
        <f>PRODUCTOS[[#This Row],[Responsable Desarrollo]]</f>
        <v>0</v>
      </c>
      <c r="M80" s="7">
        <f>PRODUCTOS[[#This Row],[Responsable Información]]</f>
        <v>0</v>
      </c>
      <c r="N80" s="7"/>
      <c r="O80" s="7"/>
      <c r="P80" s="7"/>
      <c r="Q80" s="7"/>
      <c r="R80" s="7"/>
      <c r="S80" s="7"/>
      <c r="T80" s="7"/>
      <c r="U80" s="7"/>
      <c r="V80" s="7"/>
      <c r="W80" s="7"/>
      <c r="X80" s="7"/>
      <c r="Y80" s="100"/>
      <c r="Z80" s="7"/>
      <c r="AA80" s="7"/>
      <c r="AB80" s="100"/>
      <c r="AC80" s="7" t="s">
        <v>878</v>
      </c>
      <c r="AD80" s="102" t="str">
        <f>SHOPIFY[[#This Row],[Data]]</f>
        <v>DATAMUNICIPIO</v>
      </c>
      <c r="AE80" s="7">
        <f>PRODUCTOS[[#This Row],[Tecnología]]</f>
        <v>0</v>
      </c>
      <c r="AF80" s="7"/>
      <c r="AG80" s="7"/>
      <c r="AH80" s="7"/>
      <c r="AI80" s="7"/>
      <c r="AJ80" s="7"/>
      <c r="AK80" s="7"/>
      <c r="AL80" s="7"/>
      <c r="AM80" s="7"/>
      <c r="AN80" s="7"/>
      <c r="AO80" s="7"/>
      <c r="AP80" s="7"/>
      <c r="AQ80" s="7"/>
      <c r="AR80" s="7"/>
      <c r="AS80" s="7"/>
      <c r="AT80" s="105"/>
      <c r="AW80" s="7"/>
      <c r="AX80" s="38"/>
    </row>
    <row r="81" spans="1:50" x14ac:dyDescent="0.35">
      <c r="A81" s="42" t="str">
        <f>PRODUCTOS[[#This Row],[id_data]]</f>
        <v>0004</v>
      </c>
      <c r="B81" s="2" t="str">
        <f>PRODUCTOS[[#This Row],[Corr_Producto]]</f>
        <v>00074</v>
      </c>
      <c r="C81" s="2" t="str">
        <f>PRODUCTOS[[#This Row],[Data]]</f>
        <v>DATAMUNICIPIO</v>
      </c>
      <c r="D81" s="99" t="str">
        <f t="shared" si="0"/>
        <v>0004-00074</v>
      </c>
      <c r="E81" s="99" t="str">
        <f>PRODUCTOS[[#This Row],[Producto asociado ]]</f>
        <v>Desarrollo y Equidad- Educación</v>
      </c>
      <c r="F81" s="7" t="str">
        <f>PRODUCTOS[[#This Row],[Nombre comercial]]</f>
        <v>Desarrollo y Equidad - Educación</v>
      </c>
      <c r="G81" s="7" t="e">
        <f>#REF!</f>
        <v>#REF!</v>
      </c>
      <c r="H81" s="7" t="e">
        <f>#REF!</f>
        <v>#REF!</v>
      </c>
      <c r="I81" s="7" t="e">
        <f>#REF!</f>
        <v>#REF!</v>
      </c>
      <c r="J81" s="7">
        <f>PRODUCTOS[[#This Row],[Estado]]</f>
        <v>0</v>
      </c>
      <c r="K81" s="103" t="e">
        <f>PRODUCTOS[[#This Row],[Avance]]</f>
        <v>#N/A</v>
      </c>
      <c r="L81" s="7" t="e">
        <f>PRODUCTOS[[#This Row],[Responsable Desarrollo]]</f>
        <v>#N/A</v>
      </c>
      <c r="M81" s="7" t="e">
        <f>PRODUCTOS[[#This Row],[Responsable Información]]</f>
        <v>#N/A</v>
      </c>
      <c r="N81" s="7"/>
      <c r="O81" s="7"/>
      <c r="P81" s="7"/>
      <c r="Q81" s="7"/>
      <c r="R81" s="7"/>
      <c r="S81" s="7"/>
      <c r="T81" s="7"/>
      <c r="U81" s="7"/>
      <c r="V81" s="7"/>
      <c r="W81" s="7"/>
      <c r="X81" s="7"/>
      <c r="Y81" s="100"/>
      <c r="Z81" s="7"/>
      <c r="AA81" s="7"/>
      <c r="AB81" s="7" t="s">
        <v>1197</v>
      </c>
      <c r="AC81" s="7" t="s">
        <v>878</v>
      </c>
      <c r="AD81" s="102" t="str">
        <f>SHOPIFY[[#This Row],[Data]]</f>
        <v>DATAMUNICIPIO</v>
      </c>
      <c r="AE81" s="7" t="e">
        <f>PRODUCTOS[[#This Row],[Tecnología]]</f>
        <v>#N/A</v>
      </c>
      <c r="AF81" s="7"/>
      <c r="AG81" s="7"/>
      <c r="AH81" s="7"/>
      <c r="AI81" s="7"/>
      <c r="AJ81" s="7"/>
      <c r="AK81" s="7"/>
      <c r="AL81" s="7"/>
      <c r="AM81" s="7"/>
      <c r="AN81" s="7"/>
      <c r="AO81" s="7"/>
      <c r="AP81" s="7"/>
      <c r="AQ81" s="7"/>
      <c r="AR81" s="7"/>
      <c r="AS81" s="7"/>
      <c r="AT81" s="105"/>
      <c r="AW81" s="7"/>
      <c r="AX81" s="38"/>
    </row>
    <row r="82" spans="1:50" ht="29" x14ac:dyDescent="0.35">
      <c r="A82" s="42" t="str">
        <f>PRODUCTOS[[#This Row],[id_data]]</f>
        <v>0004</v>
      </c>
      <c r="B82" s="2" t="str">
        <f>PRODUCTOS[[#This Row],[Corr_Producto]]</f>
        <v>00075</v>
      </c>
      <c r="C82" s="2" t="str">
        <f>PRODUCTOS[[#This Row],[Data]]</f>
        <v>DATAMUNICIPIO</v>
      </c>
      <c r="D82" s="99" t="str">
        <f t="shared" si="0"/>
        <v>0004-00075</v>
      </c>
      <c r="E82" s="99" t="str">
        <f>PRODUCTOS[[#This Row],[Producto asociado ]]</f>
        <v>Hogar y vivienda -Saneamiento y Equipamiento</v>
      </c>
      <c r="F82" s="7" t="str">
        <f>PRODUCTOS[[#This Row],[Nombre comercial]]</f>
        <v>Hogar y Vivienda - Saneamiento y Equipamiento</v>
      </c>
      <c r="G82" s="7" t="e">
        <f>#REF!</f>
        <v>#REF!</v>
      </c>
      <c r="H82" s="7" t="e">
        <f>#REF!</f>
        <v>#REF!</v>
      </c>
      <c r="I82" s="7" t="e">
        <f>#REF!</f>
        <v>#REF!</v>
      </c>
      <c r="J82" s="7">
        <f>PRODUCTOS[[#This Row],[Estado]]</f>
        <v>0</v>
      </c>
      <c r="K82" s="103">
        <f>PRODUCTOS[[#This Row],[Avance]]</f>
        <v>0</v>
      </c>
      <c r="L82" s="7">
        <f>PRODUCTOS[[#This Row],[Responsable Desarrollo]]</f>
        <v>0</v>
      </c>
      <c r="M82" s="7">
        <f>PRODUCTOS[[#This Row],[Responsable Información]]</f>
        <v>0</v>
      </c>
      <c r="N82" s="7"/>
      <c r="O82" s="7"/>
      <c r="P82" s="7"/>
      <c r="Q82" s="7"/>
      <c r="R82" s="7"/>
      <c r="S82" s="7"/>
      <c r="T82" s="7"/>
      <c r="U82" s="7"/>
      <c r="V82" s="7"/>
      <c r="W82" s="7"/>
      <c r="X82" s="7"/>
      <c r="Y82" s="100"/>
      <c r="Z82" s="7"/>
      <c r="AA82" s="7"/>
      <c r="AB82" s="7" t="s">
        <v>1199</v>
      </c>
      <c r="AC82" s="7" t="s">
        <v>878</v>
      </c>
      <c r="AD82" s="102" t="str">
        <f>SHOPIFY[[#This Row],[Data]]</f>
        <v>DATAMUNICIPIO</v>
      </c>
      <c r="AE82" s="7">
        <f>PRODUCTOS[[#This Row],[Tecnología]]</f>
        <v>0</v>
      </c>
      <c r="AF82" s="7"/>
      <c r="AG82" s="7"/>
      <c r="AH82" s="7"/>
      <c r="AI82" s="7"/>
      <c r="AJ82" s="7"/>
      <c r="AK82" s="7"/>
      <c r="AL82" s="7"/>
      <c r="AM82" s="7"/>
      <c r="AN82" s="7"/>
      <c r="AO82" s="7"/>
      <c r="AP82" s="7"/>
      <c r="AQ82" s="7"/>
      <c r="AR82" s="7"/>
      <c r="AS82" s="7"/>
      <c r="AT82" s="105"/>
      <c r="AW82" s="7"/>
      <c r="AX82" s="38"/>
    </row>
  </sheetData>
  <phoneticPr fontId="2" type="noConversion"/>
  <hyperlinks>
    <hyperlink ref="AT8" r:id="rId1" xr:uid="{1CFF935B-9D37-4608-B132-C737FEB94D27}"/>
    <hyperlink ref="AT23" r:id="rId2" xr:uid="{FBEC42EB-FECF-428A-A32A-DD7BD7EEA70B}"/>
  </hyperlinks>
  <pageMargins left="0.7" right="0.7" top="0.75" bottom="0.75" header="0.3" footer="0.3"/>
  <pageSetup orientation="portrait" horizontalDpi="4294967293" verticalDpi="4294967293"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D17B5-9F7E-4F39-86BE-12F114AA6DEC}">
  <sheetPr>
    <tabColor rgb="FFFF0000"/>
  </sheetPr>
  <dimension ref="B11:P112"/>
  <sheetViews>
    <sheetView showGridLines="0" zoomScale="80" zoomScaleNormal="80" workbookViewId="0">
      <pane ySplit="11" topLeftCell="A12" activePane="bottomLeft" state="frozen"/>
      <selection activeCell="I8" sqref="I8"/>
      <selection pane="bottomLeft" activeCell="N101" sqref="N101"/>
    </sheetView>
  </sheetViews>
  <sheetFormatPr baseColWidth="10" defaultRowHeight="14.5" x14ac:dyDescent="0.35"/>
  <cols>
    <col min="1" max="1" width="1.36328125" customWidth="1"/>
    <col min="2" max="2" width="16.1796875" bestFit="1" customWidth="1"/>
    <col min="3" max="3" width="31.36328125" customWidth="1"/>
    <col min="4" max="4" width="9.90625" customWidth="1"/>
    <col min="5" max="5" width="11.1796875" customWidth="1"/>
    <col min="6" max="7" width="14.08984375" customWidth="1"/>
    <col min="8" max="8" width="8.81640625" customWidth="1"/>
    <col min="9" max="9" width="12.90625" customWidth="1"/>
    <col min="10" max="10" width="8.36328125" customWidth="1"/>
    <col min="11" max="11" width="12.81640625" customWidth="1"/>
    <col min="12" max="12" width="12.453125" customWidth="1"/>
    <col min="13" max="13" width="35.90625" customWidth="1"/>
    <col min="14" max="14" width="14.90625" bestFit="1" customWidth="1"/>
    <col min="15" max="15" width="9.1796875" customWidth="1"/>
    <col min="16" max="16" width="12.08984375" customWidth="1"/>
  </cols>
  <sheetData>
    <row r="11" spans="2:16" ht="39" x14ac:dyDescent="0.35">
      <c r="B11" s="30" t="s">
        <v>31</v>
      </c>
      <c r="C11" s="30" t="s">
        <v>759</v>
      </c>
      <c r="D11" s="30" t="s">
        <v>746</v>
      </c>
      <c r="E11" s="30" t="s">
        <v>192</v>
      </c>
      <c r="F11" s="31" t="s">
        <v>750</v>
      </c>
      <c r="G11" s="31" t="s">
        <v>81</v>
      </c>
      <c r="H11" s="30" t="s">
        <v>745</v>
      </c>
      <c r="I11" s="30" t="s">
        <v>92</v>
      </c>
      <c r="J11" s="30" t="s">
        <v>744</v>
      </c>
      <c r="K11" s="30" t="s">
        <v>202</v>
      </c>
      <c r="L11" s="30" t="s">
        <v>203</v>
      </c>
      <c r="M11" s="30" t="s">
        <v>747</v>
      </c>
      <c r="N11" s="32" t="s">
        <v>188</v>
      </c>
      <c r="O11" s="32" t="s">
        <v>748</v>
      </c>
      <c r="P11" s="32" t="s">
        <v>749</v>
      </c>
    </row>
    <row r="12" spans="2:16" ht="24" hidden="1" x14ac:dyDescent="0.35">
      <c r="B12" s="27" t="s">
        <v>5</v>
      </c>
      <c r="C12" s="24" t="s">
        <v>1085</v>
      </c>
      <c r="D12" s="23">
        <v>1</v>
      </c>
      <c r="E12" s="23" t="s">
        <v>193</v>
      </c>
      <c r="F12" s="23" t="s">
        <v>751</v>
      </c>
      <c r="G12" s="23" t="str">
        <f>PRODUCTOS!F40</f>
        <v>0003-01-00033</v>
      </c>
      <c r="H12" s="23"/>
      <c r="I12" s="29" t="s">
        <v>161</v>
      </c>
      <c r="J12" s="25">
        <v>0.6</v>
      </c>
      <c r="K12" s="24" t="s">
        <v>137</v>
      </c>
      <c r="L12" s="24" t="s">
        <v>123</v>
      </c>
      <c r="M12" s="24" t="s">
        <v>801</v>
      </c>
      <c r="N12" s="26" t="s">
        <v>189</v>
      </c>
      <c r="O12" s="28"/>
      <c r="P12" s="28">
        <v>44133</v>
      </c>
    </row>
    <row r="13" spans="2:16" ht="24" hidden="1" x14ac:dyDescent="0.35">
      <c r="B13" s="27" t="s">
        <v>5</v>
      </c>
      <c r="C13" s="24" t="s">
        <v>1086</v>
      </c>
      <c r="D13" s="23">
        <v>2</v>
      </c>
      <c r="E13" s="23" t="s">
        <v>193</v>
      </c>
      <c r="F13" s="23" t="s">
        <v>752</v>
      </c>
      <c r="G13" s="23" t="str">
        <f>PRODUCTOS!F69</f>
        <v>0003-01-00062</v>
      </c>
      <c r="H13" s="23"/>
      <c r="I13" s="29" t="s">
        <v>161</v>
      </c>
      <c r="J13" s="25">
        <v>0.4</v>
      </c>
      <c r="K13" s="24" t="s">
        <v>137</v>
      </c>
      <c r="L13" s="24" t="s">
        <v>123</v>
      </c>
      <c r="M13" s="24" t="s">
        <v>801</v>
      </c>
      <c r="N13" s="26" t="s">
        <v>189</v>
      </c>
      <c r="O13" s="28"/>
      <c r="P13" s="28">
        <v>44133</v>
      </c>
    </row>
    <row r="14" spans="2:16" ht="24" hidden="1" x14ac:dyDescent="0.35">
      <c r="B14" s="27" t="s">
        <v>5</v>
      </c>
      <c r="C14" s="24" t="s">
        <v>1087</v>
      </c>
      <c r="D14" s="23">
        <v>3</v>
      </c>
      <c r="E14" s="23" t="s">
        <v>193</v>
      </c>
      <c r="F14" s="23" t="s">
        <v>752</v>
      </c>
      <c r="G14" s="23" t="str">
        <f>PRODUCTOS!F70</f>
        <v>0003-01-00063</v>
      </c>
      <c r="H14" s="23"/>
      <c r="I14" s="29" t="s">
        <v>161</v>
      </c>
      <c r="J14" s="25">
        <v>0.3</v>
      </c>
      <c r="K14" s="24" t="s">
        <v>137</v>
      </c>
      <c r="L14" s="24" t="s">
        <v>123</v>
      </c>
      <c r="M14" s="24" t="s">
        <v>801</v>
      </c>
      <c r="N14" s="26" t="s">
        <v>189</v>
      </c>
      <c r="O14" s="28"/>
      <c r="P14" s="28">
        <v>44133</v>
      </c>
    </row>
    <row r="15" spans="2:16" hidden="1" x14ac:dyDescent="0.35">
      <c r="B15" s="27" t="s">
        <v>5</v>
      </c>
      <c r="C15" s="107" t="s">
        <v>1181</v>
      </c>
      <c r="D15" s="23">
        <v>4</v>
      </c>
      <c r="E15" s="23" t="s">
        <v>781</v>
      </c>
      <c r="F15" s="23" t="s">
        <v>751</v>
      </c>
      <c r="G15" s="23" t="str">
        <f>PRODUCTOS!F68</f>
        <v>0003-01-00061</v>
      </c>
      <c r="H15" s="23"/>
      <c r="I15" s="29" t="s">
        <v>161</v>
      </c>
      <c r="J15" s="25">
        <v>0.8</v>
      </c>
      <c r="K15" s="24"/>
      <c r="L15" s="24" t="s">
        <v>123</v>
      </c>
      <c r="M15" s="24" t="s">
        <v>800</v>
      </c>
      <c r="N15" s="26" t="s">
        <v>753</v>
      </c>
      <c r="O15" s="28"/>
      <c r="P15" s="28">
        <v>44133</v>
      </c>
    </row>
    <row r="16" spans="2:16" ht="20.5" hidden="1" customHeight="1" x14ac:dyDescent="0.35">
      <c r="B16" s="27" t="s">
        <v>5</v>
      </c>
      <c r="C16" s="124" t="s">
        <v>1091</v>
      </c>
      <c r="D16" s="23">
        <v>5</v>
      </c>
      <c r="E16" s="23" t="s">
        <v>767</v>
      </c>
      <c r="F16" s="23" t="s">
        <v>751</v>
      </c>
      <c r="G16" s="23" t="str">
        <f>PRODUCTOS!F42</f>
        <v>0003-02-00035</v>
      </c>
      <c r="H16" s="23"/>
      <c r="I16" s="29" t="s">
        <v>161</v>
      </c>
      <c r="J16" s="25">
        <v>0.5</v>
      </c>
      <c r="K16" s="24" t="s">
        <v>137</v>
      </c>
      <c r="L16" s="24" t="s">
        <v>123</v>
      </c>
      <c r="M16" s="24" t="s">
        <v>802</v>
      </c>
      <c r="N16" s="26" t="s">
        <v>189</v>
      </c>
      <c r="O16" s="28"/>
      <c r="P16" s="28">
        <v>44133</v>
      </c>
    </row>
    <row r="17" spans="2:16" ht="24" hidden="1" x14ac:dyDescent="0.35">
      <c r="B17" s="27" t="s">
        <v>4</v>
      </c>
      <c r="C17" s="24" t="s">
        <v>782</v>
      </c>
      <c r="D17" s="23">
        <v>1</v>
      </c>
      <c r="E17" s="23" t="s">
        <v>193</v>
      </c>
      <c r="F17" s="23" t="s">
        <v>751</v>
      </c>
      <c r="G17" s="23" t="str">
        <f>PRODUCTOS!F24</f>
        <v>0002-01-00017</v>
      </c>
      <c r="H17" s="23"/>
      <c r="I17" s="29" t="s">
        <v>161</v>
      </c>
      <c r="J17" s="25">
        <v>0.4</v>
      </c>
      <c r="K17" s="24" t="s">
        <v>137</v>
      </c>
      <c r="L17" s="24" t="s">
        <v>99</v>
      </c>
      <c r="M17" s="24" t="s">
        <v>803</v>
      </c>
      <c r="N17" s="26" t="s">
        <v>189</v>
      </c>
      <c r="O17" s="28"/>
      <c r="P17" s="28">
        <v>44133</v>
      </c>
    </row>
    <row r="18" spans="2:16" hidden="1" x14ac:dyDescent="0.35">
      <c r="B18" s="27" t="s">
        <v>4</v>
      </c>
      <c r="C18" s="24" t="s">
        <v>783</v>
      </c>
      <c r="D18" s="23">
        <v>2</v>
      </c>
      <c r="E18" s="23" t="s">
        <v>193</v>
      </c>
      <c r="F18" s="23" t="s">
        <v>752</v>
      </c>
      <c r="G18" s="23"/>
      <c r="H18" s="23"/>
      <c r="I18" s="29" t="s">
        <v>161</v>
      </c>
      <c r="J18" s="25">
        <v>0.3</v>
      </c>
      <c r="K18" s="24" t="s">
        <v>137</v>
      </c>
      <c r="L18" s="24" t="s">
        <v>99</v>
      </c>
      <c r="M18" s="24" t="s">
        <v>804</v>
      </c>
      <c r="N18" s="26" t="s">
        <v>189</v>
      </c>
      <c r="O18" s="28"/>
      <c r="P18" s="28">
        <v>44133</v>
      </c>
    </row>
    <row r="19" spans="2:16" hidden="1" x14ac:dyDescent="0.35">
      <c r="B19" s="27" t="s">
        <v>4</v>
      </c>
      <c r="C19" s="24" t="s">
        <v>947</v>
      </c>
      <c r="D19" s="23">
        <v>3</v>
      </c>
      <c r="E19" s="23" t="s">
        <v>781</v>
      </c>
      <c r="F19" s="23" t="s">
        <v>752</v>
      </c>
      <c r="G19" s="23"/>
      <c r="H19" s="23"/>
      <c r="I19" s="29" t="s">
        <v>161</v>
      </c>
      <c r="J19" s="25">
        <v>0.9</v>
      </c>
      <c r="K19" s="24" t="s">
        <v>129</v>
      </c>
      <c r="L19" s="24" t="s">
        <v>99</v>
      </c>
      <c r="M19" s="24" t="s">
        <v>805</v>
      </c>
      <c r="N19" s="26" t="s">
        <v>753</v>
      </c>
      <c r="O19" s="28"/>
      <c r="P19" s="28">
        <v>44133</v>
      </c>
    </row>
    <row r="20" spans="2:16" hidden="1" x14ac:dyDescent="0.35">
      <c r="B20" s="27" t="s">
        <v>4</v>
      </c>
      <c r="C20" s="24" t="s">
        <v>784</v>
      </c>
      <c r="D20" s="23">
        <v>4</v>
      </c>
      <c r="E20" s="23" t="s">
        <v>781</v>
      </c>
      <c r="F20" s="23" t="s">
        <v>751</v>
      </c>
      <c r="G20" s="23" t="str">
        <f>PRODUCTOS!F29</f>
        <v>0002-01-00022</v>
      </c>
      <c r="H20" s="23"/>
      <c r="I20" s="29" t="s">
        <v>161</v>
      </c>
      <c r="J20" s="25">
        <v>0.5</v>
      </c>
      <c r="K20" s="24" t="s">
        <v>129</v>
      </c>
      <c r="L20" s="24" t="s">
        <v>129</v>
      </c>
      <c r="M20" s="24" t="s">
        <v>806</v>
      </c>
      <c r="N20" s="26" t="s">
        <v>753</v>
      </c>
      <c r="O20" s="28"/>
      <c r="P20" s="28">
        <v>44133</v>
      </c>
    </row>
    <row r="21" spans="2:16" hidden="1" x14ac:dyDescent="0.35">
      <c r="B21" s="27" t="s">
        <v>18</v>
      </c>
      <c r="C21" s="24" t="s">
        <v>824</v>
      </c>
      <c r="D21" s="23">
        <v>1</v>
      </c>
      <c r="E21" s="23" t="s">
        <v>193</v>
      </c>
      <c r="F21" s="23" t="s">
        <v>751</v>
      </c>
      <c r="G21" s="23" t="str">
        <f>PRODUCTOS!F60</f>
        <v>0016-01-00053</v>
      </c>
      <c r="H21" s="23"/>
      <c r="I21" s="29" t="s">
        <v>205</v>
      </c>
      <c r="J21" s="25">
        <v>1</v>
      </c>
      <c r="K21" s="24" t="s">
        <v>137</v>
      </c>
      <c r="L21" s="24" t="s">
        <v>825</v>
      </c>
      <c r="M21" s="24" t="s">
        <v>826</v>
      </c>
      <c r="N21" s="26" t="s">
        <v>189</v>
      </c>
      <c r="O21" s="28"/>
      <c r="P21" s="28">
        <v>44133</v>
      </c>
    </row>
    <row r="22" spans="2:16" ht="24" hidden="1" x14ac:dyDescent="0.35">
      <c r="B22" s="27" t="s">
        <v>18</v>
      </c>
      <c r="C22" s="24" t="s">
        <v>828</v>
      </c>
      <c r="D22" s="23">
        <v>2</v>
      </c>
      <c r="E22" s="23" t="s">
        <v>193</v>
      </c>
      <c r="F22" s="23" t="s">
        <v>752</v>
      </c>
      <c r="G22" s="23"/>
      <c r="H22" s="23"/>
      <c r="I22" s="29" t="s">
        <v>161</v>
      </c>
      <c r="J22" s="25">
        <v>0.4</v>
      </c>
      <c r="K22" s="24" t="s">
        <v>137</v>
      </c>
      <c r="L22" s="24" t="s">
        <v>113</v>
      </c>
      <c r="M22" s="24" t="s">
        <v>829</v>
      </c>
      <c r="N22" s="26" t="s">
        <v>189</v>
      </c>
      <c r="O22" s="28"/>
      <c r="P22" s="28">
        <v>44133</v>
      </c>
    </row>
    <row r="23" spans="2:16" ht="24" hidden="1" x14ac:dyDescent="0.35">
      <c r="B23" s="27" t="s">
        <v>18</v>
      </c>
      <c r="C23" s="24" t="s">
        <v>830</v>
      </c>
      <c r="D23" s="23">
        <v>3</v>
      </c>
      <c r="E23" s="23" t="s">
        <v>193</v>
      </c>
      <c r="F23" s="23" t="s">
        <v>752</v>
      </c>
      <c r="G23" s="23"/>
      <c r="H23" s="23"/>
      <c r="I23" s="29" t="s">
        <v>161</v>
      </c>
      <c r="J23" s="25">
        <v>0.3</v>
      </c>
      <c r="K23" s="24" t="s">
        <v>137</v>
      </c>
      <c r="L23" s="24" t="s">
        <v>825</v>
      </c>
      <c r="M23" s="24" t="s">
        <v>827</v>
      </c>
      <c r="N23" s="26" t="s">
        <v>189</v>
      </c>
      <c r="O23" s="28"/>
      <c r="P23" s="28">
        <v>44133</v>
      </c>
    </row>
    <row r="24" spans="2:16" ht="24" hidden="1" x14ac:dyDescent="0.35">
      <c r="B24" s="27" t="s">
        <v>18</v>
      </c>
      <c r="C24" s="24" t="s">
        <v>831</v>
      </c>
      <c r="D24" s="23">
        <v>4</v>
      </c>
      <c r="E24" s="23" t="s">
        <v>193</v>
      </c>
      <c r="F24" s="23" t="s">
        <v>752</v>
      </c>
      <c r="G24" s="23"/>
      <c r="H24" s="23"/>
      <c r="I24" s="29" t="s">
        <v>162</v>
      </c>
      <c r="J24" s="25">
        <v>0</v>
      </c>
      <c r="K24" s="24" t="s">
        <v>756</v>
      </c>
      <c r="L24" s="24" t="s">
        <v>825</v>
      </c>
      <c r="M24" s="24" t="s">
        <v>832</v>
      </c>
      <c r="N24" s="26" t="s">
        <v>768</v>
      </c>
      <c r="O24" s="28"/>
      <c r="P24" s="28">
        <v>44133</v>
      </c>
    </row>
    <row r="25" spans="2:16" hidden="1" x14ac:dyDescent="0.35">
      <c r="B25" s="27" t="s">
        <v>11</v>
      </c>
      <c r="C25" s="24" t="s">
        <v>775</v>
      </c>
      <c r="D25" s="23">
        <v>1</v>
      </c>
      <c r="E25" s="23" t="s">
        <v>193</v>
      </c>
      <c r="F25" s="23" t="s">
        <v>751</v>
      </c>
      <c r="G25" s="23" t="str">
        <f>PRODUCTOS!F21</f>
        <v>0010-01-00014</v>
      </c>
      <c r="H25" s="23"/>
      <c r="I25" s="29" t="s">
        <v>205</v>
      </c>
      <c r="J25" s="25">
        <v>0.9</v>
      </c>
      <c r="K25" s="24" t="s">
        <v>137</v>
      </c>
      <c r="L25" s="24" t="s">
        <v>169</v>
      </c>
      <c r="M25" s="24" t="s">
        <v>799</v>
      </c>
      <c r="N25" s="26" t="s">
        <v>189</v>
      </c>
      <c r="O25" s="28"/>
      <c r="P25" s="28">
        <v>44133</v>
      </c>
    </row>
    <row r="26" spans="2:16" ht="24" hidden="1" x14ac:dyDescent="0.35">
      <c r="B26" s="27" t="s">
        <v>11</v>
      </c>
      <c r="C26" s="24" t="s">
        <v>776</v>
      </c>
      <c r="D26" s="23">
        <v>2</v>
      </c>
      <c r="E26" s="23" t="s">
        <v>193</v>
      </c>
      <c r="F26" s="23" t="s">
        <v>751</v>
      </c>
      <c r="G26" s="23" t="str">
        <f>PRODUCTOS!F22</f>
        <v>0010-01-00015</v>
      </c>
      <c r="H26" s="23"/>
      <c r="I26" s="29" t="s">
        <v>161</v>
      </c>
      <c r="J26" s="25">
        <v>0.7</v>
      </c>
      <c r="K26" s="24" t="s">
        <v>137</v>
      </c>
      <c r="L26" s="24" t="s">
        <v>169</v>
      </c>
      <c r="M26" s="24" t="s">
        <v>798</v>
      </c>
      <c r="N26" s="26" t="s">
        <v>189</v>
      </c>
      <c r="O26" s="28"/>
      <c r="P26" s="28">
        <v>44133</v>
      </c>
    </row>
    <row r="27" spans="2:16" ht="24" hidden="1" x14ac:dyDescent="0.35">
      <c r="B27" s="27" t="s">
        <v>11</v>
      </c>
      <c r="C27" s="24" t="s">
        <v>777</v>
      </c>
      <c r="D27" s="23">
        <v>3</v>
      </c>
      <c r="E27" s="23" t="s">
        <v>193</v>
      </c>
      <c r="F27" s="23" t="s">
        <v>751</v>
      </c>
      <c r="G27" s="23" t="str">
        <f>PRODUCTOS!F20</f>
        <v>0010-01-00013</v>
      </c>
      <c r="H27" s="23"/>
      <c r="I27" s="29" t="s">
        <v>161</v>
      </c>
      <c r="J27" s="25">
        <v>0.5</v>
      </c>
      <c r="K27" s="24" t="s">
        <v>133</v>
      </c>
      <c r="L27" s="24" t="s">
        <v>169</v>
      </c>
      <c r="M27" s="24" t="s">
        <v>797</v>
      </c>
      <c r="N27" s="26" t="s">
        <v>768</v>
      </c>
      <c r="O27" s="28"/>
      <c r="P27" s="28">
        <v>44133</v>
      </c>
    </row>
    <row r="28" spans="2:16" hidden="1" x14ac:dyDescent="0.35">
      <c r="B28" s="27" t="s">
        <v>11</v>
      </c>
      <c r="C28" s="24" t="s">
        <v>778</v>
      </c>
      <c r="D28" s="23">
        <v>4</v>
      </c>
      <c r="E28" s="23" t="s">
        <v>193</v>
      </c>
      <c r="F28" s="23" t="s">
        <v>752</v>
      </c>
      <c r="G28" s="23"/>
      <c r="H28" s="23"/>
      <c r="I28" s="29" t="s">
        <v>161</v>
      </c>
      <c r="J28" s="25">
        <v>0.3</v>
      </c>
      <c r="K28" s="24" t="s">
        <v>137</v>
      </c>
      <c r="L28" s="24" t="s">
        <v>169</v>
      </c>
      <c r="M28" s="24" t="s">
        <v>795</v>
      </c>
      <c r="N28" s="26" t="s">
        <v>189</v>
      </c>
      <c r="O28" s="28"/>
      <c r="P28" s="28">
        <v>44133</v>
      </c>
    </row>
    <row r="29" spans="2:16" hidden="1" x14ac:dyDescent="0.35">
      <c r="B29" s="27" t="s">
        <v>11</v>
      </c>
      <c r="C29" s="24" t="s">
        <v>779</v>
      </c>
      <c r="D29" s="23">
        <v>5</v>
      </c>
      <c r="E29" s="23" t="s">
        <v>193</v>
      </c>
      <c r="F29" s="23" t="s">
        <v>752</v>
      </c>
      <c r="G29" s="23"/>
      <c r="H29" s="23"/>
      <c r="I29" s="29" t="s">
        <v>161</v>
      </c>
      <c r="J29" s="25">
        <v>0.2</v>
      </c>
      <c r="K29" s="24" t="s">
        <v>137</v>
      </c>
      <c r="L29" s="24" t="s">
        <v>169</v>
      </c>
      <c r="M29" s="24" t="s">
        <v>795</v>
      </c>
      <c r="N29" s="26" t="s">
        <v>189</v>
      </c>
      <c r="O29" s="28"/>
      <c r="P29" s="28">
        <v>44133</v>
      </c>
    </row>
    <row r="30" spans="2:16" hidden="1" x14ac:dyDescent="0.35">
      <c r="B30" s="27" t="s">
        <v>11</v>
      </c>
      <c r="C30" s="24" t="s">
        <v>780</v>
      </c>
      <c r="D30" s="23">
        <v>6</v>
      </c>
      <c r="E30" s="23" t="s">
        <v>193</v>
      </c>
      <c r="F30" s="23" t="s">
        <v>752</v>
      </c>
      <c r="G30" s="23"/>
      <c r="H30" s="23"/>
      <c r="I30" s="29" t="s">
        <v>162</v>
      </c>
      <c r="J30" s="25">
        <v>0</v>
      </c>
      <c r="K30" s="24" t="s">
        <v>137</v>
      </c>
      <c r="L30" s="24" t="s">
        <v>169</v>
      </c>
      <c r="M30" s="24" t="s">
        <v>796</v>
      </c>
      <c r="N30" s="26" t="s">
        <v>189</v>
      </c>
      <c r="O30" s="28"/>
      <c r="P30" s="28">
        <v>44133</v>
      </c>
    </row>
    <row r="31" spans="2:16" ht="24" hidden="1" x14ac:dyDescent="0.35">
      <c r="B31" s="27" t="s">
        <v>9</v>
      </c>
      <c r="C31" s="24" t="s">
        <v>59</v>
      </c>
      <c r="D31" s="23">
        <v>1</v>
      </c>
      <c r="E31" s="23" t="s">
        <v>193</v>
      </c>
      <c r="F31" s="23" t="s">
        <v>751</v>
      </c>
      <c r="G31" s="23" t="str">
        <f>PRODUCTOS!F14</f>
        <v>0008-01-00007</v>
      </c>
      <c r="H31" s="23"/>
      <c r="I31" s="29" t="s">
        <v>161</v>
      </c>
      <c r="J31" s="25">
        <v>0.5</v>
      </c>
      <c r="K31" s="24" t="s">
        <v>137</v>
      </c>
      <c r="L31" s="24" t="s">
        <v>99</v>
      </c>
      <c r="M31" s="24" t="s">
        <v>755</v>
      </c>
      <c r="N31" s="26" t="s">
        <v>757</v>
      </c>
      <c r="O31" s="28"/>
      <c r="P31" s="28">
        <v>44133</v>
      </c>
    </row>
    <row r="32" spans="2:16" hidden="1" x14ac:dyDescent="0.35">
      <c r="B32" s="27" t="s">
        <v>852</v>
      </c>
      <c r="C32" s="24" t="s">
        <v>60</v>
      </c>
      <c r="D32" s="23">
        <v>2</v>
      </c>
      <c r="E32" s="23" t="s">
        <v>193</v>
      </c>
      <c r="F32" s="23" t="s">
        <v>751</v>
      </c>
      <c r="G32" s="23" t="str">
        <f>PRODUCTOS!F15</f>
        <v>0022-01-00008</v>
      </c>
      <c r="H32" s="23"/>
      <c r="I32" s="29" t="s">
        <v>161</v>
      </c>
      <c r="J32" s="25">
        <v>0.5</v>
      </c>
      <c r="K32" s="24" t="s">
        <v>137</v>
      </c>
      <c r="L32" s="24" t="s">
        <v>169</v>
      </c>
      <c r="M32" s="24" t="s">
        <v>785</v>
      </c>
      <c r="N32" s="26" t="s">
        <v>757</v>
      </c>
      <c r="O32" s="28"/>
      <c r="P32" s="28">
        <v>44133</v>
      </c>
    </row>
    <row r="33" spans="2:16" ht="24" hidden="1" x14ac:dyDescent="0.35">
      <c r="B33" s="27" t="s">
        <v>8</v>
      </c>
      <c r="C33" s="24" t="s">
        <v>928</v>
      </c>
      <c r="D33" s="23">
        <v>1</v>
      </c>
      <c r="E33" s="23" t="s">
        <v>193</v>
      </c>
      <c r="F33" s="23" t="s">
        <v>751</v>
      </c>
      <c r="G33" s="23" t="str">
        <f>PRODUCTOS!F36</f>
        <v>0007-01-00029</v>
      </c>
      <c r="H33" s="23"/>
      <c r="I33" s="29" t="s">
        <v>161</v>
      </c>
      <c r="J33" s="25">
        <v>0.9</v>
      </c>
      <c r="K33" s="24" t="s">
        <v>137</v>
      </c>
      <c r="L33" s="24" t="s">
        <v>95</v>
      </c>
      <c r="M33" s="24" t="s">
        <v>812</v>
      </c>
      <c r="N33" s="26" t="s">
        <v>189</v>
      </c>
      <c r="O33" s="28"/>
      <c r="P33" s="28">
        <v>44133</v>
      </c>
    </row>
    <row r="34" spans="2:16" ht="36" hidden="1" x14ac:dyDescent="0.35">
      <c r="B34" s="27" t="s">
        <v>8</v>
      </c>
      <c r="C34" s="24" t="s">
        <v>817</v>
      </c>
      <c r="D34" s="23">
        <v>2</v>
      </c>
      <c r="E34" s="23" t="s">
        <v>193</v>
      </c>
      <c r="F34" s="23" t="s">
        <v>752</v>
      </c>
      <c r="G34" s="23"/>
      <c r="H34" s="23"/>
      <c r="I34" s="29" t="s">
        <v>162</v>
      </c>
      <c r="J34" s="25">
        <v>0.1</v>
      </c>
      <c r="K34" s="24" t="s">
        <v>137</v>
      </c>
      <c r="L34" s="24" t="s">
        <v>95</v>
      </c>
      <c r="M34" s="24" t="s">
        <v>813</v>
      </c>
      <c r="N34" s="26" t="s">
        <v>189</v>
      </c>
      <c r="O34" s="28"/>
      <c r="P34" s="28">
        <v>44133</v>
      </c>
    </row>
    <row r="35" spans="2:16" hidden="1" x14ac:dyDescent="0.35">
      <c r="B35" s="27" t="s">
        <v>8</v>
      </c>
      <c r="C35" s="24" t="s">
        <v>818</v>
      </c>
      <c r="D35" s="23">
        <v>3</v>
      </c>
      <c r="E35" s="23" t="s">
        <v>193</v>
      </c>
      <c r="F35" s="23" t="s">
        <v>752</v>
      </c>
      <c r="G35" s="23"/>
      <c r="H35" s="23"/>
      <c r="I35" s="29" t="s">
        <v>162</v>
      </c>
      <c r="J35" s="25">
        <v>0.1</v>
      </c>
      <c r="K35" s="24" t="s">
        <v>137</v>
      </c>
      <c r="L35" s="24" t="s">
        <v>95</v>
      </c>
      <c r="M35" s="24" t="s">
        <v>814</v>
      </c>
      <c r="N35" s="26" t="s">
        <v>189</v>
      </c>
      <c r="O35" s="28"/>
      <c r="P35" s="28">
        <v>44133</v>
      </c>
    </row>
    <row r="36" spans="2:16" hidden="1" x14ac:dyDescent="0.35">
      <c r="B36" s="27" t="s">
        <v>8</v>
      </c>
      <c r="C36" s="24" t="s">
        <v>819</v>
      </c>
      <c r="D36" s="23">
        <v>4</v>
      </c>
      <c r="E36" s="23" t="s">
        <v>193</v>
      </c>
      <c r="F36" s="23" t="s">
        <v>752</v>
      </c>
      <c r="G36" s="23"/>
      <c r="H36" s="23"/>
      <c r="I36" s="29" t="s">
        <v>162</v>
      </c>
      <c r="J36" s="25">
        <v>0.1</v>
      </c>
      <c r="K36" s="24" t="s">
        <v>137</v>
      </c>
      <c r="L36" s="24" t="s">
        <v>95</v>
      </c>
      <c r="M36" s="24" t="s">
        <v>815</v>
      </c>
      <c r="N36" s="26" t="s">
        <v>189</v>
      </c>
      <c r="O36" s="28"/>
      <c r="P36" s="28">
        <v>44133</v>
      </c>
    </row>
    <row r="37" spans="2:16" ht="24" hidden="1" x14ac:dyDescent="0.35">
      <c r="B37" s="27" t="s">
        <v>28</v>
      </c>
      <c r="C37" s="24" t="s">
        <v>822</v>
      </c>
      <c r="D37" s="23">
        <v>1</v>
      </c>
      <c r="E37" s="23" t="s">
        <v>193</v>
      </c>
      <c r="F37" s="23" t="s">
        <v>751</v>
      </c>
      <c r="G37" s="23" t="str">
        <f>PRODUCTOS!F23</f>
        <v>0018-01-00016</v>
      </c>
      <c r="H37" s="23"/>
      <c r="I37" s="29" t="s">
        <v>205</v>
      </c>
      <c r="J37" s="25">
        <v>1</v>
      </c>
      <c r="K37" s="24" t="s">
        <v>137</v>
      </c>
      <c r="L37" s="24" t="s">
        <v>774</v>
      </c>
      <c r="M37" s="24" t="s">
        <v>793</v>
      </c>
      <c r="N37" s="26" t="s">
        <v>189</v>
      </c>
      <c r="O37" s="28"/>
      <c r="P37" s="28">
        <v>44133</v>
      </c>
    </row>
    <row r="38" spans="2:16" ht="36" hidden="1" x14ac:dyDescent="0.35">
      <c r="B38" s="27" t="s">
        <v>28</v>
      </c>
      <c r="C38" s="24" t="s">
        <v>823</v>
      </c>
      <c r="D38" s="23">
        <v>2</v>
      </c>
      <c r="E38" s="23" t="s">
        <v>193</v>
      </c>
      <c r="F38" s="23" t="s">
        <v>751</v>
      </c>
      <c r="G38" s="23" t="str">
        <f>PRODUCTOS!F92</f>
        <v>0018-01-00085</v>
      </c>
      <c r="H38" s="23"/>
      <c r="I38" s="29" t="s">
        <v>161</v>
      </c>
      <c r="J38" s="25">
        <v>0.5</v>
      </c>
      <c r="K38" s="24" t="s">
        <v>137</v>
      </c>
      <c r="L38" s="24" t="s">
        <v>774</v>
      </c>
      <c r="M38" s="24" t="s">
        <v>821</v>
      </c>
      <c r="N38" s="26" t="s">
        <v>189</v>
      </c>
      <c r="O38" s="28"/>
      <c r="P38" s="28">
        <v>44133</v>
      </c>
    </row>
    <row r="39" spans="2:16" ht="24" x14ac:dyDescent="0.35">
      <c r="B39" s="27" t="s">
        <v>6</v>
      </c>
      <c r="C39" s="24" t="s">
        <v>951</v>
      </c>
      <c r="D39" s="23">
        <v>1</v>
      </c>
      <c r="E39" s="23" t="s">
        <v>193</v>
      </c>
      <c r="F39" s="23" t="s">
        <v>751</v>
      </c>
      <c r="G39" s="23" t="str">
        <f>PRODUCTOS!F17</f>
        <v>0004-01-00010</v>
      </c>
      <c r="H39" s="23"/>
      <c r="I39" s="29" t="s">
        <v>161</v>
      </c>
      <c r="J39" s="25">
        <v>0.7</v>
      </c>
      <c r="K39" s="24" t="s">
        <v>756</v>
      </c>
      <c r="L39" s="24" t="s">
        <v>125</v>
      </c>
      <c r="M39" s="24" t="s">
        <v>786</v>
      </c>
      <c r="N39" s="26" t="s">
        <v>758</v>
      </c>
      <c r="O39" s="28"/>
      <c r="P39" s="28">
        <v>44133</v>
      </c>
    </row>
    <row r="40" spans="2:16" x14ac:dyDescent="0.35">
      <c r="B40" s="27" t="s">
        <v>6</v>
      </c>
      <c r="C40" s="24" t="s">
        <v>951</v>
      </c>
      <c r="D40" s="23">
        <v>1</v>
      </c>
      <c r="E40" s="23" t="s">
        <v>767</v>
      </c>
      <c r="F40" s="23" t="s">
        <v>751</v>
      </c>
      <c r="G40" s="23" t="str">
        <f>PRODUCTOS!F35</f>
        <v>0004-02-00028</v>
      </c>
      <c r="H40" s="23"/>
      <c r="I40" s="29" t="s">
        <v>161</v>
      </c>
      <c r="J40" s="25">
        <v>0.5</v>
      </c>
      <c r="K40" s="24" t="s">
        <v>756</v>
      </c>
      <c r="L40" s="24" t="s">
        <v>125</v>
      </c>
      <c r="M40" s="24" t="s">
        <v>836</v>
      </c>
      <c r="N40" s="26" t="s">
        <v>758</v>
      </c>
      <c r="O40" s="28"/>
      <c r="P40" s="28">
        <v>44133</v>
      </c>
    </row>
    <row r="41" spans="2:16" ht="24" x14ac:dyDescent="0.35">
      <c r="B41" s="27" t="s">
        <v>6</v>
      </c>
      <c r="C41" s="24" t="s">
        <v>689</v>
      </c>
      <c r="D41" s="23">
        <v>2</v>
      </c>
      <c r="E41" s="23" t="s">
        <v>193</v>
      </c>
      <c r="F41" s="23" t="s">
        <v>751</v>
      </c>
      <c r="G41" s="23" t="str">
        <f>PRODUCTOS!F18</f>
        <v>0004-01-00011</v>
      </c>
      <c r="H41" s="23"/>
      <c r="I41" s="29" t="s">
        <v>161</v>
      </c>
      <c r="J41" s="25">
        <v>0.6</v>
      </c>
      <c r="K41" s="24" t="s">
        <v>756</v>
      </c>
      <c r="L41" s="24" t="s">
        <v>125</v>
      </c>
      <c r="M41" s="24" t="s">
        <v>786</v>
      </c>
      <c r="N41" s="26" t="s">
        <v>758</v>
      </c>
      <c r="O41" s="28"/>
      <c r="P41" s="28">
        <v>44133</v>
      </c>
    </row>
    <row r="42" spans="2:16" ht="24" x14ac:dyDescent="0.35">
      <c r="B42" s="27" t="s">
        <v>6</v>
      </c>
      <c r="C42" s="24" t="s">
        <v>820</v>
      </c>
      <c r="D42" s="23">
        <v>3</v>
      </c>
      <c r="E42" s="23" t="s">
        <v>767</v>
      </c>
      <c r="F42" s="23" t="s">
        <v>751</v>
      </c>
      <c r="G42" s="23" t="str">
        <f>PRODUCTOS!F37</f>
        <v>0004-02-00030</v>
      </c>
      <c r="H42" s="23"/>
      <c r="I42" s="29" t="s">
        <v>205</v>
      </c>
      <c r="J42" s="25">
        <v>1</v>
      </c>
      <c r="K42" s="24" t="s">
        <v>137</v>
      </c>
      <c r="L42" s="24" t="s">
        <v>125</v>
      </c>
      <c r="M42" s="24" t="s">
        <v>816</v>
      </c>
      <c r="N42" s="26" t="s">
        <v>189</v>
      </c>
      <c r="O42" s="28"/>
      <c r="P42" s="28">
        <v>44133</v>
      </c>
    </row>
    <row r="43" spans="2:16" ht="24" hidden="1" x14ac:dyDescent="0.35">
      <c r="B43" s="27" t="s">
        <v>13</v>
      </c>
      <c r="C43" s="24" t="s">
        <v>40</v>
      </c>
      <c r="D43" s="23">
        <v>1</v>
      </c>
      <c r="E43" s="23" t="s">
        <v>193</v>
      </c>
      <c r="F43" s="23" t="s">
        <v>751</v>
      </c>
      <c r="G43" s="23" t="str">
        <f>PRODUCTOS!F8</f>
        <v>0012-01-00001</v>
      </c>
      <c r="H43" s="23"/>
      <c r="I43" s="29" t="s">
        <v>161</v>
      </c>
      <c r="J43" s="25">
        <v>0.5</v>
      </c>
      <c r="K43" s="24" t="s">
        <v>137</v>
      </c>
      <c r="L43" s="24" t="s">
        <v>139</v>
      </c>
      <c r="M43" s="24" t="s">
        <v>811</v>
      </c>
      <c r="N43" s="26" t="s">
        <v>189</v>
      </c>
      <c r="O43" s="28"/>
      <c r="P43" s="28">
        <v>44133</v>
      </c>
    </row>
    <row r="44" spans="2:16" ht="24" hidden="1" x14ac:dyDescent="0.35">
      <c r="B44" s="27" t="s">
        <v>13</v>
      </c>
      <c r="C44" s="24" t="s">
        <v>807</v>
      </c>
      <c r="D44" s="23">
        <v>1</v>
      </c>
      <c r="E44" s="23" t="s">
        <v>767</v>
      </c>
      <c r="F44" s="23" t="s">
        <v>751</v>
      </c>
      <c r="G44" s="23" t="str">
        <f>PRODUCTOS!F54</f>
        <v>0012-02-00047</v>
      </c>
      <c r="H44" s="23"/>
      <c r="I44" s="29" t="s">
        <v>162</v>
      </c>
      <c r="J44" s="25">
        <v>0</v>
      </c>
      <c r="K44" s="24" t="s">
        <v>137</v>
      </c>
      <c r="L44" s="24" t="s">
        <v>164</v>
      </c>
      <c r="M44" s="24" t="s">
        <v>810</v>
      </c>
      <c r="N44" s="26" t="s">
        <v>189</v>
      </c>
      <c r="O44" s="28"/>
      <c r="P44" s="28">
        <v>44133</v>
      </c>
    </row>
    <row r="45" spans="2:16" hidden="1" x14ac:dyDescent="0.35">
      <c r="B45" s="27" t="s">
        <v>13</v>
      </c>
      <c r="C45" s="24" t="s">
        <v>808</v>
      </c>
      <c r="D45" s="23">
        <v>1</v>
      </c>
      <c r="E45" s="23" t="s">
        <v>193</v>
      </c>
      <c r="F45" s="23" t="s">
        <v>751</v>
      </c>
      <c r="G45" s="23" t="str">
        <f>PRODUCTOS!F39</f>
        <v>0012-01-00032</v>
      </c>
      <c r="H45" s="23"/>
      <c r="I45" s="29" t="s">
        <v>205</v>
      </c>
      <c r="J45" s="25">
        <v>1</v>
      </c>
      <c r="K45" s="24" t="s">
        <v>137</v>
      </c>
      <c r="L45" s="24" t="s">
        <v>139</v>
      </c>
      <c r="M45" s="24" t="s">
        <v>809</v>
      </c>
      <c r="N45" s="26" t="s">
        <v>189</v>
      </c>
      <c r="O45" s="28"/>
      <c r="P45" s="28">
        <v>44133</v>
      </c>
    </row>
    <row r="46" spans="2:16" ht="24" hidden="1" x14ac:dyDescent="0.35">
      <c r="B46" s="27" t="s">
        <v>13</v>
      </c>
      <c r="C46" s="24" t="s">
        <v>46</v>
      </c>
      <c r="D46" s="23">
        <v>2</v>
      </c>
      <c r="E46" s="23" t="s">
        <v>193</v>
      </c>
      <c r="F46" s="23" t="s">
        <v>751</v>
      </c>
      <c r="G46" s="23" t="str">
        <f>PRODUCTOS!F10</f>
        <v>0012-01-00003</v>
      </c>
      <c r="H46" s="23"/>
      <c r="I46" s="29" t="s">
        <v>161</v>
      </c>
      <c r="J46" s="25">
        <v>0.9</v>
      </c>
      <c r="K46" s="24" t="s">
        <v>129</v>
      </c>
      <c r="L46" s="24" t="s">
        <v>129</v>
      </c>
      <c r="M46" s="24" t="s">
        <v>787</v>
      </c>
      <c r="N46" s="26" t="s">
        <v>753</v>
      </c>
      <c r="O46" s="28"/>
      <c r="P46" s="28">
        <v>44133</v>
      </c>
    </row>
    <row r="47" spans="2:16" ht="24" hidden="1" x14ac:dyDescent="0.35">
      <c r="B47" s="27" t="s">
        <v>13</v>
      </c>
      <c r="C47" s="24" t="s">
        <v>54</v>
      </c>
      <c r="D47" s="23">
        <v>3</v>
      </c>
      <c r="E47" s="23" t="s">
        <v>193</v>
      </c>
      <c r="F47" s="23" t="s">
        <v>751</v>
      </c>
      <c r="G47" s="23" t="str">
        <f>PRODUCTOS!F12</f>
        <v>0012-01-00005</v>
      </c>
      <c r="H47" s="23"/>
      <c r="I47" s="29" t="s">
        <v>162</v>
      </c>
      <c r="J47" s="25">
        <v>0</v>
      </c>
      <c r="K47" s="24" t="s">
        <v>164</v>
      </c>
      <c r="L47" s="24" t="s">
        <v>139</v>
      </c>
      <c r="M47" s="24" t="s">
        <v>789</v>
      </c>
      <c r="N47" s="26" t="s">
        <v>754</v>
      </c>
      <c r="O47" s="28"/>
      <c r="P47" s="28">
        <v>44133</v>
      </c>
    </row>
    <row r="48" spans="2:16" ht="24" hidden="1" x14ac:dyDescent="0.35">
      <c r="B48" s="27" t="s">
        <v>13</v>
      </c>
      <c r="C48" s="24" t="s">
        <v>45</v>
      </c>
      <c r="D48" s="23">
        <v>4</v>
      </c>
      <c r="E48" s="23" t="s">
        <v>193</v>
      </c>
      <c r="F48" s="23" t="s">
        <v>751</v>
      </c>
      <c r="G48" s="23" t="str">
        <f>PRODUCTOS!F9</f>
        <v>0012-01-00002</v>
      </c>
      <c r="H48" s="23"/>
      <c r="I48" s="29" t="s">
        <v>162</v>
      </c>
      <c r="J48" s="25">
        <v>0</v>
      </c>
      <c r="K48" s="24" t="s">
        <v>756</v>
      </c>
      <c r="L48" s="24" t="s">
        <v>104</v>
      </c>
      <c r="M48" s="24" t="s">
        <v>788</v>
      </c>
      <c r="N48" s="26" t="s">
        <v>754</v>
      </c>
      <c r="O48" s="28"/>
      <c r="P48" s="28">
        <v>44133</v>
      </c>
    </row>
    <row r="49" spans="2:16" hidden="1" x14ac:dyDescent="0.35">
      <c r="B49" s="27" t="s">
        <v>13</v>
      </c>
      <c r="C49" s="24" t="s">
        <v>50</v>
      </c>
      <c r="D49" s="23">
        <v>5</v>
      </c>
      <c r="E49" s="23" t="s">
        <v>193</v>
      </c>
      <c r="F49" s="23" t="s">
        <v>751</v>
      </c>
      <c r="G49" s="23" t="str">
        <f>PRODUCTOS!F11</f>
        <v>0012-01-00004</v>
      </c>
      <c r="H49" s="23"/>
      <c r="I49" s="29" t="s">
        <v>162</v>
      </c>
      <c r="J49" s="25">
        <v>0</v>
      </c>
      <c r="K49" s="24" t="s">
        <v>164</v>
      </c>
      <c r="L49" s="24" t="s">
        <v>139</v>
      </c>
      <c r="M49" s="24" t="s">
        <v>789</v>
      </c>
      <c r="N49" s="26" t="s">
        <v>754</v>
      </c>
      <c r="O49" s="28"/>
      <c r="P49" s="28">
        <v>44133</v>
      </c>
    </row>
    <row r="50" spans="2:16" ht="24" hidden="1" x14ac:dyDescent="0.35">
      <c r="B50" s="27" t="s">
        <v>13</v>
      </c>
      <c r="C50" s="128" t="s">
        <v>1319</v>
      </c>
      <c r="D50" s="23">
        <v>6</v>
      </c>
      <c r="E50" s="23" t="s">
        <v>193</v>
      </c>
      <c r="F50" s="23" t="s">
        <v>751</v>
      </c>
      <c r="G50" s="23" t="str">
        <f>PRODUCTOS!F13</f>
        <v>0012-01-00006</v>
      </c>
      <c r="H50" s="23"/>
      <c r="I50" s="29" t="s">
        <v>162</v>
      </c>
      <c r="J50" s="25">
        <v>0</v>
      </c>
      <c r="K50" s="24" t="s">
        <v>164</v>
      </c>
      <c r="L50" s="24" t="s">
        <v>99</v>
      </c>
      <c r="M50" s="24" t="s">
        <v>1320</v>
      </c>
      <c r="N50" s="26" t="s">
        <v>754</v>
      </c>
      <c r="O50" s="28"/>
      <c r="P50" s="28">
        <v>44133</v>
      </c>
    </row>
    <row r="51" spans="2:16" ht="24" hidden="1" x14ac:dyDescent="0.35">
      <c r="B51" s="27" t="s">
        <v>13</v>
      </c>
      <c r="C51" s="24" t="s">
        <v>1261</v>
      </c>
      <c r="D51" s="23">
        <v>7</v>
      </c>
      <c r="E51" s="23" t="s">
        <v>193</v>
      </c>
      <c r="F51" s="23" t="s">
        <v>751</v>
      </c>
      <c r="G51" s="23" t="str">
        <f>PRODUCTOS!F16</f>
        <v>0012-01-00009</v>
      </c>
      <c r="H51" s="23"/>
      <c r="I51" s="29" t="s">
        <v>162</v>
      </c>
      <c r="J51" s="25">
        <v>0.15</v>
      </c>
      <c r="K51" s="24" t="s">
        <v>129</v>
      </c>
      <c r="L51" s="24" t="s">
        <v>164</v>
      </c>
      <c r="M51" s="24"/>
      <c r="N51" s="26" t="s">
        <v>754</v>
      </c>
      <c r="O51" s="28"/>
      <c r="P51" s="28">
        <v>44133</v>
      </c>
    </row>
    <row r="52" spans="2:16" hidden="1" x14ac:dyDescent="0.35">
      <c r="B52" s="27" t="s">
        <v>3</v>
      </c>
      <c r="C52" s="24" t="s">
        <v>760</v>
      </c>
      <c r="D52" s="23">
        <v>1</v>
      </c>
      <c r="E52" s="23" t="s">
        <v>193</v>
      </c>
      <c r="F52" s="23" t="s">
        <v>751</v>
      </c>
      <c r="G52" s="23" t="str">
        <f>PRODUCTOS!F31</f>
        <v>0001-01-00024</v>
      </c>
      <c r="H52" s="23"/>
      <c r="I52" s="29" t="s">
        <v>161</v>
      </c>
      <c r="J52" s="25">
        <v>0.3</v>
      </c>
      <c r="K52" s="24" t="s">
        <v>137</v>
      </c>
      <c r="L52" s="24" t="s">
        <v>98</v>
      </c>
      <c r="M52" s="24" t="s">
        <v>761</v>
      </c>
      <c r="N52" s="26" t="s">
        <v>189</v>
      </c>
      <c r="O52" s="28"/>
      <c r="P52" s="28">
        <v>44133</v>
      </c>
    </row>
    <row r="53" spans="2:16" ht="48" hidden="1" x14ac:dyDescent="0.35">
      <c r="B53" s="129" t="s">
        <v>3</v>
      </c>
      <c r="C53" s="107" t="s">
        <v>1205</v>
      </c>
      <c r="D53" s="23">
        <v>2</v>
      </c>
      <c r="E53" s="23" t="s">
        <v>193</v>
      </c>
      <c r="F53" s="23" t="s">
        <v>751</v>
      </c>
      <c r="G53" s="23" t="str">
        <f>PRODUCTOS!F32</f>
        <v>0001-01-00025</v>
      </c>
      <c r="H53" s="23"/>
      <c r="I53" s="29" t="s">
        <v>161</v>
      </c>
      <c r="J53" s="25">
        <v>0.5</v>
      </c>
      <c r="K53" s="24" t="s">
        <v>756</v>
      </c>
      <c r="L53" s="24" t="s">
        <v>98</v>
      </c>
      <c r="M53" s="24" t="s">
        <v>1321</v>
      </c>
      <c r="N53" s="26" t="s">
        <v>758</v>
      </c>
      <c r="O53" s="28"/>
      <c r="P53" s="28">
        <v>44133</v>
      </c>
    </row>
    <row r="54" spans="2:16" hidden="1" x14ac:dyDescent="0.35">
      <c r="B54" s="27" t="s">
        <v>3</v>
      </c>
      <c r="C54" s="24" t="s">
        <v>762</v>
      </c>
      <c r="D54" s="23">
        <v>3</v>
      </c>
      <c r="E54" s="23" t="s">
        <v>193</v>
      </c>
      <c r="F54" s="23" t="s">
        <v>751</v>
      </c>
      <c r="G54" s="23" t="str">
        <f>PRODUCTOS!F30</f>
        <v>0001-01-00023</v>
      </c>
      <c r="H54" s="23"/>
      <c r="I54" s="29" t="s">
        <v>161</v>
      </c>
      <c r="J54" s="25">
        <v>0.3</v>
      </c>
      <c r="K54" s="24" t="s">
        <v>137</v>
      </c>
      <c r="L54" s="24" t="s">
        <v>98</v>
      </c>
      <c r="M54" s="24" t="s">
        <v>790</v>
      </c>
      <c r="N54" s="26" t="s">
        <v>189</v>
      </c>
      <c r="O54" s="28"/>
      <c r="P54" s="28">
        <v>44133</v>
      </c>
    </row>
    <row r="55" spans="2:16" hidden="1" x14ac:dyDescent="0.35">
      <c r="B55" s="27" t="s">
        <v>3</v>
      </c>
      <c r="C55" s="24" t="s">
        <v>763</v>
      </c>
      <c r="D55" s="23">
        <v>4</v>
      </c>
      <c r="E55" s="23" t="s">
        <v>193</v>
      </c>
      <c r="F55" s="23" t="s">
        <v>751</v>
      </c>
      <c r="G55" s="23" t="str">
        <f>PRODUCTOS!F88</f>
        <v>0001-01-00081</v>
      </c>
      <c r="H55" s="23"/>
      <c r="I55" s="29" t="s">
        <v>161</v>
      </c>
      <c r="J55" s="25">
        <v>0.1</v>
      </c>
      <c r="K55" s="24" t="s">
        <v>137</v>
      </c>
      <c r="L55" s="24" t="s">
        <v>98</v>
      </c>
      <c r="M55" s="24" t="s">
        <v>790</v>
      </c>
      <c r="N55" s="26" t="s">
        <v>189</v>
      </c>
      <c r="O55" s="28"/>
      <c r="P55" s="28">
        <v>44133</v>
      </c>
    </row>
    <row r="56" spans="2:16" hidden="1" x14ac:dyDescent="0.35">
      <c r="B56" s="27" t="s">
        <v>3</v>
      </c>
      <c r="C56" s="24" t="s">
        <v>764</v>
      </c>
      <c r="D56" s="23">
        <v>5</v>
      </c>
      <c r="E56" s="23" t="s">
        <v>193</v>
      </c>
      <c r="F56" s="23" t="s">
        <v>751</v>
      </c>
      <c r="G56" s="23" t="str">
        <f>PRODUCTOS!F89</f>
        <v>0001-01-00082</v>
      </c>
      <c r="H56" s="23"/>
      <c r="I56" s="29" t="s">
        <v>161</v>
      </c>
      <c r="J56" s="25">
        <v>0.1</v>
      </c>
      <c r="K56" s="24" t="s">
        <v>137</v>
      </c>
      <c r="L56" s="24" t="s">
        <v>98</v>
      </c>
      <c r="M56" s="24" t="s">
        <v>790</v>
      </c>
      <c r="N56" s="26" t="s">
        <v>189</v>
      </c>
      <c r="O56" s="28"/>
      <c r="P56" s="28">
        <v>44133</v>
      </c>
    </row>
    <row r="57" spans="2:16" ht="24" hidden="1" x14ac:dyDescent="0.35">
      <c r="B57" s="27" t="s">
        <v>3</v>
      </c>
      <c r="C57" s="24" t="s">
        <v>765</v>
      </c>
      <c r="D57" s="23">
        <v>6</v>
      </c>
      <c r="E57" s="23" t="s">
        <v>193</v>
      </c>
      <c r="F57" s="23" t="s">
        <v>751</v>
      </c>
      <c r="G57" s="23" t="str">
        <f>PRODUCTOS!F95</f>
        <v>0001-01-00088</v>
      </c>
      <c r="H57" s="23"/>
      <c r="I57" s="29" t="s">
        <v>161</v>
      </c>
      <c r="J57" s="25">
        <v>0.3</v>
      </c>
      <c r="K57" s="24" t="s">
        <v>133</v>
      </c>
      <c r="L57" s="24" t="s">
        <v>98</v>
      </c>
      <c r="M57" s="24" t="s">
        <v>791</v>
      </c>
      <c r="N57" s="26" t="s">
        <v>768</v>
      </c>
      <c r="O57" s="28"/>
      <c r="P57" s="28">
        <v>44133</v>
      </c>
    </row>
    <row r="58" spans="2:16" ht="24" hidden="1" x14ac:dyDescent="0.35">
      <c r="B58" s="27" t="s">
        <v>3</v>
      </c>
      <c r="C58" s="24" t="s">
        <v>766</v>
      </c>
      <c r="D58" s="23">
        <v>8</v>
      </c>
      <c r="E58" s="23" t="s">
        <v>767</v>
      </c>
      <c r="F58" s="23" t="s">
        <v>751</v>
      </c>
      <c r="G58" s="23" t="str">
        <f>PRODUCTOS!F76</f>
        <v>0001-02-00069</v>
      </c>
      <c r="H58" s="23"/>
      <c r="I58" s="29" t="s">
        <v>161</v>
      </c>
      <c r="J58" s="25">
        <v>0.3</v>
      </c>
      <c r="K58" s="24" t="s">
        <v>756</v>
      </c>
      <c r="L58" s="24" t="s">
        <v>137</v>
      </c>
      <c r="M58" s="24" t="s">
        <v>792</v>
      </c>
      <c r="N58" s="26" t="s">
        <v>754</v>
      </c>
      <c r="O58" s="28"/>
      <c r="P58" s="28">
        <v>44133</v>
      </c>
    </row>
    <row r="59" spans="2:16" ht="24" hidden="1" x14ac:dyDescent="0.35">
      <c r="B59" s="27" t="s">
        <v>833</v>
      </c>
      <c r="C59" s="24" t="s">
        <v>834</v>
      </c>
      <c r="D59" s="23">
        <v>1</v>
      </c>
      <c r="E59" s="23" t="s">
        <v>193</v>
      </c>
      <c r="F59" s="23" t="s">
        <v>751</v>
      </c>
      <c r="G59" s="23" t="str">
        <f>PRODUCTOS!F56</f>
        <v>0023-01-00049</v>
      </c>
      <c r="H59" s="23"/>
      <c r="I59" s="29" t="s">
        <v>161</v>
      </c>
      <c r="J59" s="25">
        <v>0.2</v>
      </c>
      <c r="K59" s="24" t="s">
        <v>137</v>
      </c>
      <c r="L59" s="24" t="s">
        <v>95</v>
      </c>
      <c r="M59" s="24" t="s">
        <v>835</v>
      </c>
      <c r="N59" s="26" t="s">
        <v>189</v>
      </c>
      <c r="O59" s="28"/>
      <c r="P59" s="28">
        <v>44133</v>
      </c>
    </row>
    <row r="60" spans="2:16" hidden="1" x14ac:dyDescent="0.35">
      <c r="B60" s="27" t="s">
        <v>10</v>
      </c>
      <c r="C60" s="24" t="s">
        <v>769</v>
      </c>
      <c r="D60" s="23">
        <v>1</v>
      </c>
      <c r="E60" s="23" t="s">
        <v>193</v>
      </c>
      <c r="F60" s="23" t="s">
        <v>751</v>
      </c>
      <c r="G60" s="23" t="str">
        <f>PRODUCTOS!F45</f>
        <v>0009-01-00038</v>
      </c>
      <c r="H60" s="23"/>
      <c r="I60" s="29" t="s">
        <v>205</v>
      </c>
      <c r="J60" s="25">
        <v>1</v>
      </c>
      <c r="K60" s="24" t="s">
        <v>133</v>
      </c>
      <c r="L60" s="24" t="s">
        <v>774</v>
      </c>
      <c r="M60" s="24" t="s">
        <v>793</v>
      </c>
      <c r="N60" s="26" t="s">
        <v>768</v>
      </c>
      <c r="O60" s="28"/>
      <c r="P60" s="28">
        <v>44133</v>
      </c>
    </row>
    <row r="61" spans="2:16" hidden="1" x14ac:dyDescent="0.35">
      <c r="B61" s="27" t="s">
        <v>10</v>
      </c>
      <c r="C61" s="107" t="s">
        <v>770</v>
      </c>
      <c r="D61" s="23">
        <v>2</v>
      </c>
      <c r="E61" s="23" t="s">
        <v>193</v>
      </c>
      <c r="F61" s="23" t="s">
        <v>751</v>
      </c>
      <c r="G61" s="23" t="str">
        <f>PRODUCTOS!F58</f>
        <v>0009-01-00051</v>
      </c>
      <c r="H61" s="23"/>
      <c r="I61" s="29" t="s">
        <v>205</v>
      </c>
      <c r="J61" s="25">
        <v>1</v>
      </c>
      <c r="K61" s="24" t="s">
        <v>133</v>
      </c>
      <c r="L61" s="24" t="s">
        <v>774</v>
      </c>
      <c r="M61" s="24" t="s">
        <v>793</v>
      </c>
      <c r="N61" s="26" t="s">
        <v>768</v>
      </c>
      <c r="O61" s="28"/>
      <c r="P61" s="28">
        <v>44133</v>
      </c>
    </row>
    <row r="62" spans="2:16" hidden="1" x14ac:dyDescent="0.35">
      <c r="B62" s="27" t="s">
        <v>10</v>
      </c>
      <c r="C62" s="107" t="s">
        <v>771</v>
      </c>
      <c r="D62" s="23">
        <v>3</v>
      </c>
      <c r="E62" s="23" t="s">
        <v>193</v>
      </c>
      <c r="F62" s="23" t="s">
        <v>751</v>
      </c>
      <c r="G62" s="23" t="str">
        <f>PRODUCTOS!F48</f>
        <v>0009-01-00041</v>
      </c>
      <c r="H62" s="23"/>
      <c r="I62" s="29" t="s">
        <v>205</v>
      </c>
      <c r="J62" s="25">
        <v>1</v>
      </c>
      <c r="K62" s="24" t="s">
        <v>133</v>
      </c>
      <c r="L62" s="24" t="s">
        <v>774</v>
      </c>
      <c r="M62" s="24" t="s">
        <v>793</v>
      </c>
      <c r="N62" s="26" t="s">
        <v>768</v>
      </c>
      <c r="O62" s="28"/>
      <c r="P62" s="28">
        <v>44133</v>
      </c>
    </row>
    <row r="63" spans="2:16" hidden="1" x14ac:dyDescent="0.35">
      <c r="B63" s="27" t="s">
        <v>10</v>
      </c>
      <c r="C63" s="107" t="s">
        <v>772</v>
      </c>
      <c r="D63" s="23">
        <v>4</v>
      </c>
      <c r="E63" s="23" t="s">
        <v>193</v>
      </c>
      <c r="F63" s="23" t="s">
        <v>751</v>
      </c>
      <c r="G63" s="23" t="str">
        <f>PRODUCTOS!F49</f>
        <v>0009-01-00042</v>
      </c>
      <c r="H63" s="23"/>
      <c r="I63" s="29" t="s">
        <v>205</v>
      </c>
      <c r="J63" s="25">
        <v>1</v>
      </c>
      <c r="K63" s="24" t="s">
        <v>133</v>
      </c>
      <c r="L63" s="24" t="s">
        <v>774</v>
      </c>
      <c r="M63" s="24" t="s">
        <v>793</v>
      </c>
      <c r="N63" s="26" t="s">
        <v>768</v>
      </c>
      <c r="O63" s="28"/>
      <c r="P63" s="28">
        <v>44133</v>
      </c>
    </row>
    <row r="64" spans="2:16" hidden="1" x14ac:dyDescent="0.35">
      <c r="B64" s="27" t="s">
        <v>10</v>
      </c>
      <c r="C64" s="24" t="s">
        <v>773</v>
      </c>
      <c r="D64" s="23">
        <v>5</v>
      </c>
      <c r="E64" s="23" t="s">
        <v>193</v>
      </c>
      <c r="F64" s="23" t="s">
        <v>751</v>
      </c>
      <c r="G64" s="23" t="str">
        <f>PRODUCTOS!F59</f>
        <v>0009-01-00052</v>
      </c>
      <c r="H64" s="23"/>
      <c r="I64" s="29" t="s">
        <v>161</v>
      </c>
      <c r="J64" s="25">
        <v>0.8</v>
      </c>
      <c r="K64" s="24" t="s">
        <v>133</v>
      </c>
      <c r="L64" s="24" t="s">
        <v>774</v>
      </c>
      <c r="M64" s="24" t="s">
        <v>794</v>
      </c>
      <c r="N64" s="26" t="s">
        <v>768</v>
      </c>
      <c r="O64" s="28"/>
      <c r="P64" s="28">
        <v>44133</v>
      </c>
    </row>
    <row r="65" spans="2:16" hidden="1" x14ac:dyDescent="0.35">
      <c r="B65" s="27" t="s">
        <v>12</v>
      </c>
      <c r="C65" s="24" t="s">
        <v>841</v>
      </c>
      <c r="D65" s="23">
        <v>1</v>
      </c>
      <c r="E65" s="23" t="s">
        <v>193</v>
      </c>
      <c r="F65" s="23" t="s">
        <v>751</v>
      </c>
      <c r="G65" s="23" t="str">
        <f>PRODUCTOS!F19</f>
        <v>0011-01-00012</v>
      </c>
      <c r="H65" s="23"/>
      <c r="I65" s="29" t="s">
        <v>205</v>
      </c>
      <c r="J65" s="25">
        <v>1</v>
      </c>
      <c r="K65" s="24"/>
      <c r="L65" s="24"/>
      <c r="M65" s="24"/>
      <c r="N65" s="26"/>
      <c r="O65" s="28"/>
      <c r="P65" s="28"/>
    </row>
    <row r="66" spans="2:16" ht="42" hidden="1" customHeight="1" x14ac:dyDescent="0.35">
      <c r="B66" s="27" t="s">
        <v>12</v>
      </c>
      <c r="C66" s="24" t="s">
        <v>842</v>
      </c>
      <c r="D66" s="23">
        <v>2</v>
      </c>
      <c r="E66" s="23" t="s">
        <v>193</v>
      </c>
      <c r="F66" s="23" t="s">
        <v>752</v>
      </c>
      <c r="G66" s="23"/>
      <c r="H66" s="23"/>
      <c r="I66" s="29" t="s">
        <v>161</v>
      </c>
      <c r="J66" s="25"/>
      <c r="K66" s="24"/>
      <c r="L66" s="24"/>
      <c r="M66" s="24"/>
      <c r="N66" s="26"/>
      <c r="O66" s="28"/>
      <c r="P66" s="28"/>
    </row>
    <row r="67" spans="2:16" hidden="1" x14ac:dyDescent="0.35">
      <c r="B67" s="27" t="s">
        <v>15</v>
      </c>
      <c r="C67" s="24" t="s">
        <v>843</v>
      </c>
      <c r="D67" s="23">
        <v>1</v>
      </c>
      <c r="E67" s="23" t="s">
        <v>193</v>
      </c>
      <c r="F67" s="23" t="s">
        <v>751</v>
      </c>
      <c r="G67" s="23" t="str">
        <f>PRODUCTOS!F43</f>
        <v>0014-01-00036</v>
      </c>
      <c r="H67" s="23"/>
      <c r="I67" s="29" t="s">
        <v>161</v>
      </c>
      <c r="J67" s="25"/>
      <c r="K67" s="24"/>
      <c r="L67" s="24"/>
      <c r="M67" s="24"/>
      <c r="N67" s="26"/>
      <c r="O67" s="28"/>
      <c r="P67" s="28"/>
    </row>
    <row r="68" spans="2:16" hidden="1" x14ac:dyDescent="0.35">
      <c r="B68" s="27" t="s">
        <v>15</v>
      </c>
      <c r="C68" s="24" t="s">
        <v>850</v>
      </c>
      <c r="D68" s="23">
        <v>2</v>
      </c>
      <c r="E68" s="23" t="s">
        <v>193</v>
      </c>
      <c r="F68" s="23" t="s">
        <v>751</v>
      </c>
      <c r="G68" s="23" t="str">
        <f>PRODUCTOS!F44</f>
        <v>0014-01-00037</v>
      </c>
      <c r="H68" s="23"/>
      <c r="I68" s="29" t="s">
        <v>162</v>
      </c>
      <c r="J68" s="25"/>
      <c r="K68" s="24"/>
      <c r="L68" s="24"/>
      <c r="M68" s="24"/>
      <c r="N68" s="26"/>
      <c r="O68" s="28"/>
      <c r="P68" s="28"/>
    </row>
    <row r="69" spans="2:16" hidden="1" x14ac:dyDescent="0.35">
      <c r="B69" s="27" t="s">
        <v>9</v>
      </c>
      <c r="C69" s="24" t="s">
        <v>844</v>
      </c>
      <c r="D69" s="23">
        <v>1</v>
      </c>
      <c r="E69" s="23" t="s">
        <v>193</v>
      </c>
      <c r="F69" s="23" t="s">
        <v>752</v>
      </c>
      <c r="G69" s="23"/>
      <c r="H69" s="23"/>
      <c r="I69" s="29" t="s">
        <v>162</v>
      </c>
      <c r="J69" s="25"/>
      <c r="K69" s="24"/>
      <c r="L69" s="24"/>
      <c r="M69" s="24"/>
      <c r="N69" s="26"/>
      <c r="O69" s="28"/>
      <c r="P69" s="28"/>
    </row>
    <row r="70" spans="2:16" hidden="1" x14ac:dyDescent="0.35">
      <c r="B70" s="27" t="s">
        <v>9</v>
      </c>
      <c r="C70" s="24" t="s">
        <v>845</v>
      </c>
      <c r="D70" s="23">
        <v>2</v>
      </c>
      <c r="E70" s="23" t="s">
        <v>193</v>
      </c>
      <c r="F70" s="23" t="s">
        <v>752</v>
      </c>
      <c r="G70" s="23"/>
      <c r="H70" s="23"/>
      <c r="I70" s="29" t="s">
        <v>162</v>
      </c>
      <c r="J70" s="25"/>
      <c r="K70" s="24"/>
      <c r="L70" s="24"/>
      <c r="M70" s="24"/>
      <c r="N70" s="26"/>
      <c r="O70" s="28"/>
      <c r="P70" s="28"/>
    </row>
    <row r="71" spans="2:16" hidden="1" x14ac:dyDescent="0.35">
      <c r="B71" s="27" t="s">
        <v>9</v>
      </c>
      <c r="C71" s="24" t="s">
        <v>846</v>
      </c>
      <c r="D71" s="23">
        <v>3</v>
      </c>
      <c r="E71" s="23" t="s">
        <v>193</v>
      </c>
      <c r="F71" s="23" t="s">
        <v>752</v>
      </c>
      <c r="G71" s="23"/>
      <c r="H71" s="23"/>
      <c r="I71" s="29" t="s">
        <v>161</v>
      </c>
      <c r="J71" s="25"/>
      <c r="K71" s="24"/>
      <c r="L71" s="24"/>
      <c r="M71" s="24"/>
      <c r="N71" s="26"/>
      <c r="O71" s="28"/>
      <c r="P71" s="28"/>
    </row>
    <row r="72" spans="2:16" hidden="1" x14ac:dyDescent="0.35">
      <c r="B72" s="27" t="s">
        <v>837</v>
      </c>
      <c r="C72" s="24" t="s">
        <v>847</v>
      </c>
      <c r="D72" s="23">
        <v>1</v>
      </c>
      <c r="E72" s="23" t="s">
        <v>767</v>
      </c>
      <c r="F72" s="23" t="s">
        <v>751</v>
      </c>
      <c r="G72" s="23" t="str">
        <f>PRODUCTOS!F33</f>
        <v>0019-02-00026</v>
      </c>
      <c r="H72" s="23"/>
      <c r="I72" s="29" t="s">
        <v>161</v>
      </c>
      <c r="J72" s="25"/>
      <c r="K72" s="24"/>
      <c r="L72" s="24"/>
      <c r="M72" s="24"/>
      <c r="N72" s="26"/>
      <c r="O72" s="28"/>
      <c r="P72" s="28"/>
    </row>
    <row r="73" spans="2:16" hidden="1" x14ac:dyDescent="0.35">
      <c r="B73" s="27" t="s">
        <v>837</v>
      </c>
      <c r="C73" s="24" t="s">
        <v>847</v>
      </c>
      <c r="D73" s="23">
        <v>2</v>
      </c>
      <c r="E73" s="23" t="s">
        <v>840</v>
      </c>
      <c r="F73" s="23" t="s">
        <v>751</v>
      </c>
      <c r="G73" s="23" t="str">
        <f>PRODUCTOS!F34</f>
        <v>0019-04-00027</v>
      </c>
      <c r="H73" s="23"/>
      <c r="I73" s="29" t="s">
        <v>162</v>
      </c>
      <c r="J73" s="25"/>
      <c r="K73" s="24"/>
      <c r="L73" s="24"/>
      <c r="M73" s="24"/>
      <c r="N73" s="26"/>
      <c r="O73" s="28"/>
      <c r="P73" s="28"/>
    </row>
    <row r="74" spans="2:16" ht="24" hidden="1" x14ac:dyDescent="0.35">
      <c r="B74" s="27" t="s">
        <v>7</v>
      </c>
      <c r="C74" s="24" t="s">
        <v>938</v>
      </c>
      <c r="D74" s="23">
        <v>1</v>
      </c>
      <c r="E74" s="23" t="s">
        <v>839</v>
      </c>
      <c r="F74" s="23" t="s">
        <v>751</v>
      </c>
      <c r="G74" s="23" t="str">
        <f>PRODUCTOS!F65</f>
        <v>0006-00-00058</v>
      </c>
      <c r="H74" s="23"/>
      <c r="I74" s="29" t="s">
        <v>161</v>
      </c>
      <c r="J74" s="25"/>
      <c r="K74" s="24"/>
      <c r="L74" s="24" t="s">
        <v>958</v>
      </c>
      <c r="M74" s="24" t="s">
        <v>848</v>
      </c>
      <c r="N74" s="26"/>
      <c r="O74" s="28"/>
      <c r="P74" s="28"/>
    </row>
    <row r="75" spans="2:16" ht="24" hidden="1" x14ac:dyDescent="0.35">
      <c r="B75" s="27" t="s">
        <v>7</v>
      </c>
      <c r="C75" s="24" t="s">
        <v>939</v>
      </c>
      <c r="D75" s="23">
        <v>2</v>
      </c>
      <c r="E75" s="23" t="s">
        <v>839</v>
      </c>
      <c r="F75" s="23" t="s">
        <v>751</v>
      </c>
      <c r="G75" s="23" t="str">
        <f>PRODUCTOS!F66</f>
        <v>0006-00-00059</v>
      </c>
      <c r="H75" s="23"/>
      <c r="I75" s="29" t="s">
        <v>161</v>
      </c>
      <c r="J75" s="25"/>
      <c r="K75" s="24"/>
      <c r="L75" s="24" t="s">
        <v>958</v>
      </c>
      <c r="M75" s="24" t="s">
        <v>849</v>
      </c>
      <c r="N75" s="26"/>
      <c r="O75" s="28"/>
      <c r="P75" s="28"/>
    </row>
    <row r="76" spans="2:16" hidden="1" x14ac:dyDescent="0.35">
      <c r="B76" s="27" t="s">
        <v>838</v>
      </c>
      <c r="C76" s="24" t="s">
        <v>940</v>
      </c>
      <c r="D76" s="23">
        <v>1</v>
      </c>
      <c r="E76" s="23" t="s">
        <v>839</v>
      </c>
      <c r="F76" s="23" t="s">
        <v>751</v>
      </c>
      <c r="G76" s="23" t="str">
        <f>PRODUCTOS!F38</f>
        <v>0021-01-00031</v>
      </c>
      <c r="H76" s="23"/>
      <c r="I76" s="29" t="s">
        <v>161</v>
      </c>
      <c r="J76" s="25"/>
      <c r="K76" s="24"/>
      <c r="L76" s="24" t="s">
        <v>127</v>
      </c>
      <c r="M76" s="24"/>
      <c r="N76" s="26"/>
      <c r="O76" s="28"/>
      <c r="P76" s="28"/>
    </row>
    <row r="77" spans="2:16" hidden="1" x14ac:dyDescent="0.35">
      <c r="B77" s="27" t="s">
        <v>838</v>
      </c>
      <c r="C77" s="24" t="s">
        <v>957</v>
      </c>
      <c r="D77" s="23">
        <v>2</v>
      </c>
      <c r="E77" s="23" t="s">
        <v>839</v>
      </c>
      <c r="F77" s="23" t="s">
        <v>752</v>
      </c>
      <c r="G77" s="23"/>
      <c r="H77" s="23"/>
      <c r="I77" s="29" t="s">
        <v>162</v>
      </c>
      <c r="J77" s="25"/>
      <c r="K77" s="24"/>
      <c r="L77" s="24" t="s">
        <v>127</v>
      </c>
      <c r="M77" s="24"/>
      <c r="N77" s="26"/>
      <c r="O77" s="28"/>
      <c r="P77" s="28"/>
    </row>
    <row r="78" spans="2:16" hidden="1" x14ac:dyDescent="0.35">
      <c r="B78" s="27" t="s">
        <v>670</v>
      </c>
      <c r="C78" s="41" t="s">
        <v>1200</v>
      </c>
      <c r="D78" s="23">
        <v>1</v>
      </c>
      <c r="E78" s="23" t="s">
        <v>193</v>
      </c>
      <c r="F78" s="23" t="s">
        <v>752</v>
      </c>
      <c r="G78" s="23"/>
      <c r="H78" s="23"/>
      <c r="I78" s="29" t="s">
        <v>161</v>
      </c>
      <c r="J78" s="25"/>
      <c r="K78" s="24"/>
      <c r="L78" s="24" t="s">
        <v>107</v>
      </c>
      <c r="M78" s="24"/>
      <c r="N78" s="26"/>
      <c r="O78" s="28"/>
      <c r="P78" s="28"/>
    </row>
    <row r="79" spans="2:16" hidden="1" x14ac:dyDescent="0.35">
      <c r="B79" s="27" t="s">
        <v>670</v>
      </c>
      <c r="C79" s="41" t="s">
        <v>1201</v>
      </c>
      <c r="D79" s="23">
        <v>2</v>
      </c>
      <c r="E79" s="23" t="s">
        <v>840</v>
      </c>
      <c r="F79" s="23" t="s">
        <v>752</v>
      </c>
      <c r="G79" s="23"/>
      <c r="H79" s="23"/>
      <c r="I79" s="29" t="s">
        <v>161</v>
      </c>
      <c r="J79" s="25"/>
      <c r="K79" s="24"/>
      <c r="L79" s="24"/>
      <c r="M79" s="24"/>
      <c r="N79" s="26"/>
      <c r="O79" s="28"/>
      <c r="P79" s="28"/>
    </row>
    <row r="80" spans="2:16" ht="24" hidden="1" x14ac:dyDescent="0.35">
      <c r="B80" s="27" t="s">
        <v>1100</v>
      </c>
      <c r="C80" s="24" t="s">
        <v>855</v>
      </c>
      <c r="D80" s="23">
        <v>1</v>
      </c>
      <c r="E80" s="23" t="s">
        <v>839</v>
      </c>
      <c r="F80" s="23" t="s">
        <v>751</v>
      </c>
      <c r="G80" s="23" t="str">
        <f>PRODUCTOS!F47</f>
        <v>0005-01-00040</v>
      </c>
      <c r="H80" s="23"/>
      <c r="I80" s="29" t="s">
        <v>161</v>
      </c>
      <c r="J80" s="25"/>
      <c r="K80" s="24"/>
      <c r="L80" s="24"/>
      <c r="M80" s="24"/>
      <c r="N80" s="26"/>
      <c r="O80" s="28"/>
      <c r="P80" s="28"/>
    </row>
    <row r="81" spans="2:16" hidden="1" x14ac:dyDescent="0.35">
      <c r="B81" s="27" t="s">
        <v>851</v>
      </c>
      <c r="C81" s="24" t="s">
        <v>854</v>
      </c>
      <c r="D81" s="23">
        <v>1</v>
      </c>
      <c r="E81" s="23" t="s">
        <v>193</v>
      </c>
      <c r="F81" s="23" t="s">
        <v>751</v>
      </c>
      <c r="G81" s="23" t="str">
        <f>PRODUCTOS!F57</f>
        <v>0024-01-00050</v>
      </c>
      <c r="H81" s="23"/>
      <c r="I81" s="29" t="s">
        <v>161</v>
      </c>
      <c r="J81" s="25"/>
      <c r="K81" s="24"/>
      <c r="L81" s="24"/>
      <c r="M81" s="24"/>
      <c r="N81" s="26"/>
      <c r="O81" s="28"/>
      <c r="P81" s="28"/>
    </row>
    <row r="82" spans="2:16" hidden="1" x14ac:dyDescent="0.35">
      <c r="B82" s="27" t="s">
        <v>852</v>
      </c>
      <c r="C82" s="24" t="s">
        <v>853</v>
      </c>
      <c r="D82" s="23">
        <v>1</v>
      </c>
      <c r="E82" s="23" t="s">
        <v>193</v>
      </c>
      <c r="F82" s="23" t="s">
        <v>751</v>
      </c>
      <c r="G82" s="23" t="str">
        <f>PRODUCTOS!F55</f>
        <v>0022-01-00048</v>
      </c>
      <c r="H82" s="23"/>
      <c r="I82" s="29" t="s">
        <v>161</v>
      </c>
      <c r="J82" s="25"/>
      <c r="K82" s="24"/>
      <c r="L82" s="24" t="s">
        <v>169</v>
      </c>
      <c r="M82" s="24" t="s">
        <v>1099</v>
      </c>
      <c r="N82" s="26"/>
      <c r="O82" s="28"/>
      <c r="P82" s="28"/>
    </row>
    <row r="83" spans="2:16" hidden="1" x14ac:dyDescent="0.35">
      <c r="B83" s="27" t="s">
        <v>930</v>
      </c>
      <c r="C83" s="24" t="s">
        <v>931</v>
      </c>
      <c r="D83" s="23"/>
      <c r="E83" s="23" t="s">
        <v>193</v>
      </c>
      <c r="F83" s="23" t="s">
        <v>751</v>
      </c>
      <c r="G83" s="23" t="str">
        <f>PRODUCTOS!F61</f>
        <v>0020-01-00054</v>
      </c>
      <c r="H83" s="23"/>
      <c r="I83" s="29"/>
      <c r="J83" s="25"/>
      <c r="K83" s="24"/>
      <c r="L83" s="24" t="s">
        <v>127</v>
      </c>
      <c r="M83" s="24"/>
      <c r="N83" s="26" t="s">
        <v>189</v>
      </c>
      <c r="O83" s="40"/>
      <c r="P83" s="40"/>
    </row>
    <row r="84" spans="2:16" hidden="1" x14ac:dyDescent="0.35">
      <c r="B84" s="27" t="s">
        <v>930</v>
      </c>
      <c r="C84" s="24" t="s">
        <v>933</v>
      </c>
      <c r="D84" s="23"/>
      <c r="E84" s="23" t="s">
        <v>193</v>
      </c>
      <c r="F84" s="23" t="s">
        <v>751</v>
      </c>
      <c r="G84" s="23" t="str">
        <f>PRODUCTOS!F62</f>
        <v>0020-01-00055</v>
      </c>
      <c r="H84" s="23"/>
      <c r="I84" s="29"/>
      <c r="J84" s="25"/>
      <c r="K84" s="24"/>
      <c r="L84" s="24" t="s">
        <v>127</v>
      </c>
      <c r="M84" s="24"/>
      <c r="N84" s="26" t="s">
        <v>189</v>
      </c>
      <c r="O84" s="40"/>
      <c r="P84" s="40"/>
    </row>
    <row r="85" spans="2:16" ht="28" hidden="1" customHeight="1" x14ac:dyDescent="0.35">
      <c r="B85" s="27" t="s">
        <v>930</v>
      </c>
      <c r="C85" s="24" t="s">
        <v>935</v>
      </c>
      <c r="D85" s="23"/>
      <c r="E85" s="23" t="s">
        <v>193</v>
      </c>
      <c r="F85" s="23" t="s">
        <v>751</v>
      </c>
      <c r="G85" s="23" t="str">
        <f>PRODUCTOS!F63</f>
        <v>0020-01-00056</v>
      </c>
      <c r="H85" s="23"/>
      <c r="I85" s="29"/>
      <c r="J85" s="25"/>
      <c r="K85" s="24"/>
      <c r="L85" s="24" t="s">
        <v>127</v>
      </c>
      <c r="M85" s="24"/>
      <c r="N85" s="26" t="s">
        <v>189</v>
      </c>
      <c r="O85" s="40"/>
      <c r="P85" s="40"/>
    </row>
    <row r="86" spans="2:16" hidden="1" x14ac:dyDescent="0.35">
      <c r="B86" s="27" t="s">
        <v>930</v>
      </c>
      <c r="C86" s="24" t="s">
        <v>937</v>
      </c>
      <c r="D86" s="23"/>
      <c r="E86" s="23" t="s">
        <v>193</v>
      </c>
      <c r="F86" s="23" t="s">
        <v>751</v>
      </c>
      <c r="G86" s="23" t="str">
        <f>PRODUCTOS!F64</f>
        <v>0020-01-00057</v>
      </c>
      <c r="H86" s="23"/>
      <c r="I86" s="29"/>
      <c r="J86" s="25"/>
      <c r="K86" s="24"/>
      <c r="L86" s="24" t="s">
        <v>127</v>
      </c>
      <c r="M86" s="24"/>
      <c r="N86" s="26" t="s">
        <v>768</v>
      </c>
      <c r="O86" s="40"/>
      <c r="P86" s="40"/>
    </row>
    <row r="87" spans="2:16" hidden="1" x14ac:dyDescent="0.35">
      <c r="B87" s="27" t="s">
        <v>837</v>
      </c>
      <c r="C87" s="107" t="s">
        <v>915</v>
      </c>
      <c r="D87" s="23"/>
      <c r="E87" s="23"/>
      <c r="F87" s="23" t="s">
        <v>751</v>
      </c>
      <c r="G87" s="23" t="str">
        <f>PRODUCTOS!F52</f>
        <v>0019-02-00045</v>
      </c>
      <c r="H87" s="23"/>
      <c r="I87" s="29"/>
      <c r="J87" s="25"/>
      <c r="K87" s="24" t="s">
        <v>137</v>
      </c>
      <c r="L87" s="24" t="s">
        <v>948</v>
      </c>
      <c r="M87" s="24"/>
      <c r="N87" s="26"/>
      <c r="O87" s="40"/>
      <c r="P87" s="40"/>
    </row>
    <row r="88" spans="2:16" hidden="1" x14ac:dyDescent="0.35">
      <c r="B88" s="27" t="s">
        <v>14</v>
      </c>
      <c r="C88" s="24" t="s">
        <v>956</v>
      </c>
      <c r="D88" s="23"/>
      <c r="E88" s="23"/>
      <c r="F88" s="23" t="s">
        <v>751</v>
      </c>
      <c r="G88" s="23" t="str">
        <f>PRODUCTOS!F46</f>
        <v>0013-01-00039</v>
      </c>
      <c r="H88" s="23"/>
      <c r="I88" s="29"/>
      <c r="J88" s="25"/>
      <c r="K88" s="24"/>
      <c r="L88" s="24"/>
      <c r="M88" s="24"/>
      <c r="N88" s="26"/>
      <c r="O88" s="40"/>
      <c r="P88" s="40"/>
    </row>
    <row r="89" spans="2:16" ht="24" hidden="1" x14ac:dyDescent="0.35">
      <c r="B89" s="27" t="s">
        <v>4</v>
      </c>
      <c r="C89" s="41" t="s">
        <v>224</v>
      </c>
      <c r="D89" s="23"/>
      <c r="E89" s="23"/>
      <c r="F89" s="23" t="s">
        <v>751</v>
      </c>
      <c r="G89" s="23" t="str">
        <f>PRODUCTOS!F25</f>
        <v>0002-01-00018</v>
      </c>
      <c r="H89" s="23"/>
      <c r="I89" s="29"/>
      <c r="J89" s="25"/>
      <c r="K89" s="24"/>
      <c r="L89" s="41" t="s">
        <v>99</v>
      </c>
      <c r="M89" s="24"/>
      <c r="N89" s="26"/>
      <c r="O89" s="40"/>
      <c r="P89" s="40"/>
    </row>
    <row r="90" spans="2:16" ht="24" hidden="1" x14ac:dyDescent="0.35">
      <c r="B90" s="27" t="s">
        <v>4</v>
      </c>
      <c r="C90" s="125" t="s">
        <v>254</v>
      </c>
      <c r="D90" s="23"/>
      <c r="E90" s="23"/>
      <c r="F90" s="23" t="s">
        <v>751</v>
      </c>
      <c r="G90" s="23" t="str">
        <f>PRODUCTOS!F26</f>
        <v>0002-01-00019</v>
      </c>
      <c r="H90" s="23"/>
      <c r="I90" s="29"/>
      <c r="J90" s="25"/>
      <c r="K90" s="24"/>
      <c r="L90" s="41" t="s">
        <v>99</v>
      </c>
      <c r="M90" s="24"/>
      <c r="N90" s="26"/>
      <c r="O90" s="40"/>
      <c r="P90" s="40"/>
    </row>
    <row r="91" spans="2:16" ht="24" hidden="1" x14ac:dyDescent="0.35">
      <c r="B91" s="27" t="s">
        <v>4</v>
      </c>
      <c r="C91" s="125" t="s">
        <v>222</v>
      </c>
      <c r="D91" s="23"/>
      <c r="E91" s="23"/>
      <c r="F91" s="23" t="s">
        <v>751</v>
      </c>
      <c r="G91" s="23" t="str">
        <f>PRODUCTOS!F27</f>
        <v>0002-01-00020</v>
      </c>
      <c r="H91" s="23"/>
      <c r="I91" s="29"/>
      <c r="J91" s="25"/>
      <c r="K91" s="24"/>
      <c r="L91" s="41" t="s">
        <v>99</v>
      </c>
      <c r="M91" s="24"/>
      <c r="N91" s="26"/>
      <c r="O91" s="40"/>
      <c r="P91" s="40"/>
    </row>
    <row r="92" spans="2:16" ht="24" hidden="1" x14ac:dyDescent="0.35">
      <c r="B92" s="27" t="s">
        <v>4</v>
      </c>
      <c r="C92" s="125" t="s">
        <v>229</v>
      </c>
      <c r="D92" s="23"/>
      <c r="E92" s="23"/>
      <c r="F92" s="23" t="s">
        <v>751</v>
      </c>
      <c r="G92" s="23" t="str">
        <f>PRODUCTOS!F28</f>
        <v>0002-01-00021</v>
      </c>
      <c r="H92" s="23"/>
      <c r="I92" s="29"/>
      <c r="J92" s="25"/>
      <c r="K92" s="24"/>
      <c r="L92" s="41" t="s">
        <v>99</v>
      </c>
      <c r="M92" s="24"/>
      <c r="N92" s="26"/>
      <c r="O92" s="40"/>
      <c r="P92" s="40"/>
    </row>
    <row r="93" spans="2:16" ht="24" hidden="1" x14ac:dyDescent="0.35">
      <c r="B93" s="27" t="s">
        <v>5</v>
      </c>
      <c r="C93" s="24" t="s">
        <v>1175</v>
      </c>
      <c r="D93" s="23"/>
      <c r="E93" s="23"/>
      <c r="F93" s="23" t="s">
        <v>751</v>
      </c>
      <c r="G93" s="23" t="str">
        <f>PRODUCTOS!F41</f>
        <v>0003-01-00034</v>
      </c>
      <c r="H93" s="23"/>
      <c r="I93" s="29" t="s">
        <v>161</v>
      </c>
      <c r="J93" s="25"/>
      <c r="K93" s="24"/>
      <c r="L93" s="24" t="s">
        <v>123</v>
      </c>
      <c r="M93" s="24"/>
      <c r="N93" s="26" t="s">
        <v>753</v>
      </c>
      <c r="O93" s="40"/>
      <c r="P93" s="40"/>
    </row>
    <row r="94" spans="2:16" hidden="1" x14ac:dyDescent="0.35">
      <c r="B94" s="27" t="s">
        <v>5</v>
      </c>
      <c r="C94" s="24" t="s">
        <v>1083</v>
      </c>
      <c r="D94" s="23"/>
      <c r="E94" s="23"/>
      <c r="F94" s="23" t="s">
        <v>751</v>
      </c>
      <c r="G94" s="23" t="str">
        <f>PRODUCTOS!F67</f>
        <v>0003-01-00060</v>
      </c>
      <c r="H94" s="23"/>
      <c r="I94" s="29" t="s">
        <v>162</v>
      </c>
      <c r="J94" s="25">
        <v>0</v>
      </c>
      <c r="K94" s="24"/>
      <c r="L94" s="24" t="s">
        <v>123</v>
      </c>
      <c r="M94" s="24"/>
      <c r="N94" s="26"/>
      <c r="O94" s="40"/>
      <c r="P94" s="40"/>
    </row>
    <row r="95" spans="2:16" hidden="1" x14ac:dyDescent="0.35">
      <c r="B95" s="27" t="s">
        <v>5</v>
      </c>
      <c r="C95" s="24" t="s">
        <v>1084</v>
      </c>
      <c r="D95" s="23"/>
      <c r="E95" s="23"/>
      <c r="F95" s="23" t="s">
        <v>751</v>
      </c>
      <c r="G95" s="23" t="str">
        <f>PRODUCTOS!F71</f>
        <v>0003-01-00064</v>
      </c>
      <c r="H95" s="23"/>
      <c r="I95" s="29" t="s">
        <v>161</v>
      </c>
      <c r="J95" s="25"/>
      <c r="K95" s="24"/>
      <c r="L95" s="24" t="s">
        <v>123</v>
      </c>
      <c r="M95" s="24"/>
      <c r="N95" s="26" t="s">
        <v>189</v>
      </c>
      <c r="O95" s="40"/>
      <c r="P95" s="40"/>
    </row>
    <row r="96" spans="2:16" ht="24" hidden="1" x14ac:dyDescent="0.35">
      <c r="B96" s="27" t="s">
        <v>5</v>
      </c>
      <c r="C96" s="24" t="s">
        <v>1088</v>
      </c>
      <c r="D96" s="23"/>
      <c r="E96" s="23"/>
      <c r="F96" s="23" t="s">
        <v>751</v>
      </c>
      <c r="G96" s="23" t="str">
        <f>PRODUCTOS!F72</f>
        <v>0003-01-00065</v>
      </c>
      <c r="H96" s="23"/>
      <c r="I96" s="29" t="s">
        <v>161</v>
      </c>
      <c r="J96" s="25"/>
      <c r="K96" s="24"/>
      <c r="L96" s="24" t="s">
        <v>123</v>
      </c>
      <c r="M96" s="24"/>
      <c r="N96" s="26" t="s">
        <v>189</v>
      </c>
      <c r="O96" s="40"/>
      <c r="P96" s="40"/>
    </row>
    <row r="97" spans="2:16" ht="24" hidden="1" x14ac:dyDescent="0.35">
      <c r="B97" s="27" t="s">
        <v>5</v>
      </c>
      <c r="C97" s="24" t="s">
        <v>1089</v>
      </c>
      <c r="D97" s="23"/>
      <c r="E97" s="23"/>
      <c r="F97" s="23" t="s">
        <v>751</v>
      </c>
      <c r="G97" s="23" t="str">
        <f>PRODUCTOS!F73</f>
        <v>0003-01-00066</v>
      </c>
      <c r="H97" s="23"/>
      <c r="I97" s="29" t="s">
        <v>161</v>
      </c>
      <c r="J97" s="25"/>
      <c r="K97" s="24"/>
      <c r="L97" s="24" t="s">
        <v>123</v>
      </c>
      <c r="M97" s="24"/>
      <c r="N97" s="26" t="s">
        <v>189</v>
      </c>
      <c r="O97" s="40"/>
      <c r="P97" s="40"/>
    </row>
    <row r="98" spans="2:16" ht="24" hidden="1" x14ac:dyDescent="0.35">
      <c r="B98" s="27" t="s">
        <v>5</v>
      </c>
      <c r="C98" s="24" t="s">
        <v>1090</v>
      </c>
      <c r="D98" s="23"/>
      <c r="E98" s="23"/>
      <c r="F98" s="23" t="s">
        <v>751</v>
      </c>
      <c r="G98" s="23" t="str">
        <f>PRODUCTOS!F74</f>
        <v>0003-01-00067</v>
      </c>
      <c r="H98" s="23"/>
      <c r="I98" s="29" t="s">
        <v>161</v>
      </c>
      <c r="J98" s="25"/>
      <c r="K98" s="24"/>
      <c r="L98" s="24" t="s">
        <v>123</v>
      </c>
      <c r="M98" s="24"/>
      <c r="N98" s="26" t="s">
        <v>189</v>
      </c>
      <c r="O98" s="40"/>
      <c r="P98" s="40"/>
    </row>
    <row r="99" spans="2:16" hidden="1" x14ac:dyDescent="0.35">
      <c r="B99" s="129" t="s">
        <v>3</v>
      </c>
      <c r="C99" s="107" t="s">
        <v>1206</v>
      </c>
      <c r="D99" s="23"/>
      <c r="E99" s="23" t="s">
        <v>193</v>
      </c>
      <c r="F99" s="23" t="s">
        <v>751</v>
      </c>
      <c r="G99" s="23" t="str">
        <f>PRODUCTOS!F87</f>
        <v>0001-01-00080</v>
      </c>
      <c r="H99" s="23"/>
      <c r="I99" s="29" t="s">
        <v>162</v>
      </c>
      <c r="J99" s="25">
        <v>0</v>
      </c>
      <c r="K99" s="24"/>
      <c r="L99" s="24"/>
      <c r="M99" s="24"/>
      <c r="N99" s="26"/>
      <c r="O99" s="40"/>
      <c r="P99" s="40"/>
    </row>
    <row r="100" spans="2:16" hidden="1" x14ac:dyDescent="0.35">
      <c r="B100" s="27" t="s">
        <v>3</v>
      </c>
      <c r="C100" s="24" t="s">
        <v>1132</v>
      </c>
      <c r="D100" s="23"/>
      <c r="E100" s="23" t="s">
        <v>193</v>
      </c>
      <c r="F100" s="23" t="s">
        <v>751</v>
      </c>
      <c r="G100" s="23" t="str">
        <f>PRODUCTOS!F75</f>
        <v>0001-01-00068</v>
      </c>
      <c r="H100" s="23"/>
      <c r="I100" s="29" t="s">
        <v>1146</v>
      </c>
      <c r="J100" s="25">
        <v>1</v>
      </c>
      <c r="K100" s="24"/>
      <c r="L100" s="24"/>
      <c r="M100" s="24"/>
      <c r="N100" s="26"/>
      <c r="O100" s="40"/>
      <c r="P100" s="40"/>
    </row>
    <row r="101" spans="2:16" x14ac:dyDescent="0.35">
      <c r="B101" s="27" t="s">
        <v>6</v>
      </c>
      <c r="C101" s="24" t="s">
        <v>1189</v>
      </c>
      <c r="D101" s="23"/>
      <c r="E101" s="23"/>
      <c r="F101" s="23" t="s">
        <v>751</v>
      </c>
      <c r="G101" s="23" t="str">
        <f>PRODUCTOS!F77</f>
        <v>0004-01-00070</v>
      </c>
      <c r="H101" s="23"/>
      <c r="I101" s="29" t="s">
        <v>205</v>
      </c>
      <c r="J101" s="25">
        <v>1</v>
      </c>
      <c r="K101" s="24" t="s">
        <v>133</v>
      </c>
      <c r="L101" s="24"/>
      <c r="M101" s="24"/>
      <c r="N101" s="26"/>
      <c r="O101" s="40"/>
      <c r="P101" s="40"/>
    </row>
    <row r="102" spans="2:16" x14ac:dyDescent="0.35">
      <c r="B102" s="27" t="s">
        <v>6</v>
      </c>
      <c r="C102" s="24" t="s">
        <v>1183</v>
      </c>
      <c r="D102" s="23"/>
      <c r="E102" s="23"/>
      <c r="F102" s="23" t="s">
        <v>751</v>
      </c>
      <c r="G102" s="23" t="str">
        <f>PRODUCTOS!F80</f>
        <v>0004-01-00073</v>
      </c>
      <c r="H102" s="23"/>
      <c r="I102" s="29"/>
      <c r="J102" s="25"/>
      <c r="K102" s="24"/>
      <c r="L102" s="24"/>
      <c r="M102" s="24"/>
      <c r="N102" s="26"/>
      <c r="O102" s="40"/>
      <c r="P102" s="40"/>
    </row>
    <row r="103" spans="2:16" hidden="1" x14ac:dyDescent="0.35">
      <c r="B103" s="27" t="s">
        <v>5</v>
      </c>
      <c r="C103" s="24" t="s">
        <v>1177</v>
      </c>
      <c r="D103" s="23"/>
      <c r="E103" s="23"/>
      <c r="F103" s="23" t="s">
        <v>751</v>
      </c>
      <c r="G103" s="23" t="str">
        <f>PRODUCTOS!F78</f>
        <v>0003-01-00071</v>
      </c>
      <c r="H103" s="23"/>
      <c r="I103" s="29" t="s">
        <v>161</v>
      </c>
      <c r="J103" s="25"/>
      <c r="K103" s="24"/>
      <c r="L103" s="24" t="s">
        <v>123</v>
      </c>
      <c r="M103" s="24"/>
      <c r="N103" s="26" t="s">
        <v>753</v>
      </c>
      <c r="O103" s="40"/>
      <c r="P103" s="40"/>
    </row>
    <row r="104" spans="2:16" hidden="1" x14ac:dyDescent="0.35">
      <c r="B104" s="27" t="s">
        <v>5</v>
      </c>
      <c r="C104" s="43" t="s">
        <v>1178</v>
      </c>
      <c r="D104" s="23"/>
      <c r="E104" s="23"/>
      <c r="F104" s="23" t="s">
        <v>751</v>
      </c>
      <c r="G104" s="23" t="str">
        <f>PRODUCTOS!F79</f>
        <v>0003-01-00072</v>
      </c>
      <c r="H104" s="23"/>
      <c r="I104" s="29" t="s">
        <v>161</v>
      </c>
      <c r="J104" s="25"/>
      <c r="K104" s="24"/>
      <c r="L104" s="24" t="s">
        <v>123</v>
      </c>
      <c r="M104" s="24"/>
      <c r="N104" s="26" t="s">
        <v>753</v>
      </c>
      <c r="O104" s="40"/>
      <c r="P104" s="40"/>
    </row>
    <row r="105" spans="2:16" ht="24" x14ac:dyDescent="0.35">
      <c r="B105" s="27" t="s">
        <v>6</v>
      </c>
      <c r="C105" s="24" t="s">
        <v>1190</v>
      </c>
      <c r="D105" s="23"/>
      <c r="E105" s="23"/>
      <c r="F105" s="23" t="s">
        <v>751</v>
      </c>
      <c r="G105" s="23" t="str">
        <f>PRODUCTOS!F82</f>
        <v>0004-01-00075</v>
      </c>
      <c r="H105" s="23"/>
      <c r="I105" s="29"/>
      <c r="J105" s="25"/>
      <c r="K105" s="24"/>
      <c r="L105" s="24"/>
      <c r="M105" s="24"/>
      <c r="N105" s="26"/>
      <c r="O105" s="40"/>
      <c r="P105" s="40"/>
    </row>
    <row r="106" spans="2:16" x14ac:dyDescent="0.35">
      <c r="B106" s="27" t="s">
        <v>6</v>
      </c>
      <c r="C106" s="24" t="s">
        <v>350</v>
      </c>
      <c r="D106" s="23"/>
      <c r="E106" s="23"/>
      <c r="F106" s="23" t="s">
        <v>751</v>
      </c>
      <c r="G106" s="23" t="str">
        <f>PRODUCTOS!F83</f>
        <v>0004-01-00076</v>
      </c>
      <c r="H106" s="23"/>
      <c r="I106" s="29"/>
      <c r="J106" s="25"/>
      <c r="K106" s="24"/>
      <c r="L106" s="24"/>
      <c r="M106" s="24"/>
      <c r="N106" s="26"/>
      <c r="O106" s="40"/>
      <c r="P106" s="40"/>
    </row>
    <row r="107" spans="2:16" x14ac:dyDescent="0.35">
      <c r="B107" s="27" t="s">
        <v>6</v>
      </c>
      <c r="C107" s="24" t="s">
        <v>729</v>
      </c>
      <c r="D107" s="23"/>
      <c r="E107" s="23"/>
      <c r="F107" s="23" t="s">
        <v>751</v>
      </c>
      <c r="G107" s="23" t="str">
        <f>PRODUCTOS!F84</f>
        <v>0004-01-00077</v>
      </c>
      <c r="H107" s="23"/>
      <c r="I107" s="29"/>
      <c r="J107" s="25"/>
      <c r="K107" s="24"/>
      <c r="L107" s="24"/>
      <c r="M107" s="24"/>
      <c r="N107" s="26"/>
      <c r="O107" s="40"/>
      <c r="P107" s="40"/>
    </row>
    <row r="108" spans="2:16" hidden="1" x14ac:dyDescent="0.35">
      <c r="B108" s="27" t="s">
        <v>837</v>
      </c>
      <c r="C108" s="24" t="s">
        <v>1202</v>
      </c>
      <c r="D108" s="23"/>
      <c r="E108" s="23"/>
      <c r="F108" s="23" t="s">
        <v>751</v>
      </c>
      <c r="G108" s="23" t="str">
        <f>PRODUCTOS!F93</f>
        <v>0019-02-00086</v>
      </c>
      <c r="H108" s="23"/>
      <c r="I108" s="29"/>
      <c r="J108" s="25"/>
      <c r="K108" s="24"/>
      <c r="L108" s="24"/>
      <c r="M108" s="24"/>
      <c r="N108" s="26"/>
      <c r="O108" s="40"/>
      <c r="P108" s="40"/>
    </row>
    <row r="109" spans="2:16" hidden="1" x14ac:dyDescent="0.35">
      <c r="B109" s="27" t="s">
        <v>837</v>
      </c>
      <c r="C109" s="24" t="s">
        <v>1203</v>
      </c>
      <c r="D109" s="23"/>
      <c r="E109" s="23"/>
      <c r="F109" s="23" t="s">
        <v>751</v>
      </c>
      <c r="G109" s="23" t="str">
        <f>PRODUCTOS!F94</f>
        <v>0019-02-00087</v>
      </c>
      <c r="H109" s="23"/>
      <c r="I109" s="29"/>
      <c r="J109" s="25"/>
      <c r="K109" s="24"/>
      <c r="L109" s="24"/>
      <c r="M109" s="24"/>
      <c r="N109" s="26"/>
      <c r="O109" s="40"/>
      <c r="P109" s="40"/>
    </row>
    <row r="110" spans="2:16" hidden="1" x14ac:dyDescent="0.35">
      <c r="B110" s="27" t="s">
        <v>3</v>
      </c>
      <c r="C110" s="24" t="s">
        <v>1132</v>
      </c>
      <c r="D110" s="23"/>
      <c r="E110" s="23" t="s">
        <v>1230</v>
      </c>
      <c r="F110" s="23" t="s">
        <v>751</v>
      </c>
      <c r="G110" s="23" t="str">
        <f>PRODUCTOS!F50</f>
        <v>0001-05-00043</v>
      </c>
      <c r="H110" s="23"/>
      <c r="I110" s="29" t="s">
        <v>1146</v>
      </c>
      <c r="J110" s="25">
        <v>1</v>
      </c>
      <c r="K110" s="24"/>
      <c r="L110" s="24"/>
      <c r="M110" s="24"/>
      <c r="N110" s="26"/>
      <c r="O110" s="40"/>
      <c r="P110" s="40"/>
    </row>
    <row r="111" spans="2:16" hidden="1" x14ac:dyDescent="0.35">
      <c r="B111" s="27" t="s">
        <v>3</v>
      </c>
      <c r="C111" s="24" t="s">
        <v>1132</v>
      </c>
      <c r="D111" s="23"/>
      <c r="E111" s="23" t="s">
        <v>840</v>
      </c>
      <c r="F111" s="23" t="s">
        <v>751</v>
      </c>
      <c r="G111" s="23" t="str">
        <f>PRODUCTOS!F51</f>
        <v>0001-04-00044</v>
      </c>
      <c r="H111" s="23"/>
      <c r="I111" s="29" t="s">
        <v>1146</v>
      </c>
      <c r="J111" s="25">
        <v>1</v>
      </c>
      <c r="K111" s="24"/>
      <c r="L111" s="24"/>
      <c r="M111" s="24"/>
      <c r="N111" s="26"/>
      <c r="O111" s="40"/>
      <c r="P111" s="40"/>
    </row>
    <row r="112" spans="2:16" hidden="1" x14ac:dyDescent="0.35">
      <c r="B112" s="27" t="s">
        <v>3</v>
      </c>
      <c r="C112" s="24" t="s">
        <v>1132</v>
      </c>
      <c r="D112" s="23"/>
      <c r="E112" s="23" t="s">
        <v>767</v>
      </c>
      <c r="F112" s="23" t="s">
        <v>751</v>
      </c>
      <c r="G112" s="23" t="str">
        <f>PRODUCTOS!F90</f>
        <v>0001-02-00083</v>
      </c>
      <c r="H112" s="23"/>
      <c r="I112" s="29" t="s">
        <v>1146</v>
      </c>
      <c r="J112" s="25">
        <v>1</v>
      </c>
      <c r="K112" s="24"/>
      <c r="L112" s="24"/>
      <c r="M112" s="24"/>
      <c r="N112" s="26"/>
      <c r="O112" s="40"/>
      <c r="P112" s="40"/>
    </row>
  </sheetData>
  <sortState xmlns:xlrd2="http://schemas.microsoft.com/office/spreadsheetml/2017/richdata2" ref="B12:P22">
    <sortCondition ref="B12:B22"/>
  </sortState>
  <phoneticPr fontId="2" type="noConversion"/>
  <pageMargins left="0.7" right="0.7" top="0.75" bottom="0.75" header="0.3" footer="0.3"/>
  <pageSetup orientation="portrait" horizontalDpi="4294967293" verticalDpi="4294967293"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1</vt:i4>
      </vt:variant>
    </vt:vector>
  </HeadingPairs>
  <TitlesOfParts>
    <vt:vector size="14" baseType="lpstr">
      <vt:lpstr>DATA`S</vt:lpstr>
      <vt:lpstr>PAISES</vt:lpstr>
      <vt:lpstr>PRODUCTOS</vt:lpstr>
      <vt:lpstr>MONITOREO</vt:lpstr>
      <vt:lpstr>DATOS</vt:lpstr>
      <vt:lpstr>Variables</vt:lpstr>
      <vt:lpstr>PERSONAS</vt:lpstr>
      <vt:lpstr>BD</vt:lpstr>
      <vt:lpstr>Investigación</vt:lpstr>
      <vt:lpstr>Monitoreo_Invest</vt:lpstr>
      <vt:lpstr>Detalle Productos</vt:lpstr>
      <vt:lpstr>SHOPIFY</vt:lpstr>
      <vt:lpstr>PRIORIZACION</vt:lpstr>
      <vt:lpstr>DATAS_Lista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Emanuelli</dc:creator>
  <cp:lastModifiedBy>Astrid Holmgren</cp:lastModifiedBy>
  <dcterms:created xsi:type="dcterms:W3CDTF">2020-10-25T16:21:16Z</dcterms:created>
  <dcterms:modified xsi:type="dcterms:W3CDTF">2020-11-15T23:35:11Z</dcterms:modified>
</cp:coreProperties>
</file>